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8_{5A279646-72FB-47EC-A8FA-4A3A734B2F9C}" xr6:coauthVersionLast="47" xr6:coauthVersionMax="47" xr10:uidLastSave="{00000000-0000-0000-0000-000000000000}"/>
  <bookViews>
    <workbookView xWindow="-120" yWindow="-120" windowWidth="29040" windowHeight="15840" activeTab="2" xr2:uid="{95D350CB-5FD9-461A-BB60-0512E2055989}"/>
  </bookViews>
  <sheets>
    <sheet name="Finance" sheetId="3" r:id="rId1"/>
    <sheet name="Facilities" sheetId="4" r:id="rId2"/>
    <sheet name="Facilities1" sheetId="14" r:id="rId3"/>
    <sheet name="Family support" sheetId="5" r:id="rId4"/>
    <sheet name="Greenspace" sheetId="13" r:id="rId5"/>
    <sheet name="Housing" sheetId="9" r:id="rId6"/>
    <sheet name="Housing1" sheetId="10" r:id="rId7"/>
    <sheet name="Housing2" sheetId="12" r:id="rId8"/>
    <sheet name="JWS" sheetId="1" r:id="rId9"/>
    <sheet name="JWS1" sheetId="2" r:id="rId10"/>
    <sheet name="Parking" sheetId="7" r:id="rId11"/>
    <sheet name="Strategic Management" sheetId="6" r:id="rId12"/>
    <sheet name="Theatre" sheetId="8" r:id="rId13"/>
    <sheet name="Theatre2" sheetId="11" r:id="rId14"/>
  </sheets>
  <externalReferences>
    <externalReference r:id="rId15"/>
    <externalReference r:id="rId16"/>
    <externalReference r:id="rId17"/>
    <externalReference r:id="rId18"/>
  </externalReferences>
  <definedNames>
    <definedName name="ACLEAR" localSheetId="9">'[1]44_20230514'!$C$8:$C$48,'[1]44_20230514'!$C$51:$C$52,'[1]44_20230514'!$B$46,'[1]44_20230514'!$B$31:$B$34,'[1]44_20230514'!$B$24,'[1]44_20230514'!$G$24:$I$24,'[1]44_20230514'!#REF!,'[1]44_20230514'!$B$11,'[1]44_20230514'!$G$11:$I$11,'[1]44_20230514'!#REF!,'[1]44_20230514'!$G$31:$I$34,'[1]44_20230514'!$G$38:$I$38,'[1]44_20230514'!$G$46:$I$46</definedName>
    <definedName name="ACLEAR" localSheetId="11">'[1]44_20230514'!$C$8:$C$48,'[1]44_20230514'!$C$51:$C$52,'[1]44_20230514'!$B$46,'[1]44_20230514'!$B$31:$B$34,'[1]44_20230514'!$B$24,'[1]44_20230514'!$G$24:$I$24,'[1]44_20230514'!#REF!,'[1]44_20230514'!$B$11,'[1]44_20230514'!$G$11:$I$11,'[1]44_20230514'!#REF!,'[1]44_20230514'!$G$31:$I$34,'[1]44_20230514'!$G$38:$I$38,'[1]44_20230514'!$G$46:$I$46</definedName>
    <definedName name="ACLEAR">'[1]44_20230514'!$C$8:$C$48,'[1]44_20230514'!$C$51:$C$52,'[1]44_20230514'!$B$46,'[1]44_20230514'!$B$31:$B$34,'[1]44_20230514'!$B$24,'[1]44_20230514'!$G$24:$I$24,'[1]44_20230514'!#REF!,'[1]44_20230514'!$B$11,'[1]44_20230514'!$G$11:$I$11,'[1]44_20230514'!#REF!,'[1]44_20230514'!$G$31:$I$34,'[1]44_20230514'!$G$38:$I$38,'[1]44_20230514'!$G$46:$I$46</definedName>
    <definedName name="combo_box_options" localSheetId="9">#REF!</definedName>
    <definedName name="combo_box_options" localSheetId="11">#REF!</definedName>
    <definedName name="combo_box_options">#REF!</definedName>
    <definedName name="FCLEAR" localSheetId="9">'[1]44_20230514'!$C$55:$C$60,'[1]44_20230514'!#REF!,'[1]44_20230514'!$G$61:$K$62,'[1]44_20230514'!$J$55:$J$57,'[1]44_20230514'!#REF!,'[1]44_20230514'!$E$46,'[1]44_20230514'!$E$38,'[1]44_20230514'!$E$31:$E$34,'[1]44_20230514'!$E$24,'[1]44_20230514'!#REF!,'[1]44_20230514'!$E$11,'[1]44_20230514'!$B$38</definedName>
    <definedName name="FCLEAR" localSheetId="11">'[1]44_20230514'!$C$55:$C$60,'[1]44_20230514'!#REF!,'[1]44_20230514'!$G$61:$K$62,'[1]44_20230514'!$J$55:$J$57,'[1]44_20230514'!#REF!,'[1]44_20230514'!$E$46,'[1]44_20230514'!$E$38,'[1]44_20230514'!$E$31:$E$34,'[1]44_20230514'!$E$24,'[1]44_20230514'!#REF!,'[1]44_20230514'!$E$11,'[1]44_20230514'!$B$38</definedName>
    <definedName name="FCLEAR">'[1]44_20230514'!$C$55:$C$60,'[1]44_20230514'!#REF!,'[1]44_20230514'!$G$61:$K$62,'[1]44_20230514'!$J$55:$J$57,'[1]44_20230514'!#REF!,'[1]44_20230514'!$E$46,'[1]44_20230514'!$E$38,'[1]44_20230514'!$E$31:$E$34,'[1]44_20230514'!$E$24,'[1]44_20230514'!#REF!,'[1]44_20230514'!$E$11,'[1]44_20230514'!$B$38</definedName>
    <definedName name="TEMP_VAT_RATE" localSheetId="9">#REF!</definedName>
    <definedName name="TEMP_VAT_RATE" localSheetId="11">#REF!</definedName>
    <definedName name="TEMP_VAT_RATE">#REF!</definedName>
    <definedName name="VAT_RATES" localSheetId="9">#REF!</definedName>
    <definedName name="VAT_RATES" localSheetId="11">#REF!</definedName>
    <definedName name="VAT_R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4" l="1"/>
  <c r="D33" i="14"/>
  <c r="C33" i="14"/>
  <c r="Q32" i="14"/>
  <c r="P32" i="14"/>
  <c r="O32" i="14"/>
  <c r="N32" i="14"/>
  <c r="Q31" i="14"/>
  <c r="P31" i="14"/>
  <c r="O31" i="14"/>
  <c r="N31" i="14"/>
  <c r="Q11" i="14"/>
  <c r="P11" i="14"/>
  <c r="O11" i="14"/>
  <c r="N11" i="14"/>
  <c r="E22" i="13" l="1"/>
  <c r="D22" i="13"/>
  <c r="C22" i="13"/>
  <c r="Q21" i="13"/>
  <c r="P21" i="13"/>
  <c r="O21" i="13"/>
  <c r="N21" i="13"/>
  <c r="Q20" i="13"/>
  <c r="P20" i="13"/>
  <c r="O20" i="13"/>
  <c r="N20" i="13"/>
  <c r="Q11" i="13"/>
  <c r="P11" i="13"/>
  <c r="O11" i="13"/>
  <c r="N11" i="13"/>
  <c r="E22" i="12" l="1"/>
  <c r="D22" i="12"/>
  <c r="C22" i="12"/>
  <c r="Q21" i="12"/>
  <c r="P21" i="12"/>
  <c r="O21" i="12"/>
  <c r="N21" i="12"/>
  <c r="Q20" i="12"/>
  <c r="P20" i="12"/>
  <c r="O20" i="12"/>
  <c r="N20" i="12"/>
  <c r="Q11" i="12"/>
  <c r="P11" i="12"/>
  <c r="O11" i="12"/>
  <c r="N11" i="12"/>
  <c r="F15" i="11" l="1"/>
  <c r="E15" i="11"/>
  <c r="D15" i="11"/>
  <c r="E22" i="10"/>
  <c r="D22" i="10"/>
  <c r="C22" i="10"/>
  <c r="Q21" i="10"/>
  <c r="P21" i="10"/>
  <c r="O21" i="10"/>
  <c r="N21" i="10"/>
  <c r="Q20" i="10"/>
  <c r="P20" i="10"/>
  <c r="O20" i="10"/>
  <c r="N20" i="10"/>
  <c r="Q11" i="10"/>
  <c r="P11" i="10"/>
  <c r="O11" i="10"/>
  <c r="N11" i="10"/>
  <c r="E22" i="9" l="1"/>
  <c r="D22" i="9"/>
  <c r="C22" i="9"/>
  <c r="Q21" i="9"/>
  <c r="P21" i="9"/>
  <c r="O21" i="9"/>
  <c r="N21" i="9"/>
  <c r="Q20" i="9"/>
  <c r="P20" i="9"/>
  <c r="O20" i="9"/>
  <c r="N20" i="9"/>
  <c r="Q11" i="9"/>
  <c r="P11" i="9"/>
  <c r="O11" i="9"/>
  <c r="N11" i="9"/>
  <c r="E22" i="8" l="1"/>
  <c r="D22" i="8"/>
  <c r="C22" i="8"/>
  <c r="Q21" i="8"/>
  <c r="P21" i="8"/>
  <c r="O21" i="8"/>
  <c r="N21" i="8"/>
  <c r="Q20" i="8"/>
  <c r="P20" i="8"/>
  <c r="O20" i="8"/>
  <c r="N20" i="8"/>
  <c r="Q11" i="8"/>
  <c r="P11" i="8"/>
  <c r="O11" i="8"/>
  <c r="N11" i="8"/>
  <c r="E22" i="7" l="1"/>
  <c r="D22" i="7"/>
  <c r="C22" i="7"/>
  <c r="Q21" i="7"/>
  <c r="P21" i="7"/>
  <c r="O21" i="7"/>
  <c r="N21" i="7"/>
  <c r="Q20" i="7"/>
  <c r="P20" i="7"/>
  <c r="O20" i="7"/>
  <c r="N20" i="7"/>
  <c r="Q11" i="7"/>
  <c r="P11" i="7"/>
  <c r="O11" i="7"/>
  <c r="N11" i="7"/>
  <c r="E20" i="6" l="1"/>
  <c r="F28" i="6" s="1"/>
  <c r="E20" i="5"/>
  <c r="D20" i="5"/>
  <c r="C20" i="5"/>
  <c r="Q11" i="5"/>
  <c r="P11" i="5"/>
  <c r="O11" i="5"/>
  <c r="N11" i="5"/>
  <c r="E22" i="4"/>
  <c r="D22" i="4"/>
  <c r="C22" i="4"/>
  <c r="Q21" i="4"/>
  <c r="P21" i="4"/>
  <c r="O21" i="4"/>
  <c r="N21" i="4"/>
  <c r="Q20" i="4"/>
  <c r="P20" i="4"/>
  <c r="O20" i="4"/>
  <c r="N20" i="4"/>
  <c r="Q11" i="4"/>
  <c r="P11" i="4"/>
  <c r="O11" i="4"/>
  <c r="N11" i="4"/>
  <c r="I27" i="3" l="1"/>
  <c r="E13" i="3"/>
  <c r="D13" i="3"/>
  <c r="C13" i="3"/>
  <c r="Q12" i="3"/>
  <c r="P12" i="3"/>
  <c r="O12" i="3"/>
  <c r="N12" i="3"/>
  <c r="F31" i="2"/>
  <c r="G36" i="2" l="1"/>
  <c r="G39" i="2" s="1"/>
  <c r="F41" i="1"/>
  <c r="G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tc={49040A87-6021-4681-BBCA-1CAFAC7EFDCD}</author>
    <author>tc={2D063E4B-3B23-4E25-B25E-13523605695F}</author>
    <author>tc={4B8AAB31-8236-4D06-AFFF-8E56736C0A82}</author>
    <author>tc={051ECEDA-EF4B-4161-8E1C-2D7E0F072BE9}</author>
    <author>tc={1F008C6C-0B1B-4469-9761-274EBFCEAFD3}</author>
    <author>tc={B1F173A0-47A5-4267-8C9C-2F9A11A471A7}</author>
    <author>tc={2258445E-753D-4426-B8A5-6BAF428C2CD0}</author>
    <author>tc={313405BB-9B06-4809-8916-0CC76E2793A2}</author>
    <author>tc={EB4044F4-BCD8-4210-9DD1-85A91934CBE8}</author>
    <author>tc={CD4AA6AC-644D-4E67-8848-236144DE2694}</author>
    <author>tc={87152DBC-29B9-47C6-AEC6-ADBDD694E275}</author>
    <author>tc={37A9221F-D3F1-41A7-92C3-1A4C71E8C4DE}</author>
    <author>tc={1DCC44D3-0723-4EB9-A669-3AB3DD3C15BD}</author>
    <author>tc={7B503BED-45E0-4CE3-B345-EFDB814BF75A}</author>
  </authors>
  <commentList>
    <comment ref="B1" authorId="0" shapeId="0" xr:uid="{49040A87-6021-4681-BBCA-1CAFAC7EFDC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D063E4B-3B23-4E25-B25E-13523605695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B8AAB31-8236-4D06-AFFF-8E56736C0A8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051ECEDA-EF4B-4161-8E1C-2D7E0F072BE9}">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F008C6C-0B1B-4469-9761-274EBFCEAFD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1F173A0-47A5-4267-8C9C-2F9A11A471A7}">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2258445E-753D-4426-B8A5-6BAF428C2CD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13405BB-9B06-4809-8916-0CC76E2793A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B4044F4-BCD8-4210-9DD1-85A91934CBE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D4AA6AC-644D-4E67-8848-236144DE269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7152DBC-29B9-47C6-AEC6-ADBDD694E27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37A9221F-D3F1-41A7-92C3-1A4C71E8C4D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3" authorId="12" shapeId="0" xr:uid="{1DCC44D3-0723-4EB9-A669-3AB3DD3C15B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3" authorId="13" shapeId="0" xr:uid="{7B503BED-45E0-4CE3-B345-EFDB814BF75A}">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tc={30F02136-6D29-4F91-AA9C-F967D9C39482}</author>
    <author>tc={8905DAF3-74A1-4CA9-88FD-9777DDB97695}</author>
    <author>tc={50766B6B-77A5-4845-A548-580106416A1B}</author>
    <author>tc={DD95F5CF-766A-4899-A179-75B31852C5BF}</author>
    <author>tc={03C473CE-7CF4-452D-BBEF-E9157EB3256C}</author>
    <author>tc={78772C89-FF3F-4D01-83B1-44BB588AEFA8}</author>
    <author>tc={E9314839-FF79-429F-A1CD-F730B2E039AB}</author>
    <author>tc={55DA3FA7-6C91-4EE2-9DB4-0F523233C123}</author>
    <author>tc={1125EFFD-72B0-47DA-A98C-9B819C40A0CE}</author>
    <author>tc={CDE093C2-4DFB-4F9C-AAD8-F24AC04724D2}</author>
    <author>tc={8B406D55-39D1-4301-9986-8BACA2239712}</author>
    <author>tc={FE657F59-D754-4C4D-A86A-1EAF2135F8CE}</author>
  </authors>
  <commentList>
    <comment ref="B1" authorId="0" shapeId="0" xr:uid="{30F02136-6D29-4F91-AA9C-F967D9C3948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8905DAF3-74A1-4CA9-88FD-9777DDB9769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0766B6B-77A5-4845-A548-580106416A1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D95F5CF-766A-4899-A179-75B31852C5B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03C473CE-7CF4-452D-BBEF-E9157EB3256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78772C89-FF3F-4D01-83B1-44BB588AEFA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9314839-FF79-429F-A1CD-F730B2E039A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55DA3FA7-6C91-4EE2-9DB4-0F523233C12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125EFFD-72B0-47DA-A98C-9B819C40A0C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DE093C2-4DFB-4F9C-AAD8-F24AC04724D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B406D55-39D1-4301-9986-8BACA223971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FE657F59-D754-4C4D-A86A-1EAF2135F8C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tc={9FCCF3F0-1B03-4A4D-9CD7-6155BAC86647}</author>
    <author>tc={90F2EDC3-2E7D-4AAC-AC69-9C4409E798C1}</author>
    <author>tc={ABF79A14-5A1A-4F78-B155-A39CB337D021}</author>
    <author>tc={6386F91D-76C1-47E1-BA09-66E4DE44AF96}</author>
    <author>tc={1CC0EFAF-E42B-41A3-A5FB-166F0A1F799B}</author>
    <author>tc={23C5AC75-444E-4BAA-A9E2-3B970176A891}</author>
    <author>tc={E05FC56A-5852-4CC6-A56D-A330CE79E2C5}</author>
    <author>tc={1A336DC3-E465-4359-95AA-9B796F3CD074}</author>
    <author>tc={4C8AF0FF-1AF8-42A4-8E84-5B327A5E9453}</author>
    <author>tc={87E84359-40E2-4CDE-9B1B-149A3C684746}</author>
    <author>tc={17C68226-07A1-4EE5-9246-95758A954558}</author>
    <author>tc={F9DD835C-D768-4DA8-A5CB-399CC2AA3A59}</author>
  </authors>
  <commentList>
    <comment ref="B1" authorId="0" shapeId="0" xr:uid="{9FCCF3F0-1B03-4A4D-9CD7-6155BAC8664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0F2EDC3-2E7D-4AAC-AC69-9C4409E798C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BF79A14-5A1A-4F78-B155-A39CB337D021}">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386F91D-76C1-47E1-BA09-66E4DE44AF9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CC0EFAF-E42B-41A3-A5FB-166F0A1F799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3C5AC75-444E-4BAA-A9E2-3B970176A891}">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05FC56A-5852-4CC6-A56D-A330CE79E2C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A336DC3-E465-4359-95AA-9B796F3CD07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C8AF0FF-1AF8-42A4-8E84-5B327A5E945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7E84359-40E2-4CDE-9B1B-149A3C68474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7C68226-07A1-4EE5-9246-95758A95455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33" authorId="11" shapeId="0" xr:uid="{F9DD835C-D768-4DA8-A5CB-399CC2AA3A5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tc={4BB33EA8-A641-45A4-BD92-F7D57BAD638A}</author>
    <author>tc={205DE4D1-759C-48BC-BD64-8EB7533543D0}</author>
    <author>tc={AD02342C-BB53-4ABD-B7F8-2047BBD2B3FA}</author>
    <author>tc={97708A44-16E8-4648-A2BA-795A2600E960}</author>
    <author>tc={79B7569B-9F85-4845-BE08-14DEDDF752EE}</author>
    <author>tc={060C3C71-2FA1-48DB-BE71-35D8A86ECF58}</author>
    <author>tc={C9ED5AD8-CBF3-4790-9277-44172FB644A5}</author>
    <author>tc={C3B7273E-5863-423A-BA0F-AB0A71E39F69}</author>
    <author>tc={8E68C469-6889-4A81-9834-BCF524DB41D3}</author>
    <author>tc={3AD6A0C6-5D6C-4B8B-ADA3-5E6C792C55D6}</author>
    <author>tc={EEBED1B8-8106-4E25-ACFF-28AB67080550}</author>
    <author>tc={98A1F7EC-746B-4D8D-BAC5-317E685560C3}</author>
  </authors>
  <commentList>
    <comment ref="B1" authorId="0" shapeId="0" xr:uid="{4BB33EA8-A641-45A4-BD92-F7D57BAD638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05DE4D1-759C-48BC-BD64-8EB7533543D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D02342C-BB53-4ABD-B7F8-2047BBD2B3F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97708A44-16E8-4648-A2BA-795A2600E960}">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9B7569B-9F85-4845-BE08-14DEDDF752E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060C3C71-2FA1-48DB-BE71-35D8A86ECF5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9ED5AD8-CBF3-4790-9277-44172FB644A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C3B7273E-5863-423A-BA0F-AB0A71E39F6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E68C469-6889-4A81-9834-BCF524DB41D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3AD6A0C6-5D6C-4B8B-ADA3-5E6C792C55D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EBED1B8-8106-4E25-ACFF-28AB6708055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0" authorId="11" shapeId="0" xr:uid="{98A1F7EC-746B-4D8D-BAC5-317E685560C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tc={DD7869AF-3C9C-4E09-A841-D18BA80B64B2}</author>
    <author>tc={17507C5A-7F17-463C-B04B-1351F4E7DC34}</author>
    <author>tc={B37503F9-F3A2-480A-835C-A34F7AAAC228}</author>
    <author>tc={BA0CC2D2-032D-42EE-A8FB-91D57EA174D9}</author>
    <author>tc={8F5B8E85-9691-464F-A6B8-9B3118A55B03}</author>
    <author>tc={5AF3E5FA-32CE-4ABA-9BEF-A425C15B7F8D}</author>
    <author>tc={DCA4F780-FFF1-4AB1-A454-16D27B94F169}</author>
    <author>tc={8BC775D4-4A36-4375-B1E2-213A1C735B26}</author>
    <author>tc={4A3781B0-4CBC-44F6-8DF5-55CDE8D1209E}</author>
    <author>tc={1A4730D0-56E5-4E96-BDB9-92C9EB88F21A}</author>
    <author>tc={4FA67F04-18FF-4038-8CBC-50DE7078283F}</author>
    <author>tc={28C5C79C-B420-400B-8A9A-B4F693F0F933}</author>
  </authors>
  <commentList>
    <comment ref="B1" authorId="0" shapeId="0" xr:uid="{DD7869AF-3C9C-4E09-A841-D18BA80B64B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7507C5A-7F17-463C-B04B-1351F4E7DC3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37503F9-F3A2-480A-835C-A34F7AAAC22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A0CC2D2-032D-42EE-A8FB-91D57EA174D9}">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F5B8E85-9691-464F-A6B8-9B3118A55B0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AF3E5FA-32CE-4ABA-9BEF-A425C15B7F8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DCA4F780-FFF1-4AB1-A454-16D27B94F16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BC775D4-4A36-4375-B1E2-213A1C735B2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A3781B0-4CBC-44F6-8DF5-55CDE8D1209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A4730D0-56E5-4E96-BDB9-92C9EB88F21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FA67F04-18FF-4038-8CBC-50DE7078283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28C5C79C-B420-400B-8A9A-B4F693F0F93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tc={44337E74-33C6-46A5-BC8F-CFCAD6269810}</author>
    <author>tc={E2288D0A-389C-44DA-95C1-90E724CDD78F}</author>
    <author>tc={8854FB76-3218-47E2-9A25-D5F9E4435B65}</author>
    <author>tc={DB9823C9-3DD0-4F7E-AECA-3B8EC56848C3}</author>
    <author>tc={C3C140C0-010C-4CDB-94EA-34960DB99F81}</author>
    <author>tc={2C2E39A1-5059-4C06-9D0F-2122C31F339A}</author>
    <author>tc={A882F6DD-DB80-4E59-879E-7CFC303F7156}</author>
    <author>tc={31BFE6D8-9FFA-4EFC-8584-D6263F69B938}</author>
    <author>tc={96134DD7-63F1-416D-947C-3C70A6BE68F5}</author>
    <author>tc={A5E51CDA-3E6F-4C30-8DD7-AF13DAF76EC1}</author>
    <author>tc={43122C90-FB7D-4A09-B47F-8003E56148FB}</author>
    <author>tc={D26B5322-A5C0-472A-9108-41C7B42750CC}</author>
  </authors>
  <commentList>
    <comment ref="B1" authorId="0" shapeId="0" xr:uid="{44337E74-33C6-46A5-BC8F-CFCAD626981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2288D0A-389C-44DA-95C1-90E724CDD78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854FB76-3218-47E2-9A25-D5F9E4435B6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B9823C9-3DD0-4F7E-AECA-3B8EC56848C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3C140C0-010C-4CDB-94EA-34960DB99F8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C2E39A1-5059-4C06-9D0F-2122C31F339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A882F6DD-DB80-4E59-879E-7CFC303F715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1BFE6D8-9FFA-4EFC-8584-D6263F69B938}">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6134DD7-63F1-416D-947C-3C70A6BE68F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5E51CDA-3E6F-4C30-8DD7-AF13DAF76EC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3122C90-FB7D-4A09-B47F-8003E56148FB}">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D26B5322-A5C0-472A-9108-41C7B42750CC}">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tc={FEE5D0AF-D998-4233-901A-A9FBF3AC5D62}</author>
    <author>tc={582A32FE-DC4D-4422-AEB0-4CFE31D80C2B}</author>
    <author>tc={723ED38E-A5CF-427C-BC42-E4E804657ABE}</author>
    <author>tc={0DB36D92-C574-4C34-8646-1070B741EF91}</author>
    <author>tc={BCE09DF8-7F77-4539-A684-9624768200F1}</author>
    <author>tc={C32B976F-BD6F-40C3-97B2-8F4201A402FC}</author>
    <author>tc={B98405AA-40C0-40AA-8155-FD19E353F45A}</author>
    <author>tc={22B6AEED-DBBF-469E-8B21-66665FDEE0DB}</author>
    <author>tc={15DF1D2B-54CF-4AFE-A781-3BA32C4B5E01}</author>
    <author>tc={65A2EB77-66B9-4305-9E8A-462AAAE88608}</author>
    <author>tc={73258E17-F8E9-4959-8D89-28F714341AB3}</author>
    <author>tc={A5A1121C-464F-47DB-930E-31DEB7FCEB1B}</author>
  </authors>
  <commentList>
    <comment ref="B1" authorId="0" shapeId="0" xr:uid="{FEE5D0AF-D998-4233-901A-A9FBF3AC5D6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582A32FE-DC4D-4422-AEB0-4CFE31D80C2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23ED38E-A5CF-427C-BC42-E4E804657AB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0DB36D92-C574-4C34-8646-1070B741EF9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CE09DF8-7F77-4539-A684-9624768200F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C32B976F-BD6F-40C3-97B2-8F4201A402F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98405AA-40C0-40AA-8155-FD19E353F45A}">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22B6AEED-DBBF-469E-8B21-66665FDEE0DB}">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5DF1D2B-54CF-4AFE-A781-3BA32C4B5E0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65A2EB77-66B9-4305-9E8A-462AAAE88608}">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3258E17-F8E9-4959-8D89-28F714341AB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A5A1121C-464F-47DB-930E-31DEB7FCEB1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tc={4F203DA6-EA3F-4808-90B4-2E8C7FBFC88E}</author>
    <author>tc={50752E9C-25F5-4DA3-9420-F866C6D110C5}</author>
    <author>tc={55B6B945-E0F1-4FCA-89EB-83E405ADFEB0}</author>
    <author>tc={B4B8AD0D-DDB5-4B61-9171-09C6DAD1679F}</author>
    <author>tc={9BE00C0A-465C-465F-9E3C-BAFB79234EB6}</author>
    <author>tc={2E3460B1-7652-4452-A75B-023113634AF3}</author>
    <author>tc={EFEB2BA7-2773-409D-B8A7-336CC0312CAC}</author>
    <author>tc={C3E777A3-2402-4660-A317-CF09296C722D}</author>
    <author>tc={F208BB9A-DBC1-40C4-9327-6C6FF0FBC4B8}</author>
    <author>tc={D233A897-32A3-4F21-B3CD-9891EC7FEEB5}</author>
    <author>tc={52FE4294-6E72-4320-8703-8FC2C7ED2F2C}</author>
    <author>tc={A9FA3362-3B80-43FA-A75F-37E477A94BCE}</author>
  </authors>
  <commentList>
    <comment ref="B1" authorId="0" shapeId="0" xr:uid="{4F203DA6-EA3F-4808-90B4-2E8C7FBFC88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50752E9C-25F5-4DA3-9420-F866C6D110C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5B6B945-E0F1-4FCA-89EB-83E405ADFEB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4B8AD0D-DDB5-4B61-9171-09C6DAD1679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BE00C0A-465C-465F-9E3C-BAFB79234EB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E3460B1-7652-4452-A75B-023113634AF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FEB2BA7-2773-409D-B8A7-336CC0312CA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C3E777A3-2402-4660-A317-CF09296C722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208BB9A-DBC1-40C4-9327-6C6FF0FBC4B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D233A897-32A3-4F21-B3CD-9891EC7FEEB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52FE4294-6E72-4320-8703-8FC2C7ED2F2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A9FA3362-3B80-43FA-A75F-37E477A94BC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tc={98B575DC-53E8-4AC9-B9F2-EDB6AB0C1642}</author>
    <author>tc={D5359158-6E2B-4564-B8EA-FC3DAEB4A5D3}</author>
    <author>tc={1D0B4D35-9886-433B-AAE9-8C8EE1E7E380}</author>
  </authors>
  <commentList>
    <comment ref="C4" authorId="0" shapeId="0" xr:uid="{98B575DC-53E8-4AC9-B9F2-EDB6AB0C1642}">
      <text>
        <t>[Threaded comment]
Your version of Excel allows you to read this threaded comment; however, any edits to it will get removed if the file is opened in a newer version of Excel. Learn more: https://go.microsoft.com/fwlink/?linkid=870924
Comment:
    Note; this will not be used in narrative in ledger.  It is purely for identifying the transaction on the Barclaycard statement</t>
      </text>
    </comment>
    <comment ref="K4" authorId="1" shapeId="0" xr:uid="{D5359158-6E2B-4564-B8EA-FC3DAEB4A5D3}">
      <text>
        <t>[Threaded comment]
Your version of Excel allows you to read this threaded comment; however, any edits to it will get removed if the file is opened in a newer version of Excel. Learn more: https://go.microsoft.com/fwlink/?linkid=870924
Comment:
    Note; this will not be used in narrative in ledger.  It is purely for identifying the transaction on the Barclaycard statement</t>
      </text>
    </comment>
    <comment ref="J5" authorId="2" shapeId="0" xr:uid="{1D0B4D35-9886-433B-AAE9-8C8EE1E7E380}">
      <text>
        <t>[Threaded comment]
Your version of Excel allows you to read this threaded comment; however, any edits to it will get removed if the file is opened in a newer version of Excel. Learn more: https://go.microsoft.com/fwlink/?linkid=870924
Comment:
    This will be the narrative that appears in your ledger code (CC represents spend is from credit card)
Reply:
    Field length 255 chars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tc={28AE6AA0-0D3D-489D-A9BA-8040A7FF45CF}</author>
    <author>tc={C0FA376B-0FAA-43F4-A84A-7A361B7894FA}</author>
    <author>tc={D86753AC-8A8A-49CD-8F23-ADB6BCF61829}</author>
  </authors>
  <commentList>
    <comment ref="C4" authorId="0" shapeId="0" xr:uid="{28AE6AA0-0D3D-489D-A9BA-8040A7FF45CF}">
      <text>
        <t>[Threaded comment]
Your version of Excel allows you to read this threaded comment; however, any edits to it will get removed if the file is opened in a newer version of Excel. Learn more: https://go.microsoft.com/fwlink/?linkid=870924
Comment:
    Note; this will not be used in narrative in ledger.  It is purely for identifying the transaction on the Barclaycard statement</t>
      </text>
    </comment>
    <comment ref="K4" authorId="1" shapeId="0" xr:uid="{C0FA376B-0FAA-43F4-A84A-7A361B7894FA}">
      <text>
        <t>[Threaded comment]
Your version of Excel allows you to read this threaded comment; however, any edits to it will get removed if the file is opened in a newer version of Excel. Learn more: https://go.microsoft.com/fwlink/?linkid=870924
Comment:
    Note; this will not be used in narrative in ledger.  It is purely for identifying the transaction on the Barclaycard statement</t>
      </text>
    </comment>
    <comment ref="J5" authorId="2" shapeId="0" xr:uid="{D86753AC-8A8A-49CD-8F23-ADB6BCF61829}">
      <text>
        <t>[Threaded comment]
Your version of Excel allows you to read this threaded comment; however, any edits to it will get removed if the file is opened in a newer version of Excel. Learn more: https://go.microsoft.com/fwlink/?linkid=870924
Comment:
    This will be the narrative that appears in your ledger code (CC represents spend is from credit card)
Reply:
    Field length 255 chars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tc={225BFCC7-C961-4A34-BC64-922C5B8D2878}</author>
    <author>tc={20C2B35C-6E03-4D8C-B581-E3D43400B612}</author>
    <author>tc={4CEE45D4-816A-49FC-A86B-932CD763B51C}</author>
    <author>tc={2096B420-F9B0-43C7-87A6-18F2FE0FEDB5}</author>
    <author>tc={0B2CA04D-40C1-4AE2-876A-45CE5D23B60C}</author>
    <author>tc={539CB51B-F3CA-4CFD-87D7-C68EB1F3C3AD}</author>
    <author>tc={86E77263-F0A8-439E-9E9F-70C41F5B5EF6}</author>
    <author>tc={9C70F518-2CE0-4A4C-A49B-04896D6163D5}</author>
    <author>tc={E0E5489D-DF8F-4F17-80F0-CE2DA75FBF76}</author>
    <author>tc={4AEEF4E2-0129-460B-98BD-F5DD090BDEB9}</author>
    <author>tc={CF5A9B3C-8E12-4C2D-85D4-6AE6926A4FA8}</author>
    <author>tc={A76301BC-3737-4481-9090-F53B9A4E51DF}</author>
  </authors>
  <commentList>
    <comment ref="B1" authorId="0" shapeId="0" xr:uid="{225BFCC7-C961-4A34-BC64-922C5B8D2878}">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0C2B35C-6E03-4D8C-B581-E3D43400B61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CEE45D4-816A-49FC-A86B-932CD763B51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096B420-F9B0-43C7-87A6-18F2FE0FEDB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0B2CA04D-40C1-4AE2-876A-45CE5D23B60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39CB51B-F3CA-4CFD-87D7-C68EB1F3C3A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86E77263-F0A8-439E-9E9F-70C41F5B5EF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C70F518-2CE0-4A4C-A49B-04896D6163D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0E5489D-DF8F-4F17-80F0-CE2DA75FBF7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AEEF4E2-0129-460B-98BD-F5DD090BDEB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F5A9B3C-8E12-4C2D-85D4-6AE6926A4FA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A76301BC-3737-4481-9090-F53B9A4E51D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tc={046D3629-0628-43E3-ABBE-90B6B0D22FEE}</author>
  </authors>
  <commentList>
    <comment ref="I5" authorId="0" shapeId="0" xr:uid="{046D3629-0628-43E3-ABBE-90B6B0D22FEE}">
      <text>
        <t>[Threaded comment]
Your version of Excel allows you to read this threaded comment; however, any edits to it will get removed if the file is opened in a newer version of Excel. Learn more: https://go.microsoft.com/fwlink/?linkid=870924
Comment:
    This will be the narrative that appears in your ledger code (CC represents spend is from credit card)
Reply:
    Field length 255 chars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tc={39A717CC-DBAE-44C5-AFF6-581F879E994A}</author>
    <author>tc={28D3F6C8-7E44-4E90-B664-FECB92121CAE}</author>
    <author>tc={A3F6FBB4-AF44-4074-B879-4EFB051FAB39}</author>
    <author>tc={11C7B3F4-9864-4236-A2F3-6DA89872D68E}</author>
    <author>tc={734003F9-A6D5-4DF1-9D99-6B24214D44C1}</author>
    <author>tc={2BC41FF1-D4DA-4BA4-9AD1-98A33BBBC612}</author>
    <author>tc={30B0B58B-6EFF-49DE-87D0-FFB63B48AD70}</author>
    <author>tc={F67D67B6-B093-4D16-A688-B84E61C5BA4D}</author>
    <author>tc={7684097E-A7B1-463E-BF61-887845A61C3C}</author>
    <author>tc={2634F78C-ADE4-488B-BA9F-159A1143C7FF}</author>
    <author>tc={FD4A2B56-DF88-49A7-A968-7A112007AF35}</author>
    <author>tc={47D21ED3-EE97-41C1-B257-8B3DBFE418CD}</author>
  </authors>
  <commentList>
    <comment ref="B1" authorId="0" shapeId="0" xr:uid="{39A717CC-DBAE-44C5-AFF6-581F879E994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8D3F6C8-7E44-4E90-B664-FECB92121CA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3F6FBB4-AF44-4074-B879-4EFB051FAB39}">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1C7B3F4-9864-4236-A2F3-6DA89872D68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34003F9-A6D5-4DF1-9D99-6B24214D44C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BC41FF1-D4DA-4BA4-9AD1-98A33BBBC612}">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0B0B58B-6EFF-49DE-87D0-FFB63B48AD7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F67D67B6-B093-4D16-A688-B84E61C5BA4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7684097E-A7B1-463E-BF61-887845A61C3C}">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634F78C-ADE4-488B-BA9F-159A1143C7FF}">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D4A2B56-DF88-49A7-A968-7A112007AF3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47D21ED3-EE97-41C1-B257-8B3DBFE418C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tc={E4E12E6B-AD84-45C1-B942-10EC0657AA36}</author>
    <author>tc={F060F40C-3B8A-4392-86A7-CEC09CA15D53}</author>
    <author>tc={D47BAE15-76DA-459C-A205-F02AC6B98037}</author>
    <author>tc={D2AA8EF3-0F8D-4AA9-9DFA-1C411ABE2414}</author>
    <author>tc={3212B2C0-BBF0-41AE-BFA7-66C1A7F08826}</author>
    <author>tc={E4DF2513-D4B4-4E61-9E40-2CCF55487695}</author>
    <author>tc={86C52934-2456-4155-9BCF-EEC00A7A441E}</author>
    <author>tc={6FCC8B5C-71C9-4FD9-B566-6EE72145D45D}</author>
    <author>tc={9D75D52B-DA1E-472A-9720-3CA6B72DC47E}</author>
    <author>tc={2D15DFE6-4CEB-4475-AC6C-ABDA13CA84E8}</author>
    <author>tc={46E8F4A4-06E5-4EC7-AE8B-255A856BF691}</author>
  </authors>
  <commentList>
    <comment ref="C1" authorId="0" shapeId="0" xr:uid="{E4E12E6B-AD84-45C1-B942-10EC0657AA3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F060F40C-3B8A-4392-86A7-CEC09CA15D5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D47BAE15-76DA-459C-A205-F02AC6B9803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D2AA8EF3-0F8D-4AA9-9DFA-1C411ABE241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3212B2C0-BBF0-41AE-BFA7-66C1A7F0882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E4DF2513-D4B4-4E61-9E40-2CCF5548769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86C52934-2456-4155-9BCF-EEC00A7A441E}">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6FCC8B5C-71C9-4FD9-B566-6EE72145D45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9D75D52B-DA1E-472A-9720-3CA6B72DC47E}">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2D15DFE6-4CEB-4475-AC6C-ABDA13CA84E8}">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46E8F4A4-06E5-4EC7-AE8B-255A856BF69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sharedStrings.xml><?xml version="1.0" encoding="utf-8"?>
<sst xmlns="http://schemas.openxmlformats.org/spreadsheetml/2006/main" count="999" uniqueCount="207">
  <si>
    <t>BARCLAYCARD SUBMISSION</t>
  </si>
  <si>
    <t>Cardholder to complete all fields in green</t>
  </si>
  <si>
    <t>Journal Lines</t>
  </si>
  <si>
    <t>Transaction date (per statement)</t>
  </si>
  <si>
    <t>Enter full ledger code with components of code separated by a "/" e.g. 200/4401/20005</t>
  </si>
  <si>
    <t>Don’t update</t>
  </si>
  <si>
    <t>Enter the gross amounts as NEGATIVE FIGURES (Please don't change format of cell)</t>
  </si>
  <si>
    <t>Select the appropriate vat code</t>
  </si>
  <si>
    <t>Enter "CC" followed by description of the expenditure &amp; supplier separated by a "/"</t>
  </si>
  <si>
    <t>Cardholder name</t>
  </si>
  <si>
    <t>Ledger Code</t>
  </si>
  <si>
    <t>Fund</t>
  </si>
  <si>
    <t>Gross Amount</t>
  </si>
  <si>
    <t>VAT Code</t>
  </si>
  <si>
    <t>Vat Amount</t>
  </si>
  <si>
    <t>Reference</t>
  </si>
  <si>
    <t>Narrative</t>
  </si>
  <si>
    <t>611/4200/61106</t>
  </si>
  <si>
    <t>O</t>
  </si>
  <si>
    <t>MJC</t>
  </si>
  <si>
    <t>CC/OYI festive campaign advert (SEP)/Facebook</t>
  </si>
  <si>
    <t>Statement Period (12th - 11th each month):</t>
  </si>
  <si>
    <t>595/4200/59510</t>
  </si>
  <si>
    <t>CC/OYI festive campaign advert (JWS)/Google</t>
  </si>
  <si>
    <t>11/12/2023-09/01/2024</t>
  </si>
  <si>
    <t>CC/OYI Other advert (SEP)/Facebook</t>
  </si>
  <si>
    <t>611/4200/61111</t>
  </si>
  <si>
    <t>S</t>
  </si>
  <si>
    <t>CC/iStock subscription/iStock</t>
  </si>
  <si>
    <t>CC/OYI festive campaign advert (SEP)/Google</t>
  </si>
  <si>
    <t>CC/OYI festive campaign advert (JWS)/Facebook</t>
  </si>
  <si>
    <t>595/4200/61106</t>
  </si>
  <si>
    <t>TOTAL</t>
  </si>
  <si>
    <t>System Lines</t>
  </si>
  <si>
    <t>Enter Statement date (11th of each month)</t>
  </si>
  <si>
    <t>Enter Total Amount of all transactions as per Statement as NEGATIVE FIGURE (don't change format of cell)</t>
  </si>
  <si>
    <t>Enter "BCARD COMMERCIAL" followed by "/" Cardholder name</t>
  </si>
  <si>
    <t>System Source Code</t>
  </si>
  <si>
    <t>Statement Date</t>
  </si>
  <si>
    <t>Fund Code</t>
  </si>
  <si>
    <t>Amount</t>
  </si>
  <si>
    <t>VAT Amount</t>
  </si>
  <si>
    <t>Match Desc1</t>
  </si>
  <si>
    <t>Total spend per Statement</t>
  </si>
  <si>
    <t>sys010</t>
  </si>
  <si>
    <t>DIFFERENCE</t>
  </si>
  <si>
    <t>Please make sure that the difference is £0.00</t>
  </si>
  <si>
    <t>JWS</t>
  </si>
  <si>
    <t>595/4202</t>
  </si>
  <si>
    <t>CC / Sellotape / WHSmith</t>
  </si>
  <si>
    <t>595/4220</t>
  </si>
  <si>
    <t>E</t>
  </si>
  <si>
    <t>CC / Stamps / Royal Mail</t>
  </si>
  <si>
    <t>12/12/2023-11/01/2024</t>
  </si>
  <si>
    <t>CC / OYI Festive - JWS December 2023, OYI Festive - SEP December 2023 (50/50 Split cost £39.04 to 611/4200/61106 &amp; 595/4200/59510/ Spotify</t>
  </si>
  <si>
    <t>CC / OYI Festive - JWS December 2023, OYI Festive - SEP December 2023 (50/50 Split cost £72.1 to 611/4200/61106 &amp; 595/4200/59510/ Spotify</t>
  </si>
  <si>
    <t>CC / OYI Festive - JWS December 2023, OYI Festive - SEP December 2023 (50/50 Split cost £103.42 to 611/4200/61106 &amp; 595/4200/59510/ Spotify</t>
  </si>
  <si>
    <t>CC / OYI Festive - JWS December 2023, OYI Festive - SEP December 2023 (50/50 Split cost £261.8 to 611/4200/61106 &amp; 595/4200/59510/ Spotify</t>
  </si>
  <si>
    <t>CC / OYI Festive - JWS December 2023, OYI Festive - SEP December 2023 (50/50 Split cost £251.62 to 611/4200/61106 &amp; 595/4200/59510/ Spotify</t>
  </si>
  <si>
    <t>CC / OYI Festive - JWS December 2023, OYI Festive - SEP December 2023 (50/50 Split cost £57.15 to 611/4200/61106 &amp; 595/4200/59510/ Spotify</t>
  </si>
  <si>
    <t>611/4014/61120</t>
  </si>
  <si>
    <t>CC / Safety Gloves / Safety Gloves.co.uk</t>
  </si>
  <si>
    <t>CC / A4 paper / Amazon</t>
  </si>
  <si>
    <t>CC / A4 notebook, A5 notebook, coffee, C4 envelopes / Amazon</t>
  </si>
  <si>
    <t>CC / OYI Festive - JWS December 2023, OYI Festive - SEP December 2023 (50/50 Split cost £520.25 to 611/4200/61106 &amp; 595/4200/59510/ Spotify</t>
  </si>
  <si>
    <t>JWS1</t>
  </si>
  <si>
    <t>Card Type:</t>
  </si>
  <si>
    <t>Barclaycard - Procurement Card</t>
  </si>
  <si>
    <t>Cardholder:</t>
  </si>
  <si>
    <t>Statement period</t>
  </si>
  <si>
    <t>from:</t>
  </si>
  <si>
    <t>to:</t>
  </si>
  <si>
    <t>Please record details of all transactions made in the statement period and ensure they match the transactions on your statement (and the total amount agrees to the total on your statement)</t>
  </si>
  <si>
    <t>Transaction date</t>
  </si>
  <si>
    <t>VAT</t>
  </si>
  <si>
    <t>Gross</t>
  </si>
  <si>
    <t>Net</t>
  </si>
  <si>
    <t>General Ledger Code</t>
  </si>
  <si>
    <t>SHBC Department  incurring the expenditure</t>
  </si>
  <si>
    <t>Description of the expenditure</t>
  </si>
  <si>
    <t>Supplier name</t>
  </si>
  <si>
    <t>Merchant Category</t>
  </si>
  <si>
    <t>Code</t>
  </si>
  <si>
    <t>Made up of cost centre and detail code and optionally classification code (separated by a /)</t>
  </si>
  <si>
    <t>£</t>
  </si>
  <si>
    <t>Finance</t>
  </si>
  <si>
    <t>VAT efile spreadsheet</t>
  </si>
  <si>
    <t>PWC</t>
  </si>
  <si>
    <t>Fees</t>
  </si>
  <si>
    <t>Total:</t>
  </si>
  <si>
    <t>VAT codes:</t>
  </si>
  <si>
    <t>Exempt</t>
  </si>
  <si>
    <t>Outside Scope</t>
  </si>
  <si>
    <t>Standard rate (20%)</t>
  </si>
  <si>
    <t>R</t>
  </si>
  <si>
    <t>Reduced rate (5%)</t>
  </si>
  <si>
    <t>Z</t>
  </si>
  <si>
    <t>Zero Rated</t>
  </si>
  <si>
    <t>I &amp; D</t>
  </si>
  <si>
    <t>Painting supplies</t>
  </si>
  <si>
    <t>B &amp; M</t>
  </si>
  <si>
    <t>General retail and wholesale</t>
  </si>
  <si>
    <t>Family Support Team - Afghan Resettlement Scheme</t>
  </si>
  <si>
    <t>Removals for LAHF family</t>
  </si>
  <si>
    <t>man also van</t>
  </si>
  <si>
    <t>Mail and courier services</t>
  </si>
  <si>
    <t>Taxi transport for LAHF fmily from hotel to new property</t>
  </si>
  <si>
    <t>local car service</t>
  </si>
  <si>
    <t>Travel - air/rail/road</t>
  </si>
  <si>
    <t>amazon voucher for home furnishings</t>
  </si>
  <si>
    <t>amazon</t>
  </si>
  <si>
    <t>Miscellaneous / Other</t>
  </si>
  <si>
    <t>Family Support Team - Family Support Programme</t>
  </si>
  <si>
    <t>tesco shopping voucher - funded by Henry Smith charity</t>
  </si>
  <si>
    <t>Tesco</t>
  </si>
  <si>
    <t>Enter the gross amounts (negative figures)</t>
  </si>
  <si>
    <t>214/4020</t>
  </si>
  <si>
    <t>CC /Sainsbury's Refreshments for Surrey Leaders' Meeting</t>
  </si>
  <si>
    <t>448/4020</t>
  </si>
  <si>
    <t xml:space="preserve">CC / </t>
  </si>
  <si>
    <t>11/12/2023-12/01/2024</t>
  </si>
  <si>
    <t>CC /</t>
  </si>
  <si>
    <t>Enter Total Amount of all transactions as per Statement (negative figure)</t>
  </si>
  <si>
    <t xml:space="preserve">BCARD COMMERCIAL </t>
  </si>
  <si>
    <t>BCARD COMMERCIAL</t>
  </si>
  <si>
    <t>140/2001/00140</t>
  </si>
  <si>
    <t>Parking Services</t>
  </si>
  <si>
    <t>Allen Keys for the pay stations in our car parks</t>
  </si>
  <si>
    <t>Office stationery, equipment and supplies</t>
  </si>
  <si>
    <t>110/4310</t>
  </si>
  <si>
    <t>Theatre</t>
  </si>
  <si>
    <t>Ecologi Donations (collected by theatre)</t>
  </si>
  <si>
    <t>Ecologi</t>
  </si>
  <si>
    <t>110/4020</t>
  </si>
  <si>
    <t>Battery Box and Tester</t>
  </si>
  <si>
    <t>Costco</t>
  </si>
  <si>
    <t>Miscellaneous industrial / commercial supplies</t>
  </si>
  <si>
    <t>Chafing Gel Fuel</t>
  </si>
  <si>
    <t>114/4020</t>
  </si>
  <si>
    <t>Food for Panto Company Meal</t>
  </si>
  <si>
    <t>Catering and catering supplies</t>
  </si>
  <si>
    <t>Food/Supplies for Panto Company Meal</t>
  </si>
  <si>
    <t>Decorations for Panto 2024</t>
  </si>
  <si>
    <t>Longacres</t>
  </si>
  <si>
    <t>114/4207</t>
  </si>
  <si>
    <t>Facebook Marketing Costs (Panto)</t>
  </si>
  <si>
    <t>Meta</t>
  </si>
  <si>
    <t>Print and advertising</t>
  </si>
  <si>
    <t>112/4207</t>
  </si>
  <si>
    <t>Facebook Marketing Costs (Shows)</t>
  </si>
  <si>
    <t>Christmas Tree (for 2024 onwards)</t>
  </si>
  <si>
    <t>Christmas Tree World Ltd</t>
  </si>
  <si>
    <t>Courier Return of Costume Bags</t>
  </si>
  <si>
    <t>Hermes Parcelnet Ltd (Evri)</t>
  </si>
  <si>
    <t>370 /</t>
  </si>
  <si>
    <t>2120 /</t>
  </si>
  <si>
    <t>Housing</t>
  </si>
  <si>
    <t>Travelodge Interim Placement</t>
  </si>
  <si>
    <t>Travelodge</t>
  </si>
  <si>
    <t>Hotels and accomodation</t>
  </si>
  <si>
    <t>370/4020/37030</t>
  </si>
  <si>
    <t>housing</t>
  </si>
  <si>
    <t>coffee with potential new resident</t>
  </si>
  <si>
    <t>keeylys high cross barista bar</t>
  </si>
  <si>
    <t>Restaurants and bars</t>
  </si>
  <si>
    <t>cleaning stuff for toilets</t>
  </si>
  <si>
    <t>waitrose</t>
  </si>
  <si>
    <t>Cleaning services and supplies</t>
  </si>
  <si>
    <t>new plug for hoover</t>
  </si>
  <si>
    <t>screwfix</t>
  </si>
  <si>
    <t>Receipt</t>
  </si>
  <si>
    <t>Number</t>
  </si>
  <si>
    <t>FRONT</t>
  </si>
  <si>
    <t>Monthly Spotify</t>
  </si>
  <si>
    <t>Spotify</t>
  </si>
  <si>
    <t>Skip Hire</t>
  </si>
  <si>
    <t>R Collard</t>
  </si>
  <si>
    <t>Estate and garden services</t>
  </si>
  <si>
    <t>LED Light fittings</t>
  </si>
  <si>
    <t>Panelhut</t>
  </si>
  <si>
    <t>Radio earpieces</t>
  </si>
  <si>
    <t>Earpiecehub</t>
  </si>
  <si>
    <t>370/2120/37011</t>
  </si>
  <si>
    <t>B &amp; B placement at Travelodge</t>
  </si>
  <si>
    <t>Accommodation</t>
  </si>
  <si>
    <t>C05/9821</t>
  </si>
  <si>
    <t>Stage 1 payment for vehicle crossover application</t>
  </si>
  <si>
    <t>Surrey CC</t>
  </si>
  <si>
    <t>Statutory Bodies</t>
  </si>
  <si>
    <t>03.01.24</t>
  </si>
  <si>
    <t>Enviromental</t>
  </si>
  <si>
    <t>Helmet Chainsaw PPE</t>
  </si>
  <si>
    <t>DD Hire Services</t>
  </si>
  <si>
    <t>Business clothing and footwear</t>
  </si>
  <si>
    <t>Trouser Chainsaw PPE</t>
  </si>
  <si>
    <t>04.01.24</t>
  </si>
  <si>
    <t>Recreation &amp; Leisure</t>
  </si>
  <si>
    <t>2xpunction repair SANGS vehicle</t>
  </si>
  <si>
    <t xml:space="preserve">Merityre Specialists </t>
  </si>
  <si>
    <t>Vehicles, servicing and spares</t>
  </si>
  <si>
    <t>H&amp;S</t>
  </si>
  <si>
    <t xml:space="preserve">Rise and Fall desk </t>
  </si>
  <si>
    <t>Wayfair</t>
  </si>
  <si>
    <t>22/12/0223</t>
  </si>
  <si>
    <t>P&amp;ED</t>
  </si>
  <si>
    <t xml:space="preserve">Mailchimp Order </t>
  </si>
  <si>
    <t>Mailchimp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</si>
</sst>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_ ;[Red]\-#,##0.00\ "/>
    <numFmt numFmtId="165" formatCode="[$-409]d\-mmm\-yy;@"/>
    <numFmt numFmtId="166" formatCode="00"/>
    <numFmt numFmtId="167" formatCode="#,##0.00_ ;\-#,##0.00\ "/>
  </numFmts>
  <fonts count="35"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rial Black"/>
      <family val="2"/>
    </font>
    <font>
      <sz val="14"/>
      <color theme="1"/>
      <name val="Arial Black"/>
      <family val="2"/>
    </font>
    <font>
      <b/>
      <sz val="14"/>
      <color rgb="FFFF0000"/>
      <name val="Arial Black"/>
      <family val="2"/>
    </font>
    <font>
      <b/>
      <sz val="14"/>
      <color rgb="FF263692"/>
      <name val="Arial Black"/>
      <family val="2"/>
    </font>
    <font>
      <sz val="14"/>
      <name val="Arial Black"/>
      <family val="2"/>
    </font>
    <font>
      <b/>
      <u/>
      <sz val="14"/>
      <name val="Arial Black"/>
      <family val="2"/>
    </font>
    <font>
      <b/>
      <sz val="14"/>
      <name val="Arial Black"/>
      <family val="2"/>
    </font>
    <font>
      <sz val="9"/>
      <color indexed="81"/>
      <name val="Tahoma"/>
      <charset val="1"/>
    </font>
    <font>
      <b/>
      <sz val="18"/>
      <color theme="1"/>
      <name val="Aptos Narrow"/>
      <family val="2"/>
      <scheme val="minor"/>
    </font>
    <font>
      <b/>
      <sz val="12.1"/>
      <color theme="1"/>
      <name val="Arial"/>
      <family val="2"/>
    </font>
    <font>
      <b/>
      <sz val="12"/>
      <color rgb="FFFF0000"/>
      <name val="Aptos Narrow"/>
      <family val="2"/>
      <scheme val="minor"/>
    </font>
    <font>
      <b/>
      <sz val="12.1"/>
      <color rgb="FF263692"/>
      <name val="Arial"/>
      <family val="2"/>
    </font>
    <font>
      <sz val="11"/>
      <name val="Aptos Narrow"/>
      <family val="2"/>
      <scheme val="minor"/>
    </font>
    <font>
      <b/>
      <sz val="12"/>
      <color rgb="FFFF0000"/>
      <name val="Arial"/>
      <family val="2"/>
    </font>
    <font>
      <b/>
      <u/>
      <sz val="12"/>
      <name val="Arial"/>
      <family val="2"/>
    </font>
    <font>
      <b/>
      <sz val="12"/>
      <name val="Arial"/>
      <family val="2"/>
    </font>
    <font>
      <b/>
      <sz val="14"/>
      <name val="Arial"/>
      <family val="2"/>
    </font>
    <font>
      <sz val="14"/>
      <name val="Arial"/>
      <family val="2"/>
    </font>
    <font>
      <b/>
      <sz val="9"/>
      <name val="Arial"/>
      <family val="2"/>
    </font>
    <font>
      <sz val="10"/>
      <name val="Arial"/>
      <family val="2"/>
    </font>
    <font>
      <sz val="9"/>
      <name val="Arial"/>
      <family val="2"/>
    </font>
    <font>
      <sz val="12"/>
      <name val="Arial"/>
      <family val="2"/>
    </font>
    <font>
      <b/>
      <sz val="10"/>
      <name val="Arial"/>
      <family val="2"/>
    </font>
    <font>
      <sz val="10"/>
      <name val="Arial"/>
    </font>
    <font>
      <sz val="10"/>
      <name val="Times New Roman"/>
    </font>
    <font>
      <sz val="14"/>
      <name val="Times New Roman"/>
      <family val="1"/>
    </font>
    <font>
      <sz val="10"/>
      <name val="Times New Roman"/>
      <family val="1"/>
    </font>
    <font>
      <sz val="12"/>
      <name val="Times New Roman"/>
      <family val="1"/>
    </font>
    <font>
      <sz val="11"/>
      <name val="Calibri"/>
      <family val="2"/>
    </font>
    <font>
      <sz val="14"/>
      <color rgb="FFFF0000"/>
      <name val="Arial"/>
      <family val="2"/>
    </font>
    <font>
      <sz val="14"/>
      <color rgb="FFFF0000"/>
      <name val="Times New Roman"/>
      <family val="1"/>
    </font>
    <font>
      <sz val="14"/>
      <color rgb="FF242424"/>
      <name val="Aptos Narrow"/>
      <family val="2"/>
      <scheme val="minor"/>
    </font>
  </fonts>
  <fills count="10">
    <fill>
      <patternFill patternType="none"/>
    </fill>
    <fill>
      <patternFill patternType="gray125"/>
    </fill>
    <fill>
      <patternFill patternType="solid">
        <fgColor rgb="FFFFC000"/>
        <bgColor indexed="64"/>
      </patternFill>
    </fill>
    <fill>
      <patternFill patternType="solid">
        <fgColor theme="0" tint="-0.499984740745262"/>
        <bgColor indexed="64"/>
      </patternFill>
    </fill>
    <fill>
      <patternFill patternType="solid">
        <fgColor rgb="FF99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6" fillId="0" borderId="0"/>
    <xf numFmtId="0" fontId="27" fillId="0" borderId="0"/>
    <xf numFmtId="0" fontId="29" fillId="0" borderId="0"/>
  </cellStyleXfs>
  <cellXfs count="275">
    <xf numFmtId="0" fontId="0" fillId="0" borderId="0" xfId="0"/>
    <xf numFmtId="0" fontId="3" fillId="2" borderId="0" xfId="0" applyFont="1" applyFill="1"/>
    <xf numFmtId="0" fontId="4" fillId="3" borderId="0" xfId="0" applyFont="1" applyFill="1"/>
    <xf numFmtId="0" fontId="3" fillId="0" borderId="0" xfId="0" applyFont="1"/>
    <xf numFmtId="0" fontId="4" fillId="0" borderId="0" xfId="0" applyFont="1"/>
    <xf numFmtId="14" fontId="4" fillId="0" borderId="0" xfId="0" applyNumberFormat="1" applyFont="1"/>
    <xf numFmtId="0" fontId="5" fillId="0" borderId="0" xfId="0" applyFont="1"/>
    <xf numFmtId="0" fontId="6" fillId="0" borderId="0" xfId="0" applyFont="1" applyAlignment="1">
      <alignment horizontal="left" vertical="center"/>
    </xf>
    <xf numFmtId="0" fontId="5" fillId="0" borderId="0" xfId="0" applyFont="1" applyAlignment="1">
      <alignment wrapText="1"/>
    </xf>
    <xf numFmtId="0" fontId="4" fillId="4" borderId="0" xfId="0" applyFont="1" applyFill="1"/>
    <xf numFmtId="14" fontId="4" fillId="4" borderId="1" xfId="0" applyNumberFormat="1" applyFont="1" applyFill="1" applyBorder="1"/>
    <xf numFmtId="49" fontId="4" fillId="4" borderId="1" xfId="1" quotePrefix="1" applyNumberFormat="1" applyFont="1" applyFill="1" applyBorder="1"/>
    <xf numFmtId="0" fontId="4" fillId="5" borderId="1" xfId="0" applyFont="1" applyFill="1" applyBorder="1"/>
    <xf numFmtId="164" fontId="7" fillId="4" borderId="1" xfId="1" applyNumberFormat="1" applyFont="1" applyFill="1" applyBorder="1"/>
    <xf numFmtId="43" fontId="4" fillId="4" borderId="1" xfId="1" applyFont="1" applyFill="1" applyBorder="1"/>
    <xf numFmtId="0" fontId="4" fillId="4" borderId="1" xfId="0" applyFont="1" applyFill="1" applyBorder="1"/>
    <xf numFmtId="14" fontId="4" fillId="4" borderId="0" xfId="0" applyNumberFormat="1" applyFont="1" applyFill="1"/>
    <xf numFmtId="164" fontId="4" fillId="4" borderId="1" xfId="1" applyNumberFormat="1" applyFont="1" applyFill="1" applyBorder="1"/>
    <xf numFmtId="43" fontId="4" fillId="4" borderId="1" xfId="1" quotePrefix="1" applyFont="1" applyFill="1" applyBorder="1"/>
    <xf numFmtId="43" fontId="3" fillId="4" borderId="1" xfId="1" applyFont="1" applyFill="1" applyBorder="1"/>
    <xf numFmtId="0" fontId="3" fillId="2" borderId="2" xfId="0" applyFont="1" applyFill="1" applyBorder="1" applyAlignment="1">
      <alignment horizontal="right"/>
    </xf>
    <xf numFmtId="164" fontId="3" fillId="2" borderId="3" xfId="0" applyNumberFormat="1" applyFont="1" applyFill="1" applyBorder="1"/>
    <xf numFmtId="0" fontId="8" fillId="0" borderId="4" xfId="0" applyFont="1" applyBorder="1"/>
    <xf numFmtId="0" fontId="9" fillId="0" borderId="4" xfId="0" applyFont="1" applyBorder="1"/>
    <xf numFmtId="0" fontId="4" fillId="5" borderId="0" xfId="0" applyFont="1" applyFill="1"/>
    <xf numFmtId="0" fontId="4" fillId="5" borderId="0" xfId="0" quotePrefix="1" applyFont="1" applyFill="1" applyAlignment="1">
      <alignment horizontal="right"/>
    </xf>
    <xf numFmtId="164" fontId="4" fillId="4" borderId="0" xfId="0" applyNumberFormat="1" applyFont="1" applyFill="1"/>
    <xf numFmtId="0" fontId="4" fillId="4" borderId="0" xfId="0" applyFont="1" applyFill="1" applyAlignment="1">
      <alignment horizontal="left"/>
    </xf>
    <xf numFmtId="0" fontId="4" fillId="6" borderId="0" xfId="0" applyFont="1" applyFill="1"/>
    <xf numFmtId="43" fontId="4" fillId="6" borderId="0" xfId="0" applyNumberFormat="1" applyFont="1" applyFill="1"/>
    <xf numFmtId="0" fontId="11" fillId="2" borderId="0" xfId="0" applyFont="1" applyFill="1"/>
    <xf numFmtId="0" fontId="0" fillId="3" borderId="0" xfId="0" applyFill="1"/>
    <xf numFmtId="0" fontId="12" fillId="0" borderId="0" xfId="0" applyFont="1"/>
    <xf numFmtId="14" fontId="0" fillId="0" borderId="0" xfId="0" applyNumberFormat="1"/>
    <xf numFmtId="0" fontId="13" fillId="0" borderId="0" xfId="0" applyFont="1"/>
    <xf numFmtId="0" fontId="14" fillId="0" borderId="0" xfId="0" applyFont="1" applyAlignment="1">
      <alignment horizontal="left" vertical="center"/>
    </xf>
    <xf numFmtId="0" fontId="13" fillId="0" borderId="0" xfId="0" applyFont="1" applyAlignment="1">
      <alignment wrapText="1"/>
    </xf>
    <xf numFmtId="0" fontId="2" fillId="0" borderId="0" xfId="0" applyFont="1"/>
    <xf numFmtId="0" fontId="0" fillId="4" borderId="0" xfId="0" applyFill="1"/>
    <xf numFmtId="14" fontId="0" fillId="4" borderId="1" xfId="0" applyNumberFormat="1" applyFill="1" applyBorder="1"/>
    <xf numFmtId="49" fontId="0" fillId="4" borderId="1" xfId="1" quotePrefix="1" applyNumberFormat="1" applyFont="1" applyFill="1" applyBorder="1"/>
    <xf numFmtId="0" fontId="0" fillId="5" borderId="1" xfId="0" applyFill="1" applyBorder="1"/>
    <xf numFmtId="164" fontId="15" fillId="4" borderId="1" xfId="1" applyNumberFormat="1" applyFont="1" applyFill="1" applyBorder="1"/>
    <xf numFmtId="43" fontId="0" fillId="4" borderId="1" xfId="1" applyFont="1" applyFill="1" applyBorder="1"/>
    <xf numFmtId="0" fontId="0" fillId="4" borderId="1" xfId="0" applyFill="1" applyBorder="1"/>
    <xf numFmtId="14" fontId="0" fillId="4" borderId="0" xfId="0" applyNumberFormat="1" applyFill="1"/>
    <xf numFmtId="164" fontId="0" fillId="4" borderId="1" xfId="1" applyNumberFormat="1" applyFont="1" applyFill="1" applyBorder="1"/>
    <xf numFmtId="43" fontId="2" fillId="4" borderId="1" xfId="1" applyFont="1" applyFill="1" applyBorder="1"/>
    <xf numFmtId="0" fontId="2" fillId="2" borderId="2" xfId="0" applyFont="1" applyFill="1" applyBorder="1" applyAlignment="1">
      <alignment horizontal="right"/>
    </xf>
    <xf numFmtId="0" fontId="2" fillId="2" borderId="3" xfId="0" applyFont="1" applyFill="1" applyBorder="1"/>
    <xf numFmtId="0" fontId="16" fillId="0" borderId="0" xfId="0" applyFont="1"/>
    <xf numFmtId="0" fontId="17" fillId="0" borderId="4" xfId="0" applyFont="1" applyBorder="1"/>
    <xf numFmtId="0" fontId="18" fillId="0" borderId="4" xfId="0" applyFont="1" applyBorder="1"/>
    <xf numFmtId="0" fontId="0" fillId="5" borderId="0" xfId="0" applyFill="1"/>
    <xf numFmtId="0" fontId="0" fillId="5" borderId="0" xfId="0" quotePrefix="1" applyFill="1" applyAlignment="1">
      <alignment horizontal="right"/>
    </xf>
    <xf numFmtId="164" fontId="0" fillId="4" borderId="0" xfId="0" applyNumberFormat="1" applyFill="1"/>
    <xf numFmtId="0" fontId="0" fillId="4" borderId="0" xfId="0" applyFill="1" applyAlignment="1">
      <alignment horizontal="left"/>
    </xf>
    <xf numFmtId="0" fontId="0" fillId="6" borderId="0" xfId="0" applyFill="1"/>
    <xf numFmtId="43" fontId="0" fillId="6" borderId="0" xfId="0" applyNumberFormat="1" applyFill="1"/>
    <xf numFmtId="0" fontId="19" fillId="2" borderId="1" xfId="0" applyFont="1" applyFill="1" applyBorder="1"/>
    <xf numFmtId="0" fontId="20" fillId="2" borderId="5" xfId="0" applyFont="1" applyFill="1" applyBorder="1" applyAlignment="1" applyProtection="1">
      <alignment horizontal="center"/>
      <protection locked="0"/>
    </xf>
    <xf numFmtId="0" fontId="20" fillId="2" borderId="6" xfId="0" applyFont="1" applyFill="1" applyBorder="1" applyAlignment="1" applyProtection="1">
      <alignment horizontal="center"/>
      <protection locked="0"/>
    </xf>
    <xf numFmtId="0" fontId="20" fillId="0" borderId="7" xfId="0" applyFont="1" applyBorder="1"/>
    <xf numFmtId="0" fontId="19" fillId="0" borderId="7" xfId="0" applyFont="1" applyBorder="1"/>
    <xf numFmtId="0" fontId="20" fillId="0" borderId="0" xfId="0" applyFont="1"/>
    <xf numFmtId="0" fontId="19" fillId="2" borderId="8" xfId="0" applyFont="1" applyFill="1" applyBorder="1"/>
    <xf numFmtId="0" fontId="19" fillId="0" borderId="0" xfId="0" applyFont="1"/>
    <xf numFmtId="0" fontId="19" fillId="2" borderId="9" xfId="0" applyFont="1" applyFill="1" applyBorder="1" applyAlignment="1">
      <alignment horizontal="center" wrapText="1"/>
    </xf>
    <xf numFmtId="0" fontId="19" fillId="2" borderId="10" xfId="0" applyFont="1" applyFill="1" applyBorder="1" applyAlignment="1">
      <alignment horizontal="right"/>
    </xf>
    <xf numFmtId="165" fontId="19" fillId="2" borderId="9" xfId="0" applyNumberFormat="1" applyFont="1" applyFill="1" applyBorder="1" applyAlignment="1" applyProtection="1">
      <alignment horizontal="center"/>
      <protection locked="0"/>
    </xf>
    <xf numFmtId="15" fontId="20" fillId="0" borderId="0" xfId="0" applyNumberFormat="1" applyFont="1"/>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9" fillId="0" borderId="16" xfId="0" applyFont="1" applyBorder="1" applyAlignment="1">
      <alignment horizontal="center" vertical="center" wrapText="1"/>
    </xf>
    <xf numFmtId="0" fontId="19" fillId="0" borderId="9"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17" xfId="0" applyFont="1" applyBorder="1" applyAlignment="1">
      <alignment horizontal="center"/>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0" xfId="0" applyFont="1" applyAlignment="1">
      <alignment horizontal="center"/>
    </xf>
    <xf numFmtId="0" fontId="19" fillId="0" borderId="20" xfId="0" applyFont="1" applyBorder="1" applyAlignment="1">
      <alignment horizontal="center" vertical="center" wrapText="1"/>
    </xf>
    <xf numFmtId="0" fontId="19" fillId="0" borderId="21" xfId="0" applyFont="1" applyBorder="1" applyAlignment="1">
      <alignment horizontal="center"/>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25" xfId="0" applyFont="1" applyBorder="1" applyAlignment="1">
      <alignment horizontal="center"/>
    </xf>
    <xf numFmtId="0" fontId="21" fillId="0" borderId="2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20" fillId="0" borderId="28" xfId="0" applyFont="1" applyBorder="1"/>
    <xf numFmtId="0" fontId="20" fillId="0" borderId="25" xfId="0" applyFont="1" applyBorder="1"/>
    <xf numFmtId="0" fontId="20" fillId="0" borderId="26" xfId="0" applyFont="1" applyBorder="1"/>
    <xf numFmtId="0" fontId="20" fillId="0" borderId="26" xfId="0" applyFont="1" applyBorder="1" applyAlignment="1">
      <alignment horizontal="center"/>
    </xf>
    <xf numFmtId="0" fontId="20" fillId="0" borderId="11" xfId="0" applyFont="1" applyBorder="1" applyAlignment="1">
      <alignment horizontal="center"/>
    </xf>
    <xf numFmtId="0" fontId="20" fillId="0" borderId="24" xfId="0" applyFont="1" applyBorder="1" applyAlignment="1">
      <alignment horizontal="center"/>
    </xf>
    <xf numFmtId="14" fontId="22" fillId="0" borderId="29" xfId="0" applyNumberFormat="1" applyFont="1" applyBorder="1" applyProtection="1">
      <protection locked="0"/>
    </xf>
    <xf numFmtId="0" fontId="22" fillId="0" borderId="1" xfId="0" applyFont="1" applyBorder="1" applyAlignment="1" applyProtection="1">
      <alignment horizontal="center"/>
      <protection locked="0"/>
    </xf>
    <xf numFmtId="4" fontId="0" fillId="0" borderId="1" xfId="0" applyNumberFormat="1" applyBorder="1" applyProtection="1">
      <protection locked="0"/>
    </xf>
    <xf numFmtId="4" fontId="0" fillId="0" borderId="1" xfId="0" applyNumberFormat="1" applyBorder="1"/>
    <xf numFmtId="4" fontId="22" fillId="0" borderId="1" xfId="0" applyNumberFormat="1" applyFont="1" applyBorder="1"/>
    <xf numFmtId="1" fontId="22" fillId="0" borderId="1" xfId="0" applyNumberFormat="1" applyFont="1" applyBorder="1"/>
    <xf numFmtId="1" fontId="23" fillId="0" borderId="1" xfId="0" applyNumberFormat="1" applyFont="1" applyBorder="1"/>
    <xf numFmtId="0" fontId="19" fillId="7" borderId="30" xfId="0" applyFont="1" applyFill="1" applyBorder="1" applyAlignment="1">
      <alignment horizontal="center"/>
    </xf>
    <xf numFmtId="0" fontId="19" fillId="7" borderId="31" xfId="0" applyFont="1" applyFill="1" applyBorder="1" applyAlignment="1">
      <alignment horizontal="center"/>
    </xf>
    <xf numFmtId="4" fontId="19" fillId="7" borderId="32" xfId="0" applyNumberFormat="1" applyFont="1" applyFill="1" applyBorder="1"/>
    <xf numFmtId="1" fontId="20" fillId="8" borderId="33" xfId="0" applyNumberFormat="1" applyFont="1" applyFill="1" applyBorder="1" applyAlignment="1">
      <alignment horizontal="center"/>
    </xf>
    <xf numFmtId="1" fontId="20" fillId="8" borderId="34" xfId="0" applyNumberFormat="1" applyFont="1" applyFill="1" applyBorder="1" applyAlignment="1">
      <alignment horizontal="center"/>
    </xf>
    <xf numFmtId="1" fontId="20" fillId="8" borderId="31" xfId="0" applyNumberFormat="1" applyFont="1" applyFill="1" applyBorder="1" applyAlignment="1">
      <alignment horizontal="center"/>
    </xf>
    <xf numFmtId="0" fontId="20" fillId="8" borderId="32" xfId="0" applyFont="1" applyFill="1" applyBorder="1"/>
    <xf numFmtId="0" fontId="20" fillId="8" borderId="32" xfId="0" applyFont="1" applyFill="1" applyBorder="1" applyAlignment="1">
      <alignment horizontal="left"/>
    </xf>
    <xf numFmtId="0" fontId="20" fillId="8" borderId="33" xfId="0" applyFont="1" applyFill="1" applyBorder="1" applyAlignment="1">
      <alignment horizontal="left"/>
    </xf>
    <xf numFmtId="0" fontId="20" fillId="8" borderId="35" xfId="0" applyFont="1" applyFill="1" applyBorder="1" applyAlignment="1">
      <alignment horizontal="left"/>
    </xf>
    <xf numFmtId="0" fontId="24" fillId="0" borderId="0" xfId="0" applyFont="1"/>
    <xf numFmtId="0" fontId="18" fillId="0" borderId="18" xfId="0" applyFont="1" applyBorder="1" applyAlignment="1">
      <alignment horizontal="center"/>
    </xf>
    <xf numFmtId="0" fontId="18" fillId="0" borderId="16" xfId="0" applyFont="1" applyBorder="1" applyAlignment="1">
      <alignment horizontal="center"/>
    </xf>
    <xf numFmtId="0" fontId="24" fillId="0" borderId="22" xfId="0" applyFont="1" applyBorder="1"/>
    <xf numFmtId="0" fontId="24" fillId="0" borderId="20" xfId="0" applyFont="1" applyBorder="1"/>
    <xf numFmtId="0" fontId="24" fillId="0" borderId="26" xfId="0" applyFont="1" applyBorder="1"/>
    <xf numFmtId="0" fontId="24" fillId="0" borderId="24" xfId="0" applyFont="1" applyBorder="1"/>
    <xf numFmtId="0" fontId="25" fillId="0" borderId="0" xfId="0" applyFont="1" applyAlignment="1">
      <alignment horizontal="center"/>
    </xf>
    <xf numFmtId="0" fontId="19" fillId="2" borderId="1" xfId="2" applyFont="1" applyFill="1" applyBorder="1"/>
    <xf numFmtId="0" fontId="20" fillId="2" borderId="5" xfId="2" applyFont="1" applyFill="1" applyBorder="1" applyAlignment="1" applyProtection="1">
      <alignment horizontal="center"/>
      <protection locked="0"/>
    </xf>
    <xf numFmtId="0" fontId="20" fillId="2" borderId="6" xfId="2" applyFont="1" applyFill="1" applyBorder="1" applyAlignment="1" applyProtection="1">
      <alignment horizontal="center"/>
      <protection locked="0"/>
    </xf>
    <xf numFmtId="0" fontId="20" fillId="0" borderId="7" xfId="2" applyFont="1" applyBorder="1"/>
    <xf numFmtId="0" fontId="19" fillId="0" borderId="7" xfId="2" applyFont="1" applyBorder="1"/>
    <xf numFmtId="0" fontId="20" fillId="0" borderId="0" xfId="2" applyFont="1"/>
    <xf numFmtId="0" fontId="19" fillId="2" borderId="8" xfId="2" applyFont="1" applyFill="1" applyBorder="1"/>
    <xf numFmtId="0" fontId="19" fillId="0" borderId="0" xfId="2" applyFont="1"/>
    <xf numFmtId="0" fontId="19" fillId="2" borderId="9" xfId="2" applyFont="1" applyFill="1" applyBorder="1" applyAlignment="1">
      <alignment horizontal="center" wrapText="1"/>
    </xf>
    <xf numFmtId="0" fontId="19" fillId="2" borderId="10" xfId="2" applyFont="1" applyFill="1" applyBorder="1" applyAlignment="1">
      <alignment horizontal="right"/>
    </xf>
    <xf numFmtId="165" fontId="19" fillId="2" borderId="9" xfId="2" applyNumberFormat="1" applyFont="1" applyFill="1" applyBorder="1" applyAlignment="1" applyProtection="1">
      <alignment horizontal="center"/>
      <protection locked="0"/>
    </xf>
    <xf numFmtId="15" fontId="20" fillId="0" borderId="0" xfId="2" applyNumberFormat="1" applyFont="1"/>
    <xf numFmtId="0" fontId="19" fillId="0" borderId="0" xfId="2" applyFont="1" applyAlignment="1">
      <alignment horizontal="center" wrapText="1"/>
    </xf>
    <xf numFmtId="0" fontId="19" fillId="0" borderId="11" xfId="2" applyFont="1" applyBorder="1" applyAlignment="1">
      <alignment horizontal="center" wrapText="1"/>
    </xf>
    <xf numFmtId="0" fontId="19" fillId="0" borderId="12" xfId="2" applyFont="1" applyBorder="1" applyAlignment="1">
      <alignment horizontal="center" wrapText="1"/>
    </xf>
    <xf numFmtId="0" fontId="19" fillId="0" borderId="13" xfId="2" applyFont="1" applyBorder="1" applyAlignment="1">
      <alignment horizontal="center" wrapText="1"/>
    </xf>
    <xf numFmtId="0" fontId="19" fillId="0" borderId="14" xfId="2" applyFont="1" applyBorder="1" applyAlignment="1">
      <alignment horizontal="center" wrapText="1"/>
    </xf>
    <xf numFmtId="0" fontId="19" fillId="0" borderId="15" xfId="2" applyFont="1" applyBorder="1" applyAlignment="1">
      <alignment horizontal="center" wrapText="1"/>
    </xf>
    <xf numFmtId="0" fontId="19" fillId="0" borderId="16" xfId="2" applyFont="1" applyBorder="1" applyAlignment="1">
      <alignment horizontal="center" vertical="center" wrapText="1"/>
    </xf>
    <xf numFmtId="0" fontId="19" fillId="0" borderId="9" xfId="2" applyFont="1" applyBorder="1" applyAlignment="1">
      <alignment horizontal="center"/>
    </xf>
    <xf numFmtId="0" fontId="19" fillId="0" borderId="5" xfId="2" applyFont="1" applyBorder="1" applyAlignment="1">
      <alignment horizontal="center"/>
    </xf>
    <xf numFmtId="0" fontId="19" fillId="0" borderId="6" xfId="2" applyFont="1" applyBorder="1" applyAlignment="1">
      <alignment horizontal="center"/>
    </xf>
    <xf numFmtId="0" fontId="19" fillId="0" borderId="17" xfId="2" applyFont="1" applyBorder="1" applyAlignment="1">
      <alignment horizontal="center"/>
    </xf>
    <xf numFmtId="0" fontId="19" fillId="0" borderId="9"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20" fillId="0" borderId="0" xfId="2" applyFont="1" applyAlignment="1">
      <alignment horizontal="center"/>
    </xf>
    <xf numFmtId="0" fontId="19" fillId="0" borderId="20" xfId="2" applyFont="1" applyBorder="1" applyAlignment="1">
      <alignment horizontal="center" vertical="center" wrapText="1"/>
    </xf>
    <xf numFmtId="0" fontId="19" fillId="0" borderId="21" xfId="2" applyFont="1" applyBorder="1" applyAlignment="1">
      <alignment horizontal="center"/>
    </xf>
    <xf numFmtId="0" fontId="21" fillId="0" borderId="18"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16" xfId="2" applyFont="1" applyBorder="1" applyAlignment="1">
      <alignment horizontal="center" vertical="center" wrapText="1"/>
    </xf>
    <xf numFmtId="0" fontId="19" fillId="0" borderId="21"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20" fillId="0" borderId="25" xfId="2" applyFont="1" applyBorder="1" applyAlignment="1">
      <alignment horizontal="center"/>
    </xf>
    <xf numFmtId="0" fontId="21" fillId="0" borderId="26"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24"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27" xfId="2" applyFont="1" applyBorder="1" applyAlignment="1">
      <alignment horizontal="center" vertical="center" wrapText="1"/>
    </xf>
    <xf numFmtId="0" fontId="20" fillId="0" borderId="28" xfId="2" applyFont="1" applyBorder="1"/>
    <xf numFmtId="0" fontId="20" fillId="0" borderId="25" xfId="2" applyFont="1" applyBorder="1"/>
    <xf numFmtId="0" fontId="20" fillId="0" borderId="26" xfId="2" applyFont="1" applyBorder="1"/>
    <xf numFmtId="14" fontId="20" fillId="0" borderId="29" xfId="2" applyNumberFormat="1" applyFont="1" applyBorder="1" applyAlignment="1" applyProtection="1">
      <alignment horizontal="center"/>
      <protection locked="0"/>
    </xf>
    <xf numFmtId="0" fontId="20" fillId="0" borderId="1" xfId="2" applyFont="1" applyBorder="1" applyAlignment="1" applyProtection="1">
      <alignment horizontal="center"/>
      <protection locked="0"/>
    </xf>
    <xf numFmtId="4" fontId="20" fillId="0" borderId="1" xfId="2" applyNumberFormat="1" applyFont="1" applyBorder="1" applyAlignment="1">
      <alignment horizontal="center"/>
    </xf>
    <xf numFmtId="1" fontId="20" fillId="0" borderId="5" xfId="2" applyNumberFormat="1" applyFont="1" applyBorder="1" applyAlignment="1">
      <alignment horizontal="center"/>
    </xf>
    <xf numFmtId="1" fontId="20" fillId="0" borderId="6" xfId="2" applyNumberFormat="1" applyFont="1" applyBorder="1" applyAlignment="1">
      <alignment horizontal="center"/>
    </xf>
    <xf numFmtId="1" fontId="20" fillId="0" borderId="17" xfId="2" applyNumberFormat="1" applyFont="1" applyBorder="1" applyAlignment="1">
      <alignment horizontal="center"/>
    </xf>
    <xf numFmtId="166" fontId="28" fillId="0" borderId="1" xfId="3" applyNumberFormat="1" applyFont="1" applyBorder="1" applyAlignment="1">
      <alignment horizontal="center"/>
    </xf>
    <xf numFmtId="166" fontId="28" fillId="0" borderId="1" xfId="3" applyNumberFormat="1" applyFont="1" applyBorder="1" applyAlignment="1" applyProtection="1">
      <alignment horizontal="center"/>
      <protection locked="0"/>
    </xf>
    <xf numFmtId="1" fontId="20" fillId="0" borderId="5" xfId="2" applyNumberFormat="1" applyFont="1" applyBorder="1" applyAlignment="1">
      <alignment horizontal="center"/>
    </xf>
    <xf numFmtId="1" fontId="20" fillId="0" borderId="6" xfId="2" applyNumberFormat="1" applyFont="1" applyBorder="1" applyAlignment="1">
      <alignment horizontal="center"/>
    </xf>
    <xf numFmtId="1" fontId="20" fillId="0" borderId="17" xfId="2" applyNumberFormat="1" applyFont="1" applyBorder="1" applyAlignment="1">
      <alignment horizontal="center"/>
    </xf>
    <xf numFmtId="0" fontId="19" fillId="7" borderId="30" xfId="2" applyFont="1" applyFill="1" applyBorder="1" applyAlignment="1">
      <alignment horizontal="center"/>
    </xf>
    <xf numFmtId="0" fontId="19" fillId="7" borderId="31" xfId="2" applyFont="1" applyFill="1" applyBorder="1" applyAlignment="1">
      <alignment horizontal="center"/>
    </xf>
    <xf numFmtId="4" fontId="19" fillId="7" borderId="32" xfId="2" applyNumberFormat="1" applyFont="1" applyFill="1" applyBorder="1"/>
    <xf numFmtId="1" fontId="20" fillId="8" borderId="33" xfId="2" applyNumberFormat="1" applyFont="1" applyFill="1" applyBorder="1" applyAlignment="1">
      <alignment horizontal="center"/>
    </xf>
    <xf numFmtId="1" fontId="20" fillId="8" borderId="34" xfId="2" applyNumberFormat="1" applyFont="1" applyFill="1" applyBorder="1" applyAlignment="1">
      <alignment horizontal="center"/>
    </xf>
    <xf numFmtId="1" fontId="20" fillId="8" borderId="31" xfId="2" applyNumberFormat="1" applyFont="1" applyFill="1" applyBorder="1" applyAlignment="1">
      <alignment horizontal="center"/>
    </xf>
    <xf numFmtId="0" fontId="20" fillId="8" borderId="32" xfId="2" applyFont="1" applyFill="1" applyBorder="1"/>
    <xf numFmtId="0" fontId="20" fillId="8" borderId="32" xfId="2" applyFont="1" applyFill="1" applyBorder="1" applyAlignment="1">
      <alignment horizontal="left"/>
    </xf>
    <xf numFmtId="0" fontId="20" fillId="8" borderId="33" xfId="2" applyFont="1" applyFill="1" applyBorder="1" applyAlignment="1">
      <alignment horizontal="left"/>
    </xf>
    <xf numFmtId="0" fontId="20" fillId="8" borderId="35" xfId="2" applyFont="1" applyFill="1" applyBorder="1" applyAlignment="1">
      <alignment horizontal="left"/>
    </xf>
    <xf numFmtId="0" fontId="24" fillId="0" borderId="0" xfId="2" applyFont="1"/>
    <xf numFmtId="0" fontId="18" fillId="0" borderId="18" xfId="2" applyFont="1" applyBorder="1" applyAlignment="1">
      <alignment horizontal="center"/>
    </xf>
    <xf numFmtId="0" fontId="18" fillId="0" borderId="16" xfId="2" applyFont="1" applyBorder="1" applyAlignment="1">
      <alignment horizontal="center"/>
    </xf>
    <xf numFmtId="0" fontId="24" fillId="0" borderId="22" xfId="2" applyFont="1" applyBorder="1"/>
    <xf numFmtId="0" fontId="24" fillId="0" borderId="20" xfId="2" applyFont="1" applyBorder="1"/>
    <xf numFmtId="0" fontId="24" fillId="0" borderId="26" xfId="2" applyFont="1" applyBorder="1"/>
    <xf numFmtId="0" fontId="24" fillId="0" borderId="24" xfId="2" applyFont="1" applyBorder="1"/>
    <xf numFmtId="0" fontId="25" fillId="0" borderId="0" xfId="2" applyFont="1" applyAlignment="1">
      <alignment horizontal="center"/>
    </xf>
    <xf numFmtId="0" fontId="26" fillId="0" borderId="0" xfId="2"/>
    <xf numFmtId="14" fontId="20" fillId="0" borderId="29" xfId="2" applyNumberFormat="1" applyFont="1" applyBorder="1" applyProtection="1">
      <protection locked="0"/>
    </xf>
    <xf numFmtId="4" fontId="20" fillId="9" borderId="1" xfId="2" applyNumberFormat="1" applyFont="1" applyFill="1" applyBorder="1"/>
    <xf numFmtId="4" fontId="20" fillId="0" borderId="1" xfId="2" applyNumberFormat="1" applyFont="1" applyBorder="1"/>
    <xf numFmtId="0" fontId="20" fillId="0" borderId="5" xfId="2" applyFont="1" applyBorder="1" applyAlignment="1">
      <alignment horizontal="center"/>
    </xf>
    <xf numFmtId="0" fontId="20" fillId="0" borderId="6" xfId="2" applyFont="1" applyBorder="1" applyAlignment="1">
      <alignment horizontal="center"/>
    </xf>
    <xf numFmtId="0" fontId="20" fillId="0" borderId="17" xfId="2" applyFont="1" applyBorder="1" applyAlignment="1">
      <alignment horizontal="center"/>
    </xf>
    <xf numFmtId="166" fontId="28" fillId="0" borderId="1" xfId="4" applyNumberFormat="1" applyFont="1" applyBorder="1" applyAlignment="1">
      <alignment horizontal="center"/>
    </xf>
    <xf numFmtId="166" fontId="28" fillId="0" borderId="1" xfId="4" applyNumberFormat="1" applyFont="1" applyBorder="1" applyAlignment="1" applyProtection="1">
      <alignment horizontal="center"/>
      <protection locked="0"/>
    </xf>
    <xf numFmtId="166" fontId="28" fillId="0" borderId="1" xfId="4" applyNumberFormat="1" applyFont="1" applyBorder="1" applyAlignment="1" applyProtection="1">
      <alignment horizontal="left"/>
      <protection locked="0"/>
    </xf>
    <xf numFmtId="14" fontId="20" fillId="0" borderId="36" xfId="2" applyNumberFormat="1" applyFont="1" applyBorder="1" applyProtection="1">
      <protection locked="0"/>
    </xf>
    <xf numFmtId="0" fontId="20" fillId="0" borderId="16" xfId="2" applyFont="1" applyBorder="1" applyAlignment="1" applyProtection="1">
      <alignment horizontal="center"/>
      <protection locked="0"/>
    </xf>
    <xf numFmtId="4" fontId="20" fillId="9" borderId="9" xfId="2" applyNumberFormat="1" applyFont="1" applyFill="1" applyBorder="1"/>
    <xf numFmtId="4" fontId="20" fillId="0" borderId="9" xfId="2" applyNumberFormat="1" applyFont="1" applyBorder="1"/>
    <xf numFmtId="166" fontId="28" fillId="0" borderId="9" xfId="4" applyNumberFormat="1" applyFont="1" applyBorder="1" applyAlignment="1" applyProtection="1">
      <alignment horizontal="center"/>
      <protection locked="0"/>
    </xf>
    <xf numFmtId="166" fontId="28" fillId="0" borderId="18" xfId="4" applyNumberFormat="1" applyFont="1" applyBorder="1" applyAlignment="1" applyProtection="1">
      <alignment horizontal="left"/>
      <protection locked="0"/>
    </xf>
    <xf numFmtId="1" fontId="20" fillId="0" borderId="16" xfId="2" applyNumberFormat="1" applyFont="1" applyBorder="1" applyAlignment="1">
      <alignment horizontal="center"/>
    </xf>
    <xf numFmtId="4" fontId="24" fillId="0" borderId="0" xfId="2" applyNumberFormat="1" applyFont="1"/>
    <xf numFmtId="49" fontId="0" fillId="4" borderId="0" xfId="1" quotePrefix="1" applyNumberFormat="1" applyFont="1" applyFill="1"/>
    <xf numFmtId="167" fontId="0" fillId="4" borderId="0" xfId="1" applyNumberFormat="1" applyFont="1" applyFill="1"/>
    <xf numFmtId="43" fontId="0" fillId="4" borderId="0" xfId="1" applyFont="1" applyFill="1"/>
    <xf numFmtId="43" fontId="2" fillId="4" borderId="0" xfId="1" applyFont="1" applyFill="1"/>
    <xf numFmtId="0" fontId="2" fillId="2" borderId="12" xfId="0" applyFont="1" applyFill="1" applyBorder="1" applyAlignment="1">
      <alignment horizontal="right"/>
    </xf>
    <xf numFmtId="0" fontId="2" fillId="2" borderId="14" xfId="0" applyFont="1" applyFill="1" applyBorder="1"/>
    <xf numFmtId="166" fontId="28" fillId="0" borderId="1" xfId="3" applyNumberFormat="1" applyFont="1" applyBorder="1" applyAlignment="1" applyProtection="1">
      <alignment horizontal="left"/>
      <protection locked="0"/>
    </xf>
    <xf numFmtId="0" fontId="20" fillId="0" borderId="5" xfId="2" applyFont="1" applyBorder="1" applyAlignment="1">
      <alignment horizontal="center"/>
    </xf>
    <xf numFmtId="0" fontId="20" fillId="0" borderId="6" xfId="2" applyFont="1" applyBorder="1" applyAlignment="1">
      <alignment horizontal="center"/>
    </xf>
    <xf numFmtId="0" fontId="20" fillId="0" borderId="17" xfId="2" applyFont="1" applyBorder="1" applyAlignment="1">
      <alignment horizontal="center"/>
    </xf>
    <xf numFmtId="0" fontId="22" fillId="0" borderId="0" xfId="2" applyFont="1" applyAlignment="1">
      <alignment horizontal="center"/>
    </xf>
    <xf numFmtId="166" fontId="30" fillId="0" borderId="1" xfId="3" applyNumberFormat="1" applyFont="1" applyBorder="1" applyAlignment="1" applyProtection="1">
      <alignment horizontal="left"/>
      <protection locked="0"/>
    </xf>
    <xf numFmtId="0" fontId="20" fillId="0" borderId="5" xfId="2" applyFont="1" applyBorder="1"/>
    <xf numFmtId="0" fontId="20" fillId="0" borderId="6" xfId="2" applyFont="1" applyBorder="1"/>
    <xf numFmtId="0" fontId="20" fillId="0" borderId="17" xfId="2" quotePrefix="1" applyFont="1" applyBorder="1"/>
    <xf numFmtId="1" fontId="20" fillId="0" borderId="17" xfId="2" quotePrefix="1" applyNumberFormat="1" applyFont="1" applyBorder="1" applyAlignment="1">
      <alignment horizontal="center"/>
    </xf>
    <xf numFmtId="0" fontId="31" fillId="0" borderId="0" xfId="2" applyFont="1"/>
    <xf numFmtId="0" fontId="19" fillId="0" borderId="7" xfId="2" applyFont="1" applyBorder="1" applyAlignment="1">
      <alignment horizontal="center"/>
    </xf>
    <xf numFmtId="14" fontId="20" fillId="9" borderId="29" xfId="2" applyNumberFormat="1" applyFont="1" applyFill="1" applyBorder="1" applyProtection="1">
      <protection locked="0"/>
    </xf>
    <xf numFmtId="0" fontId="20" fillId="9" borderId="1" xfId="2" applyFont="1" applyFill="1" applyBorder="1" applyAlignment="1" applyProtection="1">
      <alignment horizontal="center"/>
      <protection locked="0"/>
    </xf>
    <xf numFmtId="1" fontId="20" fillId="9" borderId="5" xfId="2" applyNumberFormat="1" applyFont="1" applyFill="1" applyBorder="1" applyAlignment="1">
      <alignment horizontal="center"/>
    </xf>
    <xf numFmtId="1" fontId="20" fillId="9" borderId="6" xfId="2" applyNumberFormat="1" applyFont="1" applyFill="1" applyBorder="1" applyAlignment="1">
      <alignment horizontal="center"/>
    </xf>
    <xf numFmtId="1" fontId="20" fillId="9" borderId="17" xfId="2" applyNumberFormat="1" applyFont="1" applyFill="1" applyBorder="1" applyAlignment="1">
      <alignment horizontal="center"/>
    </xf>
    <xf numFmtId="166" fontId="28" fillId="9" borderId="1" xfId="4" applyNumberFormat="1" applyFont="1" applyFill="1" applyBorder="1" applyAlignment="1">
      <alignment horizontal="center"/>
    </xf>
    <xf numFmtId="166" fontId="28" fillId="9" borderId="1" xfId="4" applyNumberFormat="1" applyFont="1" applyFill="1" applyBorder="1" applyAlignment="1" applyProtection="1">
      <alignment horizontal="center"/>
      <protection locked="0"/>
    </xf>
    <xf numFmtId="166" fontId="28" fillId="9" borderId="1" xfId="4" applyNumberFormat="1" applyFont="1" applyFill="1" applyBorder="1" applyAlignment="1" applyProtection="1">
      <alignment horizontal="left"/>
      <protection locked="0"/>
    </xf>
    <xf numFmtId="0" fontId="20" fillId="9" borderId="0" xfId="2" applyFont="1" applyFill="1"/>
    <xf numFmtId="14" fontId="20" fillId="9" borderId="29" xfId="2" applyNumberFormat="1" applyFont="1" applyFill="1" applyBorder="1" applyAlignment="1" applyProtection="1">
      <alignment horizontal="right"/>
      <protection locked="0"/>
    </xf>
    <xf numFmtId="1" fontId="20" fillId="9" borderId="17" xfId="2" quotePrefix="1" applyNumberFormat="1" applyFont="1" applyFill="1" applyBorder="1" applyAlignment="1">
      <alignment horizontal="center"/>
    </xf>
    <xf numFmtId="0" fontId="20" fillId="9" borderId="0" xfId="2" applyFont="1" applyFill="1" applyAlignment="1">
      <alignment horizontal="center"/>
    </xf>
    <xf numFmtId="14" fontId="32" fillId="9" borderId="29" xfId="2" applyNumberFormat="1" applyFont="1" applyFill="1" applyBorder="1" applyProtection="1">
      <protection locked="0"/>
    </xf>
    <xf numFmtId="0" fontId="32" fillId="9" borderId="1" xfId="2" applyFont="1" applyFill="1" applyBorder="1" applyAlignment="1" applyProtection="1">
      <alignment horizontal="center"/>
      <protection locked="0"/>
    </xf>
    <xf numFmtId="4" fontId="32" fillId="9" borderId="1" xfId="2" applyNumberFormat="1" applyFont="1" applyFill="1" applyBorder="1"/>
    <xf numFmtId="1" fontId="32" fillId="9" borderId="5" xfId="2" applyNumberFormat="1" applyFont="1" applyFill="1" applyBorder="1" applyAlignment="1">
      <alignment horizontal="center"/>
    </xf>
    <xf numFmtId="1" fontId="32" fillId="9" borderId="6" xfId="2" applyNumberFormat="1" applyFont="1" applyFill="1" applyBorder="1" applyAlignment="1">
      <alignment horizontal="center"/>
    </xf>
    <xf numFmtId="1" fontId="32" fillId="9" borderId="17" xfId="2" applyNumberFormat="1" applyFont="1" applyFill="1" applyBorder="1" applyAlignment="1">
      <alignment horizontal="center"/>
    </xf>
    <xf numFmtId="166" fontId="33" fillId="9" borderId="1" xfId="4" applyNumberFormat="1" applyFont="1" applyFill="1" applyBorder="1" applyAlignment="1">
      <alignment horizontal="center"/>
    </xf>
    <xf numFmtId="166" fontId="33" fillId="9" borderId="1" xfId="4" applyNumberFormat="1" applyFont="1" applyFill="1" applyBorder="1" applyAlignment="1" applyProtection="1">
      <alignment horizontal="center"/>
      <protection locked="0"/>
    </xf>
    <xf numFmtId="166" fontId="33" fillId="9" borderId="1" xfId="4" applyNumberFormat="1" applyFont="1" applyFill="1" applyBorder="1" applyAlignment="1" applyProtection="1">
      <alignment horizontal="left"/>
      <protection locked="0"/>
    </xf>
    <xf numFmtId="0" fontId="32" fillId="9" borderId="0" xfId="2" applyFont="1" applyFill="1"/>
    <xf numFmtId="0" fontId="34" fillId="9" borderId="0" xfId="2" applyFont="1" applyFill="1" applyAlignment="1">
      <alignment horizontal="center"/>
    </xf>
    <xf numFmtId="4" fontId="20" fillId="9" borderId="1" xfId="2" applyNumberFormat="1" applyFont="1" applyFill="1" applyBorder="1" applyAlignment="1">
      <alignment horizontal="center" vertical="top"/>
    </xf>
    <xf numFmtId="166" fontId="28" fillId="9" borderId="0" xfId="4" applyNumberFormat="1" applyFont="1" applyFill="1" applyAlignment="1" applyProtection="1">
      <alignment horizontal="center"/>
      <protection locked="0"/>
    </xf>
    <xf numFmtId="0" fontId="20" fillId="9" borderId="0" xfId="2" applyFont="1" applyFill="1" applyAlignment="1" applyProtection="1">
      <alignment horizontal="center"/>
      <protection locked="0"/>
    </xf>
    <xf numFmtId="0" fontId="32" fillId="9" borderId="0" xfId="2" applyFont="1" applyFill="1" applyAlignment="1" applyProtection="1">
      <alignment horizontal="center"/>
      <protection locked="0"/>
    </xf>
    <xf numFmtId="166" fontId="33" fillId="9" borderId="0" xfId="4" applyNumberFormat="1" applyFont="1" applyFill="1" applyAlignment="1" applyProtection="1">
      <alignment horizontal="center"/>
      <protection locked="0"/>
    </xf>
    <xf numFmtId="0" fontId="20" fillId="8" borderId="32" xfId="2" applyFont="1" applyFill="1" applyBorder="1" applyAlignment="1">
      <alignment horizontal="center"/>
    </xf>
    <xf numFmtId="0" fontId="24" fillId="0" borderId="0" xfId="2" applyFont="1" applyAlignment="1">
      <alignment horizontal="center"/>
    </xf>
    <xf numFmtId="0" fontId="26" fillId="0" borderId="0" xfId="2" applyAlignment="1">
      <alignment horizontal="center"/>
    </xf>
  </cellXfs>
  <cellStyles count="5">
    <cellStyle name="Comma" xfId="1" builtinId="3"/>
    <cellStyle name="Normal" xfId="0" builtinId="0"/>
    <cellStyle name="Normal 2" xfId="2" xr:uid="{66B50E81-123E-47AB-94EC-E05C8D9C997F}"/>
    <cellStyle name="Normal_Redistribution and journal forms.xls 2" xfId="3" xr:uid="{DBE70FDE-798B-4660-A2FE-B45219141B40}"/>
    <cellStyle name="Normal_Redistribution and journal forms.xls 2 2" xfId="4" xr:uid="{9D5DC804-F84B-4E4D-BF02-277B5466F8B6}"/>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Users/magdalenan/Box/Transactions/Civica%20System/Cash%20Management%20Module/UAT/Theatre%20Returns%20-%20System%20Transaction%20copy%20paste%20templat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chelle.Smith\Box\Transactions\Purchasing%20cards%20-%20Barclaycard\2023-2024%20Monthly%20Statements\JWS%20Cards%2023-24\JWS%20-%20Jan24\E%20Sage%20Jan%2024\Credit%20card%20audit%20E%20Sage%20Jan%2024.xlsx" TargetMode="External"/><Relationship Id="rId1" Type="http://schemas.openxmlformats.org/officeDocument/2006/relationships/externalLinkPath" Target="/Users/Michelle.Smith/Box/Transactions/Purchasing%20cards%20-%20Barclaycard/2023-2024%20Monthly%20Statements/JWS%20Cards%2023-24/JWS%20-%20Jan24/E%20Sage%20Jan%2024/Credit%20card%20audit%20E%20Sage%20Jan%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ichelle.Smith\Box\Transactions\Purchasing%20cards%20-%20Barclaycard\2023-2024%20Monthly%20Statements\JWS%20Cards%2023-24\JWS%20-%20Jan24\T%20Yeung%20Jan%2024\Barclaycard%20return.xlsx" TargetMode="External"/><Relationship Id="rId1" Type="http://schemas.openxmlformats.org/officeDocument/2006/relationships/externalLinkPath" Target="/Users/Michelle.Smith/Box/Transactions/Purchasing%20cards%20-%20Barclaycard/2023-2024%20Monthly%20Statements/JWS%20Cards%2023-24/JWS%20-%20Jan24/T%20Yeung%20Jan%2024/Barclaycard%20retur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ichelle.Smith\Box\Transactions\Purchasing%20cards%20-%20Barclaycard\2023-2024%20Monthly%20Statements\Jan%202024\H%20Essen%20Jan%2024\Spreadsheet_H_Essen_Jan24.xlsx" TargetMode="External"/><Relationship Id="rId1" Type="http://schemas.openxmlformats.org/officeDocument/2006/relationships/externalLinkPath" Target="/Users/Michelle.Smith/Box/Transactions/Purchasing%20cards%20-%20Barclaycard/2023-2024%20Monthly%20Statements/Jan%202024/H%20Essen%20Jan%2024/Spreadsheet_H_Essen_Ja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row r="8">
          <cell r="C8">
            <v>56</v>
          </cell>
        </row>
        <row r="10">
          <cell r="C10">
            <v>3</v>
          </cell>
        </row>
        <row r="11">
          <cell r="B11" t="str">
            <v>RESTORATION LEVY</v>
          </cell>
          <cell r="C11">
            <v>58.5</v>
          </cell>
          <cell r="E11">
            <v>10</v>
          </cell>
          <cell r="G11">
            <v>110</v>
          </cell>
          <cell r="H11">
            <v>8065</v>
          </cell>
          <cell r="I11">
            <v>0</v>
          </cell>
        </row>
        <row r="12">
          <cell r="C12">
            <v>1082</v>
          </cell>
        </row>
        <row r="15">
          <cell r="C15">
            <v>701.5</v>
          </cell>
        </row>
        <row r="24">
          <cell r="B24" t="str">
            <v>Parking Theatre</v>
          </cell>
          <cell r="E24">
            <v>10</v>
          </cell>
          <cell r="G24">
            <v>110</v>
          </cell>
          <cell r="H24">
            <v>8063</v>
          </cell>
          <cell r="I24">
            <v>0</v>
          </cell>
        </row>
        <row r="25">
          <cell r="C25">
            <v>8</v>
          </cell>
        </row>
        <row r="31">
          <cell r="B31" t="str">
            <v xml:space="preserve">Bar sales </v>
          </cell>
          <cell r="E31">
            <v>10</v>
          </cell>
          <cell r="G31">
            <v>110</v>
          </cell>
          <cell r="H31">
            <v>8001</v>
          </cell>
          <cell r="I31" t="str">
            <v>11BAR</v>
          </cell>
        </row>
        <row r="32">
          <cell r="B32" t="str">
            <v>Bar sales - Theatre in the Park</v>
          </cell>
          <cell r="E32">
            <v>10</v>
          </cell>
          <cell r="G32">
            <v>110</v>
          </cell>
          <cell r="H32">
            <v>8001</v>
          </cell>
          <cell r="I32" t="str">
            <v>TIP22</v>
          </cell>
        </row>
        <row r="33">
          <cell r="B33" t="str">
            <v>Bar Sales - Squish</v>
          </cell>
          <cell r="E33">
            <v>10</v>
          </cell>
          <cell r="G33">
            <v>110</v>
          </cell>
          <cell r="H33">
            <v>8001</v>
          </cell>
          <cell r="I33" t="str">
            <v>11BAR</v>
          </cell>
        </row>
        <row r="34">
          <cell r="B34" t="str">
            <v>Comedy Festival</v>
          </cell>
          <cell r="E34">
            <v>10</v>
          </cell>
          <cell r="G34">
            <v>449</v>
          </cell>
          <cell r="H34">
            <v>8003</v>
          </cell>
        </row>
        <row r="38">
          <cell r="B38" t="str">
            <v>Charity Donations</v>
          </cell>
          <cell r="E38">
            <v>9</v>
          </cell>
          <cell r="G38">
            <v>110</v>
          </cell>
          <cell r="H38">
            <v>8035</v>
          </cell>
          <cell r="I38" t="str">
            <v>DONAT</v>
          </cell>
        </row>
        <row r="39">
          <cell r="C39">
            <v>16</v>
          </cell>
        </row>
        <row r="46">
          <cell r="B46" t="str">
            <v>LIGHTWATER COUNTRY PARK PETTY CASH REIMBURSEMENT</v>
          </cell>
          <cell r="E46">
            <v>9</v>
          </cell>
          <cell r="G46">
            <v>730</v>
          </cell>
          <cell r="H46">
            <v>9049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sheetName val="VAT code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sheetName val="VAT code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sheetName val="VAT codes"/>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Michelle Smith" id="{C27EDCA6-B70E-4AE6-B057-E7ED147C485B}"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C27EDCA6-B70E-4AE6-B057-E7ED147C485B}" id="{49040A87-6021-4681-BBCA-1CAFAC7EFDCD}">
    <text>Please select Natwest credit card or Barclaycard procurement card depending on the card type you hold</text>
  </threadedComment>
  <threadedComment ref="B2" dT="2023-01-16T10:17:14.71" personId="{C27EDCA6-B70E-4AE6-B057-E7ED147C485B}" id="{2D063E4B-3B23-4E25-B25E-13523605695F}">
    <text>Please enter your name</text>
  </threadedComment>
  <threadedComment ref="C3" dT="2023-01-16T10:13:18.86" personId="{C27EDCA6-B70E-4AE6-B057-E7ED147C485B}" id="{4B8AAB31-8236-4D06-AFFF-8E56736C0A82}">
    <text>Natwest - Statement start date is 11th of the month; Barclaycards - Statement start date is 12th of the month</text>
  </threadedComment>
  <threadedComment ref="E3" dT="2023-01-16T10:13:18.86" personId="{C27EDCA6-B70E-4AE6-B057-E7ED147C485B}" id="{051ECEDA-EF4B-4161-8E1C-2D7E0F072BE9}">
    <text>Natwest - Statement end date is 10th of the month; Barclaycards - Statement end date is 11th of the month</text>
  </threadedComment>
  <threadedComment ref="A7" dT="2023-01-16T10:46:01.83" personId="{C27EDCA6-B70E-4AE6-B057-E7ED147C485B}" id="{1F008C6C-0B1B-4469-9761-274EBFCEAFD3}">
    <text>Please enter date of transaction as per the date on your statement</text>
  </threadedComment>
  <threadedComment ref="F7" dT="2023-01-16T10:11:43.29" personId="{C27EDCA6-B70E-4AE6-B057-E7ED147C485B}" id="{B1F173A0-47A5-4267-8C9C-2F9A11A471A7}">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2258445E-753D-4426-B8A5-6BAF428C2CD0}">
    <text>Please select most appropriate category from dropdown list</text>
  </threadedComment>
  <threadedComment ref="B8" dT="2023-01-16T10:32:33.72" personId="{C27EDCA6-B70E-4AE6-B057-E7ED147C485B}" id="{313405BB-9B06-4809-8916-0CC76E2793A2}">
    <text>Please select VAT code - see key below for definition of each code</text>
  </threadedComment>
  <threadedComment ref="C8" dT="2023-01-16T10:44:38.41" personId="{C27EDCA6-B70E-4AE6-B057-E7ED147C485B}" id="{EB4044F4-BCD8-4210-9DD1-85A91934CBE8}">
    <text>Please enter same amount in Net and Gross amount columns if no VAT.  If there is VAT, please ensure net amount + VAT amount is equal to the Gross Amount</text>
  </threadedComment>
  <threadedComment ref="D8" dT="2023-01-16T10:45:06.89" personId="{C27EDCA6-B70E-4AE6-B057-E7ED147C485B}" id="{CD4AA6AC-644D-4E67-8848-236144DE2694}">
    <text>Please enter amount if VAT code R or S is selected</text>
  </threadedComment>
  <threadedComment ref="E8" dT="2023-01-16T10:45:41.53" personId="{C27EDCA6-B70E-4AE6-B057-E7ED147C485B}" id="{87152DBC-29B9-47C6-AEC6-ADBDD694E275}">
    <text>Please enter net amount (this will be the same as the gross amount if the gross amount does not include any vat)</text>
  </threadedComment>
  <threadedComment ref="C13" dT="2023-01-16T10:48:37.32" personId="{C27EDCA6-B70E-4AE6-B057-E7ED147C485B}" id="{37A9221F-D3F1-41A7-92C3-1A4C71E8C4DE}">
    <text>Please ensure this Total agrees to the total amount shown on your statement (and agrees to the sum of the VAT amount and Net Amount columns on this spreadsheet)</text>
  </threadedComment>
  <threadedComment ref="D13" dT="2023-01-16T10:48:37.32" personId="{C27EDCA6-B70E-4AE6-B057-E7ED147C485B}" id="{1DCC44D3-0723-4EB9-A669-3AB3DD3C15BD}">
    <text>Please ensure this Total agrees to the total amount shown on your statement (and agrees to the sum of the VAT amount and Net Amount columns on this spreadsheet)</text>
  </threadedComment>
  <threadedComment ref="E13" dT="2023-01-16T10:48:37.32" personId="{C27EDCA6-B70E-4AE6-B057-E7ED147C485B}" id="{7B503BED-45E0-4CE3-B345-EFDB814BF75A}">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C27EDCA6-B70E-4AE6-B057-E7ED147C485B}" id="{30F02136-6D29-4F91-AA9C-F967D9C39482}">
    <text>Please select Natwest credit card or Barclaycard procurement card depending on the card type you hold</text>
  </threadedComment>
  <threadedComment ref="B2" dT="2023-01-16T10:17:14.71" personId="{C27EDCA6-B70E-4AE6-B057-E7ED147C485B}" id="{8905DAF3-74A1-4CA9-88FD-9777DDB97695}">
    <text>Please enter your name</text>
  </threadedComment>
  <threadedComment ref="C3" dT="2023-01-16T10:13:18.86" personId="{C27EDCA6-B70E-4AE6-B057-E7ED147C485B}" id="{50766B6B-77A5-4845-A548-580106416A1B}">
    <text>Natwest - Statement start date is 11th of the month; Barclaycards - Statement start date is 12th of the month</text>
  </threadedComment>
  <threadedComment ref="E3" dT="2023-01-16T10:13:18.86" personId="{C27EDCA6-B70E-4AE6-B057-E7ED147C485B}" id="{DD95F5CF-766A-4899-A179-75B31852C5BF}">
    <text>Natwest - Statement end date is 10th of the month; Barclaycards - Statement end date is 11th of the month</text>
  </threadedComment>
  <threadedComment ref="A7" dT="2023-01-16T10:46:01.83" personId="{C27EDCA6-B70E-4AE6-B057-E7ED147C485B}" id="{03C473CE-7CF4-452D-BBEF-E9157EB3256C}">
    <text>Please enter date of transaction as per the date on your statement</text>
  </threadedComment>
  <threadedComment ref="F7" dT="2023-01-16T10:11:43.29" personId="{C27EDCA6-B70E-4AE6-B057-E7ED147C485B}" id="{78772C89-FF3F-4D01-83B1-44BB588AEFA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E9314839-FF79-429F-A1CD-F730B2E039AB}">
    <text>Please select most appropriate category from dropdown list</text>
  </threadedComment>
  <threadedComment ref="B8" dT="2023-01-16T10:32:33.72" personId="{C27EDCA6-B70E-4AE6-B057-E7ED147C485B}" id="{55DA3FA7-6C91-4EE2-9DB4-0F523233C123}">
    <text>Please select VAT code - see key below for definition of each code</text>
  </threadedComment>
  <threadedComment ref="C8" dT="2023-01-16T10:44:38.41" personId="{C27EDCA6-B70E-4AE6-B057-E7ED147C485B}" id="{1125EFFD-72B0-47DA-A98C-9B819C40A0CE}">
    <text>Please enter same amount in Net and Gross amount columns if no VAT.  If there is VAT, please ensure net amount + VAT amount is equal to the Gross Amount</text>
  </threadedComment>
  <threadedComment ref="D8" dT="2023-01-16T10:45:06.89" personId="{C27EDCA6-B70E-4AE6-B057-E7ED147C485B}" id="{CDE093C2-4DFB-4F9C-AAD8-F24AC04724D2}">
    <text>Please enter amount if VAT code R or S is selected</text>
  </threadedComment>
  <threadedComment ref="E8" dT="2023-01-16T10:45:41.53" personId="{C27EDCA6-B70E-4AE6-B057-E7ED147C485B}" id="{8B406D55-39D1-4301-9986-8BACA2239712}">
    <text>Please enter net amount (this will be the same as the gross amount if the gross amount does not include any vat)</text>
  </threadedComment>
  <threadedComment ref="C22" dT="2023-01-16T10:48:37.32" personId="{C27EDCA6-B70E-4AE6-B057-E7ED147C485B}" id="{FE657F59-D754-4C4D-A86A-1EAF2135F8CE}">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C27EDCA6-B70E-4AE6-B057-E7ED147C485B}" id="{9FCCF3F0-1B03-4A4D-9CD7-6155BAC86647}">
    <text>Please select Natwest credit card or Barclaycard procurement card depending on the card type you hold</text>
  </threadedComment>
  <threadedComment ref="B2" dT="2023-01-16T10:17:14.71" personId="{C27EDCA6-B70E-4AE6-B057-E7ED147C485B}" id="{90F2EDC3-2E7D-4AAC-AC69-9C4409E798C1}">
    <text>Please enter your name</text>
  </threadedComment>
  <threadedComment ref="C3" dT="2023-01-16T10:13:18.86" personId="{C27EDCA6-B70E-4AE6-B057-E7ED147C485B}" id="{ABF79A14-5A1A-4F78-B155-A39CB337D021}">
    <text>Natwest - Statement start date is 11th of the month; Barclaycards - Statement start date is 12th of the month</text>
  </threadedComment>
  <threadedComment ref="E3" dT="2023-01-16T10:13:18.86" personId="{C27EDCA6-B70E-4AE6-B057-E7ED147C485B}" id="{6386F91D-76C1-47E1-BA09-66E4DE44AF96}">
    <text>Natwest - Statement end date is 10th of the month; Barclaycards - Statement end date is 11th of the month</text>
  </threadedComment>
  <threadedComment ref="A7" dT="2023-01-16T10:46:01.83" personId="{C27EDCA6-B70E-4AE6-B057-E7ED147C485B}" id="{1CC0EFAF-E42B-41A3-A5FB-166F0A1F799B}">
    <text>Please enter date of transaction as per the date on your statement</text>
  </threadedComment>
  <threadedComment ref="F7" dT="2023-01-16T10:11:43.29" personId="{C27EDCA6-B70E-4AE6-B057-E7ED147C485B}" id="{23C5AC75-444E-4BAA-A9E2-3B970176A891}">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E05FC56A-5852-4CC6-A56D-A330CE79E2C5}">
    <text>Please select most appropriate category from dropdown list</text>
  </threadedComment>
  <threadedComment ref="B8" dT="2023-01-16T10:32:33.72" personId="{C27EDCA6-B70E-4AE6-B057-E7ED147C485B}" id="{1A336DC3-E465-4359-95AA-9B796F3CD074}">
    <text>Please select VAT code - see key below for definition of each code</text>
  </threadedComment>
  <threadedComment ref="C8" dT="2023-01-16T10:44:38.41" personId="{C27EDCA6-B70E-4AE6-B057-E7ED147C485B}" id="{4C8AF0FF-1AF8-42A4-8E84-5B327A5E9453}">
    <text>Please enter same amount in Net and Gross amount columns if no VAT.  If there is VAT, please ensure net amount + VAT amount is equal to the Gross Amount</text>
  </threadedComment>
  <threadedComment ref="D8" dT="2023-01-16T10:45:06.89" personId="{C27EDCA6-B70E-4AE6-B057-E7ED147C485B}" id="{87E84359-40E2-4CDE-9B1B-149A3C684746}">
    <text>Please enter amount if VAT code R or S is selected</text>
  </threadedComment>
  <threadedComment ref="E8" dT="2023-01-16T10:45:41.53" personId="{C27EDCA6-B70E-4AE6-B057-E7ED147C485B}" id="{17C68226-07A1-4EE5-9246-95758A954558}">
    <text>Please enter net amount (this will be the same as the gross amount if the gross amount does not include any vat)</text>
  </threadedComment>
  <threadedComment ref="C33" dT="2023-01-16T10:48:37.32" personId="{C27EDCA6-B70E-4AE6-B057-E7ED147C485B}" id="{F9DD835C-D768-4DA8-A5CB-399CC2AA3A59}">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C27EDCA6-B70E-4AE6-B057-E7ED147C485B}" id="{4BB33EA8-A641-45A4-BD92-F7D57BAD638A}">
    <text>Please select Natwest credit card or Barclaycard procurement card depending on the card type you hold</text>
  </threadedComment>
  <threadedComment ref="B2" dT="2023-01-16T10:17:14.71" personId="{C27EDCA6-B70E-4AE6-B057-E7ED147C485B}" id="{205DE4D1-759C-48BC-BD64-8EB7533543D0}">
    <text>Please enter your name</text>
  </threadedComment>
  <threadedComment ref="C3" dT="2023-01-16T10:13:18.86" personId="{C27EDCA6-B70E-4AE6-B057-E7ED147C485B}" id="{AD02342C-BB53-4ABD-B7F8-2047BBD2B3FA}">
    <text>Natwest - Statement start date is 11th of the month; Barclaycards - Statement start date is 12th of the month</text>
  </threadedComment>
  <threadedComment ref="E3" dT="2023-01-16T10:13:18.86" personId="{C27EDCA6-B70E-4AE6-B057-E7ED147C485B}" id="{97708A44-16E8-4648-A2BA-795A2600E960}">
    <text>Natwest - Statement end date is 10th of the month; Barclaycards - Statement end date is 11th of the month</text>
  </threadedComment>
  <threadedComment ref="A7" dT="2023-01-16T10:46:01.83" personId="{C27EDCA6-B70E-4AE6-B057-E7ED147C485B}" id="{79B7569B-9F85-4845-BE08-14DEDDF752EE}">
    <text>Please enter date of transaction as per the date on your statement</text>
  </threadedComment>
  <threadedComment ref="F7" dT="2023-01-16T10:11:43.29" personId="{C27EDCA6-B70E-4AE6-B057-E7ED147C485B}" id="{060C3C71-2FA1-48DB-BE71-35D8A86ECF5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C9ED5AD8-CBF3-4790-9277-44172FB644A5}">
    <text>Please select most appropriate category from dropdown list</text>
  </threadedComment>
  <threadedComment ref="B8" dT="2023-01-16T10:32:33.72" personId="{C27EDCA6-B70E-4AE6-B057-E7ED147C485B}" id="{C3B7273E-5863-423A-BA0F-AB0A71E39F69}">
    <text>Please select VAT code - see key below for definition of each code</text>
  </threadedComment>
  <threadedComment ref="C8" dT="2023-01-16T10:44:38.41" personId="{C27EDCA6-B70E-4AE6-B057-E7ED147C485B}" id="{8E68C469-6889-4A81-9834-BCF524DB41D3}">
    <text>Please enter same amount in Net and Gross amount columns if no VAT.  If there is VAT, please ensure net amount + VAT amount is equal to the Gross Amount</text>
  </threadedComment>
  <threadedComment ref="D8" dT="2023-01-16T10:45:06.89" personId="{C27EDCA6-B70E-4AE6-B057-E7ED147C485B}" id="{3AD6A0C6-5D6C-4B8B-ADA3-5E6C792C55D6}">
    <text>Please enter amount if VAT code R or S is selected</text>
  </threadedComment>
  <threadedComment ref="E8" dT="2023-01-16T10:45:41.53" personId="{C27EDCA6-B70E-4AE6-B057-E7ED147C485B}" id="{EEBED1B8-8106-4E25-ACFF-28AB67080550}">
    <text>Please enter net amount (this will be the same as the gross amount if the gross amount does not include any vat)</text>
  </threadedComment>
  <threadedComment ref="C20" dT="2023-01-16T10:48:37.32" personId="{C27EDCA6-B70E-4AE6-B057-E7ED147C485B}" id="{98A1F7EC-746B-4D8D-BAC5-317E685560C3}">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C27EDCA6-B70E-4AE6-B057-E7ED147C485B}" id="{DD7869AF-3C9C-4E09-A841-D18BA80B64B2}">
    <text>Please select Natwest credit card or Barclaycard procurement card depending on the card type you hold</text>
  </threadedComment>
  <threadedComment ref="B2" dT="2023-01-16T10:17:14.71" personId="{C27EDCA6-B70E-4AE6-B057-E7ED147C485B}" id="{17507C5A-7F17-463C-B04B-1351F4E7DC34}">
    <text>Please enter your name</text>
  </threadedComment>
  <threadedComment ref="C3" dT="2023-01-16T10:13:18.86" personId="{C27EDCA6-B70E-4AE6-B057-E7ED147C485B}" id="{B37503F9-F3A2-480A-835C-A34F7AAAC228}">
    <text>Natwest - Statement start date is 11th of the month; Barclaycards - Statement start date is 12th of the month</text>
  </threadedComment>
  <threadedComment ref="E3" dT="2023-01-16T10:13:18.86" personId="{C27EDCA6-B70E-4AE6-B057-E7ED147C485B}" id="{BA0CC2D2-032D-42EE-A8FB-91D57EA174D9}">
    <text>Natwest - Statement end date is 10th of the month; Barclaycards - Statement end date is 11th of the month</text>
  </threadedComment>
  <threadedComment ref="A7" dT="2023-01-16T10:46:01.83" personId="{C27EDCA6-B70E-4AE6-B057-E7ED147C485B}" id="{8F5B8E85-9691-464F-A6B8-9B3118A55B03}">
    <text>Please enter date of transaction as per the date on your statement</text>
  </threadedComment>
  <threadedComment ref="F7" dT="2023-01-16T10:11:43.29" personId="{C27EDCA6-B70E-4AE6-B057-E7ED147C485B}" id="{5AF3E5FA-32CE-4ABA-9BEF-A425C15B7F8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DCA4F780-FFF1-4AB1-A454-16D27B94F169}">
    <text>Please select most appropriate category from dropdown list</text>
  </threadedComment>
  <threadedComment ref="B8" dT="2023-01-16T10:32:33.72" personId="{C27EDCA6-B70E-4AE6-B057-E7ED147C485B}" id="{8BC775D4-4A36-4375-B1E2-213A1C735B26}">
    <text>Please select VAT code - see key below for definition of each code</text>
  </threadedComment>
  <threadedComment ref="C8" dT="2023-01-16T10:44:38.41" personId="{C27EDCA6-B70E-4AE6-B057-E7ED147C485B}" id="{4A3781B0-4CBC-44F6-8DF5-55CDE8D1209E}">
    <text>Please enter same amount in Net and Gross amount columns if no VAT.  If there is VAT, please ensure net amount + VAT amount is equal to the Gross Amount</text>
  </threadedComment>
  <threadedComment ref="D8" dT="2023-01-16T10:45:06.89" personId="{C27EDCA6-B70E-4AE6-B057-E7ED147C485B}" id="{1A4730D0-56E5-4E96-BDB9-92C9EB88F21A}">
    <text>Please enter amount if VAT code R or S is selected</text>
  </threadedComment>
  <threadedComment ref="E8" dT="2023-01-16T10:45:41.53" personId="{C27EDCA6-B70E-4AE6-B057-E7ED147C485B}" id="{4FA67F04-18FF-4038-8CBC-50DE7078283F}">
    <text>Please enter net amount (this will be the same as the gross amount if the gross amount does not include any vat)</text>
  </threadedComment>
  <threadedComment ref="C22" dT="2023-01-16T10:48:37.32" personId="{C27EDCA6-B70E-4AE6-B057-E7ED147C485B}" id="{28C5C79C-B420-400B-8A9A-B4F693F0F933}">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C27EDCA6-B70E-4AE6-B057-E7ED147C485B}" id="{44337E74-33C6-46A5-BC8F-CFCAD6269810}">
    <text>Please select Natwest credit card or Barclaycard procurement card depending on the card type you hold</text>
  </threadedComment>
  <threadedComment ref="B2" dT="2023-01-16T10:17:14.71" personId="{C27EDCA6-B70E-4AE6-B057-E7ED147C485B}" id="{E2288D0A-389C-44DA-95C1-90E724CDD78F}">
    <text>Please enter your name</text>
  </threadedComment>
  <threadedComment ref="C3" dT="2023-01-16T10:13:18.86" personId="{C27EDCA6-B70E-4AE6-B057-E7ED147C485B}" id="{8854FB76-3218-47E2-9A25-D5F9E4435B65}">
    <text>Natwest - Statement start date is 11th of the month; Barclaycards - Statement start date is 12th of the month</text>
  </threadedComment>
  <threadedComment ref="E3" dT="2023-01-16T10:13:18.86" personId="{C27EDCA6-B70E-4AE6-B057-E7ED147C485B}" id="{DB9823C9-3DD0-4F7E-AECA-3B8EC56848C3}">
    <text>Natwest - Statement end date is 10th of the month; Barclaycards - Statement end date is 11th of the month</text>
  </threadedComment>
  <threadedComment ref="A7" dT="2023-01-16T10:46:01.83" personId="{C27EDCA6-B70E-4AE6-B057-E7ED147C485B}" id="{C3C140C0-010C-4CDB-94EA-34960DB99F81}">
    <text>Please enter date of transaction as per the date on your statement</text>
  </threadedComment>
  <threadedComment ref="F7" dT="2023-01-16T10:11:43.29" personId="{C27EDCA6-B70E-4AE6-B057-E7ED147C485B}" id="{2C2E39A1-5059-4C06-9D0F-2122C31F339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A882F6DD-DB80-4E59-879E-7CFC303F7156}">
    <text>Please select most appropriate category from dropdown list</text>
  </threadedComment>
  <threadedComment ref="B8" dT="2023-01-16T10:32:33.72" personId="{C27EDCA6-B70E-4AE6-B057-E7ED147C485B}" id="{31BFE6D8-9FFA-4EFC-8584-D6263F69B938}">
    <text>Please select VAT code - see key below for definition of each code</text>
  </threadedComment>
  <threadedComment ref="C8" dT="2023-01-16T10:44:38.41" personId="{C27EDCA6-B70E-4AE6-B057-E7ED147C485B}" id="{96134DD7-63F1-416D-947C-3C70A6BE68F5}">
    <text>Please enter same amount in Net and Gross amount columns if no VAT.  If there is VAT, please ensure net amount + VAT amount is equal to the Gross Amount</text>
  </threadedComment>
  <threadedComment ref="D8" dT="2023-01-16T10:45:06.89" personId="{C27EDCA6-B70E-4AE6-B057-E7ED147C485B}" id="{A5E51CDA-3E6F-4C30-8DD7-AF13DAF76EC1}">
    <text>Please enter amount if VAT code R or S is selected</text>
  </threadedComment>
  <threadedComment ref="E8" dT="2023-01-16T10:45:41.53" personId="{C27EDCA6-B70E-4AE6-B057-E7ED147C485B}" id="{43122C90-FB7D-4A09-B47F-8003E56148FB}">
    <text>Please enter net amount (this will be the same as the gross amount if the gross amount does not include any vat)</text>
  </threadedComment>
  <threadedComment ref="C22" dT="2023-01-16T10:48:37.32" personId="{C27EDCA6-B70E-4AE6-B057-E7ED147C485B}" id="{D26B5322-A5C0-472A-9108-41C7B42750CC}">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C27EDCA6-B70E-4AE6-B057-E7ED147C485B}" id="{FEE5D0AF-D998-4233-901A-A9FBF3AC5D62}">
    <text>Please select Natwest credit card or Barclaycard procurement card depending on the card type you hold</text>
  </threadedComment>
  <threadedComment ref="B2" dT="2023-01-16T10:17:14.71" personId="{C27EDCA6-B70E-4AE6-B057-E7ED147C485B}" id="{582A32FE-DC4D-4422-AEB0-4CFE31D80C2B}">
    <text>Please enter your name</text>
  </threadedComment>
  <threadedComment ref="C3" dT="2023-01-16T10:13:18.86" personId="{C27EDCA6-B70E-4AE6-B057-E7ED147C485B}" id="{723ED38E-A5CF-427C-BC42-E4E804657ABE}">
    <text>Natwest - Statement start date is 11th of the month; Barclaycards - Statement start date is 12th of the month</text>
  </threadedComment>
  <threadedComment ref="E3" dT="2023-01-16T10:13:18.86" personId="{C27EDCA6-B70E-4AE6-B057-E7ED147C485B}" id="{0DB36D92-C574-4C34-8646-1070B741EF91}">
    <text>Natwest - Statement end date is 10th of the month; Barclaycards - Statement end date is 11th of the month</text>
  </threadedComment>
  <threadedComment ref="A7" dT="2023-01-16T10:46:01.83" personId="{C27EDCA6-B70E-4AE6-B057-E7ED147C485B}" id="{BCE09DF8-7F77-4539-A684-9624768200F1}">
    <text>Please enter date of transaction as per the date on your statement</text>
  </threadedComment>
  <threadedComment ref="F7" dT="2023-01-16T10:11:43.29" personId="{C27EDCA6-B70E-4AE6-B057-E7ED147C485B}" id="{C32B976F-BD6F-40C3-97B2-8F4201A402F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B98405AA-40C0-40AA-8155-FD19E353F45A}">
    <text>Please select most appropriate category from dropdown list</text>
  </threadedComment>
  <threadedComment ref="B8" dT="2023-01-16T10:32:33.72" personId="{C27EDCA6-B70E-4AE6-B057-E7ED147C485B}" id="{22B6AEED-DBBF-469E-8B21-66665FDEE0DB}">
    <text>Please select VAT code - see key below for definition of each code</text>
  </threadedComment>
  <threadedComment ref="C8" dT="2023-01-16T10:44:38.41" personId="{C27EDCA6-B70E-4AE6-B057-E7ED147C485B}" id="{15DF1D2B-54CF-4AFE-A781-3BA32C4B5E01}">
    <text>Please enter same amount in Net and Gross amount columns if no VAT.  If there is VAT, please ensure net amount + VAT amount is equal to the Gross Amount</text>
  </threadedComment>
  <threadedComment ref="D8" dT="2023-01-16T10:45:06.89" personId="{C27EDCA6-B70E-4AE6-B057-E7ED147C485B}" id="{65A2EB77-66B9-4305-9E8A-462AAAE88608}">
    <text>Please enter amount if VAT code R or S is selected</text>
  </threadedComment>
  <threadedComment ref="E8" dT="2023-01-16T10:45:41.53" personId="{C27EDCA6-B70E-4AE6-B057-E7ED147C485B}" id="{73258E17-F8E9-4959-8D89-28F714341AB3}">
    <text>Please enter net amount (this will be the same as the gross amount if the gross amount does not include any vat)</text>
  </threadedComment>
  <threadedComment ref="C22" dT="2023-01-16T10:48:37.32" personId="{C27EDCA6-B70E-4AE6-B057-E7ED147C485B}" id="{A5A1121C-464F-47DB-930E-31DEB7FCEB1B}">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C27EDCA6-B70E-4AE6-B057-E7ED147C485B}" id="{4F203DA6-EA3F-4808-90B4-2E8C7FBFC88E}">
    <text>Please select Natwest credit card or Barclaycard procurement card depending on the card type you hold</text>
  </threadedComment>
  <threadedComment ref="B2" dT="2023-01-16T10:17:14.71" personId="{C27EDCA6-B70E-4AE6-B057-E7ED147C485B}" id="{50752E9C-25F5-4DA3-9420-F866C6D110C5}">
    <text>Please enter your name</text>
  </threadedComment>
  <threadedComment ref="C3" dT="2023-01-16T10:13:18.86" personId="{C27EDCA6-B70E-4AE6-B057-E7ED147C485B}" id="{55B6B945-E0F1-4FCA-89EB-83E405ADFEB0}">
    <text>Natwest - Statement start date is 11th of the month; Barclaycards - Statement start date is 12th of the month</text>
  </threadedComment>
  <threadedComment ref="E3" dT="2023-01-16T10:13:18.86" personId="{C27EDCA6-B70E-4AE6-B057-E7ED147C485B}" id="{B4B8AD0D-DDB5-4B61-9171-09C6DAD1679F}">
    <text>Natwest - Statement end date is 10th of the month; Barclaycards - Statement end date is 11th of the month</text>
  </threadedComment>
  <threadedComment ref="A7" dT="2023-01-16T10:46:01.83" personId="{C27EDCA6-B70E-4AE6-B057-E7ED147C485B}" id="{9BE00C0A-465C-465F-9E3C-BAFB79234EB6}">
    <text>Please enter date of transaction as per the date on your statement</text>
  </threadedComment>
  <threadedComment ref="F7" dT="2023-01-16T10:11:43.29" personId="{C27EDCA6-B70E-4AE6-B057-E7ED147C485B}" id="{2E3460B1-7652-4452-A75B-023113634AF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EFEB2BA7-2773-409D-B8A7-336CC0312CAC}">
    <text>Please select most appropriate category from dropdown list</text>
  </threadedComment>
  <threadedComment ref="B8" dT="2023-01-16T10:32:33.72" personId="{C27EDCA6-B70E-4AE6-B057-E7ED147C485B}" id="{C3E777A3-2402-4660-A317-CF09296C722D}">
    <text>Please select VAT code - see key below for definition of each code</text>
  </threadedComment>
  <threadedComment ref="C8" dT="2023-01-16T10:44:38.41" personId="{C27EDCA6-B70E-4AE6-B057-E7ED147C485B}" id="{F208BB9A-DBC1-40C4-9327-6C6FF0FBC4B8}">
    <text>Please enter same amount in Net and Gross amount columns if no VAT.  If there is VAT, please ensure net amount + VAT amount is equal to the Gross Amount</text>
  </threadedComment>
  <threadedComment ref="D8" dT="2023-01-16T10:45:06.89" personId="{C27EDCA6-B70E-4AE6-B057-E7ED147C485B}" id="{D233A897-32A3-4F21-B3CD-9891EC7FEEB5}">
    <text>Please enter amount if VAT code R or S is selected</text>
  </threadedComment>
  <threadedComment ref="E8" dT="2023-01-16T10:45:41.53" personId="{C27EDCA6-B70E-4AE6-B057-E7ED147C485B}" id="{52FE4294-6E72-4320-8703-8FC2C7ED2F2C}">
    <text>Please enter net amount (this will be the same as the gross amount if the gross amount does not include any vat)</text>
  </threadedComment>
  <threadedComment ref="C22" dT="2023-01-16T10:48:37.32" personId="{C27EDCA6-B70E-4AE6-B057-E7ED147C485B}" id="{A9FA3362-3B80-43FA-A75F-37E477A94BCE}">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C4" dT="2023-11-14T11:29:03.52" personId="{C27EDCA6-B70E-4AE6-B057-E7ED147C485B}" id="{98B575DC-53E8-4AC9-B9F2-EDB6AB0C1642}">
    <text>Note; this will not be used in narrative in ledger.  It is purely for identifying the transaction on the Barclaycard statement</text>
  </threadedComment>
  <threadedComment ref="K4" dT="2023-11-14T11:29:03.52" personId="{C27EDCA6-B70E-4AE6-B057-E7ED147C485B}" id="{D5359158-6E2B-4564-B8EA-FC3DAEB4A5D3}">
    <text>Note; this will not be used in narrative in ledger.  It is purely for identifying the transaction on the Barclaycard statement</text>
  </threadedComment>
  <threadedComment ref="J5" dT="2023-10-18T11:36:28.45" personId="{C27EDCA6-B70E-4AE6-B057-E7ED147C485B}" id="{1D0B4D35-9886-433B-AAE9-8C8EE1E7E380}">
    <text>This will be the narrative that appears in your ledger code (CC represents spend is from credit card)</text>
  </threadedComment>
  <threadedComment ref="J5" dT="2023-10-30T13:34:47.74" personId="{C27EDCA6-B70E-4AE6-B057-E7ED147C485B}" id="{31BA52CB-224D-4FE3-999D-30C5BDE7E2AA}" parentId="{1D0B4D35-9886-433B-AAE9-8C8EE1E7E380}">
    <text>Field length 255 chars</text>
  </threadedComment>
</ThreadedComments>
</file>

<file path=xl/threadedComments/threadedComment10.xml><?xml version="1.0" encoding="utf-8"?>
<ThreadedComments xmlns="http://schemas.microsoft.com/office/spreadsheetml/2018/threadedcomments" xmlns:x="http://schemas.openxmlformats.org/spreadsheetml/2006/main">
  <threadedComment ref="C4" dT="2023-11-14T11:29:03.52" personId="{C27EDCA6-B70E-4AE6-B057-E7ED147C485B}" id="{28AE6AA0-0D3D-489D-A9BA-8040A7FF45CF}">
    <text>Note; this will not be used in narrative in ledger.  It is purely for identifying the transaction on the Barclaycard statement</text>
  </threadedComment>
  <threadedComment ref="K4" dT="2023-11-14T11:29:03.52" personId="{C27EDCA6-B70E-4AE6-B057-E7ED147C485B}" id="{C0FA376B-0FAA-43F4-A84A-7A361B7894FA}">
    <text>Note; this will not be used in narrative in ledger.  It is purely for identifying the transaction on the Barclaycard statement</text>
  </threadedComment>
  <threadedComment ref="J5" dT="2023-10-18T11:36:28.45" personId="{C27EDCA6-B70E-4AE6-B057-E7ED147C485B}" id="{D86753AC-8A8A-49CD-8F23-ADB6BCF61829}">
    <text>This will be the narrative that appears in your ledger code (CC represents spend is from credit card)</text>
  </threadedComment>
  <threadedComment ref="J5" dT="2023-10-30T13:34:47.74" personId="{C27EDCA6-B70E-4AE6-B057-E7ED147C485B}" id="{8A1044DE-2BD1-46A5-8BED-7F947579F37B}" parentId="{D86753AC-8A8A-49CD-8F23-ADB6BCF61829}">
    <text>Field length 255 chars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C27EDCA6-B70E-4AE6-B057-E7ED147C485B}" id="{225BFCC7-C961-4A34-BC64-922C5B8D2878}">
    <text>Please select Natwest credit card or Barclaycard procurement card depending on the card type you hold</text>
  </threadedComment>
  <threadedComment ref="B2" dT="2023-01-16T10:17:14.71" personId="{C27EDCA6-B70E-4AE6-B057-E7ED147C485B}" id="{20C2B35C-6E03-4D8C-B581-E3D43400B612}">
    <text>Please enter your name</text>
  </threadedComment>
  <threadedComment ref="C3" dT="2023-01-16T10:13:18.86" personId="{C27EDCA6-B70E-4AE6-B057-E7ED147C485B}" id="{4CEE45D4-816A-49FC-A86B-932CD763B51C}">
    <text>Natwest - Statement start date is 11th of the month; Barclaycards - Statement start date is 12th of the month</text>
  </threadedComment>
  <threadedComment ref="E3" dT="2023-01-16T10:13:18.86" personId="{C27EDCA6-B70E-4AE6-B057-E7ED147C485B}" id="{2096B420-F9B0-43C7-87A6-18F2FE0FEDB5}">
    <text>Natwest - Statement end date is 10th of the month; Barclaycards - Statement end date is 11th of the month</text>
  </threadedComment>
  <threadedComment ref="A7" dT="2023-01-16T10:46:01.83" personId="{C27EDCA6-B70E-4AE6-B057-E7ED147C485B}" id="{0B2CA04D-40C1-4AE2-876A-45CE5D23B60C}">
    <text>Please enter date of transaction as per the date on your statement</text>
  </threadedComment>
  <threadedComment ref="F7" dT="2023-01-16T10:11:43.29" personId="{C27EDCA6-B70E-4AE6-B057-E7ED147C485B}" id="{539CB51B-F3CA-4CFD-87D7-C68EB1F3C3A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86E77263-F0A8-439E-9E9F-70C41F5B5EF6}">
    <text>Please select most appropriate category from dropdown list</text>
  </threadedComment>
  <threadedComment ref="B8" dT="2023-01-16T10:32:33.72" personId="{C27EDCA6-B70E-4AE6-B057-E7ED147C485B}" id="{9C70F518-2CE0-4A4C-A49B-04896D6163D5}">
    <text>Please select VAT code - see key below for definition of each code</text>
  </threadedComment>
  <threadedComment ref="C8" dT="2023-01-16T10:44:38.41" personId="{C27EDCA6-B70E-4AE6-B057-E7ED147C485B}" id="{E0E5489D-DF8F-4F17-80F0-CE2DA75FBF76}">
    <text>Please enter same amount in Net and Gross amount columns if no VAT.  If there is VAT, please ensure net amount + VAT amount is equal to the Gross Amount</text>
  </threadedComment>
  <threadedComment ref="D8" dT="2023-01-16T10:45:06.89" personId="{C27EDCA6-B70E-4AE6-B057-E7ED147C485B}" id="{4AEEF4E2-0129-460B-98BD-F5DD090BDEB9}">
    <text>Please enter amount if VAT code R or S is selected</text>
  </threadedComment>
  <threadedComment ref="E8" dT="2023-01-16T10:45:41.53" personId="{C27EDCA6-B70E-4AE6-B057-E7ED147C485B}" id="{CF5A9B3C-8E12-4C2D-85D4-6AE6926A4FA8}">
    <text>Please enter net amount (this will be the same as the gross amount if the gross amount does not include any vat)</text>
  </threadedComment>
  <threadedComment ref="C22" dT="2023-01-16T10:48:37.32" personId="{C27EDCA6-B70E-4AE6-B057-E7ED147C485B}" id="{A76301BC-3737-4481-9090-F53B9A4E51DF}">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I5" dT="2023-10-18T11:36:28.45" personId="{C27EDCA6-B70E-4AE6-B057-E7ED147C485B}" id="{046D3629-0628-43E3-ABBE-90B6B0D22FEE}">
    <text>This will be the narrative that appears in your ledger code (CC represents spend is from credit card)</text>
  </threadedComment>
  <threadedComment ref="I5" dT="2023-10-30T13:34:47.74" personId="{C27EDCA6-B70E-4AE6-B057-E7ED147C485B}" id="{26D77A20-3976-4C01-8EE1-F3C658CF63ED}" parentId="{046D3629-0628-43E3-ABBE-90B6B0D22FEE}">
    <text>Field length 255 chars</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C27EDCA6-B70E-4AE6-B057-E7ED147C485B}" id="{39A717CC-DBAE-44C5-AFF6-581F879E994A}">
    <text>Please select Natwest credit card or Barclaycard procurement card depending on the card type you hold</text>
  </threadedComment>
  <threadedComment ref="B2" dT="2023-01-16T10:17:14.71" personId="{C27EDCA6-B70E-4AE6-B057-E7ED147C485B}" id="{28D3F6C8-7E44-4E90-B664-FECB92121CAE}">
    <text>Please enter your name</text>
  </threadedComment>
  <threadedComment ref="C3" dT="2023-01-16T10:13:18.86" personId="{C27EDCA6-B70E-4AE6-B057-E7ED147C485B}" id="{A3F6FBB4-AF44-4074-B879-4EFB051FAB39}">
    <text>Natwest - Statement start date is 11th of the month; Barclaycards - Statement start date is 12th of the month</text>
  </threadedComment>
  <threadedComment ref="E3" dT="2023-01-16T10:13:18.86" personId="{C27EDCA6-B70E-4AE6-B057-E7ED147C485B}" id="{11C7B3F4-9864-4236-A2F3-6DA89872D68E}">
    <text>Natwest - Statement end date is 10th of the month; Barclaycards - Statement end date is 11th of the month</text>
  </threadedComment>
  <threadedComment ref="A7" dT="2023-01-16T10:46:01.83" personId="{C27EDCA6-B70E-4AE6-B057-E7ED147C485B}" id="{734003F9-A6D5-4DF1-9D99-6B24214D44C1}">
    <text>Please enter date of transaction as per the date on your statement</text>
  </threadedComment>
  <threadedComment ref="F7" dT="2023-01-16T10:11:43.29" personId="{C27EDCA6-B70E-4AE6-B057-E7ED147C485B}" id="{2BC41FF1-D4DA-4BA4-9AD1-98A33BBBC612}">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C27EDCA6-B70E-4AE6-B057-E7ED147C485B}" id="{30B0B58B-6EFF-49DE-87D0-FFB63B48AD70}">
    <text>Please select most appropriate category from dropdown list</text>
  </threadedComment>
  <threadedComment ref="B8" dT="2023-01-16T10:32:33.72" personId="{C27EDCA6-B70E-4AE6-B057-E7ED147C485B}" id="{F67D67B6-B093-4D16-A688-B84E61C5BA4D}">
    <text>Please select VAT code - see key below for definition of each code</text>
  </threadedComment>
  <threadedComment ref="C8" dT="2023-01-16T10:44:38.41" personId="{C27EDCA6-B70E-4AE6-B057-E7ED147C485B}" id="{7684097E-A7B1-463E-BF61-887845A61C3C}">
    <text>Please enter same amount in Net and Gross amount columns if no VAT.  If there is VAT, please ensure net amount + VAT amount is equal to the Gross Amount</text>
  </threadedComment>
  <threadedComment ref="D8" dT="2023-01-16T10:45:06.89" personId="{C27EDCA6-B70E-4AE6-B057-E7ED147C485B}" id="{2634F78C-ADE4-488B-BA9F-159A1143C7FF}">
    <text>Please enter amount if VAT code R or S is selected</text>
  </threadedComment>
  <threadedComment ref="E8" dT="2023-01-16T10:45:41.53" personId="{C27EDCA6-B70E-4AE6-B057-E7ED147C485B}" id="{FD4A2B56-DF88-49A7-A968-7A112007AF35}">
    <text>Please enter net amount (this will be the same as the gross amount if the gross amount does not include any vat)</text>
  </threadedComment>
  <threadedComment ref="C22" dT="2023-01-16T10:48:37.32" personId="{C27EDCA6-B70E-4AE6-B057-E7ED147C485B}" id="{47D21ED3-EE97-41C1-B257-8B3DBFE418CD}">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C1" dT="2023-01-16T10:16:48.48" personId="{C27EDCA6-B70E-4AE6-B057-E7ED147C485B}" id="{E4E12E6B-AD84-45C1-B942-10EC0657AA36}">
    <text>Please select Natwest credit card or Barclaycard procurement card depending on the card type you hold</text>
  </threadedComment>
  <threadedComment ref="C2" dT="2023-01-16T10:17:14.71" personId="{C27EDCA6-B70E-4AE6-B057-E7ED147C485B}" id="{F060F40C-3B8A-4392-86A7-CEC09CA15D53}">
    <text>Please enter your name</text>
  </threadedComment>
  <threadedComment ref="D3" dT="2023-01-16T10:13:18.86" personId="{C27EDCA6-B70E-4AE6-B057-E7ED147C485B}" id="{D47BAE15-76DA-459C-A205-F02AC6B98037}">
    <text>Natwest - Statement start date is 11th of the month; Barclaycards - Statement start date is 12th of the month</text>
  </threadedComment>
  <threadedComment ref="F3" dT="2023-01-16T10:13:18.86" personId="{C27EDCA6-B70E-4AE6-B057-E7ED147C485B}" id="{D2AA8EF3-0F8D-4AA9-9DFA-1C411ABE2414}">
    <text>Natwest - Statement end date is 10th of the month; Barclaycards - Statement end date is 11th of the month</text>
  </threadedComment>
  <threadedComment ref="B7" dT="2023-01-16T10:46:01.83" personId="{C27EDCA6-B70E-4AE6-B057-E7ED147C485B}" id="{3212B2C0-BBF0-41AE-BFA7-66C1A7F08826}">
    <text>Please enter date of transaction as per the date on your statement</text>
  </threadedComment>
  <threadedComment ref="G7" dT="2023-01-16T10:11:43.29" personId="{C27EDCA6-B70E-4AE6-B057-E7ED147C485B}" id="{E4DF2513-D4B4-4E61-9E40-2CCF55487695}">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C27EDCA6-B70E-4AE6-B057-E7ED147C485B}" id="{86C52934-2456-4155-9BCF-EEC00A7A441E}">
    <text>Please select most appropriate category from dropdown list</text>
  </threadedComment>
  <threadedComment ref="C8" dT="2023-01-16T10:32:33.72" personId="{C27EDCA6-B70E-4AE6-B057-E7ED147C485B}" id="{6FCC8B5C-71C9-4FD9-B566-6EE72145D45D}">
    <text>Please select VAT code - see key below for definition of each code</text>
  </threadedComment>
  <threadedComment ref="D8" dT="2023-01-16T10:44:38.41" personId="{C27EDCA6-B70E-4AE6-B057-E7ED147C485B}" id="{9D75D52B-DA1E-472A-9720-3CA6B72DC47E}">
    <text>Please enter same amount in Net and Gross amount columns if no VAT.  If there is VAT, please ensure net amount + VAT amount is equal to the Gross Amount</text>
  </threadedComment>
  <threadedComment ref="E8" dT="2023-01-16T10:45:06.89" personId="{C27EDCA6-B70E-4AE6-B057-E7ED147C485B}" id="{2D15DFE6-4CEB-4475-AC6C-ABDA13CA84E8}">
    <text>Please enter amount if VAT code R or S is selected</text>
  </threadedComment>
  <threadedComment ref="F8" dT="2023-01-16T10:45:41.53" personId="{C27EDCA6-B70E-4AE6-B057-E7ED147C485B}" id="{46E8F4A4-06E5-4EC7-AE8B-255A856BF691}">
    <text>Please enter net amount (this will be the same as the gross amount if the gross amount does not include any vat)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microsoft.com/office/2017/10/relationships/threadedComment" Target="../threadedComments/threadedComment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 Id="rId4" Type="http://schemas.microsoft.com/office/2017/10/relationships/threadedComment" Target="../threadedComments/threadedComment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EE87-45A8-4AE9-9B68-7F338FBAB300}">
  <dimension ref="A1:X27"/>
  <sheetViews>
    <sheetView workbookViewId="0">
      <selection activeCell="A2" sqref="A2"/>
    </sheetView>
  </sheetViews>
  <sheetFormatPr defaultColWidth="9.140625" defaultRowHeight="15" outlineLevelCol="1" x14ac:dyDescent="0.25"/>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4" customFormat="1" ht="18" x14ac:dyDescent="0.25">
      <c r="A1" s="59" t="s">
        <v>66</v>
      </c>
      <c r="B1" s="60" t="s">
        <v>67</v>
      </c>
      <c r="C1" s="61"/>
      <c r="D1" s="61"/>
      <c r="E1" s="62"/>
      <c r="F1" s="62"/>
      <c r="G1" s="62"/>
      <c r="H1" s="62"/>
      <c r="I1" s="62"/>
      <c r="J1" s="63"/>
      <c r="K1" s="63"/>
      <c r="L1" s="63"/>
    </row>
    <row r="2" spans="1:24" s="64" customFormat="1" ht="18" x14ac:dyDescent="0.25">
      <c r="A2" s="65" t="s">
        <v>68</v>
      </c>
      <c r="B2" s="60"/>
      <c r="C2" s="61"/>
      <c r="D2" s="61"/>
      <c r="E2" s="66"/>
      <c r="F2" s="66"/>
      <c r="G2" s="66"/>
      <c r="H2" s="66"/>
      <c r="I2" s="66"/>
    </row>
    <row r="3" spans="1:24" s="64" customFormat="1" ht="36" x14ac:dyDescent="0.25">
      <c r="A3" s="67" t="s">
        <v>69</v>
      </c>
      <c r="B3" s="68" t="s">
        <v>70</v>
      </c>
      <c r="C3" s="69">
        <v>45272</v>
      </c>
      <c r="D3" s="68" t="s">
        <v>71</v>
      </c>
      <c r="E3" s="69">
        <v>45302</v>
      </c>
      <c r="F3" s="70"/>
    </row>
    <row r="4" spans="1:24" s="64" customFormat="1" ht="18.75" thickBot="1" x14ac:dyDescent="0.3">
      <c r="A4" s="71"/>
      <c r="B4" s="71"/>
      <c r="C4" s="71"/>
      <c r="D4" s="71"/>
      <c r="E4" s="71"/>
      <c r="F4" s="72"/>
      <c r="G4" s="72"/>
      <c r="H4" s="72"/>
      <c r="I4" s="71"/>
      <c r="J4" s="71"/>
      <c r="K4" s="71"/>
    </row>
    <row r="5" spans="1:24" s="64" customFormat="1" ht="18.75" thickBot="1" x14ac:dyDescent="0.3">
      <c r="A5" s="73" t="s">
        <v>72</v>
      </c>
      <c r="B5" s="74"/>
      <c r="C5" s="74"/>
      <c r="D5" s="74"/>
      <c r="E5" s="74"/>
      <c r="F5" s="74"/>
      <c r="G5" s="74"/>
      <c r="H5" s="74"/>
      <c r="I5" s="74"/>
      <c r="J5" s="74"/>
      <c r="K5" s="74"/>
      <c r="L5" s="75"/>
    </row>
    <row r="6" spans="1:24" s="64" customFormat="1" ht="18" x14ac:dyDescent="0.25">
      <c r="A6" s="71"/>
      <c r="B6" s="71"/>
      <c r="C6" s="71"/>
      <c r="D6" s="71"/>
      <c r="E6" s="71"/>
      <c r="F6" s="72"/>
      <c r="G6" s="72"/>
      <c r="H6" s="72"/>
      <c r="I6" s="71"/>
      <c r="J6" s="71"/>
      <c r="K6" s="71"/>
      <c r="L6" s="76"/>
    </row>
    <row r="7" spans="1:24" s="64" customFormat="1" ht="18" x14ac:dyDescent="0.25">
      <c r="A7" s="77" t="s">
        <v>73</v>
      </c>
      <c r="B7" s="78" t="s">
        <v>74</v>
      </c>
      <c r="C7" s="78" t="s">
        <v>75</v>
      </c>
      <c r="D7" s="78" t="s">
        <v>74</v>
      </c>
      <c r="E7" s="78" t="s">
        <v>76</v>
      </c>
      <c r="F7" s="79" t="s">
        <v>77</v>
      </c>
      <c r="G7" s="80"/>
      <c r="H7" s="81"/>
      <c r="I7" s="82" t="s">
        <v>78</v>
      </c>
      <c r="J7" s="82" t="s">
        <v>79</v>
      </c>
      <c r="K7" s="83" t="s">
        <v>80</v>
      </c>
      <c r="L7" s="84" t="s">
        <v>81</v>
      </c>
      <c r="M7" s="85"/>
      <c r="N7" s="85"/>
      <c r="O7" s="85"/>
      <c r="P7" s="85"/>
      <c r="Q7" s="85"/>
      <c r="R7" s="85"/>
      <c r="S7" s="85"/>
      <c r="T7" s="85"/>
      <c r="U7" s="85"/>
      <c r="V7" s="85"/>
      <c r="W7" s="85"/>
      <c r="X7" s="85"/>
    </row>
    <row r="8" spans="1:24" s="64" customFormat="1" ht="18" x14ac:dyDescent="0.25">
      <c r="A8" s="86"/>
      <c r="B8" s="87" t="s">
        <v>82</v>
      </c>
      <c r="C8" s="87" t="s">
        <v>40</v>
      </c>
      <c r="D8" s="87" t="s">
        <v>40</v>
      </c>
      <c r="E8" s="87" t="s">
        <v>40</v>
      </c>
      <c r="F8" s="88" t="s">
        <v>83</v>
      </c>
      <c r="G8" s="89"/>
      <c r="H8" s="90"/>
      <c r="I8" s="91"/>
      <c r="J8" s="91"/>
      <c r="K8" s="92"/>
      <c r="L8" s="93"/>
      <c r="M8" s="85"/>
      <c r="N8" s="85"/>
      <c r="O8" s="85"/>
      <c r="P8" s="85"/>
      <c r="Q8" s="85"/>
      <c r="R8" s="85"/>
      <c r="S8" s="85"/>
      <c r="T8" s="85"/>
      <c r="U8" s="85"/>
      <c r="V8" s="85"/>
      <c r="W8" s="85"/>
      <c r="X8" s="85"/>
    </row>
    <row r="9" spans="1:24" s="64" customFormat="1" ht="18" x14ac:dyDescent="0.25">
      <c r="A9" s="94"/>
      <c r="B9" s="95"/>
      <c r="C9" s="95" t="s">
        <v>84</v>
      </c>
      <c r="D9" s="95" t="s">
        <v>84</v>
      </c>
      <c r="E9" s="95" t="s">
        <v>84</v>
      </c>
      <c r="F9" s="96"/>
      <c r="G9" s="97"/>
      <c r="H9" s="98"/>
      <c r="I9" s="99"/>
      <c r="J9" s="99"/>
      <c r="K9" s="100"/>
      <c r="L9" s="101"/>
    </row>
    <row r="10" spans="1:24" s="64" customFormat="1" ht="18" hidden="1" x14ac:dyDescent="0.25">
      <c r="A10" s="102"/>
      <c r="B10" s="95"/>
      <c r="C10" s="95"/>
      <c r="D10" s="95"/>
      <c r="E10" s="95"/>
      <c r="F10" s="95"/>
      <c r="G10" s="95"/>
      <c r="H10" s="95"/>
      <c r="I10" s="95"/>
      <c r="J10" s="103"/>
      <c r="K10" s="104"/>
      <c r="L10" s="104"/>
    </row>
    <row r="11" spans="1:24" s="64" customFormat="1" ht="18" hidden="1" x14ac:dyDescent="0.25">
      <c r="A11" s="102"/>
      <c r="B11" s="95"/>
      <c r="C11" s="95"/>
      <c r="D11" s="95"/>
      <c r="E11" s="95"/>
      <c r="F11" s="105"/>
      <c r="G11" s="106"/>
      <c r="H11" s="107"/>
      <c r="I11" s="95"/>
      <c r="J11" s="103"/>
      <c r="K11" s="104"/>
      <c r="L11" s="104"/>
    </row>
    <row r="12" spans="1:24" ht="20.100000000000001" customHeight="1" x14ac:dyDescent="0.25">
      <c r="A12" s="108">
        <v>45278</v>
      </c>
      <c r="B12" s="109"/>
      <c r="C12" s="110">
        <v>320</v>
      </c>
      <c r="D12" s="111">
        <v>64</v>
      </c>
      <c r="E12" s="112">
        <v>384</v>
      </c>
      <c r="F12" s="113">
        <v>200</v>
      </c>
      <c r="G12" s="113">
        <v>4020</v>
      </c>
      <c r="H12" s="113"/>
      <c r="I12" s="113" t="s">
        <v>85</v>
      </c>
      <c r="J12" s="114" t="s">
        <v>86</v>
      </c>
      <c r="K12" s="113" t="s">
        <v>87</v>
      </c>
      <c r="L12" s="113" t="s">
        <v>88</v>
      </c>
      <c r="N12" t="b">
        <f t="shared" ref="N12" si="0">OR(F12&lt;100,LEN(F12)=2)</f>
        <v>0</v>
      </c>
      <c r="O12" t="b">
        <f t="shared" ref="O12" si="1">OR(G12&lt;1000,LEN(G12)=3)</f>
        <v>0</v>
      </c>
      <c r="P12" t="b">
        <f t="shared" ref="P12" si="2">IF(H12&lt;1000,TRUE)</f>
        <v>1</v>
      </c>
      <c r="Q12" t="e">
        <f>OR(#REF!&lt;100000,LEN(#REF!)=5)</f>
        <v>#REF!</v>
      </c>
    </row>
    <row r="13" spans="1:24" s="64" customFormat="1" ht="18.75" thickBot="1" x14ac:dyDescent="0.3">
      <c r="A13" s="115" t="s">
        <v>89</v>
      </c>
      <c r="B13" s="116"/>
      <c r="C13" s="117">
        <f>SUM(C12:C12)</f>
        <v>320</v>
      </c>
      <c r="D13" s="117">
        <f>SUM(D12:D12)</f>
        <v>64</v>
      </c>
      <c r="E13" s="117">
        <f>SUM(E12:E12)</f>
        <v>384</v>
      </c>
      <c r="F13" s="118"/>
      <c r="G13" s="119"/>
      <c r="H13" s="120"/>
      <c r="I13" s="121"/>
      <c r="J13" s="122"/>
      <c r="K13" s="123"/>
      <c r="L13" s="124"/>
    </row>
    <row r="16" spans="1:24" s="125" customFormat="1" ht="15.75" x14ac:dyDescent="0.25">
      <c r="B16" s="126" t="s">
        <v>90</v>
      </c>
      <c r="C16" s="127"/>
    </row>
    <row r="17" spans="2:9" s="125" customFormat="1" x14ac:dyDescent="0.2">
      <c r="B17" s="128" t="s">
        <v>51</v>
      </c>
      <c r="C17" s="129" t="s">
        <v>91</v>
      </c>
    </row>
    <row r="18" spans="2:9" s="125" customFormat="1" x14ac:dyDescent="0.2">
      <c r="B18" s="128" t="s">
        <v>18</v>
      </c>
      <c r="C18" s="129" t="s">
        <v>92</v>
      </c>
    </row>
    <row r="19" spans="2:9" s="125" customFormat="1" x14ac:dyDescent="0.2">
      <c r="B19" s="128" t="s">
        <v>27</v>
      </c>
      <c r="C19" s="129" t="s">
        <v>93</v>
      </c>
    </row>
    <row r="20" spans="2:9" s="125" customFormat="1" x14ac:dyDescent="0.2">
      <c r="B20" s="128" t="s">
        <v>94</v>
      </c>
      <c r="C20" s="129" t="s">
        <v>95</v>
      </c>
    </row>
    <row r="21" spans="2:9" s="125" customFormat="1" x14ac:dyDescent="0.2">
      <c r="B21" s="130" t="s">
        <v>96</v>
      </c>
      <c r="C21" s="131" t="s">
        <v>97</v>
      </c>
    </row>
    <row r="24" spans="2:9" x14ac:dyDescent="0.25">
      <c r="B24" s="132"/>
      <c r="C24" s="132"/>
    </row>
    <row r="25" spans="2:9" x14ac:dyDescent="0.25">
      <c r="I25">
        <v>6.2</v>
      </c>
    </row>
    <row r="26" spans="2:9" x14ac:dyDescent="0.25">
      <c r="I26">
        <v>5.17</v>
      </c>
    </row>
    <row r="27" spans="2:9" x14ac:dyDescent="0.25">
      <c r="I27">
        <f>I25-I26</f>
        <v>1.0300000000000002</v>
      </c>
    </row>
  </sheetData>
  <mergeCells count="14">
    <mergeCell ref="A13:B13"/>
    <mergeCell ref="F13:H13"/>
    <mergeCell ref="B16:C16"/>
    <mergeCell ref="B24:C24"/>
    <mergeCell ref="B1:D1"/>
    <mergeCell ref="B2:D2"/>
    <mergeCell ref="A5:L5"/>
    <mergeCell ref="A7:A9"/>
    <mergeCell ref="F7:H7"/>
    <mergeCell ref="I7:I9"/>
    <mergeCell ref="J7:J9"/>
    <mergeCell ref="K7:K9"/>
    <mergeCell ref="L7:L9"/>
    <mergeCell ref="F8:H9"/>
  </mergeCells>
  <conditionalFormatting sqref="A12">
    <cfRule type="expression" dxfId="100" priority="3" stopIfTrue="1">
      <formula>AND(NOT(ISBLANK(C12)),ISBLANK(A12))</formula>
    </cfRule>
  </conditionalFormatting>
  <conditionalFormatting sqref="B12">
    <cfRule type="expression" dxfId="99" priority="2" stopIfTrue="1">
      <formula>AND(NOT(ISBLANK(C12)),ISBLANK(B12))</formula>
    </cfRule>
  </conditionalFormatting>
  <conditionalFormatting sqref="B1:D2">
    <cfRule type="expression" dxfId="98" priority="6" stopIfTrue="1">
      <formula>ISBLANK(B1)</formula>
    </cfRule>
  </conditionalFormatting>
  <conditionalFormatting sqref="C3">
    <cfRule type="expression" dxfId="97" priority="5" stopIfTrue="1">
      <formula>ISBLANK(C3)</formula>
    </cfRule>
  </conditionalFormatting>
  <conditionalFormatting sqref="C12">
    <cfRule type="expression" dxfId="96" priority="1" stopIfTrue="1">
      <formula>ISBLANK(C12)</formula>
    </cfRule>
  </conditionalFormatting>
  <conditionalFormatting sqref="E3">
    <cfRule type="expression" dxfId="95" priority="4" stopIfTrue="1">
      <formula>ISBLANK(E3)</formula>
    </cfRule>
  </conditionalFormatting>
  <dataValidations count="3">
    <dataValidation type="list" allowBlank="1" showInputMessage="1" showErrorMessage="1" sqref="B12" xr:uid="{E6FD5A50-E454-4DEC-A311-0C10C5A8B524}">
      <formula1>$B$14:$B$18</formula1>
    </dataValidation>
    <dataValidation type="textLength" operator="lessThan" allowBlank="1" showInputMessage="1" showErrorMessage="1" sqref="B2:D2" xr:uid="{B1ECA508-EC91-467E-8CF1-4DA954529021}">
      <formula1>250</formula1>
    </dataValidation>
    <dataValidation type="date" allowBlank="1" showInputMessage="1" showErrorMessage="1" sqref="E3 C3" xr:uid="{98AFBDAF-E907-49D9-A184-622F780713A7}">
      <formula1>44938</formula1>
      <formula2>73031</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7DC3-63E1-4583-8EC3-0159F22A10CE}">
  <sheetPr>
    <pageSetUpPr fitToPage="1"/>
  </sheetPr>
  <dimension ref="A1:X33"/>
  <sheetViews>
    <sheetView zoomScale="90" workbookViewId="0">
      <selection activeCell="B2" sqref="B2:D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179">
        <v>45282</v>
      </c>
      <c r="B11" s="180" t="s">
        <v>27</v>
      </c>
      <c r="C11" s="181">
        <v>7.5</v>
      </c>
      <c r="D11" s="181">
        <v>1.38</v>
      </c>
      <c r="E11" s="181">
        <v>6.12</v>
      </c>
      <c r="F11" s="182">
        <v>570</v>
      </c>
      <c r="G11" s="183">
        <v>2001</v>
      </c>
      <c r="H11" s="184"/>
      <c r="I11" s="185" t="s">
        <v>98</v>
      </c>
      <c r="J11" s="186" t="s">
        <v>99</v>
      </c>
      <c r="K11" s="186" t="s">
        <v>100</v>
      </c>
      <c r="L11" s="186" t="s">
        <v>101</v>
      </c>
      <c r="N11" s="138" t="b">
        <f>OR(F11&lt;100,LEN(F11)=2)</f>
        <v>0</v>
      </c>
      <c r="O11" s="138" t="b">
        <f>OR(G11&lt;1000,LEN(G11)=3)</f>
        <v>0</v>
      </c>
      <c r="P11" s="138" t="b">
        <f>IF(H11&lt;1000,TRUE)</f>
        <v>1</v>
      </c>
      <c r="Q11" s="138" t="e">
        <f>OR(#REF!&lt;100000,LEN(#REF!)=5)</f>
        <v>#REF!</v>
      </c>
    </row>
    <row r="12" spans="1:24" s="138" customFormat="1" ht="20.100000000000001" customHeight="1" x14ac:dyDescent="0.3">
      <c r="A12" s="179"/>
      <c r="B12" s="180"/>
      <c r="C12" s="181"/>
      <c r="D12" s="181"/>
      <c r="E12" s="181"/>
      <c r="F12" s="182"/>
      <c r="G12" s="183"/>
      <c r="H12" s="184"/>
      <c r="I12" s="185"/>
      <c r="J12" s="186"/>
      <c r="K12" s="186"/>
      <c r="L12" s="186"/>
    </row>
    <row r="13" spans="1:24" s="138" customFormat="1" ht="20.100000000000001" customHeight="1" x14ac:dyDescent="0.3">
      <c r="A13" s="179"/>
      <c r="B13" s="180"/>
      <c r="C13" s="181"/>
      <c r="D13" s="181"/>
      <c r="E13" s="181"/>
      <c r="F13" s="182"/>
      <c r="G13" s="183"/>
      <c r="H13" s="184"/>
      <c r="I13" s="185"/>
      <c r="J13" s="186"/>
      <c r="K13" s="186"/>
      <c r="L13" s="186"/>
    </row>
    <row r="14" spans="1:24" s="138" customFormat="1" ht="20.100000000000001" customHeight="1" x14ac:dyDescent="0.3">
      <c r="A14" s="179"/>
      <c r="B14" s="180"/>
      <c r="C14" s="181"/>
      <c r="D14" s="181"/>
      <c r="E14" s="181"/>
      <c r="F14" s="182"/>
      <c r="G14" s="183"/>
      <c r="H14" s="184"/>
      <c r="I14" s="185"/>
      <c r="J14" s="186"/>
      <c r="K14" s="186"/>
      <c r="L14" s="186"/>
    </row>
    <row r="15" spans="1:24" s="138" customFormat="1" ht="20.100000000000001" customHeight="1" x14ac:dyDescent="0.3">
      <c r="A15" s="179"/>
      <c r="B15" s="180"/>
      <c r="C15" s="181"/>
      <c r="D15" s="181"/>
      <c r="E15" s="181"/>
      <c r="F15" s="182"/>
      <c r="G15" s="183"/>
      <c r="H15" s="184"/>
      <c r="I15" s="185"/>
      <c r="J15" s="186"/>
      <c r="K15" s="186"/>
      <c r="L15" s="186"/>
    </row>
    <row r="16" spans="1:24" s="138" customFormat="1" ht="20.100000000000001" customHeight="1" x14ac:dyDescent="0.3">
      <c r="A16" s="179"/>
      <c r="B16" s="180"/>
      <c r="C16" s="181"/>
      <c r="D16" s="181"/>
      <c r="E16" s="181"/>
      <c r="F16" s="182"/>
      <c r="G16" s="183"/>
      <c r="H16" s="184"/>
      <c r="I16" s="185"/>
      <c r="J16" s="186"/>
      <c r="K16" s="186"/>
      <c r="L16" s="186"/>
    </row>
    <row r="17" spans="1:17" s="138" customFormat="1" ht="20.100000000000001" customHeight="1" x14ac:dyDescent="0.3">
      <c r="A17" s="179"/>
      <c r="B17" s="180"/>
      <c r="C17" s="181"/>
      <c r="D17" s="181"/>
      <c r="E17" s="181"/>
      <c r="F17" s="182"/>
      <c r="G17" s="183"/>
      <c r="H17" s="184"/>
      <c r="I17" s="185"/>
      <c r="J17" s="186"/>
      <c r="K17" s="186"/>
      <c r="L17" s="186"/>
    </row>
    <row r="18" spans="1:17" s="138" customFormat="1" ht="20.100000000000001" customHeight="1" x14ac:dyDescent="0.3">
      <c r="A18" s="179"/>
      <c r="B18" s="180"/>
      <c r="C18" s="181"/>
      <c r="D18" s="181"/>
      <c r="E18" s="181"/>
      <c r="F18" s="182"/>
      <c r="G18" s="183"/>
      <c r="H18" s="184"/>
      <c r="I18" s="185"/>
      <c r="J18" s="186"/>
      <c r="K18" s="186"/>
      <c r="L18" s="186"/>
    </row>
    <row r="19" spans="1:17" s="138" customFormat="1" ht="20.100000000000001" customHeight="1" x14ac:dyDescent="0.3">
      <c r="A19" s="179"/>
      <c r="B19" s="180"/>
      <c r="C19" s="181"/>
      <c r="D19" s="181"/>
      <c r="E19" s="181"/>
      <c r="F19" s="182"/>
      <c r="G19" s="183"/>
      <c r="H19" s="184"/>
      <c r="I19" s="185"/>
      <c r="J19" s="186"/>
      <c r="K19" s="186"/>
      <c r="L19" s="186"/>
    </row>
    <row r="20" spans="1:17" s="138" customFormat="1" ht="20.100000000000001" customHeight="1" x14ac:dyDescent="0.3">
      <c r="A20" s="179"/>
      <c r="B20" s="180"/>
      <c r="C20" s="181"/>
      <c r="D20" s="181"/>
      <c r="E20" s="181"/>
      <c r="F20" s="187"/>
      <c r="G20" s="188"/>
      <c r="H20" s="189"/>
      <c r="I20" s="185"/>
      <c r="J20" s="186"/>
      <c r="K20" s="186"/>
      <c r="L20" s="186"/>
      <c r="N20" s="138" t="b">
        <f>OR(F20&lt;100,LEN(F20)=2)</f>
        <v>1</v>
      </c>
      <c r="O20" s="138" t="b">
        <f>OR(G20&lt;1000,LEN(G20)=3)</f>
        <v>1</v>
      </c>
      <c r="P20" s="138" t="b">
        <f>IF(H20&lt;1000,TRUE)</f>
        <v>1</v>
      </c>
      <c r="Q20" s="138" t="e">
        <f>OR(#REF!&lt;100000,LEN(#REF!)=5)</f>
        <v>#REF!</v>
      </c>
    </row>
    <row r="21" spans="1:17" s="138" customFormat="1" ht="20.100000000000001" customHeight="1" x14ac:dyDescent="0.3">
      <c r="A21" s="179"/>
      <c r="B21" s="180"/>
      <c r="C21" s="181"/>
      <c r="D21" s="181"/>
      <c r="E21" s="181"/>
      <c r="F21" s="187"/>
      <c r="G21" s="188"/>
      <c r="H21" s="189"/>
      <c r="I21" s="185"/>
      <c r="J21" s="186"/>
      <c r="K21" s="186"/>
      <c r="L21" s="186"/>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7.5</v>
      </c>
      <c r="D22" s="192">
        <f>SUM(D11:D21)</f>
        <v>1.38</v>
      </c>
      <c r="E22" s="192">
        <f>SUM(E11:E21)</f>
        <v>6.12</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6">
    <mergeCell ref="F20:H20"/>
    <mergeCell ref="F21:H21"/>
    <mergeCell ref="A22:B22"/>
    <mergeCell ref="F22:H22"/>
    <mergeCell ref="B25:C25"/>
    <mergeCell ref="B33:C33"/>
    <mergeCell ref="B1:D1"/>
    <mergeCell ref="B2:D2"/>
    <mergeCell ref="A5:L5"/>
    <mergeCell ref="A7:A9"/>
    <mergeCell ref="F7:H7"/>
    <mergeCell ref="I7:I9"/>
    <mergeCell ref="J7:J9"/>
    <mergeCell ref="K7:K9"/>
    <mergeCell ref="L7:L9"/>
    <mergeCell ref="F8:H9"/>
  </mergeCells>
  <conditionalFormatting sqref="A11:A21">
    <cfRule type="expression" dxfId="94" priority="2" stopIfTrue="1">
      <formula>AND(NOT(ISBLANK(C11)),ISBLANK(A11))</formula>
    </cfRule>
  </conditionalFormatting>
  <conditionalFormatting sqref="B11:B21">
    <cfRule type="expression" dxfId="93" priority="1" stopIfTrue="1">
      <formula>AND(NOT(ISBLANK(C11)),ISBLANK(B11))</formula>
    </cfRule>
  </conditionalFormatting>
  <conditionalFormatting sqref="B1:D2">
    <cfRule type="expression" dxfId="92" priority="8" stopIfTrue="1">
      <formula>ISBLANK(B1)</formula>
    </cfRule>
  </conditionalFormatting>
  <conditionalFormatting sqref="C3">
    <cfRule type="expression" dxfId="91" priority="7" stopIfTrue="1">
      <formula>ISBLANK(C3)</formula>
    </cfRule>
  </conditionalFormatting>
  <conditionalFormatting sqref="E3">
    <cfRule type="expression" dxfId="90" priority="3" stopIfTrue="1">
      <formula>ISBLANK(E3)</formula>
    </cfRule>
  </conditionalFormatting>
  <conditionalFormatting sqref="I11:I21">
    <cfRule type="expression" priority="4" stopIfTrue="1">
      <formula>AND(SUM($N11:$R11)&gt;0,NOT(ISBLANK(I11)))</formula>
    </cfRule>
    <cfRule type="expression" dxfId="89" priority="5" stopIfTrue="1">
      <formula>SUM($N11:$R11)&gt;0</formula>
    </cfRule>
  </conditionalFormatting>
  <conditionalFormatting sqref="J11:L21">
    <cfRule type="expression" dxfId="88" priority="6" stopIfTrue="1">
      <formula>AND(NOT(ISBLANK($C11)),ISBLANK(J11))</formula>
    </cfRule>
  </conditionalFormatting>
  <dataValidations count="3">
    <dataValidation type="textLength" operator="lessThan" allowBlank="1" showInputMessage="1" showErrorMessage="1" sqref="B2:D2" xr:uid="{56B300F0-589B-4658-B901-E80FC7D83A2B}">
      <formula1>250</formula1>
    </dataValidation>
    <dataValidation type="date" allowBlank="1" showInputMessage="1" showErrorMessage="1" sqref="E3 C3" xr:uid="{FA637B10-F8E4-453C-9E53-62EF43AC73E9}">
      <formula1>44938</formula1>
      <formula2>73031</formula2>
    </dataValidation>
    <dataValidation type="list" allowBlank="1" showInputMessage="1" showErrorMessage="1" sqref="B11:B21" xr:uid="{DFAA107C-8B55-41DF-9D03-38508419E6E8}">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1715-87E0-47A2-9CBC-770DF7BFA54A}">
  <sheetPr>
    <pageSetUpPr fitToPage="1"/>
  </sheetPr>
  <dimension ref="A1:X44"/>
  <sheetViews>
    <sheetView tabSelected="1" zoomScale="88" zoomScaleNormal="88" workbookViewId="0">
      <selection activeCell="A2" sqref="A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74"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243"/>
      <c r="K1" s="137"/>
      <c r="L1" s="137"/>
    </row>
    <row r="2" spans="1:24" s="138" customFormat="1" ht="36.75" customHeight="1" x14ac:dyDescent="0.25">
      <c r="A2" s="139" t="s">
        <v>68</v>
      </c>
      <c r="B2" s="134"/>
      <c r="C2" s="135"/>
      <c r="D2" s="135"/>
      <c r="E2" s="140"/>
      <c r="F2" s="140"/>
      <c r="G2" s="140"/>
      <c r="H2" s="140"/>
      <c r="I2" s="140"/>
      <c r="J2" s="159"/>
    </row>
    <row r="3" spans="1:24" s="138" customFormat="1" ht="36" customHeight="1" x14ac:dyDescent="0.25">
      <c r="A3" s="141" t="s">
        <v>69</v>
      </c>
      <c r="B3" s="142" t="s">
        <v>70</v>
      </c>
      <c r="C3" s="143">
        <v>45272</v>
      </c>
      <c r="D3" s="142" t="s">
        <v>71</v>
      </c>
      <c r="E3" s="143">
        <v>45302</v>
      </c>
      <c r="F3" s="144"/>
      <c r="J3" s="159"/>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69"/>
      <c r="K10" s="178"/>
      <c r="L10" s="178"/>
    </row>
    <row r="11" spans="1:24" s="252" customFormat="1" ht="20.100000000000001" customHeight="1" x14ac:dyDescent="0.3">
      <c r="A11" s="244">
        <v>45279</v>
      </c>
      <c r="B11" s="245" t="s">
        <v>27</v>
      </c>
      <c r="C11" s="210">
        <v>158.97999999999999</v>
      </c>
      <c r="D11" s="210">
        <v>26.5</v>
      </c>
      <c r="E11" s="210">
        <v>132.47999999999999</v>
      </c>
      <c r="F11" s="246">
        <v>528</v>
      </c>
      <c r="G11" s="247">
        <v>4001</v>
      </c>
      <c r="H11" s="248"/>
      <c r="I11" s="249" t="s">
        <v>200</v>
      </c>
      <c r="J11" s="250" t="s">
        <v>201</v>
      </c>
      <c r="K11" s="251" t="s">
        <v>202</v>
      </c>
      <c r="L11" s="251" t="s">
        <v>128</v>
      </c>
      <c r="N11" s="252" t="b">
        <f>OR(F11&lt;100,LEN(F11)=2)</f>
        <v>0</v>
      </c>
      <c r="O11" s="252" t="b">
        <f>OR(G11&lt;1000,LEN(G11)=3)</f>
        <v>0</v>
      </c>
      <c r="P11" s="252" t="b">
        <f>IF(H11&lt;1000,TRUE)</f>
        <v>1</v>
      </c>
      <c r="Q11" s="252" t="e">
        <f>OR(#REF!&lt;100000,LEN(#REF!)=5)</f>
        <v>#REF!</v>
      </c>
    </row>
    <row r="12" spans="1:24" s="252" customFormat="1" ht="20.100000000000001" customHeight="1" x14ac:dyDescent="0.3">
      <c r="A12" s="253" t="s">
        <v>203</v>
      </c>
      <c r="B12" s="245" t="s">
        <v>27</v>
      </c>
      <c r="C12" s="252">
        <v>105.1</v>
      </c>
      <c r="D12" s="210">
        <v>17.52</v>
      </c>
      <c r="E12" s="210">
        <v>87.59</v>
      </c>
      <c r="F12" s="246">
        <v>103</v>
      </c>
      <c r="G12" s="247">
        <v>4020</v>
      </c>
      <c r="H12" s="254"/>
      <c r="I12" s="249" t="s">
        <v>204</v>
      </c>
      <c r="J12" s="250" t="s">
        <v>205</v>
      </c>
      <c r="K12" s="251" t="s">
        <v>206</v>
      </c>
      <c r="L12" s="251" t="s">
        <v>147</v>
      </c>
    </row>
    <row r="13" spans="1:24" s="252" customFormat="1" ht="20.100000000000001" customHeight="1" x14ac:dyDescent="0.3">
      <c r="A13" s="244"/>
      <c r="B13" s="245"/>
      <c r="C13" s="210"/>
      <c r="D13" s="211"/>
      <c r="E13" s="211"/>
      <c r="F13" s="246"/>
      <c r="G13" s="247"/>
      <c r="H13" s="248"/>
      <c r="I13" s="249"/>
      <c r="J13" s="250"/>
      <c r="K13" s="251"/>
      <c r="L13" s="251"/>
    </row>
    <row r="14" spans="1:24" s="252" customFormat="1" ht="20.100000000000001" customHeight="1" x14ac:dyDescent="0.3">
      <c r="A14" s="244"/>
      <c r="B14" s="245"/>
      <c r="C14" s="210"/>
      <c r="D14" s="210"/>
      <c r="E14" s="210"/>
      <c r="F14" s="246"/>
      <c r="G14" s="247"/>
      <c r="H14" s="248"/>
      <c r="I14" s="249"/>
      <c r="J14" s="250"/>
      <c r="K14" s="251"/>
      <c r="L14" s="251"/>
    </row>
    <row r="15" spans="1:24" s="252" customFormat="1" ht="20.100000000000001" customHeight="1" x14ac:dyDescent="0.3">
      <c r="A15" s="244"/>
      <c r="B15" s="245"/>
      <c r="F15" s="255"/>
      <c r="G15" s="255"/>
      <c r="I15" s="255"/>
      <c r="J15" s="255"/>
      <c r="L15" s="251"/>
    </row>
    <row r="16" spans="1:24" s="252" customFormat="1" ht="20.100000000000001" customHeight="1" x14ac:dyDescent="0.3">
      <c r="A16" s="244"/>
      <c r="B16" s="245"/>
      <c r="C16" s="210"/>
      <c r="D16" s="210"/>
      <c r="E16" s="210"/>
      <c r="F16" s="246"/>
      <c r="G16" s="247"/>
      <c r="H16" s="248"/>
      <c r="I16" s="249"/>
      <c r="J16" s="250"/>
      <c r="K16" s="251"/>
      <c r="L16" s="251"/>
    </row>
    <row r="17" spans="1:17" s="265" customFormat="1" ht="20.100000000000001" customHeight="1" x14ac:dyDescent="0.3">
      <c r="A17" s="256"/>
      <c r="B17" s="257"/>
      <c r="C17" s="258"/>
      <c r="D17" s="258"/>
      <c r="E17" s="258"/>
      <c r="F17" s="259"/>
      <c r="G17" s="260"/>
      <c r="H17" s="261"/>
      <c r="I17" s="262"/>
      <c r="J17" s="263"/>
      <c r="K17" s="264"/>
      <c r="L17" s="264"/>
    </row>
    <row r="18" spans="1:17" s="252" customFormat="1" ht="20.100000000000001" customHeight="1" x14ac:dyDescent="0.3">
      <c r="A18" s="244"/>
      <c r="B18" s="245"/>
      <c r="C18" s="210"/>
      <c r="D18" s="210"/>
      <c r="E18" s="210"/>
      <c r="F18" s="246"/>
      <c r="G18" s="247"/>
      <c r="H18" s="248"/>
      <c r="I18" s="249"/>
      <c r="J18" s="250"/>
      <c r="K18" s="251"/>
      <c r="L18" s="251"/>
    </row>
    <row r="19" spans="1:17" s="252" customFormat="1" ht="20.100000000000001" customHeight="1" x14ac:dyDescent="0.3">
      <c r="A19" s="244"/>
      <c r="B19" s="180"/>
      <c r="C19" s="211"/>
      <c r="D19" s="211"/>
      <c r="E19" s="211"/>
      <c r="F19" s="246"/>
      <c r="G19" s="247"/>
      <c r="H19" s="248"/>
      <c r="I19" s="249"/>
      <c r="J19" s="266"/>
      <c r="K19" s="251"/>
      <c r="L19" s="251"/>
    </row>
    <row r="20" spans="1:17" s="252" customFormat="1" ht="20.100000000000001" customHeight="1" x14ac:dyDescent="0.3">
      <c r="A20" s="244"/>
      <c r="B20" s="267"/>
      <c r="C20" s="210"/>
      <c r="D20" s="210"/>
      <c r="E20" s="210"/>
      <c r="F20" s="246"/>
      <c r="G20" s="247"/>
      <c r="H20" s="248"/>
      <c r="I20" s="249"/>
      <c r="J20" s="250"/>
      <c r="K20" s="251"/>
      <c r="L20" s="251"/>
    </row>
    <row r="21" spans="1:17" s="252" customFormat="1" ht="20.100000000000001" customHeight="1" x14ac:dyDescent="0.3">
      <c r="A21" s="244"/>
      <c r="B21" s="267"/>
      <c r="D21" s="210"/>
      <c r="E21" s="210"/>
      <c r="F21" s="246"/>
      <c r="G21" s="247"/>
      <c r="H21" s="248"/>
      <c r="I21" s="249"/>
      <c r="J21" s="250"/>
      <c r="K21" s="251"/>
      <c r="L21" s="251"/>
    </row>
    <row r="22" spans="1:17" s="252" customFormat="1" ht="20.100000000000001" customHeight="1" x14ac:dyDescent="0.3">
      <c r="A22" s="244"/>
      <c r="B22" s="267"/>
      <c r="D22" s="210"/>
      <c r="E22" s="210"/>
      <c r="F22" s="246"/>
      <c r="G22" s="247"/>
      <c r="H22" s="248"/>
      <c r="I22" s="249"/>
      <c r="J22" s="250"/>
      <c r="K22" s="251"/>
      <c r="L22" s="251"/>
    </row>
    <row r="23" spans="1:17" s="252" customFormat="1" ht="20.100000000000001" customHeight="1" x14ac:dyDescent="0.3">
      <c r="A23" s="244"/>
      <c r="B23" s="267"/>
      <c r="D23" s="210"/>
      <c r="E23" s="210"/>
      <c r="F23" s="246"/>
      <c r="G23" s="247"/>
      <c r="H23" s="248"/>
      <c r="I23" s="249"/>
      <c r="J23" s="250"/>
      <c r="K23" s="251"/>
      <c r="L23" s="251"/>
    </row>
    <row r="24" spans="1:17" s="252" customFormat="1" ht="20.100000000000001" customHeight="1" x14ac:dyDescent="0.3">
      <c r="A24" s="244"/>
      <c r="B24" s="267"/>
      <c r="D24" s="210"/>
      <c r="E24" s="210"/>
      <c r="F24" s="246"/>
      <c r="G24" s="247"/>
      <c r="H24" s="248"/>
      <c r="I24" s="249"/>
      <c r="J24" s="250"/>
      <c r="K24" s="251"/>
      <c r="L24" s="251"/>
    </row>
    <row r="25" spans="1:17" s="252" customFormat="1" ht="20.100000000000001" customHeight="1" x14ac:dyDescent="0.3">
      <c r="A25" s="244"/>
      <c r="B25" s="267"/>
      <c r="C25" s="210"/>
      <c r="D25" s="210"/>
      <c r="E25" s="210"/>
      <c r="F25" s="246"/>
      <c r="G25" s="247"/>
      <c r="H25" s="248"/>
      <c r="I25" s="249"/>
      <c r="J25" s="268"/>
      <c r="K25" s="251"/>
      <c r="L25" s="251"/>
    </row>
    <row r="26" spans="1:17" s="252" customFormat="1" ht="20.100000000000001" customHeight="1" x14ac:dyDescent="0.3">
      <c r="A26" s="244"/>
      <c r="B26" s="267"/>
      <c r="C26" s="211"/>
      <c r="D26" s="211"/>
      <c r="E26" s="211"/>
      <c r="F26" s="182"/>
      <c r="G26" s="183"/>
      <c r="H26" s="184"/>
      <c r="I26" s="215"/>
      <c r="J26" s="159"/>
      <c r="K26" s="217"/>
      <c r="L26" s="217"/>
    </row>
    <row r="27" spans="1:17" s="252" customFormat="1" ht="20.100000000000001" customHeight="1" x14ac:dyDescent="0.3">
      <c r="A27" s="244"/>
      <c r="B27" s="245"/>
      <c r="D27" s="210"/>
      <c r="E27" s="210"/>
      <c r="F27" s="246"/>
      <c r="G27" s="247"/>
      <c r="H27" s="248"/>
      <c r="I27" s="249"/>
      <c r="J27" s="250"/>
      <c r="K27" s="251"/>
      <c r="L27" s="251"/>
    </row>
    <row r="28" spans="1:17" s="265" customFormat="1" ht="20.100000000000001" customHeight="1" x14ac:dyDescent="0.3">
      <c r="A28" s="244"/>
      <c r="B28" s="269"/>
      <c r="C28" s="210"/>
      <c r="D28" s="210"/>
      <c r="E28" s="210"/>
      <c r="F28" s="246"/>
      <c r="G28" s="247"/>
      <c r="H28" s="248"/>
      <c r="I28" s="249"/>
      <c r="J28" s="268"/>
      <c r="K28" s="251"/>
      <c r="L28" s="251"/>
    </row>
    <row r="29" spans="1:17" s="265" customFormat="1" ht="20.100000000000001" customHeight="1" x14ac:dyDescent="0.3">
      <c r="A29" s="256"/>
      <c r="B29" s="270"/>
      <c r="C29" s="258"/>
      <c r="D29" s="258"/>
      <c r="E29" s="258"/>
      <c r="F29" s="259"/>
      <c r="G29" s="260"/>
      <c r="H29" s="261"/>
      <c r="I29" s="262"/>
      <c r="J29" s="271"/>
      <c r="K29" s="264"/>
      <c r="L29" s="264"/>
    </row>
    <row r="30" spans="1:17" s="252" customFormat="1" ht="20.100000000000001" customHeight="1" x14ac:dyDescent="0.3">
      <c r="A30" s="244"/>
      <c r="B30" s="269"/>
      <c r="C30" s="210"/>
      <c r="D30" s="210"/>
      <c r="E30" s="210"/>
      <c r="F30" s="246"/>
      <c r="G30" s="247"/>
      <c r="H30" s="248"/>
      <c r="I30" s="249"/>
      <c r="J30" s="268"/>
      <c r="K30" s="251"/>
      <c r="L30" s="251"/>
    </row>
    <row r="31" spans="1:17" s="138" customFormat="1" ht="20.100000000000001" customHeight="1" x14ac:dyDescent="0.3">
      <c r="A31" s="209"/>
      <c r="B31" s="159"/>
      <c r="C31" s="211"/>
      <c r="D31" s="211"/>
      <c r="E31" s="211"/>
      <c r="F31" s="182"/>
      <c r="G31" s="183"/>
      <c r="H31" s="184"/>
      <c r="I31" s="215"/>
      <c r="J31" s="159"/>
      <c r="K31" s="217"/>
      <c r="L31" s="217"/>
      <c r="N31" s="138" t="b">
        <f>OR(F31&lt;100,LEN(F31)=2)</f>
        <v>1</v>
      </c>
      <c r="O31" s="138" t="b">
        <f>OR(G31&lt;1000,LEN(G31)=3)</f>
        <v>1</v>
      </c>
      <c r="P31" s="138" t="b">
        <f>IF(H31&lt;1000,TRUE)</f>
        <v>1</v>
      </c>
      <c r="Q31" s="138" t="e">
        <f>OR(#REF!&lt;100000,LEN(#REF!)=5)</f>
        <v>#REF!</v>
      </c>
    </row>
    <row r="32" spans="1:17" s="138" customFormat="1" ht="20.100000000000001" customHeight="1" x14ac:dyDescent="0.3">
      <c r="A32" s="209"/>
      <c r="B32" s="180"/>
      <c r="C32" s="211"/>
      <c r="D32" s="211"/>
      <c r="E32" s="211"/>
      <c r="F32" s="182"/>
      <c r="G32" s="183"/>
      <c r="H32" s="184"/>
      <c r="I32" s="215"/>
      <c r="J32" s="216"/>
      <c r="K32" s="217"/>
      <c r="L32" s="217"/>
      <c r="N32" s="138" t="b">
        <f>OR(F32&lt;100,LEN(F32)=2)</f>
        <v>1</v>
      </c>
      <c r="O32" s="138" t="b">
        <f>OR(G32&lt;1000,LEN(G32)=3)</f>
        <v>1</v>
      </c>
      <c r="P32" s="138" t="b">
        <f>IF(H32&lt;1000,TRUE)</f>
        <v>1</v>
      </c>
      <c r="Q32" s="138" t="e">
        <f>OR(#REF!&lt;100000,LEN(#REF!)=5)</f>
        <v>#REF!</v>
      </c>
    </row>
    <row r="33" spans="1:12" s="138" customFormat="1" ht="20.100000000000001" customHeight="1" thickBot="1" x14ac:dyDescent="0.3">
      <c r="A33" s="190" t="s">
        <v>89</v>
      </c>
      <c r="B33" s="191"/>
      <c r="C33" s="192">
        <f>SUM(C11:C32)</f>
        <v>264.08</v>
      </c>
      <c r="D33" s="192">
        <f>SUM(D11:D32)</f>
        <v>44.019999999999996</v>
      </c>
      <c r="E33" s="192">
        <f>SUM(E11:E32)</f>
        <v>220.07</v>
      </c>
      <c r="F33" s="193"/>
      <c r="G33" s="194"/>
      <c r="H33" s="195"/>
      <c r="I33" s="196"/>
      <c r="J33" s="272"/>
      <c r="K33" s="198"/>
      <c r="L33" s="199"/>
    </row>
    <row r="36" spans="1:12" s="200" customFormat="1" ht="15.75" x14ac:dyDescent="0.25">
      <c r="B36" s="201" t="s">
        <v>90</v>
      </c>
      <c r="C36" s="202"/>
      <c r="J36" s="273"/>
    </row>
    <row r="37" spans="1:12" s="200" customFormat="1" ht="15" x14ac:dyDescent="0.2">
      <c r="B37" s="203" t="s">
        <v>51</v>
      </c>
      <c r="C37" s="204" t="s">
        <v>91</v>
      </c>
      <c r="J37" s="273"/>
    </row>
    <row r="38" spans="1:12" s="200" customFormat="1" ht="15" x14ac:dyDescent="0.2">
      <c r="B38" s="203" t="s">
        <v>18</v>
      </c>
      <c r="C38" s="204" t="s">
        <v>92</v>
      </c>
      <c r="J38" s="273"/>
    </row>
    <row r="39" spans="1:12" s="200" customFormat="1" ht="15" x14ac:dyDescent="0.2">
      <c r="B39" s="203" t="s">
        <v>27</v>
      </c>
      <c r="C39" s="204" t="s">
        <v>93</v>
      </c>
      <c r="J39" s="273"/>
    </row>
    <row r="40" spans="1:12" s="200" customFormat="1" ht="15" x14ac:dyDescent="0.2">
      <c r="B40" s="203" t="s">
        <v>94</v>
      </c>
      <c r="C40" s="204" t="s">
        <v>95</v>
      </c>
      <c r="J40" s="273"/>
    </row>
    <row r="41" spans="1:12" s="200" customFormat="1" ht="15" x14ac:dyDescent="0.2">
      <c r="B41" s="205" t="s">
        <v>96</v>
      </c>
      <c r="C41" s="206" t="s">
        <v>97</v>
      </c>
      <c r="J41" s="273"/>
    </row>
    <row r="44" spans="1:12" x14ac:dyDescent="0.2">
      <c r="B44" s="207"/>
      <c r="C44" s="207"/>
    </row>
  </sheetData>
  <mergeCells count="14">
    <mergeCell ref="A33:B33"/>
    <mergeCell ref="F33:H33"/>
    <mergeCell ref="B36:C36"/>
    <mergeCell ref="B44:C44"/>
    <mergeCell ref="B1:D1"/>
    <mergeCell ref="B2:D2"/>
    <mergeCell ref="A5:L5"/>
    <mergeCell ref="A7:A9"/>
    <mergeCell ref="F7:H7"/>
    <mergeCell ref="I7:I9"/>
    <mergeCell ref="J7:J9"/>
    <mergeCell ref="K7:K9"/>
    <mergeCell ref="L7:L9"/>
    <mergeCell ref="F8:H9"/>
  </mergeCells>
  <conditionalFormatting sqref="A11:A23">
    <cfRule type="expression" dxfId="29" priority="13" stopIfTrue="1">
      <formula>AND(NOT(ISBLANK(C11)),ISBLANK(A11))</formula>
    </cfRule>
  </conditionalFormatting>
  <conditionalFormatting sqref="A24:A25">
    <cfRule type="expression" dxfId="28" priority="32" stopIfTrue="1">
      <formula>AND(NOT(ISBLANK(C26)),ISBLANK(A24))</formula>
    </cfRule>
  </conditionalFormatting>
  <conditionalFormatting sqref="A26:A29">
    <cfRule type="expression" dxfId="27" priority="21" stopIfTrue="1">
      <formula>AND(NOT(ISBLANK(C27)),ISBLANK(A26))</formula>
    </cfRule>
  </conditionalFormatting>
  <conditionalFormatting sqref="A30:A31">
    <cfRule type="expression" dxfId="26" priority="18" stopIfTrue="1">
      <formula>AND(NOT(ISBLANK(#REF!)),ISBLANK(A30))</formula>
    </cfRule>
  </conditionalFormatting>
  <conditionalFormatting sqref="A32">
    <cfRule type="expression" dxfId="25" priority="15" stopIfTrue="1">
      <formula>AND(NOT(ISBLANK(C31)),ISBLANK(A32))</formula>
    </cfRule>
  </conditionalFormatting>
  <conditionalFormatting sqref="B11">
    <cfRule type="expression" dxfId="24" priority="12" stopIfTrue="1">
      <formula>AND(NOT(ISBLANK(C11)),ISBLANK(B11))</formula>
    </cfRule>
  </conditionalFormatting>
  <conditionalFormatting sqref="B12:B13 B18:B19 B27:B29">
    <cfRule type="expression" dxfId="23" priority="22" stopIfTrue="1">
      <formula>AND(NOT(ISBLANK(C13)),ISBLANK(B12))</formula>
    </cfRule>
  </conditionalFormatting>
  <conditionalFormatting sqref="B14 B17">
    <cfRule type="expression" dxfId="22" priority="26" stopIfTrue="1">
      <formula>AND(NOT(ISBLANK(C16)),ISBLANK(B14))</formula>
    </cfRule>
  </conditionalFormatting>
  <conditionalFormatting sqref="B15:B16">
    <cfRule type="expression" dxfId="21" priority="28" stopIfTrue="1">
      <formula>AND(NOT(ISBLANK(C18)),ISBLANK(B15))</formula>
    </cfRule>
  </conditionalFormatting>
  <conditionalFormatting sqref="B30:B31">
    <cfRule type="expression" dxfId="20" priority="19" stopIfTrue="1">
      <formula>AND(NOT(ISBLANK(#REF!)),ISBLANK(B30))</formula>
    </cfRule>
  </conditionalFormatting>
  <conditionalFormatting sqref="B32">
    <cfRule type="expression" dxfId="19" priority="16" stopIfTrue="1">
      <formula>AND(NOT(ISBLANK(C31)),ISBLANK(B32))</formula>
    </cfRule>
  </conditionalFormatting>
  <conditionalFormatting sqref="B1:D2">
    <cfRule type="expression" dxfId="18" priority="11" stopIfTrue="1">
      <formula>ISBLANK(B1)</formula>
    </cfRule>
  </conditionalFormatting>
  <conditionalFormatting sqref="C3">
    <cfRule type="expression" dxfId="17" priority="10" stopIfTrue="1">
      <formula>ISBLANK(C3)</formula>
    </cfRule>
  </conditionalFormatting>
  <conditionalFormatting sqref="E3">
    <cfRule type="expression" dxfId="16" priority="6" stopIfTrue="1">
      <formula>ISBLANK(E3)</formula>
    </cfRule>
  </conditionalFormatting>
  <conditionalFormatting sqref="I11:I14 I18:I32">
    <cfRule type="expression" priority="7" stopIfTrue="1">
      <formula>AND(SUM($N11:$R11)&gt;0,NOT(ISBLANK(I11)))</formula>
    </cfRule>
    <cfRule type="expression" dxfId="15" priority="8" stopIfTrue="1">
      <formula>SUM($N11:$R11)&gt;0</formula>
    </cfRule>
  </conditionalFormatting>
  <conditionalFormatting sqref="I16:I17">
    <cfRule type="expression" priority="30" stopIfTrue="1">
      <formula>AND(SUM($N15:$R15)&gt;0,NOT(ISBLANK(I16)))</formula>
    </cfRule>
    <cfRule type="expression" dxfId="14" priority="31" stopIfTrue="1">
      <formula>SUM($N15:$R15)&gt;0</formula>
    </cfRule>
  </conditionalFormatting>
  <conditionalFormatting sqref="J17">
    <cfRule type="expression" dxfId="13" priority="1" stopIfTrue="1">
      <formula>AND(NOT(ISBLANK($C18)),ISBLANK(J17))</formula>
    </cfRule>
  </conditionalFormatting>
  <conditionalFormatting sqref="J32">
    <cfRule type="expression" dxfId="12" priority="23" stopIfTrue="1">
      <formula>AND(NOT(ISBLANK($C19)),ISBLANK(J32))</formula>
    </cfRule>
  </conditionalFormatting>
  <conditionalFormatting sqref="J11:L11 L31">
    <cfRule type="expression" dxfId="11" priority="9" stopIfTrue="1">
      <formula>AND(NOT(ISBLANK($C11)),ISBLANK(J11))</formula>
    </cfRule>
  </conditionalFormatting>
  <conditionalFormatting sqref="J12:L13 J18:L18 K19:L19 J27:L29">
    <cfRule type="expression" dxfId="10" priority="24" stopIfTrue="1">
      <formula>AND(NOT(ISBLANK($C13)),ISBLANK(J12))</formula>
    </cfRule>
  </conditionalFormatting>
  <conditionalFormatting sqref="J14:L14">
    <cfRule type="expression" dxfId="9" priority="27" stopIfTrue="1">
      <formula>AND(NOT(ISBLANK($C16)),ISBLANK(J14))</formula>
    </cfRule>
  </conditionalFormatting>
  <conditionalFormatting sqref="J16:L16 K17:L17">
    <cfRule type="expression" dxfId="8" priority="29" stopIfTrue="1">
      <formula>AND(NOT(ISBLANK($C18)),ISBLANK(J16))</formula>
    </cfRule>
  </conditionalFormatting>
  <conditionalFormatting sqref="J20:L24">
    <cfRule type="expression" dxfId="7" priority="14" stopIfTrue="1">
      <formula>AND(NOT(ISBLANK($B20)),ISBLANK(J20))</formula>
    </cfRule>
  </conditionalFormatting>
  <conditionalFormatting sqref="J25:L25">
    <cfRule type="expression" dxfId="6" priority="4" stopIfTrue="1">
      <formula>AND(NOT(ISBLANK(#REF!)),ISBLANK(J25))</formula>
    </cfRule>
  </conditionalFormatting>
  <conditionalFormatting sqref="J30:L30">
    <cfRule type="expression" dxfId="5" priority="25" stopIfTrue="1">
      <formula>AND(NOT(ISBLANK(#REF!)),ISBLANK(J30))</formula>
    </cfRule>
  </conditionalFormatting>
  <conditionalFormatting sqref="J32:L32">
    <cfRule type="expression" dxfId="4" priority="17" stopIfTrue="1">
      <formula>AND(NOT(ISBLANK($C31)),ISBLANK(J32))</formula>
    </cfRule>
  </conditionalFormatting>
  <conditionalFormatting sqref="K26">
    <cfRule type="expression" dxfId="3" priority="3" stopIfTrue="1">
      <formula>AND(NOT(ISBLANK(#REF!)),ISBLANK(K26))</formula>
    </cfRule>
  </conditionalFormatting>
  <conditionalFormatting sqref="K31">
    <cfRule type="expression" dxfId="2" priority="20" stopIfTrue="1">
      <formula>AND(NOT(ISBLANK(#REF!)),ISBLANK(K31))</formula>
    </cfRule>
  </conditionalFormatting>
  <conditionalFormatting sqref="L15">
    <cfRule type="expression" dxfId="1" priority="5" stopIfTrue="1">
      <formula>AND(NOT(ISBLANK($C17)),ISBLANK(L15))</formula>
    </cfRule>
  </conditionalFormatting>
  <conditionalFormatting sqref="L26">
    <cfRule type="expression" dxfId="0" priority="2" stopIfTrue="1">
      <formula>AND(NOT(ISBLANK($C26)),ISBLANK(L26))</formula>
    </cfRule>
  </conditionalFormatting>
  <dataValidations count="3">
    <dataValidation type="list" allowBlank="1" showInputMessage="1" showErrorMessage="1" sqref="B11:B32" xr:uid="{F9C376E4-FD53-4E0E-9A17-5D2C62830D9E}">
      <formula1>$B$37:$B$41</formula1>
    </dataValidation>
    <dataValidation type="textLength" operator="lessThan" allowBlank="1" showInputMessage="1" showErrorMessage="1" sqref="B2:D2" xr:uid="{3D9374FA-AE58-41D1-8C4A-32F849B25B1A}">
      <formula1>250</formula1>
    </dataValidation>
    <dataValidation type="date" allowBlank="1" showInputMessage="1" showErrorMessage="1" sqref="E3 C3" xr:uid="{C9E2A70A-B27C-40CC-9243-9412143D545B}">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11C5-B8E0-413F-B155-6DF157FAB88B}">
  <sheetPr>
    <pageSetUpPr fitToPage="1"/>
  </sheetPr>
  <dimension ref="A1:X31"/>
  <sheetViews>
    <sheetView zoomScale="70" zoomScaleNormal="70" workbookViewId="0">
      <selection activeCell="B1" sqref="B1:D1"/>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56.7109375" style="208" customWidth="1"/>
    <col min="10" max="10" width="67.140625" style="208"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45271</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45271</v>
      </c>
      <c r="B11" s="180" t="s">
        <v>18</v>
      </c>
      <c r="C11" s="210">
        <v>140</v>
      </c>
      <c r="D11" s="211"/>
      <c r="E11" s="211">
        <v>140</v>
      </c>
      <c r="F11" s="212">
        <v>376</v>
      </c>
      <c r="G11" s="213">
        <v>4020</v>
      </c>
      <c r="H11" s="214"/>
      <c r="I11" s="215" t="s">
        <v>102</v>
      </c>
      <c r="J11" s="216" t="s">
        <v>103</v>
      </c>
      <c r="K11" s="217" t="s">
        <v>104</v>
      </c>
      <c r="L11" s="217" t="s">
        <v>105</v>
      </c>
      <c r="N11" s="138" t="b">
        <f>OR(F11&lt;100,LEN(F11)=2)</f>
        <v>0</v>
      </c>
      <c r="O11" s="138" t="b">
        <f>OR(G11&lt;1000,LEN(G11)=3)</f>
        <v>0</v>
      </c>
      <c r="P11" s="138" t="b">
        <f>IF(H11&lt;1000,TRUE)</f>
        <v>1</v>
      </c>
      <c r="Q11" s="138" t="e">
        <f>OR(#REF!&lt;100000,LEN(#REF!)=5)</f>
        <v>#REF!</v>
      </c>
    </row>
    <row r="12" spans="1:24" s="138" customFormat="1" ht="20.100000000000001" customHeight="1" x14ac:dyDescent="0.3">
      <c r="A12" s="209">
        <v>45272</v>
      </c>
      <c r="B12" s="180" t="s">
        <v>18</v>
      </c>
      <c r="C12" s="210">
        <v>98</v>
      </c>
      <c r="D12" s="211"/>
      <c r="E12" s="211">
        <v>98</v>
      </c>
      <c r="F12" s="159">
        <v>376</v>
      </c>
      <c r="G12" s="213">
        <v>4020</v>
      </c>
      <c r="H12" s="214"/>
      <c r="I12" s="215" t="s">
        <v>102</v>
      </c>
      <c r="J12" s="216" t="s">
        <v>106</v>
      </c>
      <c r="K12" s="217" t="s">
        <v>107</v>
      </c>
      <c r="L12" s="217" t="s">
        <v>108</v>
      </c>
    </row>
    <row r="13" spans="1:24" s="138" customFormat="1" ht="20.100000000000001" customHeight="1" x14ac:dyDescent="0.3">
      <c r="A13" s="209">
        <v>45274</v>
      </c>
      <c r="B13" s="180" t="s">
        <v>18</v>
      </c>
      <c r="C13" s="210">
        <v>250</v>
      </c>
      <c r="D13" s="211"/>
      <c r="E13" s="211">
        <v>250</v>
      </c>
      <c r="F13" s="159">
        <v>376</v>
      </c>
      <c r="G13" s="213">
        <v>4020</v>
      </c>
      <c r="H13" s="214"/>
      <c r="I13" s="215" t="s">
        <v>102</v>
      </c>
      <c r="J13" s="216" t="s">
        <v>109</v>
      </c>
      <c r="K13" s="217" t="s">
        <v>110</v>
      </c>
      <c r="L13" s="217" t="s">
        <v>111</v>
      </c>
    </row>
    <row r="14" spans="1:24" s="138" customFormat="1" ht="20.100000000000001" customHeight="1" x14ac:dyDescent="0.3">
      <c r="A14" s="209">
        <v>45279</v>
      </c>
      <c r="B14" s="180" t="s">
        <v>18</v>
      </c>
      <c r="C14" s="210">
        <v>250</v>
      </c>
      <c r="D14" s="211"/>
      <c r="E14" s="211">
        <v>250</v>
      </c>
      <c r="F14" s="159">
        <v>376</v>
      </c>
      <c r="G14" s="213">
        <v>4020</v>
      </c>
      <c r="H14" s="214"/>
      <c r="I14" s="215" t="s">
        <v>102</v>
      </c>
      <c r="J14" s="216" t="s">
        <v>109</v>
      </c>
      <c r="K14" s="217" t="s">
        <v>110</v>
      </c>
      <c r="L14" s="217" t="s">
        <v>111</v>
      </c>
    </row>
    <row r="15" spans="1:24" s="138" customFormat="1" ht="20.100000000000001" customHeight="1" x14ac:dyDescent="0.3">
      <c r="A15" s="209">
        <v>45294</v>
      </c>
      <c r="B15" s="180" t="s">
        <v>18</v>
      </c>
      <c r="C15" s="210">
        <v>250</v>
      </c>
      <c r="D15" s="211"/>
      <c r="E15" s="211">
        <v>250</v>
      </c>
      <c r="F15" s="159">
        <v>371</v>
      </c>
      <c r="G15" s="213">
        <v>4020</v>
      </c>
      <c r="H15" s="214"/>
      <c r="I15" s="215" t="s">
        <v>112</v>
      </c>
      <c r="J15" s="216" t="s">
        <v>113</v>
      </c>
      <c r="K15" s="217" t="s">
        <v>114</v>
      </c>
      <c r="L15" s="217" t="s">
        <v>111</v>
      </c>
    </row>
    <row r="16" spans="1:24" s="138" customFormat="1" ht="20.100000000000001" customHeight="1" x14ac:dyDescent="0.3">
      <c r="A16" s="209">
        <v>45294</v>
      </c>
      <c r="B16" s="180" t="s">
        <v>18</v>
      </c>
      <c r="C16" s="210">
        <v>180</v>
      </c>
      <c r="D16" s="211"/>
      <c r="E16" s="211">
        <v>180</v>
      </c>
      <c r="F16" s="159">
        <v>376</v>
      </c>
      <c r="G16" s="213">
        <v>4020</v>
      </c>
      <c r="H16" s="214"/>
      <c r="I16" s="215" t="s">
        <v>102</v>
      </c>
      <c r="J16" s="216" t="s">
        <v>103</v>
      </c>
      <c r="K16" s="217" t="s">
        <v>104</v>
      </c>
      <c r="L16" s="217" t="s">
        <v>105</v>
      </c>
    </row>
    <row r="17" spans="1:12" s="138" customFormat="1" ht="20.100000000000001" customHeight="1" x14ac:dyDescent="0.3">
      <c r="A17" s="209"/>
      <c r="B17" s="180"/>
      <c r="C17" s="210"/>
      <c r="D17" s="211"/>
      <c r="E17" s="211"/>
      <c r="F17" s="159"/>
      <c r="G17" s="213"/>
      <c r="H17" s="184"/>
      <c r="I17" s="215"/>
      <c r="J17" s="216"/>
      <c r="K17" s="217"/>
      <c r="L17" s="217"/>
    </row>
    <row r="18" spans="1:12" s="138" customFormat="1" ht="20.100000000000001" customHeight="1" x14ac:dyDescent="0.3">
      <c r="A18" s="218"/>
      <c r="B18" s="219"/>
      <c r="C18" s="220"/>
      <c r="D18" s="221"/>
      <c r="E18" s="221"/>
      <c r="F18" s="159"/>
      <c r="G18" s="213"/>
      <c r="H18" s="214"/>
      <c r="I18" s="215"/>
      <c r="J18" s="222"/>
      <c r="K18" s="223"/>
      <c r="L18" s="217"/>
    </row>
    <row r="19" spans="1:12" s="138" customFormat="1" ht="20.100000000000001" customHeight="1" x14ac:dyDescent="0.3">
      <c r="A19" s="218"/>
      <c r="B19" s="219"/>
      <c r="C19" s="220"/>
      <c r="D19" s="221"/>
      <c r="E19" s="221"/>
      <c r="F19" s="159"/>
      <c r="G19" s="213"/>
      <c r="H19" s="224"/>
      <c r="I19" s="215"/>
      <c r="J19" s="222"/>
      <c r="K19" s="223"/>
      <c r="L19" s="217"/>
    </row>
    <row r="20" spans="1:12" s="138" customFormat="1" ht="20.100000000000001" customHeight="1" thickBot="1" x14ac:dyDescent="0.3">
      <c r="A20" s="190" t="s">
        <v>89</v>
      </c>
      <c r="B20" s="191"/>
      <c r="C20" s="192">
        <f>SUM(C11:C19)</f>
        <v>1168</v>
      </c>
      <c r="D20" s="192">
        <f>SUM(D11:D19)</f>
        <v>0</v>
      </c>
      <c r="E20" s="192">
        <f>SUM(E11:E19)</f>
        <v>1168</v>
      </c>
      <c r="F20" s="193"/>
      <c r="G20" s="194"/>
      <c r="H20" s="195"/>
      <c r="I20" s="196"/>
      <c r="J20" s="197"/>
      <c r="K20" s="198"/>
      <c r="L20" s="199"/>
    </row>
    <row r="23" spans="1:12" s="200" customFormat="1" ht="15.75" x14ac:dyDescent="0.25">
      <c r="B23" s="201" t="s">
        <v>90</v>
      </c>
      <c r="C23" s="202"/>
      <c r="E23" s="225"/>
    </row>
    <row r="24" spans="1:12" s="200" customFormat="1" ht="15" x14ac:dyDescent="0.2">
      <c r="B24" s="203" t="s">
        <v>51</v>
      </c>
      <c r="C24" s="204" t="s">
        <v>91</v>
      </c>
    </row>
    <row r="25" spans="1:12" s="200" customFormat="1" ht="15" x14ac:dyDescent="0.2">
      <c r="B25" s="203" t="s">
        <v>18</v>
      </c>
      <c r="C25" s="204" t="s">
        <v>92</v>
      </c>
    </row>
    <row r="26" spans="1:12" s="200" customFormat="1" ht="15" x14ac:dyDescent="0.2">
      <c r="B26" s="203" t="s">
        <v>27</v>
      </c>
      <c r="C26" s="204" t="s">
        <v>93</v>
      </c>
    </row>
    <row r="27" spans="1:12" s="200" customFormat="1" ht="15" x14ac:dyDescent="0.2">
      <c r="B27" s="203" t="s">
        <v>94</v>
      </c>
      <c r="C27" s="204" t="s">
        <v>95</v>
      </c>
    </row>
    <row r="28" spans="1:12" s="200" customFormat="1" ht="15" x14ac:dyDescent="0.2">
      <c r="B28" s="205" t="s">
        <v>96</v>
      </c>
      <c r="C28" s="206" t="s">
        <v>97</v>
      </c>
    </row>
    <row r="31" spans="1:12" x14ac:dyDescent="0.2">
      <c r="B31" s="207"/>
      <c r="C31" s="207"/>
    </row>
  </sheetData>
  <mergeCells count="14">
    <mergeCell ref="A20:B20"/>
    <mergeCell ref="F20:H20"/>
    <mergeCell ref="B23:C23"/>
    <mergeCell ref="B31:C31"/>
    <mergeCell ref="B1:D1"/>
    <mergeCell ref="B2:D2"/>
    <mergeCell ref="A5:L5"/>
    <mergeCell ref="A7:A9"/>
    <mergeCell ref="F7:H7"/>
    <mergeCell ref="I7:I9"/>
    <mergeCell ref="J7:J9"/>
    <mergeCell ref="K7:K9"/>
    <mergeCell ref="L7:L9"/>
    <mergeCell ref="F8:H9"/>
  </mergeCells>
  <conditionalFormatting sqref="A11:A19">
    <cfRule type="expression" dxfId="87" priority="8" stopIfTrue="1">
      <formula>AND(NOT(ISBLANK(C11)),ISBLANK(A11))</formula>
    </cfRule>
  </conditionalFormatting>
  <conditionalFormatting sqref="B11:B19">
    <cfRule type="expression" dxfId="86" priority="7" stopIfTrue="1">
      <formula>AND(NOT(ISBLANK(C11)),ISBLANK(B11))</formula>
    </cfRule>
  </conditionalFormatting>
  <conditionalFormatting sqref="B1:D2">
    <cfRule type="expression" dxfId="85" priority="5" stopIfTrue="1">
      <formula>ISBLANK(B1)</formula>
    </cfRule>
  </conditionalFormatting>
  <conditionalFormatting sqref="C3">
    <cfRule type="expression" dxfId="84" priority="4" stopIfTrue="1">
      <formula>ISBLANK(C3)</formula>
    </cfRule>
  </conditionalFormatting>
  <conditionalFormatting sqref="E3">
    <cfRule type="expression" dxfId="83" priority="1" stopIfTrue="1">
      <formula>ISBLANK(E3)</formula>
    </cfRule>
  </conditionalFormatting>
  <conditionalFormatting sqref="I11:I19">
    <cfRule type="expression" priority="2" stopIfTrue="1">
      <formula>AND(SUM($N11:$R11)&gt;0,NOT(ISBLANK(I11)))</formula>
    </cfRule>
    <cfRule type="expression" dxfId="82" priority="3" stopIfTrue="1">
      <formula>SUM($N11:$R11)&gt;0</formula>
    </cfRule>
  </conditionalFormatting>
  <conditionalFormatting sqref="J11:L19">
    <cfRule type="expression" dxfId="81" priority="6" stopIfTrue="1">
      <formula>AND(NOT(ISBLANK($C11)),ISBLANK(J11))</formula>
    </cfRule>
  </conditionalFormatting>
  <dataValidations count="3">
    <dataValidation type="textLength" operator="lessThan" allowBlank="1" showInputMessage="1" showErrorMessage="1" sqref="B2:D2" xr:uid="{35029C53-86C7-4F97-8A17-B1B83C6045FC}">
      <formula1>250</formula1>
    </dataValidation>
    <dataValidation type="date" allowBlank="1" showInputMessage="1" showErrorMessage="1" sqref="E3 C3" xr:uid="{2101B5FD-357A-4A8D-A8CD-440FDDFE9669}">
      <formula1>44938</formula1>
      <formula2>73031</formula2>
    </dataValidation>
    <dataValidation type="list" allowBlank="1" showInputMessage="1" showErrorMessage="1" sqref="B11:B19" xr:uid="{176805BB-E593-4DAA-8F40-4B4CC62F60F2}">
      <formula1>$B$24:$B$28</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19AB-AA31-4986-A627-AC35388DF0BF}">
  <sheetPr>
    <pageSetUpPr fitToPage="1"/>
  </sheetPr>
  <dimension ref="A1:X33"/>
  <sheetViews>
    <sheetView zoomScale="90" workbookViewId="0">
      <selection activeCell="B2" sqref="B2:D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t="s">
        <v>189</v>
      </c>
      <c r="B11" s="180" t="s">
        <v>18</v>
      </c>
      <c r="C11" s="211">
        <v>40.659999999999997</v>
      </c>
      <c r="D11" s="211">
        <v>0</v>
      </c>
      <c r="E11" s="211">
        <v>40.659999999999997</v>
      </c>
      <c r="F11" s="238">
        <v>528</v>
      </c>
      <c r="G11" s="239">
        <v>4102</v>
      </c>
      <c r="H11" s="240"/>
      <c r="I11" s="185" t="s">
        <v>190</v>
      </c>
      <c r="J11" s="186" t="s">
        <v>191</v>
      </c>
      <c r="K11" s="232" t="s">
        <v>192</v>
      </c>
      <c r="L11" s="232" t="s">
        <v>193</v>
      </c>
      <c r="N11" s="138" t="b">
        <f>OR(F11&lt;100,LEN(F11)=2)</f>
        <v>0</v>
      </c>
      <c r="O11" s="138" t="b">
        <f>OR(G11&lt;1000,LEN(G11)=3)</f>
        <v>0</v>
      </c>
      <c r="P11" s="138" t="b">
        <f>IF(H11&lt;1000,TRUE)</f>
        <v>1</v>
      </c>
      <c r="Q11" s="138" t="e">
        <f>OR(#REF!&lt;100000,LEN(#REF!)=5)</f>
        <v>#REF!</v>
      </c>
    </row>
    <row r="12" spans="1:24" s="138" customFormat="1" ht="20.100000000000001" customHeight="1" x14ac:dyDescent="0.3">
      <c r="A12" s="209" t="s">
        <v>189</v>
      </c>
      <c r="B12" s="180" t="s">
        <v>27</v>
      </c>
      <c r="C12" s="211">
        <v>123.05</v>
      </c>
      <c r="D12" s="211">
        <v>20.51</v>
      </c>
      <c r="E12" s="211">
        <v>102.54</v>
      </c>
      <c r="F12" s="182">
        <v>528</v>
      </c>
      <c r="G12" s="183">
        <v>4102</v>
      </c>
      <c r="H12" s="241"/>
      <c r="I12" s="185" t="s">
        <v>190</v>
      </c>
      <c r="J12" s="186" t="s">
        <v>194</v>
      </c>
      <c r="K12" s="138" t="s">
        <v>192</v>
      </c>
      <c r="L12" s="232" t="s">
        <v>193</v>
      </c>
    </row>
    <row r="13" spans="1:24" s="138" customFormat="1" ht="20.100000000000001" customHeight="1" x14ac:dyDescent="0.3">
      <c r="A13" s="209" t="s">
        <v>195</v>
      </c>
      <c r="B13" s="180" t="s">
        <v>27</v>
      </c>
      <c r="C13" s="211">
        <v>60</v>
      </c>
      <c r="D13" s="211">
        <v>10</v>
      </c>
      <c r="E13" s="211">
        <v>50</v>
      </c>
      <c r="F13" s="212">
        <v>512</v>
      </c>
      <c r="G13" s="183">
        <v>3001</v>
      </c>
      <c r="H13" s="184"/>
      <c r="I13" s="185" t="s">
        <v>196</v>
      </c>
      <c r="J13" s="186" t="s">
        <v>197</v>
      </c>
      <c r="K13" s="232" t="s">
        <v>198</v>
      </c>
      <c r="L13" s="232" t="s">
        <v>199</v>
      </c>
    </row>
    <row r="14" spans="1:24" s="138" customFormat="1" ht="20.100000000000001" customHeight="1" x14ac:dyDescent="0.3">
      <c r="A14" s="209"/>
      <c r="B14" s="180" t="s">
        <v>27</v>
      </c>
      <c r="C14" s="211"/>
      <c r="D14" s="211"/>
      <c r="E14" s="211"/>
      <c r="F14" s="212"/>
      <c r="G14" s="183"/>
      <c r="H14" s="241"/>
      <c r="I14" s="185"/>
      <c r="J14" s="186"/>
      <c r="K14" s="232"/>
      <c r="L14" s="232"/>
    </row>
    <row r="15" spans="1:24" s="138" customFormat="1" ht="20.100000000000001" customHeight="1" x14ac:dyDescent="0.3">
      <c r="A15" s="209"/>
      <c r="B15" s="180" t="s">
        <v>27</v>
      </c>
      <c r="C15" s="211"/>
      <c r="D15" s="211"/>
      <c r="E15" s="211"/>
      <c r="F15" s="182"/>
      <c r="G15" s="183"/>
      <c r="H15" s="241"/>
      <c r="I15" s="185"/>
      <c r="J15" s="186"/>
      <c r="K15" s="232"/>
      <c r="L15" s="232"/>
    </row>
    <row r="16" spans="1:24" s="138" customFormat="1" ht="20.100000000000001" customHeight="1" x14ac:dyDescent="0.3">
      <c r="A16" s="209"/>
      <c r="B16" s="180" t="s">
        <v>27</v>
      </c>
      <c r="C16" s="211"/>
      <c r="D16" s="211"/>
      <c r="E16" s="211"/>
      <c r="F16" s="182"/>
      <c r="G16" s="183"/>
      <c r="H16" s="184"/>
      <c r="I16" s="185"/>
      <c r="J16" s="186"/>
      <c r="K16" s="232"/>
      <c r="L16" s="232"/>
    </row>
    <row r="17" spans="1:17" s="138" customFormat="1" ht="20.100000000000001" customHeight="1" x14ac:dyDescent="0.3">
      <c r="A17" s="209"/>
      <c r="B17" s="180" t="s">
        <v>27</v>
      </c>
      <c r="C17" s="211"/>
      <c r="D17" s="211"/>
      <c r="E17" s="211"/>
      <c r="F17" s="182"/>
      <c r="G17" s="183"/>
      <c r="H17" s="184"/>
      <c r="I17" s="185"/>
      <c r="J17" s="186"/>
      <c r="K17" s="232"/>
      <c r="L17" s="232"/>
    </row>
    <row r="18" spans="1:17" s="138" customFormat="1" ht="20.100000000000001" customHeight="1" x14ac:dyDescent="0.3">
      <c r="A18" s="209"/>
      <c r="B18" s="180" t="s">
        <v>27</v>
      </c>
      <c r="C18" s="211"/>
      <c r="D18" s="211"/>
      <c r="E18" s="211"/>
      <c r="F18" s="182"/>
      <c r="G18" s="183"/>
      <c r="H18" s="184"/>
      <c r="I18" s="185"/>
      <c r="J18" s="186"/>
      <c r="K18" s="232"/>
      <c r="L18" s="232"/>
    </row>
    <row r="19" spans="1:17" s="138" customFormat="1" ht="20.100000000000001" customHeight="1" x14ac:dyDescent="0.3">
      <c r="A19" s="209"/>
      <c r="B19" s="180"/>
      <c r="C19" s="211"/>
      <c r="D19" s="211"/>
      <c r="E19" s="211"/>
      <c r="F19" s="182"/>
      <c r="G19" s="183"/>
      <c r="H19" s="184"/>
      <c r="I19" s="185"/>
      <c r="J19" s="186"/>
      <c r="K19" s="232"/>
      <c r="L19" s="232"/>
    </row>
    <row r="20" spans="1:17" s="138" customFormat="1" ht="20.100000000000001" customHeight="1" x14ac:dyDescent="0.3">
      <c r="A20" s="209"/>
      <c r="B20" s="180"/>
      <c r="C20" s="211"/>
      <c r="D20" s="211"/>
      <c r="E20" s="211"/>
      <c r="F20" s="187"/>
      <c r="G20" s="188"/>
      <c r="H20" s="189"/>
      <c r="I20" s="185"/>
      <c r="J20" s="186"/>
      <c r="K20" s="232"/>
      <c r="L20" s="232"/>
      <c r="N20" s="138" t="b">
        <f>OR(F20&lt;100,LEN(F20)=2)</f>
        <v>1</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187"/>
      <c r="G21" s="188"/>
      <c r="H21" s="189"/>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223.70999999999998</v>
      </c>
      <c r="D22" s="192">
        <f>SUM(D11:D21)</f>
        <v>30.51</v>
      </c>
      <c r="E22" s="192">
        <f>SUM(E11:E21)</f>
        <v>193.2</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75" x14ac:dyDescent="0.25">
      <c r="B28" s="203" t="s">
        <v>27</v>
      </c>
      <c r="C28" s="204" t="s">
        <v>93</v>
      </c>
      <c r="I28" s="242"/>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6">
    <mergeCell ref="F20:H20"/>
    <mergeCell ref="F21:H21"/>
    <mergeCell ref="A22:B22"/>
    <mergeCell ref="F22:H22"/>
    <mergeCell ref="B25:C25"/>
    <mergeCell ref="B33:C33"/>
    <mergeCell ref="B1:D1"/>
    <mergeCell ref="B2:D2"/>
    <mergeCell ref="A5:L5"/>
    <mergeCell ref="A7:A9"/>
    <mergeCell ref="F7:H7"/>
    <mergeCell ref="I7:I9"/>
    <mergeCell ref="J7:J9"/>
    <mergeCell ref="K7:K9"/>
    <mergeCell ref="L7:L9"/>
    <mergeCell ref="F8:H9"/>
  </mergeCells>
  <conditionalFormatting sqref="A11:A21">
    <cfRule type="expression" dxfId="37" priority="8" stopIfTrue="1">
      <formula>AND(NOT(ISBLANK(C11)),ISBLANK(A11))</formula>
    </cfRule>
  </conditionalFormatting>
  <conditionalFormatting sqref="B11:B21">
    <cfRule type="expression" dxfId="36" priority="7" stopIfTrue="1">
      <formula>AND(NOT(ISBLANK(C11)),ISBLANK(B11))</formula>
    </cfRule>
  </conditionalFormatting>
  <conditionalFormatting sqref="B1:D2">
    <cfRule type="expression" dxfId="35" priority="6" stopIfTrue="1">
      <formula>ISBLANK(B1)</formula>
    </cfRule>
  </conditionalFormatting>
  <conditionalFormatting sqref="C3">
    <cfRule type="expression" dxfId="34" priority="5" stopIfTrue="1">
      <formula>ISBLANK(C3)</formula>
    </cfRule>
  </conditionalFormatting>
  <conditionalFormatting sqref="E3">
    <cfRule type="expression" dxfId="33" priority="1" stopIfTrue="1">
      <formula>ISBLANK(E3)</formula>
    </cfRule>
  </conditionalFormatting>
  <conditionalFormatting sqref="I11:I21">
    <cfRule type="expression" priority="2" stopIfTrue="1">
      <formula>AND(SUM($N11:$R11)&gt;0,NOT(ISBLANK(I11)))</formula>
    </cfRule>
    <cfRule type="expression" dxfId="32" priority="3" stopIfTrue="1">
      <formula>SUM($N11:$R11)&gt;0</formula>
    </cfRule>
  </conditionalFormatting>
  <conditionalFormatting sqref="J11:L11 J12:J13 L12:L13 J14:L21">
    <cfRule type="expression" dxfId="31" priority="4" stopIfTrue="1">
      <formula>AND(NOT(ISBLANK($C11)),ISBLANK(J11))</formula>
    </cfRule>
  </conditionalFormatting>
  <conditionalFormatting sqref="K13">
    <cfRule type="expression" dxfId="30" priority="9" stopIfTrue="1">
      <formula>AND(NOT(ISBLANK($C12)),ISBLANK(K13))</formula>
    </cfRule>
  </conditionalFormatting>
  <dataValidations count="3">
    <dataValidation type="textLength" operator="lessThan" allowBlank="1" showInputMessage="1" showErrorMessage="1" sqref="B2:D2" xr:uid="{ECA3E76A-63D0-474C-9E73-092D8D6901CA}">
      <formula1>250</formula1>
    </dataValidation>
    <dataValidation type="date" allowBlank="1" showInputMessage="1" showErrorMessage="1" sqref="E3 C3" xr:uid="{9FA83B81-F8DC-4AEA-8AD5-E1382C05F51F}">
      <formula1>44938</formula1>
      <formula2>73031</formula2>
    </dataValidation>
    <dataValidation type="list" allowBlank="1" showInputMessage="1" showErrorMessage="1" sqref="B11:B21" xr:uid="{BF8AD6CA-5C74-43E8-B0B5-852EE9621903}">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9218-FC4E-4EFC-8EDF-FF2DFD15993E}">
  <sheetPr>
    <pageSetUpPr fitToPage="1"/>
  </sheetPr>
  <dimension ref="A1:X33"/>
  <sheetViews>
    <sheetView zoomScale="90" workbookViewId="0">
      <selection activeCell="A11" sqref="A11"/>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45272</v>
      </c>
      <c r="B11" s="180" t="s">
        <v>27</v>
      </c>
      <c r="C11" s="211">
        <v>545.61</v>
      </c>
      <c r="D11" s="211">
        <v>90.92</v>
      </c>
      <c r="E11" s="211">
        <v>454.69</v>
      </c>
      <c r="F11" s="182" t="s">
        <v>154</v>
      </c>
      <c r="G11" s="183" t="s">
        <v>155</v>
      </c>
      <c r="H11" s="184">
        <v>37011</v>
      </c>
      <c r="I11" s="185" t="s">
        <v>156</v>
      </c>
      <c r="J11" s="186" t="s">
        <v>157</v>
      </c>
      <c r="K11" s="232" t="s">
        <v>158</v>
      </c>
      <c r="L11" s="232" t="s">
        <v>159</v>
      </c>
      <c r="N11" s="138" t="b">
        <f>OR(F11&lt;100,LEN(F11)=2)</f>
        <v>0</v>
      </c>
      <c r="O11" s="138" t="b">
        <f>OR(G11&lt;1000,LEN(G11)=3)</f>
        <v>0</v>
      </c>
      <c r="P11" s="138" t="b">
        <f>IF(H11&lt;1000,TRUE)</f>
        <v>0</v>
      </c>
      <c r="Q11" s="138" t="e">
        <f>OR(#REF!&lt;100000,LEN(#REF!)=5)</f>
        <v>#REF!</v>
      </c>
    </row>
    <row r="12" spans="1:24" s="138" customFormat="1" ht="20.100000000000001" customHeight="1" x14ac:dyDescent="0.3">
      <c r="A12" s="209">
        <v>45294</v>
      </c>
      <c r="B12" s="180" t="s">
        <v>27</v>
      </c>
      <c r="C12" s="211">
        <v>251.63</v>
      </c>
      <c r="D12" s="211">
        <v>41.93</v>
      </c>
      <c r="E12" s="211">
        <v>209.7</v>
      </c>
      <c r="F12" s="182" t="s">
        <v>154</v>
      </c>
      <c r="G12" s="183" t="s">
        <v>155</v>
      </c>
      <c r="H12" s="184">
        <v>37011</v>
      </c>
      <c r="I12" s="185" t="s">
        <v>156</v>
      </c>
      <c r="J12" s="186" t="s">
        <v>157</v>
      </c>
      <c r="K12" s="232" t="s">
        <v>158</v>
      </c>
      <c r="L12" s="232" t="s">
        <v>159</v>
      </c>
    </row>
    <row r="13" spans="1:24" s="138" customFormat="1" ht="20.100000000000001" customHeight="1" x14ac:dyDescent="0.3">
      <c r="A13" s="209">
        <v>45299</v>
      </c>
      <c r="B13" s="180" t="s">
        <v>27</v>
      </c>
      <c r="C13" s="211">
        <v>676.66</v>
      </c>
      <c r="D13" s="211">
        <v>112.75</v>
      </c>
      <c r="E13" s="211">
        <v>563.91</v>
      </c>
      <c r="F13" s="182" t="s">
        <v>154</v>
      </c>
      <c r="G13" s="183" t="s">
        <v>155</v>
      </c>
      <c r="H13" s="184">
        <v>37011</v>
      </c>
      <c r="I13" s="185" t="s">
        <v>156</v>
      </c>
      <c r="J13" s="186" t="s">
        <v>157</v>
      </c>
      <c r="K13" s="232" t="s">
        <v>158</v>
      </c>
      <c r="L13" s="232" t="s">
        <v>159</v>
      </c>
    </row>
    <row r="14" spans="1:24" s="138" customFormat="1" ht="20.100000000000001" customHeight="1" x14ac:dyDescent="0.3">
      <c r="A14" s="209"/>
      <c r="B14" s="180"/>
      <c r="C14" s="211"/>
      <c r="D14" s="211"/>
      <c r="E14" s="211"/>
      <c r="F14" s="182"/>
      <c r="G14" s="183"/>
      <c r="H14" s="184"/>
      <c r="I14" s="185"/>
      <c r="J14" s="186"/>
      <c r="K14" s="232"/>
      <c r="L14" s="232"/>
    </row>
    <row r="15" spans="1:24" s="138" customFormat="1" ht="20.100000000000001" customHeight="1" x14ac:dyDescent="0.3">
      <c r="A15" s="209"/>
      <c r="B15" s="180"/>
      <c r="C15" s="211"/>
      <c r="D15" s="211"/>
      <c r="E15" s="211"/>
      <c r="F15" s="182"/>
      <c r="G15" s="183"/>
      <c r="H15" s="184"/>
      <c r="I15" s="185"/>
      <c r="J15" s="186"/>
      <c r="K15" s="232"/>
      <c r="L15" s="232"/>
    </row>
    <row r="16" spans="1:24" s="138" customFormat="1" ht="20.100000000000001" customHeight="1" x14ac:dyDescent="0.3">
      <c r="A16" s="209"/>
      <c r="B16" s="180"/>
      <c r="C16" s="211"/>
      <c r="D16" s="211"/>
      <c r="E16" s="211"/>
      <c r="F16" s="182"/>
      <c r="G16" s="183"/>
      <c r="H16" s="184"/>
      <c r="I16" s="185"/>
      <c r="J16" s="186"/>
      <c r="K16" s="232"/>
      <c r="L16" s="232"/>
    </row>
    <row r="17" spans="1:17" s="138" customFormat="1" ht="20.100000000000001" customHeight="1" x14ac:dyDescent="0.3">
      <c r="A17" s="209"/>
      <c r="B17" s="180"/>
      <c r="C17" s="211"/>
      <c r="D17" s="211"/>
      <c r="E17" s="211"/>
      <c r="F17" s="182"/>
      <c r="G17" s="183"/>
      <c r="H17" s="184"/>
      <c r="I17" s="185"/>
      <c r="J17" s="186"/>
      <c r="K17" s="232"/>
      <c r="L17" s="232"/>
    </row>
    <row r="18" spans="1:17" s="138" customFormat="1" ht="20.100000000000001" customHeight="1" x14ac:dyDescent="0.3">
      <c r="A18" s="209"/>
      <c r="B18" s="180"/>
      <c r="C18" s="211"/>
      <c r="D18" s="211"/>
      <c r="E18" s="211"/>
      <c r="F18" s="182"/>
      <c r="G18" s="183"/>
      <c r="H18" s="184"/>
      <c r="I18" s="185"/>
      <c r="J18" s="186"/>
      <c r="K18" s="232"/>
      <c r="L18" s="232"/>
    </row>
    <row r="19" spans="1:17" s="138" customFormat="1" ht="20.100000000000001" customHeight="1" x14ac:dyDescent="0.3">
      <c r="A19" s="209"/>
      <c r="B19" s="180"/>
      <c r="C19" s="211"/>
      <c r="D19" s="211"/>
      <c r="E19" s="211"/>
      <c r="F19" s="182"/>
      <c r="G19" s="183"/>
      <c r="H19" s="184"/>
      <c r="I19" s="185"/>
      <c r="J19" s="186"/>
      <c r="K19" s="232"/>
      <c r="L19" s="232"/>
    </row>
    <row r="20" spans="1:17" s="138" customFormat="1" ht="20.100000000000001" customHeight="1" x14ac:dyDescent="0.3">
      <c r="A20" s="209"/>
      <c r="B20" s="180"/>
      <c r="C20" s="211"/>
      <c r="D20" s="211"/>
      <c r="E20" s="211"/>
      <c r="F20" s="187"/>
      <c r="G20" s="188"/>
      <c r="H20" s="189"/>
      <c r="I20" s="185"/>
      <c r="J20" s="186"/>
      <c r="K20" s="232"/>
      <c r="L20" s="232"/>
      <c r="N20" s="138" t="b">
        <f>OR(F20&lt;100,LEN(F20)=2)</f>
        <v>1</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187"/>
      <c r="G21" s="188"/>
      <c r="H21" s="189"/>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1473.9</v>
      </c>
      <c r="D22" s="192">
        <f>SUM(D11:D21)</f>
        <v>245.6</v>
      </c>
      <c r="E22" s="192">
        <f>SUM(E11:E21)</f>
        <v>1228.3</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6">
    <mergeCell ref="F20:H20"/>
    <mergeCell ref="F21:H21"/>
    <mergeCell ref="A22:B22"/>
    <mergeCell ref="F22:H22"/>
    <mergeCell ref="B25:C25"/>
    <mergeCell ref="B33:C33"/>
    <mergeCell ref="B1:D1"/>
    <mergeCell ref="B2:D2"/>
    <mergeCell ref="A5:L5"/>
    <mergeCell ref="A7:A9"/>
    <mergeCell ref="F7:H7"/>
    <mergeCell ref="I7:I9"/>
    <mergeCell ref="J7:J9"/>
    <mergeCell ref="K7:K9"/>
    <mergeCell ref="L7:L9"/>
    <mergeCell ref="F8:H9"/>
  </mergeCells>
  <conditionalFormatting sqref="A11:A21">
    <cfRule type="expression" dxfId="66" priority="8" stopIfTrue="1">
      <formula>AND(NOT(ISBLANK(C11)),ISBLANK(A11))</formula>
    </cfRule>
  </conditionalFormatting>
  <conditionalFormatting sqref="B11:B21">
    <cfRule type="expression" dxfId="65" priority="7" stopIfTrue="1">
      <formula>AND(NOT(ISBLANK(C11)),ISBLANK(B11))</formula>
    </cfRule>
  </conditionalFormatting>
  <conditionalFormatting sqref="B1:D2">
    <cfRule type="expression" dxfId="64" priority="6" stopIfTrue="1">
      <formula>ISBLANK(B1)</formula>
    </cfRule>
  </conditionalFormatting>
  <conditionalFormatting sqref="C3">
    <cfRule type="expression" dxfId="63" priority="5" stopIfTrue="1">
      <formula>ISBLANK(C3)</formula>
    </cfRule>
  </conditionalFormatting>
  <conditionalFormatting sqref="E3">
    <cfRule type="expression" dxfId="62" priority="1" stopIfTrue="1">
      <formula>ISBLANK(E3)</formula>
    </cfRule>
  </conditionalFormatting>
  <conditionalFormatting sqref="I11:I21">
    <cfRule type="expression" priority="2" stopIfTrue="1">
      <formula>AND(SUM($N11:$R11)&gt;0,NOT(ISBLANK(I11)))</formula>
    </cfRule>
    <cfRule type="expression" dxfId="61" priority="3" stopIfTrue="1">
      <formula>SUM($N11:$R11)&gt;0</formula>
    </cfRule>
  </conditionalFormatting>
  <conditionalFormatting sqref="J11:L21">
    <cfRule type="expression" dxfId="60" priority="4" stopIfTrue="1">
      <formula>AND(NOT(ISBLANK($C11)),ISBLANK(J11))</formula>
    </cfRule>
  </conditionalFormatting>
  <dataValidations count="3">
    <dataValidation type="textLength" operator="lessThan" allowBlank="1" showInputMessage="1" showErrorMessage="1" sqref="B2:D2" xr:uid="{A81FBD27-16F6-4A08-A74C-239920FEEB92}">
      <formula1>250</formula1>
    </dataValidation>
    <dataValidation type="date" allowBlank="1" showInputMessage="1" showErrorMessage="1" sqref="E3 C3" xr:uid="{52FA5735-6813-4B40-85A5-024C3B99F05E}">
      <formula1>44938</formula1>
      <formula2>73031</formula2>
    </dataValidation>
    <dataValidation type="list" allowBlank="1" showInputMessage="1" showErrorMessage="1" sqref="B11:B21" xr:uid="{A06885E2-EE57-4668-9D3A-55465DB4DBF6}">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1730-375E-4D46-9D29-EDD4E844A33E}">
  <sheetPr>
    <pageSetUpPr fitToPage="1"/>
  </sheetPr>
  <dimension ref="A1:X33"/>
  <sheetViews>
    <sheetView zoomScale="90" workbookViewId="0">
      <selection activeCell="A2" sqref="A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45279</v>
      </c>
      <c r="D3" s="142" t="s">
        <v>71</v>
      </c>
      <c r="E3" s="143">
        <v>45296</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45279</v>
      </c>
      <c r="B11" s="180" t="s">
        <v>96</v>
      </c>
      <c r="C11" s="211">
        <v>4.6500000000000004</v>
      </c>
      <c r="D11" s="211">
        <v>0</v>
      </c>
      <c r="E11" s="211">
        <v>4.6500000000000004</v>
      </c>
      <c r="F11" s="187" t="s">
        <v>160</v>
      </c>
      <c r="G11" s="188"/>
      <c r="H11" s="189"/>
      <c r="I11" s="185" t="s">
        <v>161</v>
      </c>
      <c r="J11" s="186" t="s">
        <v>162</v>
      </c>
      <c r="K11" s="232" t="s">
        <v>163</v>
      </c>
      <c r="L11" s="232" t="s">
        <v>164</v>
      </c>
      <c r="N11" s="138" t="b">
        <f>OR(F11&lt;100,LEN(F11)=2)</f>
        <v>0</v>
      </c>
      <c r="O11" s="138" t="b">
        <f>OR(G11&lt;1000,LEN(G11)=3)</f>
        <v>1</v>
      </c>
      <c r="P11" s="138" t="b">
        <f>IF(H11&lt;1000,TRUE)</f>
        <v>1</v>
      </c>
      <c r="Q11" s="138" t="e">
        <f>OR(#REF!&lt;100000,LEN(#REF!)=5)</f>
        <v>#REF!</v>
      </c>
    </row>
    <row r="12" spans="1:24" s="138" customFormat="1" ht="20.100000000000001" customHeight="1" x14ac:dyDescent="0.3">
      <c r="A12" s="209">
        <v>45281</v>
      </c>
      <c r="B12" s="180" t="s">
        <v>27</v>
      </c>
      <c r="C12" s="211">
        <v>10.55</v>
      </c>
      <c r="D12" s="211">
        <v>1.76</v>
      </c>
      <c r="E12" s="211">
        <v>8.7899999999999991</v>
      </c>
      <c r="F12" s="182"/>
      <c r="G12" s="183" t="s">
        <v>160</v>
      </c>
      <c r="H12" s="184"/>
      <c r="I12" s="185" t="s">
        <v>161</v>
      </c>
      <c r="J12" s="186" t="s">
        <v>165</v>
      </c>
      <c r="K12" s="232" t="s">
        <v>166</v>
      </c>
      <c r="L12" s="232" t="s">
        <v>167</v>
      </c>
    </row>
    <row r="13" spans="1:24" s="138" customFormat="1" ht="20.100000000000001" customHeight="1" x14ac:dyDescent="0.3">
      <c r="A13" s="209">
        <v>45296</v>
      </c>
      <c r="B13" s="180" t="s">
        <v>27</v>
      </c>
      <c r="C13" s="211">
        <v>2.74</v>
      </c>
      <c r="D13" s="211">
        <v>0.46</v>
      </c>
      <c r="E13" s="211">
        <v>2.2799999999999998</v>
      </c>
      <c r="F13" s="182"/>
      <c r="G13" s="183" t="s">
        <v>160</v>
      </c>
      <c r="H13" s="184"/>
      <c r="I13" s="185" t="s">
        <v>161</v>
      </c>
      <c r="J13" s="186" t="s">
        <v>168</v>
      </c>
      <c r="K13" s="232" t="s">
        <v>169</v>
      </c>
      <c r="L13" s="232" t="s">
        <v>167</v>
      </c>
    </row>
    <row r="14" spans="1:24" s="138" customFormat="1" ht="20.100000000000001" customHeight="1" x14ac:dyDescent="0.3">
      <c r="A14" s="209"/>
      <c r="B14" s="180"/>
      <c r="C14" s="211"/>
      <c r="D14" s="211"/>
      <c r="E14" s="211"/>
      <c r="F14" s="182"/>
      <c r="G14" s="183"/>
      <c r="H14" s="184"/>
      <c r="I14" s="185"/>
      <c r="J14" s="186"/>
      <c r="K14" s="232"/>
      <c r="L14" s="232"/>
    </row>
    <row r="15" spans="1:24" s="138" customFormat="1" ht="20.100000000000001" customHeight="1" x14ac:dyDescent="0.3">
      <c r="A15" s="209"/>
      <c r="B15" s="180"/>
      <c r="C15" s="211"/>
      <c r="D15" s="211"/>
      <c r="E15" s="211"/>
      <c r="F15" s="182"/>
      <c r="G15" s="183"/>
      <c r="H15" s="184"/>
      <c r="I15" s="185"/>
      <c r="J15" s="186"/>
      <c r="K15" s="232"/>
      <c r="L15" s="232"/>
    </row>
    <row r="16" spans="1:24" s="138" customFormat="1" ht="20.100000000000001" customHeight="1" x14ac:dyDescent="0.3">
      <c r="A16" s="209"/>
      <c r="B16" s="180"/>
      <c r="C16" s="211"/>
      <c r="D16" s="211"/>
      <c r="E16" s="211"/>
      <c r="F16" s="182"/>
      <c r="G16" s="183"/>
      <c r="H16" s="184"/>
      <c r="I16" s="185"/>
      <c r="J16" s="186"/>
      <c r="K16" s="232"/>
      <c r="L16" s="232"/>
    </row>
    <row r="17" spans="1:17" s="138" customFormat="1" ht="20.100000000000001" customHeight="1" x14ac:dyDescent="0.3">
      <c r="A17" s="209"/>
      <c r="B17" s="180"/>
      <c r="C17" s="211"/>
      <c r="D17" s="211"/>
      <c r="E17" s="211"/>
      <c r="F17" s="182"/>
      <c r="G17" s="183"/>
      <c r="H17" s="184"/>
      <c r="I17" s="185"/>
      <c r="J17" s="186"/>
      <c r="K17" s="232"/>
      <c r="L17" s="232"/>
    </row>
    <row r="18" spans="1:17" s="138" customFormat="1" ht="20.100000000000001" customHeight="1" x14ac:dyDescent="0.3">
      <c r="A18" s="209"/>
      <c r="B18" s="180"/>
      <c r="C18" s="211"/>
      <c r="D18" s="211"/>
      <c r="E18" s="211"/>
      <c r="F18" s="182"/>
      <c r="G18" s="183"/>
      <c r="H18" s="184"/>
      <c r="I18" s="185"/>
      <c r="J18" s="186"/>
      <c r="K18" s="232"/>
      <c r="L18" s="232"/>
    </row>
    <row r="19" spans="1:17" s="138" customFormat="1" ht="20.100000000000001" customHeight="1" x14ac:dyDescent="0.3">
      <c r="A19" s="209"/>
      <c r="B19" s="180"/>
      <c r="C19" s="211"/>
      <c r="D19" s="211"/>
      <c r="E19" s="211"/>
      <c r="F19" s="182"/>
      <c r="G19" s="183"/>
      <c r="H19" s="184"/>
      <c r="I19" s="185"/>
      <c r="J19" s="186"/>
      <c r="K19" s="232"/>
      <c r="L19" s="232"/>
    </row>
    <row r="20" spans="1:17" s="138" customFormat="1" ht="20.100000000000001" customHeight="1" x14ac:dyDescent="0.3">
      <c r="A20" s="209"/>
      <c r="B20" s="180"/>
      <c r="C20" s="211"/>
      <c r="D20" s="211"/>
      <c r="E20" s="211"/>
      <c r="F20" s="187"/>
      <c r="G20" s="188"/>
      <c r="H20" s="189"/>
      <c r="I20" s="185"/>
      <c r="J20" s="186"/>
      <c r="K20" s="232"/>
      <c r="L20" s="232"/>
      <c r="N20" s="138" t="b">
        <f>OR(F20&lt;100,LEN(F20)=2)</f>
        <v>1</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187"/>
      <c r="G21" s="188"/>
      <c r="H21" s="189"/>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17.940000000000001</v>
      </c>
      <c r="D22" s="192">
        <f>SUM(D11:D21)</f>
        <v>2.2200000000000002</v>
      </c>
      <c r="E22" s="192">
        <f>SUM(E11:E21)</f>
        <v>15.719999999999999</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59" priority="8" stopIfTrue="1">
      <formula>AND(NOT(ISBLANK(C11)),ISBLANK(A11))</formula>
    </cfRule>
  </conditionalFormatting>
  <conditionalFormatting sqref="B11:B21">
    <cfRule type="expression" dxfId="58" priority="7" stopIfTrue="1">
      <formula>AND(NOT(ISBLANK(C11)),ISBLANK(B11))</formula>
    </cfRule>
  </conditionalFormatting>
  <conditionalFormatting sqref="B1:D2">
    <cfRule type="expression" dxfId="57" priority="6" stopIfTrue="1">
      <formula>ISBLANK(B1)</formula>
    </cfRule>
  </conditionalFormatting>
  <conditionalFormatting sqref="C3">
    <cfRule type="expression" dxfId="56" priority="5" stopIfTrue="1">
      <formula>ISBLANK(C3)</formula>
    </cfRule>
  </conditionalFormatting>
  <conditionalFormatting sqref="E3">
    <cfRule type="expression" dxfId="55" priority="1" stopIfTrue="1">
      <formula>ISBLANK(E3)</formula>
    </cfRule>
  </conditionalFormatting>
  <conditionalFormatting sqref="I11:I21">
    <cfRule type="expression" priority="2" stopIfTrue="1">
      <formula>AND(SUM($N11:$R11)&gt;0,NOT(ISBLANK(I11)))</formula>
    </cfRule>
    <cfRule type="expression" dxfId="54" priority="3" stopIfTrue="1">
      <formula>SUM($N11:$R11)&gt;0</formula>
    </cfRule>
  </conditionalFormatting>
  <conditionalFormatting sqref="J11:L21">
    <cfRule type="expression" dxfId="53" priority="4" stopIfTrue="1">
      <formula>AND(NOT(ISBLANK($C11)),ISBLANK(J11))</formula>
    </cfRule>
  </conditionalFormatting>
  <dataValidations count="3">
    <dataValidation type="textLength" operator="lessThan" allowBlank="1" showInputMessage="1" showErrorMessage="1" sqref="B2:D2" xr:uid="{31E2E309-1498-40A3-AC47-7F2712DD16CA}">
      <formula1>250</formula1>
    </dataValidation>
    <dataValidation type="date" allowBlank="1" showInputMessage="1" showErrorMessage="1" sqref="E3 C3" xr:uid="{C1774CC1-D17B-4DC1-8850-ECE6C341766D}">
      <formula1>44938</formula1>
      <formula2>73031</formula2>
    </dataValidation>
    <dataValidation type="list" allowBlank="1" showInputMessage="1" showErrorMessage="1" sqref="B11:B21" xr:uid="{9A7963EC-C2FC-4D02-8743-577D2A979280}">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0EBE-883F-4E1D-A911-7D3DCA6D068C}">
  <sheetPr>
    <pageSetUpPr fitToPage="1"/>
  </sheetPr>
  <dimension ref="A1:X33"/>
  <sheetViews>
    <sheetView zoomScale="90" workbookViewId="0">
      <selection activeCell="B2" sqref="B2:D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45280</v>
      </c>
      <c r="B11" s="180" t="s">
        <v>96</v>
      </c>
      <c r="C11" s="211">
        <v>807.18</v>
      </c>
      <c r="D11" s="211">
        <v>0</v>
      </c>
      <c r="E11" s="211">
        <v>807.18</v>
      </c>
      <c r="F11" s="187" t="s">
        <v>182</v>
      </c>
      <c r="G11" s="188"/>
      <c r="H11" s="189"/>
      <c r="I11" s="185" t="s">
        <v>156</v>
      </c>
      <c r="J11" s="237" t="s">
        <v>183</v>
      </c>
      <c r="K11" s="232" t="s">
        <v>158</v>
      </c>
      <c r="L11" s="237" t="s">
        <v>184</v>
      </c>
      <c r="N11" s="138" t="b">
        <f>OR(F11&lt;100,LEN(F11)=2)</f>
        <v>0</v>
      </c>
      <c r="O11" s="138" t="b">
        <f>OR(G11&lt;1000,LEN(G11)=3)</f>
        <v>1</v>
      </c>
      <c r="P11" s="138" t="b">
        <f>IF(H11&lt;1000,TRUE)</f>
        <v>1</v>
      </c>
      <c r="Q11" s="138" t="e">
        <f>OR(#REF!&lt;100000,LEN(#REF!)=5)</f>
        <v>#REF!</v>
      </c>
    </row>
    <row r="12" spans="1:24" s="138" customFormat="1" ht="20.100000000000001" customHeight="1" x14ac:dyDescent="0.3">
      <c r="A12" s="209">
        <v>45295</v>
      </c>
      <c r="B12" s="180" t="s">
        <v>96</v>
      </c>
      <c r="C12" s="211">
        <v>140</v>
      </c>
      <c r="D12" s="211">
        <v>0</v>
      </c>
      <c r="E12" s="211">
        <v>140</v>
      </c>
      <c r="F12" s="187" t="s">
        <v>185</v>
      </c>
      <c r="G12" s="188"/>
      <c r="H12" s="189"/>
      <c r="I12" s="185" t="s">
        <v>156</v>
      </c>
      <c r="J12" s="138" t="s">
        <v>186</v>
      </c>
      <c r="K12" s="232" t="s">
        <v>187</v>
      </c>
      <c r="L12" s="237" t="s">
        <v>188</v>
      </c>
    </row>
    <row r="13" spans="1:24" s="138" customFormat="1" ht="20.100000000000001" customHeight="1" x14ac:dyDescent="0.3">
      <c r="A13" s="209"/>
      <c r="B13" s="180"/>
      <c r="C13" s="211"/>
      <c r="D13" s="211"/>
      <c r="E13" s="211"/>
      <c r="F13" s="182"/>
      <c r="G13" s="183"/>
      <c r="H13" s="184"/>
      <c r="I13" s="185"/>
      <c r="J13" s="186"/>
      <c r="K13" s="232"/>
      <c r="L13" s="232"/>
    </row>
    <row r="14" spans="1:24" s="138" customFormat="1" ht="20.100000000000001" customHeight="1" x14ac:dyDescent="0.3">
      <c r="A14" s="209"/>
      <c r="B14" s="180"/>
      <c r="C14" s="211"/>
      <c r="D14" s="211"/>
      <c r="E14" s="211"/>
      <c r="F14" s="182"/>
      <c r="G14" s="183"/>
      <c r="H14" s="184"/>
      <c r="I14" s="185"/>
      <c r="J14" s="186"/>
      <c r="K14" s="232"/>
      <c r="L14" s="232"/>
    </row>
    <row r="15" spans="1:24" s="138" customFormat="1" ht="20.100000000000001" customHeight="1" x14ac:dyDescent="0.3">
      <c r="A15" s="209"/>
      <c r="B15" s="180"/>
      <c r="C15" s="211"/>
      <c r="D15" s="211"/>
      <c r="E15" s="211"/>
      <c r="F15" s="182"/>
      <c r="G15" s="183"/>
      <c r="H15" s="184"/>
      <c r="I15" s="185"/>
      <c r="J15" s="186"/>
      <c r="K15" s="232"/>
      <c r="L15" s="232"/>
    </row>
    <row r="16" spans="1:24" s="138" customFormat="1" ht="20.100000000000001" customHeight="1" x14ac:dyDescent="0.3">
      <c r="A16" s="209"/>
      <c r="B16" s="180"/>
      <c r="C16" s="211"/>
      <c r="D16" s="211"/>
      <c r="E16" s="211"/>
      <c r="F16" s="182"/>
      <c r="G16" s="183"/>
      <c r="H16" s="184"/>
      <c r="I16" s="185"/>
      <c r="J16" s="186"/>
      <c r="K16" s="232"/>
      <c r="L16" s="232"/>
    </row>
    <row r="17" spans="1:17" s="138" customFormat="1" ht="20.100000000000001" customHeight="1" x14ac:dyDescent="0.3">
      <c r="A17" s="209"/>
      <c r="B17" s="180"/>
      <c r="C17" s="211"/>
      <c r="D17" s="211"/>
      <c r="E17" s="211"/>
      <c r="F17" s="182"/>
      <c r="G17" s="183"/>
      <c r="H17" s="184"/>
      <c r="I17" s="185"/>
      <c r="J17" s="186"/>
      <c r="K17" s="232"/>
      <c r="L17" s="232"/>
    </row>
    <row r="18" spans="1:17" s="138" customFormat="1" ht="20.100000000000001" customHeight="1" x14ac:dyDescent="0.3">
      <c r="A18" s="209"/>
      <c r="B18" s="180"/>
      <c r="C18" s="211"/>
      <c r="D18" s="211"/>
      <c r="E18" s="211"/>
      <c r="F18" s="182"/>
      <c r="G18" s="183"/>
      <c r="H18" s="184"/>
      <c r="I18" s="185"/>
      <c r="J18" s="186"/>
      <c r="K18" s="232"/>
      <c r="L18" s="232"/>
    </row>
    <row r="19" spans="1:17" s="138" customFormat="1" ht="20.100000000000001" customHeight="1" x14ac:dyDescent="0.3">
      <c r="A19" s="209"/>
      <c r="B19" s="180"/>
      <c r="C19" s="211"/>
      <c r="D19" s="211"/>
      <c r="E19" s="211"/>
      <c r="F19" s="182"/>
      <c r="G19" s="183"/>
      <c r="H19" s="184"/>
      <c r="I19" s="185"/>
      <c r="J19" s="186"/>
      <c r="K19" s="232"/>
      <c r="L19" s="232"/>
    </row>
    <row r="20" spans="1:17" s="138" customFormat="1" ht="20.100000000000001" customHeight="1" x14ac:dyDescent="0.3">
      <c r="A20" s="209"/>
      <c r="B20" s="180"/>
      <c r="C20" s="211"/>
      <c r="D20" s="211"/>
      <c r="E20" s="211"/>
      <c r="F20" s="187"/>
      <c r="G20" s="188"/>
      <c r="H20" s="189"/>
      <c r="I20" s="185"/>
      <c r="J20" s="186"/>
      <c r="K20" s="232"/>
      <c r="L20" s="232"/>
      <c r="N20" s="138" t="b">
        <f>OR(F20&lt;100,LEN(F20)=2)</f>
        <v>1</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187"/>
      <c r="G21" s="188"/>
      <c r="H21" s="189"/>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947.18</v>
      </c>
      <c r="D22" s="192">
        <f>SUM(D11:D21)</f>
        <v>0</v>
      </c>
      <c r="E22" s="192">
        <f>SUM(E11:E21)</f>
        <v>947.18</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8">
    <mergeCell ref="B25:C25"/>
    <mergeCell ref="B33:C33"/>
    <mergeCell ref="F11:H11"/>
    <mergeCell ref="F12:H12"/>
    <mergeCell ref="F20:H20"/>
    <mergeCell ref="F21:H21"/>
    <mergeCell ref="A22:B22"/>
    <mergeCell ref="F22:H22"/>
    <mergeCell ref="B1:D1"/>
    <mergeCell ref="B2:D2"/>
    <mergeCell ref="A5:L5"/>
    <mergeCell ref="A7:A9"/>
    <mergeCell ref="F7:H7"/>
    <mergeCell ref="I7:I9"/>
    <mergeCell ref="J7:J9"/>
    <mergeCell ref="K7:K9"/>
    <mergeCell ref="L7:L9"/>
    <mergeCell ref="F8:H9"/>
  </mergeCells>
  <conditionalFormatting sqref="A11:A21">
    <cfRule type="expression" dxfId="45" priority="9" stopIfTrue="1">
      <formula>AND(NOT(ISBLANK(C11)),ISBLANK(A11))</formula>
    </cfRule>
  </conditionalFormatting>
  <conditionalFormatting sqref="B11:B21">
    <cfRule type="expression" dxfId="44" priority="8" stopIfTrue="1">
      <formula>AND(NOT(ISBLANK(C11)),ISBLANK(B11))</formula>
    </cfRule>
  </conditionalFormatting>
  <conditionalFormatting sqref="B1:D2">
    <cfRule type="expression" dxfId="43" priority="7" stopIfTrue="1">
      <formula>ISBLANK(B1)</formula>
    </cfRule>
  </conditionalFormatting>
  <conditionalFormatting sqref="C3">
    <cfRule type="expression" dxfId="42" priority="6" stopIfTrue="1">
      <formula>ISBLANK(C3)</formula>
    </cfRule>
  </conditionalFormatting>
  <conditionalFormatting sqref="E3">
    <cfRule type="expression" dxfId="41" priority="3" stopIfTrue="1">
      <formula>ISBLANK(E3)</formula>
    </cfRule>
  </conditionalFormatting>
  <conditionalFormatting sqref="I11:I21">
    <cfRule type="expression" priority="4" stopIfTrue="1">
      <formula>AND(SUM($N11:$R11)&gt;0,NOT(ISBLANK(I11)))</formula>
    </cfRule>
    <cfRule type="expression" dxfId="40" priority="5" stopIfTrue="1">
      <formula>SUM($N11:$R11)&gt;0</formula>
    </cfRule>
  </conditionalFormatting>
  <conditionalFormatting sqref="J11">
    <cfRule type="expression" dxfId="39" priority="2" stopIfTrue="1">
      <formula>AND(NOT(ISBLANK($C12)),ISBLANK(J11))</formula>
    </cfRule>
  </conditionalFormatting>
  <conditionalFormatting sqref="K11:L12 J13:L21">
    <cfRule type="expression" dxfId="38" priority="1" stopIfTrue="1">
      <formula>AND(NOT(ISBLANK($C11)),ISBLANK(J11))</formula>
    </cfRule>
  </conditionalFormatting>
  <dataValidations count="3">
    <dataValidation type="textLength" operator="lessThan" allowBlank="1" showInputMessage="1" showErrorMessage="1" sqref="B2:D2" xr:uid="{01DE762B-3EA1-404D-AACE-D8A92DF775AB}">
      <formula1>250</formula1>
    </dataValidation>
    <dataValidation type="date" allowBlank="1" showInputMessage="1" showErrorMessage="1" sqref="E3 C3" xr:uid="{BF051D10-1645-40AD-B194-293A8E56DFFC}">
      <formula1>44938</formula1>
      <formula2>73031</formula2>
    </dataValidation>
    <dataValidation type="list" allowBlank="1" showInputMessage="1" showErrorMessage="1" sqref="B11:B21" xr:uid="{2CD77E35-BFAF-4EB5-8DC4-8F25D81A7214}">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DED8-FB7D-414A-856F-A9BDD41451EF}">
  <dimension ref="A1:K49"/>
  <sheetViews>
    <sheetView topLeftCell="A31" zoomScale="65" workbookViewId="0">
      <selection activeCell="J44" sqref="J44"/>
    </sheetView>
  </sheetViews>
  <sheetFormatPr defaultColWidth="9.42578125" defaultRowHeight="22.5" x14ac:dyDescent="0.45"/>
  <cols>
    <col min="1" max="1" width="49.5703125" style="4" customWidth="1"/>
    <col min="2" max="2" width="2.7109375" style="2" customWidth="1"/>
    <col min="3" max="3" width="19" style="4" customWidth="1"/>
    <col min="4" max="4" width="37.5703125" style="4" bestFit="1" customWidth="1"/>
    <col min="5" max="5" width="16.7109375" style="4" bestFit="1" customWidth="1"/>
    <col min="6" max="6" width="22.7109375" style="4" customWidth="1"/>
    <col min="7" max="7" width="21.7109375" style="4" customWidth="1"/>
    <col min="8" max="8" width="19.28515625" style="4" customWidth="1"/>
    <col min="9" max="9" width="19.42578125" style="4" bestFit="1" customWidth="1"/>
    <col min="10" max="10" width="73.7109375" style="4" bestFit="1" customWidth="1"/>
    <col min="11" max="11" width="16.7109375" style="4" customWidth="1"/>
    <col min="12" max="13" width="20.5703125" style="4" bestFit="1" customWidth="1"/>
    <col min="14" max="15" width="12" style="4" bestFit="1" customWidth="1"/>
    <col min="16" max="16" width="11.7109375" style="4" bestFit="1" customWidth="1"/>
    <col min="17" max="17" width="18" style="4" bestFit="1" customWidth="1"/>
    <col min="18" max="22" width="12.28515625" style="4" bestFit="1" customWidth="1"/>
    <col min="23" max="23" width="19.42578125" style="4" bestFit="1" customWidth="1"/>
    <col min="24" max="16384" width="9.42578125" style="4"/>
  </cols>
  <sheetData>
    <row r="1" spans="1:11" x14ac:dyDescent="0.45">
      <c r="A1" s="1" t="s">
        <v>0</v>
      </c>
      <c r="C1" s="3" t="s">
        <v>1</v>
      </c>
      <c r="D1" s="3"/>
    </row>
    <row r="2" spans="1:11" x14ac:dyDescent="0.45">
      <c r="E2" s="5"/>
      <c r="J2" s="6"/>
    </row>
    <row r="3" spans="1:11" x14ac:dyDescent="0.45">
      <c r="D3" s="7" t="s">
        <v>2</v>
      </c>
      <c r="F3" s="6"/>
      <c r="J3" s="6"/>
    </row>
    <row r="4" spans="1:11" ht="70.5" customHeight="1" x14ac:dyDescent="0.45">
      <c r="C4" s="8" t="s">
        <v>3</v>
      </c>
      <c r="D4" s="8" t="s">
        <v>4</v>
      </c>
      <c r="E4" s="4" t="s">
        <v>5</v>
      </c>
      <c r="F4" s="8" t="s">
        <v>6</v>
      </c>
      <c r="G4" s="8" t="s">
        <v>7</v>
      </c>
      <c r="H4" s="4" t="s">
        <v>5</v>
      </c>
      <c r="I4" s="4" t="s">
        <v>5</v>
      </c>
      <c r="J4" s="8" t="s">
        <v>8</v>
      </c>
      <c r="K4" s="8" t="s">
        <v>3</v>
      </c>
    </row>
    <row r="5" spans="1:11" x14ac:dyDescent="0.45">
      <c r="A5" s="3" t="s">
        <v>9</v>
      </c>
      <c r="D5" s="3" t="s">
        <v>10</v>
      </c>
      <c r="E5" s="4" t="s">
        <v>11</v>
      </c>
      <c r="F5" s="3" t="s">
        <v>12</v>
      </c>
      <c r="G5" s="3" t="s">
        <v>13</v>
      </c>
      <c r="H5" s="4" t="s">
        <v>14</v>
      </c>
      <c r="I5" s="4" t="s">
        <v>15</v>
      </c>
      <c r="J5" s="4" t="s">
        <v>16</v>
      </c>
    </row>
    <row r="6" spans="1:11" x14ac:dyDescent="0.45">
      <c r="A6" s="9" t="s">
        <v>47</v>
      </c>
      <c r="C6" s="10">
        <v>45271</v>
      </c>
      <c r="D6" s="11" t="s">
        <v>17</v>
      </c>
      <c r="E6" s="12">
        <v>10</v>
      </c>
      <c r="F6" s="13">
        <v>-250</v>
      </c>
      <c r="G6" s="14" t="s">
        <v>18</v>
      </c>
      <c r="H6" s="12"/>
      <c r="I6" s="12" t="s">
        <v>19</v>
      </c>
      <c r="J6" s="15" t="s">
        <v>20</v>
      </c>
      <c r="K6" s="16"/>
    </row>
    <row r="7" spans="1:11" x14ac:dyDescent="0.45">
      <c r="A7" s="3" t="s">
        <v>21</v>
      </c>
      <c r="C7" s="10">
        <v>45273</v>
      </c>
      <c r="D7" s="11" t="s">
        <v>22</v>
      </c>
      <c r="E7" s="12">
        <v>10</v>
      </c>
      <c r="F7" s="13">
        <v>-500</v>
      </c>
      <c r="G7" s="14" t="s">
        <v>18</v>
      </c>
      <c r="H7" s="12"/>
      <c r="I7" s="12" t="s">
        <v>19</v>
      </c>
      <c r="J7" s="15" t="s">
        <v>23</v>
      </c>
      <c r="K7" s="16"/>
    </row>
    <row r="8" spans="1:11" x14ac:dyDescent="0.45">
      <c r="A8" s="9" t="s">
        <v>24</v>
      </c>
      <c r="C8" s="10">
        <v>45274</v>
      </c>
      <c r="D8" s="11" t="s">
        <v>17</v>
      </c>
      <c r="E8" s="12">
        <v>10</v>
      </c>
      <c r="F8" s="13">
        <v>-250</v>
      </c>
      <c r="G8" s="14" t="s">
        <v>18</v>
      </c>
      <c r="H8" s="12"/>
      <c r="I8" s="12" t="s">
        <v>19</v>
      </c>
      <c r="J8" s="15" t="s">
        <v>25</v>
      </c>
      <c r="K8" s="16"/>
    </row>
    <row r="9" spans="1:11" x14ac:dyDescent="0.45">
      <c r="C9" s="10">
        <v>45274</v>
      </c>
      <c r="D9" s="11" t="s">
        <v>26</v>
      </c>
      <c r="E9" s="12">
        <v>10</v>
      </c>
      <c r="F9" s="13">
        <v>-174</v>
      </c>
      <c r="G9" s="14" t="s">
        <v>27</v>
      </c>
      <c r="H9" s="12"/>
      <c r="I9" s="12" t="s">
        <v>19</v>
      </c>
      <c r="J9" s="15" t="s">
        <v>28</v>
      </c>
      <c r="K9" s="16"/>
    </row>
    <row r="10" spans="1:11" x14ac:dyDescent="0.45">
      <c r="C10" s="10">
        <v>45275</v>
      </c>
      <c r="D10" s="11" t="s">
        <v>17</v>
      </c>
      <c r="E10" s="12">
        <v>10</v>
      </c>
      <c r="F10" s="13">
        <v>-500</v>
      </c>
      <c r="G10" s="14" t="s">
        <v>18</v>
      </c>
      <c r="H10" s="12"/>
      <c r="I10" s="12" t="s">
        <v>19</v>
      </c>
      <c r="J10" s="15" t="s">
        <v>29</v>
      </c>
      <c r="K10" s="16"/>
    </row>
    <row r="11" spans="1:11" x14ac:dyDescent="0.45">
      <c r="C11" s="10">
        <v>45276</v>
      </c>
      <c r="D11" s="11" t="s">
        <v>22</v>
      </c>
      <c r="E11" s="12">
        <v>10</v>
      </c>
      <c r="F11" s="17">
        <v>-500</v>
      </c>
      <c r="G11" s="14" t="s">
        <v>18</v>
      </c>
      <c r="H11" s="12"/>
      <c r="I11" s="12" t="s">
        <v>19</v>
      </c>
      <c r="J11" s="15" t="s">
        <v>23</v>
      </c>
      <c r="K11" s="9"/>
    </row>
    <row r="12" spans="1:11" x14ac:dyDescent="0.45">
      <c r="C12" s="10">
        <v>45276</v>
      </c>
      <c r="D12" s="11" t="s">
        <v>22</v>
      </c>
      <c r="E12" s="12">
        <v>10</v>
      </c>
      <c r="F12" s="17">
        <v>-300</v>
      </c>
      <c r="G12" s="14" t="s">
        <v>18</v>
      </c>
      <c r="H12" s="12"/>
      <c r="I12" s="12" t="s">
        <v>19</v>
      </c>
      <c r="J12" s="15" t="s">
        <v>30</v>
      </c>
      <c r="K12" s="9"/>
    </row>
    <row r="13" spans="1:11" x14ac:dyDescent="0.45">
      <c r="C13" s="10">
        <v>45280</v>
      </c>
      <c r="D13" s="18" t="s">
        <v>17</v>
      </c>
      <c r="E13" s="12">
        <v>10</v>
      </c>
      <c r="F13" s="17">
        <v>-500</v>
      </c>
      <c r="G13" s="14" t="s">
        <v>18</v>
      </c>
      <c r="H13" s="12"/>
      <c r="I13" s="12" t="s">
        <v>19</v>
      </c>
      <c r="J13" s="15" t="s">
        <v>29</v>
      </c>
      <c r="K13" s="9"/>
    </row>
    <row r="14" spans="1:11" x14ac:dyDescent="0.45">
      <c r="C14" s="10">
        <v>45280</v>
      </c>
      <c r="D14" s="18" t="s">
        <v>22</v>
      </c>
      <c r="E14" s="12">
        <v>10</v>
      </c>
      <c r="F14" s="17">
        <v>-500</v>
      </c>
      <c r="G14" s="14" t="s">
        <v>18</v>
      </c>
      <c r="H14" s="12"/>
      <c r="I14" s="12" t="s">
        <v>19</v>
      </c>
      <c r="J14" s="15" t="s">
        <v>23</v>
      </c>
      <c r="K14" s="9"/>
    </row>
    <row r="15" spans="1:11" x14ac:dyDescent="0.45">
      <c r="C15" s="10">
        <v>45281</v>
      </c>
      <c r="D15" s="18" t="s">
        <v>17</v>
      </c>
      <c r="E15" s="12">
        <v>10</v>
      </c>
      <c r="F15" s="17">
        <v>-249.89</v>
      </c>
      <c r="G15" s="14" t="s">
        <v>18</v>
      </c>
      <c r="H15" s="12"/>
      <c r="I15" s="12" t="s">
        <v>19</v>
      </c>
      <c r="J15" s="15" t="s">
        <v>20</v>
      </c>
      <c r="K15" s="9"/>
    </row>
    <row r="16" spans="1:11" x14ac:dyDescent="0.45">
      <c r="C16" s="10">
        <v>45282</v>
      </c>
      <c r="D16" s="18" t="s">
        <v>17</v>
      </c>
      <c r="E16" s="12">
        <v>10</v>
      </c>
      <c r="F16" s="17">
        <v>-250</v>
      </c>
      <c r="G16" s="14" t="s">
        <v>18</v>
      </c>
      <c r="H16" s="12"/>
      <c r="I16" s="12" t="s">
        <v>19</v>
      </c>
      <c r="J16" s="15" t="s">
        <v>20</v>
      </c>
      <c r="K16" s="9"/>
    </row>
    <row r="17" spans="1:11" x14ac:dyDescent="0.45">
      <c r="C17" s="10">
        <v>45283</v>
      </c>
      <c r="D17" s="18" t="s">
        <v>17</v>
      </c>
      <c r="E17" s="12">
        <v>10</v>
      </c>
      <c r="F17" s="17">
        <v>-250</v>
      </c>
      <c r="G17" s="14" t="s">
        <v>18</v>
      </c>
      <c r="H17" s="12"/>
      <c r="I17" s="12" t="s">
        <v>19</v>
      </c>
      <c r="J17" s="15" t="s">
        <v>20</v>
      </c>
      <c r="K17" s="9"/>
    </row>
    <row r="18" spans="1:11" x14ac:dyDescent="0.45">
      <c r="C18" s="10">
        <v>45284</v>
      </c>
      <c r="D18" s="14" t="s">
        <v>17</v>
      </c>
      <c r="E18" s="12">
        <v>10</v>
      </c>
      <c r="F18" s="17">
        <v>-250</v>
      </c>
      <c r="G18" s="14" t="s">
        <v>18</v>
      </c>
      <c r="H18" s="12"/>
      <c r="I18" s="12" t="s">
        <v>19</v>
      </c>
      <c r="J18" s="15" t="s">
        <v>20</v>
      </c>
      <c r="K18" s="9"/>
    </row>
    <row r="19" spans="1:11" x14ac:dyDescent="0.45">
      <c r="C19" s="10">
        <v>45284</v>
      </c>
      <c r="D19" s="14" t="s">
        <v>22</v>
      </c>
      <c r="E19" s="12">
        <v>10</v>
      </c>
      <c r="F19" s="17">
        <v>-300</v>
      </c>
      <c r="G19" s="14" t="s">
        <v>18</v>
      </c>
      <c r="H19" s="12"/>
      <c r="I19" s="12" t="s">
        <v>19</v>
      </c>
      <c r="J19" s="15" t="s">
        <v>30</v>
      </c>
      <c r="K19" s="9"/>
    </row>
    <row r="20" spans="1:11" x14ac:dyDescent="0.45">
      <c r="C20" s="10">
        <v>45285</v>
      </c>
      <c r="D20" s="14" t="s">
        <v>17</v>
      </c>
      <c r="E20" s="12">
        <v>10</v>
      </c>
      <c r="F20" s="17">
        <v>-500</v>
      </c>
      <c r="G20" s="14" t="s">
        <v>18</v>
      </c>
      <c r="H20" s="12"/>
      <c r="I20" s="12" t="s">
        <v>19</v>
      </c>
      <c r="J20" s="15" t="s">
        <v>29</v>
      </c>
      <c r="K20" s="9"/>
    </row>
    <row r="21" spans="1:11" x14ac:dyDescent="0.45">
      <c r="C21" s="10">
        <v>45285</v>
      </c>
      <c r="D21" s="14" t="s">
        <v>22</v>
      </c>
      <c r="E21" s="12">
        <v>10</v>
      </c>
      <c r="F21" s="17">
        <v>-500</v>
      </c>
      <c r="G21" s="14" t="s">
        <v>18</v>
      </c>
      <c r="H21" s="12"/>
      <c r="I21" s="12" t="s">
        <v>19</v>
      </c>
      <c r="J21" s="15" t="s">
        <v>23</v>
      </c>
      <c r="K21" s="9"/>
    </row>
    <row r="22" spans="1:11" x14ac:dyDescent="0.45">
      <c r="C22" s="10">
        <v>45286</v>
      </c>
      <c r="D22" s="14" t="s">
        <v>17</v>
      </c>
      <c r="E22" s="12">
        <v>10</v>
      </c>
      <c r="F22" s="17">
        <v>-250</v>
      </c>
      <c r="G22" s="14" t="s">
        <v>18</v>
      </c>
      <c r="H22" s="12"/>
      <c r="I22" s="12" t="s">
        <v>19</v>
      </c>
      <c r="J22" s="15" t="s">
        <v>20</v>
      </c>
      <c r="K22" s="9"/>
    </row>
    <row r="23" spans="1:11" x14ac:dyDescent="0.45">
      <c r="C23" s="10">
        <v>45289</v>
      </c>
      <c r="D23" s="19" t="s">
        <v>22</v>
      </c>
      <c r="E23" s="12">
        <v>10</v>
      </c>
      <c r="F23" s="17">
        <v>-500</v>
      </c>
      <c r="G23" s="14" t="s">
        <v>18</v>
      </c>
      <c r="H23" s="12"/>
      <c r="I23" s="12" t="s">
        <v>19</v>
      </c>
      <c r="J23" s="15" t="s">
        <v>23</v>
      </c>
      <c r="K23" s="9"/>
    </row>
    <row r="24" spans="1:11" x14ac:dyDescent="0.45">
      <c r="C24" s="10">
        <v>45289</v>
      </c>
      <c r="D24" s="19" t="s">
        <v>17</v>
      </c>
      <c r="E24" s="12">
        <v>10</v>
      </c>
      <c r="F24" s="17">
        <v>-500</v>
      </c>
      <c r="G24" s="14" t="s">
        <v>18</v>
      </c>
      <c r="H24" s="12"/>
      <c r="I24" s="12" t="s">
        <v>19</v>
      </c>
      <c r="J24" s="15" t="s">
        <v>29</v>
      </c>
      <c r="K24" s="9"/>
    </row>
    <row r="25" spans="1:11" x14ac:dyDescent="0.45">
      <c r="C25" s="10">
        <v>45290</v>
      </c>
      <c r="D25" s="19" t="s">
        <v>22</v>
      </c>
      <c r="E25" s="12">
        <v>10</v>
      </c>
      <c r="F25" s="17">
        <v>-300</v>
      </c>
      <c r="G25" s="14" t="s">
        <v>18</v>
      </c>
      <c r="H25" s="12"/>
      <c r="I25" s="12" t="s">
        <v>19</v>
      </c>
      <c r="J25" s="15" t="s">
        <v>30</v>
      </c>
      <c r="K25" s="9"/>
    </row>
    <row r="26" spans="1:11" x14ac:dyDescent="0.45">
      <c r="A26" s="6"/>
      <c r="C26" s="10">
        <v>45291</v>
      </c>
      <c r="D26" s="19" t="s">
        <v>31</v>
      </c>
      <c r="E26" s="12">
        <v>10</v>
      </c>
      <c r="F26" s="17">
        <v>-250</v>
      </c>
      <c r="G26" s="14" t="s">
        <v>18</v>
      </c>
      <c r="H26" s="12"/>
      <c r="I26" s="12" t="s">
        <v>19</v>
      </c>
      <c r="J26" s="15" t="s">
        <v>20</v>
      </c>
      <c r="K26" s="9"/>
    </row>
    <row r="27" spans="1:11" x14ac:dyDescent="0.45">
      <c r="C27" s="10">
        <v>45291</v>
      </c>
      <c r="D27" s="19" t="s">
        <v>22</v>
      </c>
      <c r="E27" s="12">
        <v>10</v>
      </c>
      <c r="F27" s="17">
        <v>-122.14</v>
      </c>
      <c r="G27" s="14" t="s">
        <v>18</v>
      </c>
      <c r="H27" s="12"/>
      <c r="I27" s="12" t="s">
        <v>19</v>
      </c>
      <c r="J27" s="15" t="s">
        <v>30</v>
      </c>
      <c r="K27" s="9"/>
    </row>
    <row r="28" spans="1:11" x14ac:dyDescent="0.45">
      <c r="C28" s="10">
        <v>45292</v>
      </c>
      <c r="D28" s="19" t="s">
        <v>22</v>
      </c>
      <c r="E28" s="12">
        <v>10</v>
      </c>
      <c r="F28" s="17">
        <v>-300</v>
      </c>
      <c r="G28" s="14" t="s">
        <v>18</v>
      </c>
      <c r="H28" s="12"/>
      <c r="I28" s="12" t="s">
        <v>19</v>
      </c>
      <c r="J28" s="15" t="s">
        <v>30</v>
      </c>
      <c r="K28" s="9"/>
    </row>
    <row r="29" spans="1:11" x14ac:dyDescent="0.45">
      <c r="C29" s="10">
        <v>45292</v>
      </c>
      <c r="D29" s="19" t="s">
        <v>17</v>
      </c>
      <c r="E29" s="12">
        <v>10</v>
      </c>
      <c r="F29" s="17">
        <v>-274.18</v>
      </c>
      <c r="G29" s="14" t="s">
        <v>18</v>
      </c>
      <c r="H29" s="12"/>
      <c r="I29" s="12" t="s">
        <v>19</v>
      </c>
      <c r="J29" s="15" t="s">
        <v>29</v>
      </c>
      <c r="K29" s="9"/>
    </row>
    <row r="30" spans="1:11" x14ac:dyDescent="0.45">
      <c r="C30" s="10">
        <v>45292</v>
      </c>
      <c r="D30" s="19" t="s">
        <v>22</v>
      </c>
      <c r="E30" s="12">
        <v>10</v>
      </c>
      <c r="F30" s="17">
        <v>-352.84</v>
      </c>
      <c r="G30" s="14" t="s">
        <v>18</v>
      </c>
      <c r="H30" s="12"/>
      <c r="I30" s="12" t="s">
        <v>19</v>
      </c>
      <c r="J30" s="15" t="s">
        <v>23</v>
      </c>
      <c r="K30" s="9"/>
    </row>
    <row r="31" spans="1:11" x14ac:dyDescent="0.45">
      <c r="C31" s="10">
        <v>45292</v>
      </c>
      <c r="D31" s="19" t="s">
        <v>17</v>
      </c>
      <c r="E31" s="12">
        <v>10</v>
      </c>
      <c r="F31" s="17">
        <v>-55.26</v>
      </c>
      <c r="G31" s="14" t="s">
        <v>18</v>
      </c>
      <c r="H31" s="12"/>
      <c r="I31" s="12" t="s">
        <v>19</v>
      </c>
      <c r="J31" s="15" t="s">
        <v>20</v>
      </c>
      <c r="K31" s="9"/>
    </row>
    <row r="32" spans="1:11" x14ac:dyDescent="0.45">
      <c r="C32" s="10">
        <v>45294</v>
      </c>
      <c r="D32" s="19" t="s">
        <v>22</v>
      </c>
      <c r="E32" s="12">
        <v>10</v>
      </c>
      <c r="F32" s="17">
        <v>-300</v>
      </c>
      <c r="G32" s="14" t="s">
        <v>18</v>
      </c>
      <c r="H32" s="12"/>
      <c r="I32" s="12" t="s">
        <v>19</v>
      </c>
      <c r="J32" s="15" t="s">
        <v>30</v>
      </c>
      <c r="K32" s="9"/>
    </row>
    <row r="33" spans="1:11" x14ac:dyDescent="0.45">
      <c r="C33" s="10">
        <v>45296</v>
      </c>
      <c r="D33" s="19" t="s">
        <v>22</v>
      </c>
      <c r="E33" s="12">
        <v>10</v>
      </c>
      <c r="F33" s="17">
        <v>-500</v>
      </c>
      <c r="G33" s="14" t="s">
        <v>18</v>
      </c>
      <c r="H33" s="12"/>
      <c r="I33" s="12" t="s">
        <v>19</v>
      </c>
      <c r="J33" s="15" t="s">
        <v>23</v>
      </c>
      <c r="K33" s="9"/>
    </row>
    <row r="34" spans="1:11" x14ac:dyDescent="0.45">
      <c r="C34" s="10">
        <v>45296</v>
      </c>
      <c r="D34" s="19" t="s">
        <v>17</v>
      </c>
      <c r="E34" s="12">
        <v>10</v>
      </c>
      <c r="F34" s="17">
        <v>-500</v>
      </c>
      <c r="G34" s="14" t="s">
        <v>18</v>
      </c>
      <c r="H34" s="12"/>
      <c r="I34" s="12" t="s">
        <v>19</v>
      </c>
      <c r="J34" s="15" t="s">
        <v>29</v>
      </c>
      <c r="K34" s="9"/>
    </row>
    <row r="35" spans="1:11" x14ac:dyDescent="0.45">
      <c r="C35" s="10">
        <v>45296</v>
      </c>
      <c r="D35" s="19" t="s">
        <v>17</v>
      </c>
      <c r="E35" s="12">
        <v>10</v>
      </c>
      <c r="F35" s="17">
        <v>-250</v>
      </c>
      <c r="G35" s="14" t="s">
        <v>18</v>
      </c>
      <c r="H35" s="12"/>
      <c r="I35" s="12" t="s">
        <v>19</v>
      </c>
      <c r="J35" s="15" t="s">
        <v>20</v>
      </c>
      <c r="K35" s="9"/>
    </row>
    <row r="36" spans="1:11" x14ac:dyDescent="0.45">
      <c r="C36" s="10">
        <v>45296</v>
      </c>
      <c r="D36" s="19" t="s">
        <v>22</v>
      </c>
      <c r="E36" s="12">
        <v>10</v>
      </c>
      <c r="F36" s="17">
        <v>-300</v>
      </c>
      <c r="G36" s="14" t="s">
        <v>18</v>
      </c>
      <c r="H36" s="12"/>
      <c r="I36" s="12" t="s">
        <v>19</v>
      </c>
      <c r="J36" s="15" t="s">
        <v>30</v>
      </c>
      <c r="K36" s="9"/>
    </row>
    <row r="37" spans="1:11" x14ac:dyDescent="0.45">
      <c r="C37" s="10">
        <v>45297</v>
      </c>
      <c r="D37" s="19" t="s">
        <v>22</v>
      </c>
      <c r="E37" s="12">
        <v>10</v>
      </c>
      <c r="F37" s="17">
        <v>-300</v>
      </c>
      <c r="G37" s="14" t="s">
        <v>18</v>
      </c>
      <c r="H37" s="12"/>
      <c r="I37" s="12" t="s">
        <v>19</v>
      </c>
      <c r="J37" s="15" t="s">
        <v>30</v>
      </c>
      <c r="K37" s="9"/>
    </row>
    <row r="38" spans="1:11" x14ac:dyDescent="0.45">
      <c r="C38" s="10">
        <v>45298</v>
      </c>
      <c r="D38" s="19" t="s">
        <v>22</v>
      </c>
      <c r="E38" s="12">
        <v>10</v>
      </c>
      <c r="F38" s="17">
        <v>-300</v>
      </c>
      <c r="G38" s="14" t="s">
        <v>18</v>
      </c>
      <c r="H38" s="12"/>
      <c r="I38" s="12" t="s">
        <v>19</v>
      </c>
      <c r="J38" s="15" t="s">
        <v>30</v>
      </c>
      <c r="K38" s="9"/>
    </row>
    <row r="39" spans="1:11" x14ac:dyDescent="0.45">
      <c r="C39" s="10">
        <v>45299</v>
      </c>
      <c r="D39" s="19" t="s">
        <v>17</v>
      </c>
      <c r="E39" s="12">
        <v>10</v>
      </c>
      <c r="F39" s="17">
        <v>-250</v>
      </c>
      <c r="G39" s="14" t="s">
        <v>18</v>
      </c>
      <c r="H39" s="12"/>
      <c r="I39" s="12" t="s">
        <v>19</v>
      </c>
      <c r="J39" s="15" t="s">
        <v>20</v>
      </c>
      <c r="K39" s="9"/>
    </row>
    <row r="40" spans="1:11" x14ac:dyDescent="0.45">
      <c r="C40" s="10">
        <v>45300</v>
      </c>
      <c r="D40" s="19" t="s">
        <v>22</v>
      </c>
      <c r="E40" s="12">
        <v>10</v>
      </c>
      <c r="F40" s="17">
        <v>-300</v>
      </c>
      <c r="G40" s="14" t="s">
        <v>18</v>
      </c>
      <c r="H40" s="12"/>
      <c r="I40" s="12" t="s">
        <v>19</v>
      </c>
      <c r="J40" s="15" t="s">
        <v>30</v>
      </c>
      <c r="K40" s="9"/>
    </row>
    <row r="41" spans="1:11" ht="23.25" thickBot="1" x14ac:dyDescent="0.5">
      <c r="E41" s="20" t="s">
        <v>32</v>
      </c>
      <c r="F41" s="21">
        <f>SUM(F6:F40)</f>
        <v>-11678.31</v>
      </c>
    </row>
    <row r="42" spans="1:11" ht="270" x14ac:dyDescent="0.45">
      <c r="D42" s="7" t="s">
        <v>33</v>
      </c>
      <c r="E42" s="8" t="s">
        <v>34</v>
      </c>
      <c r="F42" s="4" t="s">
        <v>5</v>
      </c>
      <c r="G42" s="8" t="s">
        <v>35</v>
      </c>
      <c r="H42" s="4" t="s">
        <v>5</v>
      </c>
      <c r="I42" s="4" t="s">
        <v>5</v>
      </c>
      <c r="J42" s="8" t="s">
        <v>36</v>
      </c>
    </row>
    <row r="43" spans="1:11" x14ac:dyDescent="0.45">
      <c r="A43" s="22"/>
      <c r="D43" s="4" t="s">
        <v>37</v>
      </c>
      <c r="E43" s="3" t="s">
        <v>38</v>
      </c>
      <c r="F43" s="4" t="s">
        <v>39</v>
      </c>
      <c r="G43" s="3" t="s">
        <v>40</v>
      </c>
      <c r="H43" s="4" t="s">
        <v>13</v>
      </c>
      <c r="I43" s="4" t="s">
        <v>41</v>
      </c>
      <c r="J43" s="4" t="s">
        <v>42</v>
      </c>
    </row>
    <row r="44" spans="1:11" x14ac:dyDescent="0.45">
      <c r="A44" s="23" t="s">
        <v>43</v>
      </c>
      <c r="D44" s="24" t="s">
        <v>44</v>
      </c>
      <c r="E44" s="16">
        <v>45302</v>
      </c>
      <c r="F44" s="25">
        <v>10</v>
      </c>
      <c r="G44" s="26">
        <v>-11678.31</v>
      </c>
      <c r="H44" s="24"/>
      <c r="I44" s="24"/>
      <c r="J44" s="27" t="s">
        <v>124</v>
      </c>
    </row>
    <row r="47" spans="1:11" x14ac:dyDescent="0.45">
      <c r="F47" s="28" t="s">
        <v>45</v>
      </c>
      <c r="G47" s="29">
        <f>F41-G44</f>
        <v>0</v>
      </c>
    </row>
    <row r="49" spans="6:6" x14ac:dyDescent="0.45">
      <c r="F49" s="6" t="s">
        <v>46</v>
      </c>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85C1-0B6E-4005-A3A4-1586B0A67C65}">
  <dimension ref="A1:K41"/>
  <sheetViews>
    <sheetView topLeftCell="B23" workbookViewId="0">
      <selection activeCell="J44" sqref="J44"/>
    </sheetView>
  </sheetViews>
  <sheetFormatPr defaultColWidth="9.42578125" defaultRowHeight="15" x14ac:dyDescent="0.25"/>
  <cols>
    <col min="1" max="1" width="37.7109375" customWidth="1"/>
    <col min="2" max="2" width="2.7109375" style="31" customWidth="1"/>
    <col min="3" max="3" width="19" customWidth="1"/>
    <col min="4" max="4" width="37.5703125" bestFit="1" customWidth="1"/>
    <col min="5" max="5" width="16.7109375" bestFit="1" customWidth="1"/>
    <col min="6" max="6" width="22.7109375" customWidth="1"/>
    <col min="7" max="7" width="21.85546875" customWidth="1"/>
    <col min="8" max="8" width="19.28515625" customWidth="1"/>
    <col min="9" max="9" width="19.42578125" bestFit="1" customWidth="1"/>
    <col min="10" max="10" width="73.7109375" bestFit="1" customWidth="1"/>
    <col min="11" max="11" width="16.85546875" customWidth="1"/>
    <col min="12" max="13" width="20.5703125" bestFit="1" customWidth="1"/>
    <col min="14" max="15" width="12" bestFit="1" customWidth="1"/>
    <col min="16" max="16" width="11.7109375" bestFit="1" customWidth="1"/>
    <col min="17" max="17" width="18" bestFit="1" customWidth="1"/>
    <col min="18" max="22" width="12.140625" bestFit="1" customWidth="1"/>
    <col min="23" max="23" width="19.42578125" bestFit="1" customWidth="1"/>
  </cols>
  <sheetData>
    <row r="1" spans="1:11" ht="24" x14ac:dyDescent="0.4">
      <c r="A1" s="30" t="s">
        <v>0</v>
      </c>
      <c r="C1" s="32" t="s">
        <v>1</v>
      </c>
      <c r="D1" s="32"/>
    </row>
    <row r="2" spans="1:11" ht="15.75" x14ac:dyDescent="0.25">
      <c r="E2" s="33"/>
      <c r="J2" s="34"/>
    </row>
    <row r="3" spans="1:11" ht="15.75" x14ac:dyDescent="0.25">
      <c r="D3" s="35" t="s">
        <v>2</v>
      </c>
      <c r="F3" s="34"/>
      <c r="J3" s="34"/>
    </row>
    <row r="4" spans="1:11" ht="70.5" customHeight="1" x14ac:dyDescent="0.25">
      <c r="C4" s="36" t="s">
        <v>3</v>
      </c>
      <c r="D4" s="36" t="s">
        <v>4</v>
      </c>
      <c r="E4" t="s">
        <v>5</v>
      </c>
      <c r="F4" s="36" t="s">
        <v>6</v>
      </c>
      <c r="G4" s="36" t="s">
        <v>7</v>
      </c>
      <c r="H4" t="s">
        <v>5</v>
      </c>
      <c r="I4" t="s">
        <v>5</v>
      </c>
      <c r="J4" s="36" t="s">
        <v>8</v>
      </c>
      <c r="K4" s="36" t="s">
        <v>3</v>
      </c>
    </row>
    <row r="5" spans="1:11" x14ac:dyDescent="0.25">
      <c r="A5" s="37" t="s">
        <v>9</v>
      </c>
      <c r="D5" s="37" t="s">
        <v>10</v>
      </c>
      <c r="E5" t="s">
        <v>11</v>
      </c>
      <c r="F5" s="37" t="s">
        <v>12</v>
      </c>
      <c r="G5" s="37" t="s">
        <v>13</v>
      </c>
      <c r="H5" t="s">
        <v>14</v>
      </c>
      <c r="I5" t="s">
        <v>15</v>
      </c>
      <c r="J5" t="s">
        <v>16</v>
      </c>
    </row>
    <row r="6" spans="1:11" x14ac:dyDescent="0.25">
      <c r="A6" s="38" t="s">
        <v>65</v>
      </c>
      <c r="C6" s="39">
        <v>45272</v>
      </c>
      <c r="D6" s="40" t="s">
        <v>48</v>
      </c>
      <c r="E6" s="41">
        <v>10</v>
      </c>
      <c r="F6" s="42">
        <v>-7.98</v>
      </c>
      <c r="G6" s="43" t="s">
        <v>27</v>
      </c>
      <c r="H6" s="41"/>
      <c r="I6" s="41" t="s">
        <v>19</v>
      </c>
      <c r="J6" s="44" t="s">
        <v>49</v>
      </c>
      <c r="K6" s="45">
        <v>45272</v>
      </c>
    </row>
    <row r="7" spans="1:11" x14ac:dyDescent="0.25">
      <c r="A7" s="37" t="s">
        <v>21</v>
      </c>
      <c r="C7" s="39">
        <v>45282</v>
      </c>
      <c r="D7" s="40" t="s">
        <v>50</v>
      </c>
      <c r="E7" s="41">
        <v>10</v>
      </c>
      <c r="F7" s="42">
        <v>-75</v>
      </c>
      <c r="G7" s="43" t="s">
        <v>51</v>
      </c>
      <c r="H7" s="41"/>
      <c r="I7" s="41" t="s">
        <v>19</v>
      </c>
      <c r="J7" s="44" t="s">
        <v>52</v>
      </c>
      <c r="K7" s="45">
        <v>45282</v>
      </c>
    </row>
    <row r="8" spans="1:11" x14ac:dyDescent="0.25">
      <c r="A8" s="38" t="s">
        <v>53</v>
      </c>
      <c r="C8" s="39">
        <v>45283</v>
      </c>
      <c r="D8" s="40" t="s">
        <v>17</v>
      </c>
      <c r="E8" s="41">
        <v>10</v>
      </c>
      <c r="F8" s="42">
        <v>-19.52</v>
      </c>
      <c r="G8" s="43" t="s">
        <v>18</v>
      </c>
      <c r="H8" s="41"/>
      <c r="I8" s="41" t="s">
        <v>19</v>
      </c>
      <c r="J8" s="44" t="s">
        <v>54</v>
      </c>
      <c r="K8" s="45">
        <v>45283</v>
      </c>
    </row>
    <row r="9" spans="1:11" x14ac:dyDescent="0.25">
      <c r="C9" s="39">
        <v>45283</v>
      </c>
      <c r="D9" s="40" t="s">
        <v>22</v>
      </c>
      <c r="E9" s="41">
        <v>10</v>
      </c>
      <c r="F9" s="42">
        <v>-19.52</v>
      </c>
      <c r="G9" s="43" t="s">
        <v>18</v>
      </c>
      <c r="H9" s="41"/>
      <c r="I9" s="41" t="s">
        <v>19</v>
      </c>
      <c r="J9" s="44" t="s">
        <v>54</v>
      </c>
      <c r="K9" s="45">
        <v>45283</v>
      </c>
    </row>
    <row r="10" spans="1:11" x14ac:dyDescent="0.25">
      <c r="C10" s="39">
        <v>45284</v>
      </c>
      <c r="D10" s="40" t="s">
        <v>17</v>
      </c>
      <c r="E10" s="41">
        <v>10</v>
      </c>
      <c r="F10" s="42">
        <v>-36.049999999999997</v>
      </c>
      <c r="G10" s="43" t="s">
        <v>18</v>
      </c>
      <c r="H10" s="41"/>
      <c r="I10" s="41" t="s">
        <v>19</v>
      </c>
      <c r="J10" s="44" t="s">
        <v>55</v>
      </c>
      <c r="K10" s="45">
        <v>45284</v>
      </c>
    </row>
    <row r="11" spans="1:11" x14ac:dyDescent="0.25">
      <c r="C11" s="39">
        <v>45284</v>
      </c>
      <c r="D11" s="40" t="s">
        <v>22</v>
      </c>
      <c r="E11" s="41">
        <v>10</v>
      </c>
      <c r="F11" s="42">
        <v>-36.049999999999997</v>
      </c>
      <c r="G11" s="43" t="s">
        <v>18</v>
      </c>
      <c r="H11" s="41"/>
      <c r="I11" s="41" t="s">
        <v>19</v>
      </c>
      <c r="J11" s="44" t="s">
        <v>55</v>
      </c>
      <c r="K11" s="45">
        <v>45284</v>
      </c>
    </row>
    <row r="12" spans="1:11" x14ac:dyDescent="0.25">
      <c r="C12" s="39">
        <v>45285</v>
      </c>
      <c r="D12" s="40" t="s">
        <v>17</v>
      </c>
      <c r="E12" s="41">
        <v>10</v>
      </c>
      <c r="F12" s="42">
        <v>-51.71</v>
      </c>
      <c r="G12" s="43" t="s">
        <v>18</v>
      </c>
      <c r="H12" s="41"/>
      <c r="I12" s="41" t="s">
        <v>19</v>
      </c>
      <c r="J12" s="44" t="s">
        <v>56</v>
      </c>
      <c r="K12" s="45">
        <v>45285</v>
      </c>
    </row>
    <row r="13" spans="1:11" x14ac:dyDescent="0.25">
      <c r="C13" s="39">
        <v>45285</v>
      </c>
      <c r="D13" s="40" t="s">
        <v>22</v>
      </c>
      <c r="E13" s="41">
        <v>10</v>
      </c>
      <c r="F13" s="42">
        <v>-51.71</v>
      </c>
      <c r="G13" s="43" t="s">
        <v>18</v>
      </c>
      <c r="H13" s="41"/>
      <c r="I13" s="41" t="s">
        <v>19</v>
      </c>
      <c r="J13" s="44" t="s">
        <v>56</v>
      </c>
      <c r="K13" s="45">
        <v>45285</v>
      </c>
    </row>
    <row r="14" spans="1:11" x14ac:dyDescent="0.25">
      <c r="C14" s="39">
        <v>45288</v>
      </c>
      <c r="D14" s="40" t="s">
        <v>17</v>
      </c>
      <c r="E14" s="41">
        <v>10</v>
      </c>
      <c r="F14" s="46">
        <v>-130.59</v>
      </c>
      <c r="G14" s="43" t="s">
        <v>18</v>
      </c>
      <c r="H14" s="41"/>
      <c r="I14" s="41" t="s">
        <v>19</v>
      </c>
      <c r="J14" s="44" t="s">
        <v>57</v>
      </c>
      <c r="K14" s="45">
        <v>45288</v>
      </c>
    </row>
    <row r="15" spans="1:11" x14ac:dyDescent="0.25">
      <c r="C15" s="39">
        <v>45288</v>
      </c>
      <c r="D15" s="40" t="s">
        <v>22</v>
      </c>
      <c r="E15" s="41">
        <v>10</v>
      </c>
      <c r="F15" s="46">
        <v>-130.59</v>
      </c>
      <c r="G15" s="43" t="s">
        <v>18</v>
      </c>
      <c r="H15" s="41"/>
      <c r="I15" s="41" t="s">
        <v>19</v>
      </c>
      <c r="J15" s="44" t="s">
        <v>57</v>
      </c>
      <c r="K15" s="45">
        <v>45288</v>
      </c>
    </row>
    <row r="16" spans="1:11" x14ac:dyDescent="0.25">
      <c r="C16" s="39">
        <v>45291</v>
      </c>
      <c r="D16" s="40" t="s">
        <v>17</v>
      </c>
      <c r="E16" s="41">
        <v>10</v>
      </c>
      <c r="F16" s="46">
        <v>-125.81</v>
      </c>
      <c r="G16" s="43" t="s">
        <v>18</v>
      </c>
      <c r="H16" s="41"/>
      <c r="I16" s="41" t="s">
        <v>19</v>
      </c>
      <c r="J16" s="44" t="s">
        <v>58</v>
      </c>
      <c r="K16" s="45">
        <v>45291</v>
      </c>
    </row>
    <row r="17" spans="1:11" x14ac:dyDescent="0.25">
      <c r="C17" s="39">
        <v>45291</v>
      </c>
      <c r="D17" s="40" t="s">
        <v>22</v>
      </c>
      <c r="E17" s="41">
        <v>10</v>
      </c>
      <c r="F17" s="46">
        <v>-125.81</v>
      </c>
      <c r="G17" s="43" t="s">
        <v>18</v>
      </c>
      <c r="H17" s="41"/>
      <c r="I17" s="41" t="s">
        <v>19</v>
      </c>
      <c r="J17" s="44" t="s">
        <v>58</v>
      </c>
      <c r="K17" s="45">
        <v>45291</v>
      </c>
    </row>
    <row r="18" spans="1:11" x14ac:dyDescent="0.25">
      <c r="C18" s="39">
        <v>45292</v>
      </c>
      <c r="D18" s="40" t="s">
        <v>17</v>
      </c>
      <c r="E18" s="41">
        <v>10</v>
      </c>
      <c r="F18" s="46">
        <v>-28.574999999999999</v>
      </c>
      <c r="G18" s="43" t="s">
        <v>18</v>
      </c>
      <c r="H18" s="41"/>
      <c r="I18" s="41" t="s">
        <v>19</v>
      </c>
      <c r="J18" s="44" t="s">
        <v>59</v>
      </c>
      <c r="K18" s="45">
        <v>45292</v>
      </c>
    </row>
    <row r="19" spans="1:11" x14ac:dyDescent="0.25">
      <c r="C19" s="39">
        <v>45292</v>
      </c>
      <c r="D19" s="40" t="s">
        <v>22</v>
      </c>
      <c r="E19" s="41">
        <v>10</v>
      </c>
      <c r="F19" s="46">
        <v>-28.574999999999999</v>
      </c>
      <c r="G19" s="43" t="s">
        <v>18</v>
      </c>
      <c r="H19" s="41"/>
      <c r="I19" s="41" t="s">
        <v>19</v>
      </c>
      <c r="J19" s="44" t="s">
        <v>59</v>
      </c>
      <c r="K19" s="45">
        <v>45292</v>
      </c>
    </row>
    <row r="20" spans="1:11" x14ac:dyDescent="0.25">
      <c r="C20" s="39">
        <v>45294</v>
      </c>
      <c r="D20" s="40" t="s">
        <v>60</v>
      </c>
      <c r="E20" s="41">
        <v>10</v>
      </c>
      <c r="F20" s="46">
        <v>-47.77</v>
      </c>
      <c r="G20" s="43" t="s">
        <v>27</v>
      </c>
      <c r="H20" s="41"/>
      <c r="I20" s="41" t="s">
        <v>19</v>
      </c>
      <c r="J20" s="44" t="s">
        <v>61</v>
      </c>
      <c r="K20" s="45">
        <v>45294</v>
      </c>
    </row>
    <row r="21" spans="1:11" x14ac:dyDescent="0.25">
      <c r="C21" s="39">
        <v>45294</v>
      </c>
      <c r="D21" s="40" t="s">
        <v>48</v>
      </c>
      <c r="E21" s="41">
        <v>10</v>
      </c>
      <c r="F21" s="46">
        <v>-24.99</v>
      </c>
      <c r="G21" s="43" t="s">
        <v>27</v>
      </c>
      <c r="H21" s="41"/>
      <c r="I21" s="41" t="s">
        <v>19</v>
      </c>
      <c r="J21" s="44" t="s">
        <v>62</v>
      </c>
      <c r="K21" s="45">
        <v>45294</v>
      </c>
    </row>
    <row r="22" spans="1:11" x14ac:dyDescent="0.25">
      <c r="C22" s="39">
        <v>45296</v>
      </c>
      <c r="D22" s="40" t="s">
        <v>48</v>
      </c>
      <c r="E22" s="41">
        <v>10</v>
      </c>
      <c r="F22" s="46">
        <v>-68.150000000000006</v>
      </c>
      <c r="G22" s="43" t="s">
        <v>27</v>
      </c>
      <c r="H22" s="41"/>
      <c r="I22" s="41" t="s">
        <v>19</v>
      </c>
      <c r="J22" s="44" t="s">
        <v>63</v>
      </c>
      <c r="K22" s="45">
        <v>45296</v>
      </c>
    </row>
    <row r="23" spans="1:11" x14ac:dyDescent="0.25">
      <c r="C23" s="39">
        <v>45296</v>
      </c>
      <c r="D23" s="40" t="s">
        <v>17</v>
      </c>
      <c r="E23" s="41">
        <v>10</v>
      </c>
      <c r="F23" s="46">
        <v>-260.125</v>
      </c>
      <c r="G23" s="43" t="s">
        <v>18</v>
      </c>
      <c r="H23" s="41"/>
      <c r="I23" s="41" t="s">
        <v>19</v>
      </c>
      <c r="J23" s="44" t="s">
        <v>64</v>
      </c>
      <c r="K23" s="45">
        <v>45296</v>
      </c>
    </row>
    <row r="24" spans="1:11" x14ac:dyDescent="0.25">
      <c r="C24" s="39">
        <v>45296</v>
      </c>
      <c r="D24" s="40" t="s">
        <v>22</v>
      </c>
      <c r="E24" s="41">
        <v>10</v>
      </c>
      <c r="F24" s="46">
        <v>-260.125</v>
      </c>
      <c r="G24" s="43" t="s">
        <v>18</v>
      </c>
      <c r="H24" s="41"/>
      <c r="I24" s="41" t="s">
        <v>19</v>
      </c>
      <c r="J24" s="44" t="s">
        <v>64</v>
      </c>
      <c r="K24" s="45">
        <v>45296</v>
      </c>
    </row>
    <row r="25" spans="1:11" x14ac:dyDescent="0.25">
      <c r="C25" s="44"/>
      <c r="D25" s="47"/>
      <c r="E25" s="41"/>
      <c r="F25" s="46"/>
      <c r="G25" s="43"/>
      <c r="H25" s="41"/>
      <c r="I25" s="41"/>
      <c r="J25" s="44"/>
      <c r="K25" s="38"/>
    </row>
    <row r="26" spans="1:11" x14ac:dyDescent="0.25">
      <c r="C26" s="44"/>
      <c r="D26" s="47"/>
      <c r="E26" s="41"/>
      <c r="F26" s="46"/>
      <c r="G26" s="43"/>
      <c r="H26" s="41"/>
      <c r="I26" s="41"/>
      <c r="J26" s="44"/>
      <c r="K26" s="38"/>
    </row>
    <row r="27" spans="1:11" x14ac:dyDescent="0.25">
      <c r="C27" s="44"/>
      <c r="D27" s="47"/>
      <c r="E27" s="41"/>
      <c r="F27" s="46"/>
      <c r="G27" s="43"/>
      <c r="H27" s="41"/>
      <c r="I27" s="41"/>
      <c r="J27" s="44"/>
      <c r="K27" s="38"/>
    </row>
    <row r="28" spans="1:11" x14ac:dyDescent="0.25">
      <c r="C28" s="44"/>
      <c r="D28" s="47"/>
      <c r="E28" s="41"/>
      <c r="F28" s="46"/>
      <c r="G28" s="43"/>
      <c r="H28" s="41"/>
      <c r="I28" s="41"/>
      <c r="J28" s="44"/>
      <c r="K28" s="38"/>
    </row>
    <row r="29" spans="1:11" x14ac:dyDescent="0.25">
      <c r="C29" s="44"/>
      <c r="D29" s="47"/>
      <c r="E29" s="41"/>
      <c r="F29" s="46"/>
      <c r="G29" s="43"/>
      <c r="H29" s="41"/>
      <c r="I29" s="41"/>
      <c r="J29" s="44"/>
      <c r="K29" s="38"/>
    </row>
    <row r="30" spans="1:11" x14ac:dyDescent="0.25">
      <c r="C30" s="44"/>
      <c r="D30" s="47"/>
      <c r="E30" s="41"/>
      <c r="F30" s="46"/>
      <c r="G30" s="43"/>
      <c r="H30" s="41"/>
      <c r="I30" s="41"/>
      <c r="J30" s="44"/>
      <c r="K30" s="38"/>
    </row>
    <row r="31" spans="1:11" ht="15.75" thickBot="1" x14ac:dyDescent="0.3">
      <c r="E31" s="48" t="s">
        <v>32</v>
      </c>
      <c r="F31" s="49">
        <f>SUM(F6:F30)</f>
        <v>-1528.65</v>
      </c>
    </row>
    <row r="32" spans="1:11" ht="15.75" x14ac:dyDescent="0.25">
      <c r="A32" s="50"/>
    </row>
    <row r="34" spans="1:10" ht="82.5" customHeight="1" x14ac:dyDescent="0.25">
      <c r="D34" s="35" t="s">
        <v>33</v>
      </c>
      <c r="E34" s="36" t="s">
        <v>34</v>
      </c>
      <c r="F34" t="s">
        <v>5</v>
      </c>
      <c r="G34" s="36" t="s">
        <v>35</v>
      </c>
      <c r="H34" t="s">
        <v>5</v>
      </c>
      <c r="I34" t="s">
        <v>5</v>
      </c>
      <c r="J34" s="36" t="s">
        <v>36</v>
      </c>
    </row>
    <row r="35" spans="1:10" ht="15.75" x14ac:dyDescent="0.25">
      <c r="A35" s="51"/>
      <c r="D35" t="s">
        <v>37</v>
      </c>
      <c r="E35" s="37" t="s">
        <v>38</v>
      </c>
      <c r="F35" t="s">
        <v>39</v>
      </c>
      <c r="G35" s="37" t="s">
        <v>40</v>
      </c>
      <c r="H35" t="s">
        <v>13</v>
      </c>
      <c r="I35" t="s">
        <v>41</v>
      </c>
      <c r="J35" t="s">
        <v>42</v>
      </c>
    </row>
    <row r="36" spans="1:10" ht="15.75" x14ac:dyDescent="0.25">
      <c r="A36" s="52" t="s">
        <v>43</v>
      </c>
      <c r="D36" s="53" t="s">
        <v>44</v>
      </c>
      <c r="E36" s="45">
        <v>45302</v>
      </c>
      <c r="F36" s="54">
        <v>10</v>
      </c>
      <c r="G36" s="55">
        <f>F31</f>
        <v>-1528.65</v>
      </c>
      <c r="H36" s="53"/>
      <c r="I36" s="53"/>
      <c r="J36" s="56" t="s">
        <v>123</v>
      </c>
    </row>
    <row r="39" spans="1:10" x14ac:dyDescent="0.25">
      <c r="F39" s="57" t="s">
        <v>45</v>
      </c>
      <c r="G39" s="58">
        <f>F31-G36</f>
        <v>0</v>
      </c>
    </row>
    <row r="41" spans="1:10" ht="15.75" x14ac:dyDescent="0.25">
      <c r="F41" s="50" t="s">
        <v>46</v>
      </c>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27DF-20CC-4259-BBD3-4511EBF9C43D}">
  <sheetPr>
    <pageSetUpPr fitToPage="1"/>
  </sheetPr>
  <dimension ref="A1:X33"/>
  <sheetViews>
    <sheetView zoomScale="90" workbookViewId="0">
      <selection activeCell="B16" sqref="B16"/>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45274</v>
      </c>
      <c r="B11" s="180" t="s">
        <v>27</v>
      </c>
      <c r="C11" s="211">
        <v>19.77</v>
      </c>
      <c r="D11" s="211">
        <v>3.3</v>
      </c>
      <c r="E11" s="211">
        <v>16.47</v>
      </c>
      <c r="F11" s="187" t="s">
        <v>125</v>
      </c>
      <c r="G11" s="188"/>
      <c r="H11" s="189"/>
      <c r="I11" s="185" t="s">
        <v>126</v>
      </c>
      <c r="J11" s="186" t="s">
        <v>127</v>
      </c>
      <c r="K11" s="232" t="s">
        <v>110</v>
      </c>
      <c r="L11" s="232" t="s">
        <v>128</v>
      </c>
      <c r="N11" s="138" t="b">
        <f>OR(F11&lt;100,LEN(F11)=2)</f>
        <v>0</v>
      </c>
      <c r="O11" s="138" t="b">
        <f>OR(G11&lt;1000,LEN(G11)=3)</f>
        <v>1</v>
      </c>
      <c r="P11" s="138" t="b">
        <f>IF(H11&lt;1000,TRUE)</f>
        <v>1</v>
      </c>
      <c r="Q11" s="138" t="e">
        <f>OR(#REF!&lt;100000,LEN(#REF!)=5)</f>
        <v>#REF!</v>
      </c>
    </row>
    <row r="12" spans="1:24" s="138" customFormat="1" ht="20.100000000000001" customHeight="1" x14ac:dyDescent="0.3">
      <c r="A12" s="209"/>
      <c r="B12" s="180"/>
      <c r="C12" s="211"/>
      <c r="D12" s="211"/>
      <c r="E12" s="211"/>
      <c r="F12" s="182"/>
      <c r="G12" s="183"/>
      <c r="H12" s="184"/>
      <c r="I12" s="185"/>
      <c r="J12" s="186"/>
      <c r="K12" s="232"/>
      <c r="L12" s="232"/>
    </row>
    <row r="13" spans="1:24" s="138" customFormat="1" ht="20.100000000000001" customHeight="1" x14ac:dyDescent="0.3">
      <c r="A13" s="209"/>
      <c r="B13" s="180"/>
      <c r="C13" s="211"/>
      <c r="D13" s="211"/>
      <c r="E13" s="211"/>
      <c r="F13" s="182"/>
      <c r="G13" s="183"/>
      <c r="H13" s="184"/>
      <c r="I13" s="185"/>
      <c r="J13" s="186"/>
      <c r="K13" s="232"/>
      <c r="L13" s="232"/>
    </row>
    <row r="14" spans="1:24" s="138" customFormat="1" ht="20.100000000000001" customHeight="1" x14ac:dyDescent="0.3">
      <c r="A14" s="209"/>
      <c r="B14" s="180"/>
      <c r="C14" s="211"/>
      <c r="D14" s="211"/>
      <c r="E14" s="211"/>
      <c r="F14" s="182"/>
      <c r="G14" s="183"/>
      <c r="H14" s="184"/>
      <c r="I14" s="185"/>
      <c r="J14" s="186"/>
      <c r="K14" s="232"/>
      <c r="L14" s="232"/>
    </row>
    <row r="15" spans="1:24" s="138" customFormat="1" ht="20.100000000000001" customHeight="1" x14ac:dyDescent="0.3">
      <c r="A15" s="209"/>
      <c r="B15" s="180"/>
      <c r="C15" s="211"/>
      <c r="D15" s="211"/>
      <c r="E15" s="211"/>
      <c r="F15" s="182"/>
      <c r="G15" s="183"/>
      <c r="H15" s="184"/>
      <c r="I15" s="185"/>
      <c r="J15" s="186"/>
      <c r="K15" s="232"/>
      <c r="L15" s="232"/>
    </row>
    <row r="16" spans="1:24" s="138" customFormat="1" ht="20.100000000000001" customHeight="1" x14ac:dyDescent="0.3">
      <c r="A16" s="209"/>
      <c r="B16" s="180"/>
      <c r="C16" s="211"/>
      <c r="D16" s="211"/>
      <c r="E16" s="211"/>
      <c r="F16" s="182"/>
      <c r="G16" s="183"/>
      <c r="H16" s="184"/>
      <c r="I16" s="185"/>
      <c r="J16" s="186"/>
      <c r="K16" s="232"/>
      <c r="L16" s="232"/>
    </row>
    <row r="17" spans="1:17" s="138" customFormat="1" ht="20.100000000000001" customHeight="1" x14ac:dyDescent="0.3">
      <c r="A17" s="209"/>
      <c r="B17" s="180"/>
      <c r="C17" s="211"/>
      <c r="D17" s="211"/>
      <c r="E17" s="211"/>
      <c r="F17" s="182"/>
      <c r="G17" s="183"/>
      <c r="H17" s="184"/>
      <c r="I17" s="185"/>
      <c r="J17" s="186"/>
      <c r="K17" s="232"/>
      <c r="L17" s="232"/>
    </row>
    <row r="18" spans="1:17" s="138" customFormat="1" ht="20.100000000000001" customHeight="1" x14ac:dyDescent="0.3">
      <c r="A18" s="209"/>
      <c r="B18" s="180"/>
      <c r="C18" s="211"/>
      <c r="D18" s="211"/>
      <c r="E18" s="211"/>
      <c r="F18" s="182"/>
      <c r="G18" s="183"/>
      <c r="H18" s="184"/>
      <c r="I18" s="185"/>
      <c r="J18" s="186"/>
      <c r="K18" s="232"/>
      <c r="L18" s="232"/>
    </row>
    <row r="19" spans="1:17" s="138" customFormat="1" ht="20.100000000000001" customHeight="1" x14ac:dyDescent="0.3">
      <c r="A19" s="209"/>
      <c r="B19" s="180"/>
      <c r="C19" s="211"/>
      <c r="D19" s="211"/>
      <c r="E19" s="211"/>
      <c r="F19" s="182"/>
      <c r="G19" s="183"/>
      <c r="H19" s="184"/>
      <c r="I19" s="185"/>
      <c r="J19" s="186"/>
      <c r="K19" s="232"/>
      <c r="L19" s="232"/>
    </row>
    <row r="20" spans="1:17" s="138" customFormat="1" ht="20.100000000000001" customHeight="1" x14ac:dyDescent="0.3">
      <c r="A20" s="209"/>
      <c r="B20" s="180"/>
      <c r="C20" s="211"/>
      <c r="D20" s="211"/>
      <c r="E20" s="211"/>
      <c r="F20" s="187"/>
      <c r="G20" s="188"/>
      <c r="H20" s="189"/>
      <c r="I20" s="185"/>
      <c r="J20" s="186"/>
      <c r="K20" s="232"/>
      <c r="L20" s="232"/>
      <c r="N20" s="138" t="b">
        <f>OR(F20&lt;100,LEN(F20)=2)</f>
        <v>1</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187"/>
      <c r="G21" s="188"/>
      <c r="H21" s="189"/>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19.77</v>
      </c>
      <c r="D22" s="192">
        <f>SUM(D11:D21)</f>
        <v>3.3</v>
      </c>
      <c r="E22" s="192">
        <f>SUM(E11:E21)</f>
        <v>16.47</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80" priority="8" stopIfTrue="1">
      <formula>AND(NOT(ISBLANK(C11)),ISBLANK(A11))</formula>
    </cfRule>
  </conditionalFormatting>
  <conditionalFormatting sqref="B11:B21">
    <cfRule type="expression" dxfId="79" priority="7" stopIfTrue="1">
      <formula>AND(NOT(ISBLANK(C11)),ISBLANK(B11))</formula>
    </cfRule>
  </conditionalFormatting>
  <conditionalFormatting sqref="B1:D2">
    <cfRule type="expression" dxfId="78" priority="6" stopIfTrue="1">
      <formula>ISBLANK(B1)</formula>
    </cfRule>
  </conditionalFormatting>
  <conditionalFormatting sqref="C3">
    <cfRule type="expression" dxfId="77" priority="5" stopIfTrue="1">
      <formula>ISBLANK(C3)</formula>
    </cfRule>
  </conditionalFormatting>
  <conditionalFormatting sqref="E3">
    <cfRule type="expression" dxfId="76" priority="1" stopIfTrue="1">
      <formula>ISBLANK(E3)</formula>
    </cfRule>
  </conditionalFormatting>
  <conditionalFormatting sqref="I11:I21">
    <cfRule type="expression" priority="2" stopIfTrue="1">
      <formula>AND(SUM($N11:$R11)&gt;0,NOT(ISBLANK(I11)))</formula>
    </cfRule>
    <cfRule type="expression" dxfId="75" priority="3" stopIfTrue="1">
      <formula>SUM($N11:$R11)&gt;0</formula>
    </cfRule>
  </conditionalFormatting>
  <conditionalFormatting sqref="J11:L21">
    <cfRule type="expression" dxfId="74" priority="4" stopIfTrue="1">
      <formula>AND(NOT(ISBLANK($C11)),ISBLANK(J11))</formula>
    </cfRule>
  </conditionalFormatting>
  <dataValidations count="3">
    <dataValidation type="textLength" operator="lessThan" allowBlank="1" showInputMessage="1" showErrorMessage="1" sqref="B2:D2" xr:uid="{0078A5EB-5CBB-41E1-8B32-D00668065462}">
      <formula1>250</formula1>
    </dataValidation>
    <dataValidation type="date" allowBlank="1" showInputMessage="1" showErrorMessage="1" sqref="E3 C3" xr:uid="{F7BB0F50-E10E-4744-9220-85269480AC12}">
      <formula1>44938</formula1>
      <formula2>73031</formula2>
    </dataValidation>
    <dataValidation type="list" allowBlank="1" showInputMessage="1" showErrorMessage="1" sqref="B11:B21" xr:uid="{CFCF27F5-76CB-4429-9735-71D51D0A3F79}">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F596-4435-4C03-8746-EBB4DC6EDC4D}">
  <dimension ref="A1:I30"/>
  <sheetViews>
    <sheetView workbookViewId="0">
      <selection activeCell="I26" sqref="I26"/>
    </sheetView>
  </sheetViews>
  <sheetFormatPr defaultColWidth="9.42578125" defaultRowHeight="15" x14ac:dyDescent="0.25"/>
  <cols>
    <col min="1" max="1" width="49.5703125" customWidth="1"/>
    <col min="2" max="2" width="2.7109375" style="31" customWidth="1"/>
    <col min="3" max="3" width="37.5703125" bestFit="1" customWidth="1"/>
    <col min="4" max="4" width="16.7109375" bestFit="1" customWidth="1"/>
    <col min="5" max="5" width="14.85546875" customWidth="1"/>
    <col min="6" max="6" width="16.42578125" bestFit="1" customWidth="1"/>
    <col min="7" max="7" width="19.28515625" customWidth="1"/>
    <col min="8" max="8" width="19.42578125" bestFit="1" customWidth="1"/>
    <col min="9" max="9" width="75.5703125" customWidth="1"/>
    <col min="10" max="10" width="14.7109375" bestFit="1" customWidth="1"/>
    <col min="11" max="12" width="20.5703125" bestFit="1" customWidth="1"/>
    <col min="13" max="14" width="12" bestFit="1" customWidth="1"/>
    <col min="15" max="15" width="11.7109375" bestFit="1" customWidth="1"/>
    <col min="16" max="16" width="18" bestFit="1" customWidth="1"/>
    <col min="17" max="21" width="12.140625" bestFit="1" customWidth="1"/>
    <col min="22" max="22" width="19.42578125" bestFit="1" customWidth="1"/>
  </cols>
  <sheetData>
    <row r="1" spans="1:9" ht="24" x14ac:dyDescent="0.4">
      <c r="A1" s="30" t="s">
        <v>0</v>
      </c>
      <c r="C1" s="32" t="s">
        <v>1</v>
      </c>
    </row>
    <row r="2" spans="1:9" ht="15.75" x14ac:dyDescent="0.25">
      <c r="D2" s="33"/>
      <c r="I2" s="34"/>
    </row>
    <row r="3" spans="1:9" ht="15.75" x14ac:dyDescent="0.25">
      <c r="C3" s="35" t="s">
        <v>2</v>
      </c>
      <c r="E3" s="34"/>
      <c r="I3" s="34"/>
    </row>
    <row r="4" spans="1:9" ht="58.5" customHeight="1" x14ac:dyDescent="0.25">
      <c r="C4" s="36" t="s">
        <v>4</v>
      </c>
      <c r="E4" s="36" t="s">
        <v>115</v>
      </c>
      <c r="F4" s="36" t="s">
        <v>7</v>
      </c>
      <c r="I4" s="36" t="s">
        <v>8</v>
      </c>
    </row>
    <row r="5" spans="1:9" x14ac:dyDescent="0.25">
      <c r="A5" s="37" t="s">
        <v>9</v>
      </c>
      <c r="C5" s="37" t="s">
        <v>10</v>
      </c>
      <c r="D5" t="s">
        <v>11</v>
      </c>
      <c r="E5" s="37" t="s">
        <v>12</v>
      </c>
      <c r="F5" s="37" t="s">
        <v>13</v>
      </c>
      <c r="G5" t="s">
        <v>14</v>
      </c>
      <c r="H5" t="s">
        <v>15</v>
      </c>
      <c r="I5" t="s">
        <v>16</v>
      </c>
    </row>
    <row r="6" spans="1:9" x14ac:dyDescent="0.25">
      <c r="A6" s="38"/>
      <c r="C6" s="226" t="s">
        <v>116</v>
      </c>
      <c r="D6" s="53">
        <v>10</v>
      </c>
      <c r="E6" s="227">
        <v>8.4499999999999993</v>
      </c>
      <c r="F6" s="228" t="s">
        <v>96</v>
      </c>
      <c r="G6" s="53"/>
      <c r="H6" s="53" t="s">
        <v>19</v>
      </c>
      <c r="I6" s="38" t="s">
        <v>117</v>
      </c>
    </row>
    <row r="7" spans="1:9" x14ac:dyDescent="0.25">
      <c r="A7" s="37" t="s">
        <v>21</v>
      </c>
      <c r="C7" s="226" t="s">
        <v>118</v>
      </c>
      <c r="D7" s="53">
        <v>10</v>
      </c>
      <c r="E7" s="227"/>
      <c r="F7" s="228" t="s">
        <v>27</v>
      </c>
      <c r="G7" s="53"/>
      <c r="H7" s="53" t="s">
        <v>19</v>
      </c>
      <c r="I7" s="38" t="s">
        <v>119</v>
      </c>
    </row>
    <row r="8" spans="1:9" x14ac:dyDescent="0.25">
      <c r="A8" s="38" t="s">
        <v>120</v>
      </c>
      <c r="C8" s="226" t="s">
        <v>118</v>
      </c>
      <c r="D8" s="53">
        <v>10</v>
      </c>
      <c r="E8" s="227"/>
      <c r="F8" s="228" t="s">
        <v>27</v>
      </c>
      <c r="G8" s="53"/>
      <c r="H8" s="53" t="s">
        <v>19</v>
      </c>
      <c r="I8" s="38" t="s">
        <v>121</v>
      </c>
    </row>
    <row r="9" spans="1:9" x14ac:dyDescent="0.25">
      <c r="C9" s="226" t="s">
        <v>118</v>
      </c>
      <c r="D9" s="53">
        <v>10</v>
      </c>
      <c r="E9" s="227"/>
      <c r="F9" s="228" t="s">
        <v>18</v>
      </c>
      <c r="G9" s="53"/>
      <c r="H9" s="53" t="s">
        <v>19</v>
      </c>
      <c r="I9" s="38"/>
    </row>
    <row r="10" spans="1:9" x14ac:dyDescent="0.25">
      <c r="C10" s="226" t="s">
        <v>118</v>
      </c>
      <c r="D10" s="53">
        <v>10</v>
      </c>
      <c r="E10" s="227"/>
      <c r="F10" s="228" t="s">
        <v>27</v>
      </c>
      <c r="G10" s="53"/>
      <c r="H10" s="53" t="s">
        <v>19</v>
      </c>
      <c r="I10" s="38"/>
    </row>
    <row r="11" spans="1:9" x14ac:dyDescent="0.25">
      <c r="C11" s="226" t="s">
        <v>118</v>
      </c>
      <c r="D11" s="53">
        <v>10</v>
      </c>
      <c r="E11" s="227"/>
      <c r="F11" s="228" t="s">
        <v>27</v>
      </c>
      <c r="G11" s="53"/>
      <c r="H11" s="53" t="s">
        <v>19</v>
      </c>
      <c r="I11" s="38"/>
    </row>
    <row r="12" spans="1:9" x14ac:dyDescent="0.25">
      <c r="C12" s="226" t="s">
        <v>118</v>
      </c>
      <c r="D12" s="53">
        <v>10</v>
      </c>
      <c r="E12" s="227"/>
      <c r="F12" s="228" t="s">
        <v>27</v>
      </c>
      <c r="G12" s="53"/>
      <c r="H12" s="53" t="s">
        <v>19</v>
      </c>
      <c r="I12" s="38"/>
    </row>
    <row r="13" spans="1:9" x14ac:dyDescent="0.25">
      <c r="C13" s="226" t="s">
        <v>118</v>
      </c>
      <c r="D13" s="53">
        <v>10</v>
      </c>
      <c r="E13" s="227"/>
      <c r="F13" s="228" t="s">
        <v>27</v>
      </c>
      <c r="G13" s="53"/>
      <c r="H13" s="53" t="s">
        <v>19</v>
      </c>
      <c r="I13" s="38"/>
    </row>
    <row r="14" spans="1:9" x14ac:dyDescent="0.25">
      <c r="C14" s="226" t="s">
        <v>118</v>
      </c>
      <c r="D14" s="53">
        <v>10</v>
      </c>
      <c r="E14" s="228"/>
      <c r="F14" s="228" t="s">
        <v>27</v>
      </c>
      <c r="G14" s="53"/>
      <c r="H14" s="53" t="s">
        <v>19</v>
      </c>
      <c r="I14" s="38"/>
    </row>
    <row r="15" spans="1:9" x14ac:dyDescent="0.25">
      <c r="C15" s="226" t="s">
        <v>118</v>
      </c>
      <c r="D15" s="53">
        <v>10</v>
      </c>
      <c r="E15" s="228"/>
      <c r="F15" s="228" t="s">
        <v>27</v>
      </c>
      <c r="G15" s="53"/>
      <c r="H15" s="53" t="s">
        <v>19</v>
      </c>
      <c r="I15" s="38"/>
    </row>
    <row r="16" spans="1:9" x14ac:dyDescent="0.25">
      <c r="C16" s="226" t="s">
        <v>118</v>
      </c>
      <c r="D16" s="53">
        <v>10</v>
      </c>
      <c r="E16" s="228"/>
      <c r="F16" s="228" t="s">
        <v>27</v>
      </c>
      <c r="G16" s="53"/>
      <c r="H16" s="53" t="s">
        <v>19</v>
      </c>
      <c r="I16" s="38"/>
    </row>
    <row r="17" spans="1:9" x14ac:dyDescent="0.25">
      <c r="C17" s="229"/>
      <c r="D17" s="53">
        <v>10</v>
      </c>
      <c r="E17" s="228"/>
      <c r="F17" s="228" t="s">
        <v>18</v>
      </c>
      <c r="G17" s="53"/>
      <c r="H17" s="53" t="s">
        <v>19</v>
      </c>
      <c r="I17" s="38"/>
    </row>
    <row r="18" spans="1:9" x14ac:dyDescent="0.25">
      <c r="C18" s="229"/>
      <c r="D18" s="53">
        <v>10</v>
      </c>
      <c r="E18" s="228"/>
      <c r="F18" s="228" t="s">
        <v>18</v>
      </c>
      <c r="G18" s="53"/>
      <c r="H18" s="53" t="s">
        <v>19</v>
      </c>
      <c r="I18" s="38"/>
    </row>
    <row r="19" spans="1:9" ht="15.75" thickBot="1" x14ac:dyDescent="0.3">
      <c r="C19" s="229"/>
      <c r="D19" s="53">
        <v>10</v>
      </c>
      <c r="E19" s="228"/>
      <c r="F19" s="228" t="s">
        <v>18</v>
      </c>
      <c r="G19" s="53"/>
      <c r="H19" s="53" t="s">
        <v>19</v>
      </c>
      <c r="I19" s="38"/>
    </row>
    <row r="20" spans="1:9" ht="15.75" thickBot="1" x14ac:dyDescent="0.3">
      <c r="D20" s="230" t="s">
        <v>32</v>
      </c>
      <c r="E20" s="231">
        <f>SUM(E6:E19)</f>
        <v>8.4499999999999993</v>
      </c>
    </row>
    <row r="21" spans="1:9" ht="15.75" x14ac:dyDescent="0.25">
      <c r="A21" s="50"/>
    </row>
    <row r="23" spans="1:9" ht="66.75" customHeight="1" x14ac:dyDescent="0.25">
      <c r="C23" s="35" t="s">
        <v>33</v>
      </c>
      <c r="D23" s="36" t="s">
        <v>34</v>
      </c>
      <c r="F23" s="36" t="s">
        <v>122</v>
      </c>
      <c r="I23" s="36" t="s">
        <v>36</v>
      </c>
    </row>
    <row r="24" spans="1:9" ht="15.75" x14ac:dyDescent="0.25">
      <c r="A24" s="51"/>
      <c r="C24" t="s">
        <v>37</v>
      </c>
      <c r="D24" s="37" t="s">
        <v>38</v>
      </c>
      <c r="E24" t="s">
        <v>39</v>
      </c>
      <c r="F24" s="37" t="s">
        <v>40</v>
      </c>
      <c r="G24" t="s">
        <v>13</v>
      </c>
      <c r="H24" t="s">
        <v>41</v>
      </c>
      <c r="I24" t="s">
        <v>42</v>
      </c>
    </row>
    <row r="25" spans="1:9" ht="15.75" x14ac:dyDescent="0.25">
      <c r="A25" s="52" t="s">
        <v>43</v>
      </c>
      <c r="C25" s="53" t="s">
        <v>44</v>
      </c>
      <c r="D25" s="45">
        <v>45302</v>
      </c>
      <c r="E25" s="54">
        <v>10</v>
      </c>
      <c r="F25" s="38">
        <v>-8.4499999999999993</v>
      </c>
      <c r="G25" s="53"/>
      <c r="H25" s="53"/>
      <c r="I25" s="56" t="s">
        <v>123</v>
      </c>
    </row>
    <row r="28" spans="1:9" x14ac:dyDescent="0.25">
      <c r="E28" s="57" t="s">
        <v>45</v>
      </c>
      <c r="F28" s="58">
        <f>SUM(E20+F25)</f>
        <v>0</v>
      </c>
    </row>
    <row r="30" spans="1:9" ht="15.75" x14ac:dyDescent="0.25">
      <c r="E30" s="50" t="s">
        <v>46</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5255-59FE-4682-9280-7C4CA5FBE2F9}">
  <sheetPr>
    <pageSetUpPr fitToPage="1"/>
  </sheetPr>
  <dimension ref="A1:X33"/>
  <sheetViews>
    <sheetView zoomScale="90" workbookViewId="0">
      <selection activeCell="A2" sqref="A2"/>
    </sheetView>
  </sheetViews>
  <sheetFormatPr defaultColWidth="9.140625" defaultRowHeight="12.75" outlineLevelCol="1" x14ac:dyDescent="0.2"/>
  <cols>
    <col min="1" max="1" width="20.7109375" style="208" customWidth="1"/>
    <col min="2" max="2" width="10.7109375" style="208" customWidth="1"/>
    <col min="3" max="3" width="22.7109375" style="208" customWidth="1"/>
    <col min="4" max="5" width="20.7109375" style="208" customWidth="1"/>
    <col min="6" max="6" width="8.42578125" style="208" customWidth="1"/>
    <col min="7" max="7" width="9" style="208" customWidth="1"/>
    <col min="8" max="8" width="11.7109375" style="208" bestFit="1" customWidth="1"/>
    <col min="9" max="9" width="29.7109375" style="208" customWidth="1"/>
    <col min="10" max="10" width="60.42578125" style="208" bestFit="1" customWidth="1"/>
    <col min="11" max="11" width="27.42578125" style="208" customWidth="1"/>
    <col min="12" max="12" width="36.42578125" style="208" bestFit="1" customWidth="1"/>
    <col min="13" max="13" width="9.140625" style="208"/>
    <col min="14" max="17" width="0" style="208" hidden="1" customWidth="1" outlineLevel="1"/>
    <col min="18" max="18" width="9.140625" style="208" collapsed="1"/>
    <col min="19" max="16384" width="9.140625" style="208"/>
  </cols>
  <sheetData>
    <row r="1" spans="1:24" s="138" customFormat="1" ht="36.75" customHeight="1" x14ac:dyDescent="0.25">
      <c r="A1" s="133" t="s">
        <v>66</v>
      </c>
      <c r="B1" s="134" t="s">
        <v>67</v>
      </c>
      <c r="C1" s="135"/>
      <c r="D1" s="135"/>
      <c r="E1" s="136"/>
      <c r="F1" s="136"/>
      <c r="G1" s="136"/>
      <c r="H1" s="136"/>
      <c r="I1" s="136"/>
      <c r="J1" s="137"/>
      <c r="K1" s="137"/>
      <c r="L1" s="137"/>
    </row>
    <row r="2" spans="1:24" s="138" customFormat="1" ht="36.75" customHeight="1" x14ac:dyDescent="0.25">
      <c r="A2" s="139" t="s">
        <v>68</v>
      </c>
      <c r="B2" s="134"/>
      <c r="C2" s="135"/>
      <c r="D2" s="135"/>
      <c r="E2" s="140"/>
      <c r="F2" s="140"/>
      <c r="G2" s="140"/>
      <c r="H2" s="140"/>
      <c r="I2" s="140"/>
    </row>
    <row r="3" spans="1:24" s="138" customFormat="1" ht="36" customHeight="1" x14ac:dyDescent="0.25">
      <c r="A3" s="141" t="s">
        <v>69</v>
      </c>
      <c r="B3" s="142" t="s">
        <v>70</v>
      </c>
      <c r="C3" s="143">
        <v>45272</v>
      </c>
      <c r="D3" s="142" t="s">
        <v>71</v>
      </c>
      <c r="E3" s="143">
        <v>45302</v>
      </c>
      <c r="F3" s="144"/>
    </row>
    <row r="4" spans="1:24" s="138" customFormat="1" ht="21.75" customHeight="1" thickBot="1" x14ac:dyDescent="0.3">
      <c r="A4" s="145"/>
      <c r="B4" s="145"/>
      <c r="C4" s="145"/>
      <c r="D4" s="145"/>
      <c r="E4" s="145"/>
      <c r="F4" s="146"/>
      <c r="G4" s="146"/>
      <c r="H4" s="146"/>
      <c r="I4" s="145"/>
      <c r="J4" s="145"/>
      <c r="K4" s="145"/>
    </row>
    <row r="5" spans="1:24" s="138" customFormat="1" ht="36" customHeight="1" thickBot="1" x14ac:dyDescent="0.3">
      <c r="A5" s="147" t="s">
        <v>72</v>
      </c>
      <c r="B5" s="148"/>
      <c r="C5" s="148"/>
      <c r="D5" s="148"/>
      <c r="E5" s="148"/>
      <c r="F5" s="148"/>
      <c r="G5" s="148"/>
      <c r="H5" s="148"/>
      <c r="I5" s="148"/>
      <c r="J5" s="148"/>
      <c r="K5" s="148"/>
      <c r="L5" s="149"/>
    </row>
    <row r="6" spans="1:24" s="138" customFormat="1" ht="21.75" customHeight="1" x14ac:dyDescent="0.25">
      <c r="A6" s="145"/>
      <c r="B6" s="145"/>
      <c r="C6" s="145"/>
      <c r="D6" s="145"/>
      <c r="E6" s="145"/>
      <c r="F6" s="146"/>
      <c r="G6" s="146"/>
      <c r="H6" s="146"/>
      <c r="I6" s="145"/>
      <c r="J6" s="145"/>
      <c r="K6" s="145"/>
      <c r="L6" s="150"/>
    </row>
    <row r="7" spans="1:24" s="138" customFormat="1" ht="18" x14ac:dyDescent="0.25">
      <c r="A7" s="151" t="s">
        <v>73</v>
      </c>
      <c r="B7" s="152" t="s">
        <v>74</v>
      </c>
      <c r="C7" s="152" t="s">
        <v>75</v>
      </c>
      <c r="D7" s="152" t="s">
        <v>74</v>
      </c>
      <c r="E7" s="152" t="s">
        <v>76</v>
      </c>
      <c r="F7" s="153" t="s">
        <v>77</v>
      </c>
      <c r="G7" s="154"/>
      <c r="H7" s="155"/>
      <c r="I7" s="156" t="s">
        <v>78</v>
      </c>
      <c r="J7" s="156" t="s">
        <v>79</v>
      </c>
      <c r="K7" s="157" t="s">
        <v>80</v>
      </c>
      <c r="L7" s="158" t="s">
        <v>81</v>
      </c>
      <c r="M7" s="159"/>
      <c r="N7" s="159"/>
      <c r="O7" s="159"/>
      <c r="P7" s="159"/>
      <c r="Q7" s="159"/>
      <c r="R7" s="159"/>
      <c r="S7" s="159"/>
      <c r="T7" s="159"/>
      <c r="U7" s="159"/>
      <c r="V7" s="159"/>
      <c r="W7" s="159"/>
      <c r="X7" s="159"/>
    </row>
    <row r="8" spans="1:24" s="138" customFormat="1" ht="18" x14ac:dyDescent="0.25">
      <c r="A8" s="160"/>
      <c r="B8" s="161" t="s">
        <v>82</v>
      </c>
      <c r="C8" s="161" t="s">
        <v>40</v>
      </c>
      <c r="D8" s="161" t="s">
        <v>40</v>
      </c>
      <c r="E8" s="161" t="s">
        <v>40</v>
      </c>
      <c r="F8" s="162" t="s">
        <v>83</v>
      </c>
      <c r="G8" s="163"/>
      <c r="H8" s="164"/>
      <c r="I8" s="165"/>
      <c r="J8" s="165"/>
      <c r="K8" s="166"/>
      <c r="L8" s="167"/>
      <c r="M8" s="159"/>
      <c r="N8" s="159"/>
      <c r="O8" s="159"/>
      <c r="P8" s="159"/>
      <c r="Q8" s="159"/>
      <c r="R8" s="159"/>
      <c r="S8" s="159"/>
      <c r="T8" s="159"/>
      <c r="U8" s="159"/>
      <c r="V8" s="159"/>
      <c r="W8" s="159"/>
      <c r="X8" s="159"/>
    </row>
    <row r="9" spans="1:24" s="138" customFormat="1" ht="32.25" customHeight="1" x14ac:dyDescent="0.25">
      <c r="A9" s="168"/>
      <c r="B9" s="169"/>
      <c r="C9" s="169" t="s">
        <v>84</v>
      </c>
      <c r="D9" s="169" t="s">
        <v>84</v>
      </c>
      <c r="E9" s="169" t="s">
        <v>84</v>
      </c>
      <c r="F9" s="170"/>
      <c r="G9" s="171"/>
      <c r="H9" s="172"/>
      <c r="I9" s="173"/>
      <c r="J9" s="173"/>
      <c r="K9" s="174"/>
      <c r="L9" s="175"/>
    </row>
    <row r="10" spans="1:24" s="138" customFormat="1" ht="0.75" customHeight="1" x14ac:dyDescent="0.25">
      <c r="A10" s="176"/>
      <c r="B10" s="169"/>
      <c r="C10" s="169"/>
      <c r="D10" s="169"/>
      <c r="E10" s="169"/>
      <c r="F10" s="169"/>
      <c r="G10" s="169"/>
      <c r="H10" s="169"/>
      <c r="I10" s="169"/>
      <c r="J10" s="177"/>
      <c r="K10" s="178"/>
      <c r="L10" s="178"/>
    </row>
    <row r="11" spans="1:24" s="138" customFormat="1" ht="20.100000000000001" customHeight="1" x14ac:dyDescent="0.3">
      <c r="A11" s="209">
        <v>45273</v>
      </c>
      <c r="B11" s="180" t="s">
        <v>18</v>
      </c>
      <c r="C11" s="211">
        <v>945</v>
      </c>
      <c r="D11" s="211">
        <v>0</v>
      </c>
      <c r="E11" s="211">
        <v>945</v>
      </c>
      <c r="F11" s="233" t="s">
        <v>129</v>
      </c>
      <c r="G11" s="234"/>
      <c r="H11" s="235"/>
      <c r="I11" s="185" t="s">
        <v>130</v>
      </c>
      <c r="J11" s="186" t="s">
        <v>131</v>
      </c>
      <c r="K11" s="232" t="s">
        <v>132</v>
      </c>
      <c r="L11" s="232" t="s">
        <v>111</v>
      </c>
      <c r="N11" s="138" t="b">
        <f>OR(F11&lt;100,LEN(F11)=2)</f>
        <v>0</v>
      </c>
      <c r="O11" s="138" t="b">
        <f>OR(G11&lt;1000,LEN(G11)=3)</f>
        <v>1</v>
      </c>
      <c r="P11" s="138" t="b">
        <f>IF(H11&lt;1000,TRUE)</f>
        <v>1</v>
      </c>
      <c r="Q11" s="138" t="e">
        <f>OR(#REF!&lt;100000,LEN(#REF!)=5)</f>
        <v>#REF!</v>
      </c>
    </row>
    <row r="12" spans="1:24" s="138" customFormat="1" ht="20.100000000000001" customHeight="1" x14ac:dyDescent="0.3">
      <c r="A12" s="209">
        <v>45277</v>
      </c>
      <c r="B12" s="180" t="s">
        <v>27</v>
      </c>
      <c r="C12" s="211">
        <v>9.58</v>
      </c>
      <c r="D12" s="211">
        <v>1.59</v>
      </c>
      <c r="E12" s="211">
        <v>7.99</v>
      </c>
      <c r="F12" s="233" t="s">
        <v>133</v>
      </c>
      <c r="G12" s="234"/>
      <c r="H12" s="235"/>
      <c r="I12" s="185" t="s">
        <v>130</v>
      </c>
      <c r="J12" s="186" t="s">
        <v>134</v>
      </c>
      <c r="K12" s="232" t="s">
        <v>135</v>
      </c>
      <c r="L12" s="232" t="s">
        <v>136</v>
      </c>
    </row>
    <row r="13" spans="1:24" s="138" customFormat="1" ht="20.100000000000001" customHeight="1" x14ac:dyDescent="0.3">
      <c r="A13" s="209">
        <v>45277</v>
      </c>
      <c r="B13" s="180" t="s">
        <v>94</v>
      </c>
      <c r="C13" s="211">
        <v>14.68</v>
      </c>
      <c r="D13" s="211">
        <v>0.69</v>
      </c>
      <c r="E13" s="211">
        <v>13.99</v>
      </c>
      <c r="F13" s="233" t="s">
        <v>133</v>
      </c>
      <c r="G13" s="234"/>
      <c r="H13" s="235"/>
      <c r="I13" s="185" t="s">
        <v>130</v>
      </c>
      <c r="J13" s="186" t="s">
        <v>137</v>
      </c>
      <c r="K13" s="232" t="s">
        <v>135</v>
      </c>
      <c r="L13" s="232" t="s">
        <v>136</v>
      </c>
    </row>
    <row r="14" spans="1:24" s="138" customFormat="1" ht="20.100000000000001" customHeight="1" x14ac:dyDescent="0.3">
      <c r="A14" s="209">
        <v>45277</v>
      </c>
      <c r="B14" s="180" t="s">
        <v>96</v>
      </c>
      <c r="C14" s="211">
        <v>144.28</v>
      </c>
      <c r="D14" s="211">
        <v>0</v>
      </c>
      <c r="E14" s="211">
        <v>144.28</v>
      </c>
      <c r="F14" s="233" t="s">
        <v>138</v>
      </c>
      <c r="G14" s="234"/>
      <c r="H14" s="235"/>
      <c r="I14" s="185" t="s">
        <v>130</v>
      </c>
      <c r="J14" s="186" t="s">
        <v>139</v>
      </c>
      <c r="K14" s="232" t="s">
        <v>135</v>
      </c>
      <c r="L14" s="232" t="s">
        <v>140</v>
      </c>
    </row>
    <row r="15" spans="1:24" s="138" customFormat="1" ht="20.100000000000001" customHeight="1" x14ac:dyDescent="0.3">
      <c r="A15" s="209">
        <v>45278</v>
      </c>
      <c r="B15" s="180" t="s">
        <v>18</v>
      </c>
      <c r="C15" s="211">
        <v>96.45</v>
      </c>
      <c r="D15" s="211">
        <v>0</v>
      </c>
      <c r="E15" s="211">
        <v>96.45</v>
      </c>
      <c r="F15" s="233" t="s">
        <v>138</v>
      </c>
      <c r="G15" s="234"/>
      <c r="H15" s="235"/>
      <c r="I15" s="185" t="s">
        <v>130</v>
      </c>
      <c r="J15" s="186" t="s">
        <v>141</v>
      </c>
      <c r="K15" s="232" t="s">
        <v>114</v>
      </c>
      <c r="L15" s="232" t="s">
        <v>140</v>
      </c>
    </row>
    <row r="16" spans="1:24" s="138" customFormat="1" ht="20.100000000000001" customHeight="1" x14ac:dyDescent="0.3">
      <c r="A16" s="209">
        <v>45287</v>
      </c>
      <c r="B16" s="180" t="s">
        <v>27</v>
      </c>
      <c r="C16" s="211">
        <v>31</v>
      </c>
      <c r="D16" s="211">
        <v>5.17</v>
      </c>
      <c r="E16" s="211">
        <v>25.83</v>
      </c>
      <c r="F16" s="233" t="s">
        <v>138</v>
      </c>
      <c r="G16" s="234"/>
      <c r="H16" s="235"/>
      <c r="I16" s="185" t="s">
        <v>130</v>
      </c>
      <c r="J16" s="186" t="s">
        <v>142</v>
      </c>
      <c r="K16" s="232" t="s">
        <v>143</v>
      </c>
      <c r="L16" s="232" t="s">
        <v>111</v>
      </c>
    </row>
    <row r="17" spans="1:17" s="138" customFormat="1" ht="20.100000000000001" customHeight="1" x14ac:dyDescent="0.3">
      <c r="A17" s="209">
        <v>45291</v>
      </c>
      <c r="B17" s="180" t="s">
        <v>18</v>
      </c>
      <c r="C17" s="211">
        <v>100</v>
      </c>
      <c r="D17" s="211">
        <v>0</v>
      </c>
      <c r="E17" s="211">
        <v>100</v>
      </c>
      <c r="F17" s="233" t="s">
        <v>144</v>
      </c>
      <c r="G17" s="234"/>
      <c r="H17" s="235"/>
      <c r="I17" s="185" t="s">
        <v>130</v>
      </c>
      <c r="J17" s="186" t="s">
        <v>145</v>
      </c>
      <c r="K17" s="232" t="s">
        <v>146</v>
      </c>
      <c r="L17" s="232" t="s">
        <v>147</v>
      </c>
    </row>
    <row r="18" spans="1:17" s="138" customFormat="1" ht="20.100000000000001" customHeight="1" x14ac:dyDescent="0.3">
      <c r="A18" s="209">
        <v>45291</v>
      </c>
      <c r="B18" s="180" t="s">
        <v>18</v>
      </c>
      <c r="C18" s="211">
        <v>367.38</v>
      </c>
      <c r="D18" s="211">
        <v>0</v>
      </c>
      <c r="E18" s="211">
        <v>367.38</v>
      </c>
      <c r="F18" s="233" t="s">
        <v>148</v>
      </c>
      <c r="G18" s="234"/>
      <c r="H18" s="235"/>
      <c r="I18" s="185" t="s">
        <v>130</v>
      </c>
      <c r="J18" s="186" t="s">
        <v>149</v>
      </c>
      <c r="K18" s="232" t="s">
        <v>146</v>
      </c>
      <c r="L18" s="232" t="s">
        <v>147</v>
      </c>
    </row>
    <row r="19" spans="1:17" s="138" customFormat="1" ht="20.100000000000001" customHeight="1" x14ac:dyDescent="0.3">
      <c r="A19" s="209">
        <v>45299</v>
      </c>
      <c r="B19" s="180" t="s">
        <v>27</v>
      </c>
      <c r="C19" s="211">
        <v>399.99</v>
      </c>
      <c r="D19" s="211">
        <v>66.67</v>
      </c>
      <c r="E19" s="211">
        <v>333.32</v>
      </c>
      <c r="F19" s="233" t="s">
        <v>138</v>
      </c>
      <c r="G19" s="234"/>
      <c r="H19" s="235"/>
      <c r="I19" s="185" t="s">
        <v>130</v>
      </c>
      <c r="J19" s="186" t="s">
        <v>150</v>
      </c>
      <c r="K19" s="232" t="s">
        <v>151</v>
      </c>
      <c r="L19" s="232" t="s">
        <v>111</v>
      </c>
    </row>
    <row r="20" spans="1:17" s="138" customFormat="1" ht="20.100000000000001" customHeight="1" x14ac:dyDescent="0.3">
      <c r="A20" s="209">
        <v>45301</v>
      </c>
      <c r="B20" s="180" t="s">
        <v>27</v>
      </c>
      <c r="C20" s="211">
        <v>11.8</v>
      </c>
      <c r="D20" s="211">
        <v>1.97</v>
      </c>
      <c r="E20" s="211">
        <v>9.83</v>
      </c>
      <c r="F20" s="233" t="s">
        <v>133</v>
      </c>
      <c r="G20" s="234"/>
      <c r="H20" s="235"/>
      <c r="I20" s="185" t="s">
        <v>130</v>
      </c>
      <c r="J20" s="186" t="s">
        <v>152</v>
      </c>
      <c r="K20" s="232" t="s">
        <v>153</v>
      </c>
      <c r="L20" s="232" t="s">
        <v>105</v>
      </c>
      <c r="N20" s="138" t="b">
        <f>OR(F20&lt;100,LEN(F20)=2)</f>
        <v>0</v>
      </c>
      <c r="O20" s="138" t="b">
        <f>OR(G20&lt;1000,LEN(G20)=3)</f>
        <v>1</v>
      </c>
      <c r="P20" s="138" t="b">
        <f>IF(H20&lt;1000,TRUE)</f>
        <v>1</v>
      </c>
      <c r="Q20" s="138" t="e">
        <f>OR(#REF!&lt;100000,LEN(#REF!)=5)</f>
        <v>#REF!</v>
      </c>
    </row>
    <row r="21" spans="1:17" s="138" customFormat="1" ht="20.100000000000001" customHeight="1" x14ac:dyDescent="0.3">
      <c r="A21" s="209"/>
      <c r="B21" s="180"/>
      <c r="C21" s="211"/>
      <c r="D21" s="211"/>
      <c r="E21" s="211"/>
      <c r="F21" s="233"/>
      <c r="G21" s="234"/>
      <c r="H21" s="235"/>
      <c r="I21" s="185"/>
      <c r="J21" s="186"/>
      <c r="K21" s="232"/>
      <c r="L21" s="232"/>
      <c r="N21" s="138" t="b">
        <f>OR(F21&lt;100,LEN(F21)=2)</f>
        <v>1</v>
      </c>
      <c r="O21" s="138" t="b">
        <f>OR(G21&lt;1000,LEN(G21)=3)</f>
        <v>1</v>
      </c>
      <c r="P21" s="138" t="b">
        <f>IF(H21&lt;1000,TRUE)</f>
        <v>1</v>
      </c>
      <c r="Q21" s="138" t="e">
        <f>OR(#REF!&lt;100000,LEN(#REF!)=5)</f>
        <v>#REF!</v>
      </c>
    </row>
    <row r="22" spans="1:17" s="138" customFormat="1" ht="20.100000000000001" customHeight="1" thickBot="1" x14ac:dyDescent="0.3">
      <c r="A22" s="190" t="s">
        <v>89</v>
      </c>
      <c r="B22" s="191"/>
      <c r="C22" s="192">
        <f>SUM(C11:C21)</f>
        <v>2120.16</v>
      </c>
      <c r="D22" s="192">
        <f>SUM(D11:D21)</f>
        <v>76.09</v>
      </c>
      <c r="E22" s="192">
        <f>SUM(E11:E21)</f>
        <v>2044.07</v>
      </c>
      <c r="F22" s="193"/>
      <c r="G22" s="194"/>
      <c r="H22" s="195"/>
      <c r="I22" s="196"/>
      <c r="J22" s="197"/>
      <c r="K22" s="198"/>
      <c r="L22" s="199"/>
    </row>
    <row r="25" spans="1:17" s="200" customFormat="1" ht="15.75" x14ac:dyDescent="0.25">
      <c r="B25" s="201" t="s">
        <v>90</v>
      </c>
      <c r="C25" s="202"/>
    </row>
    <row r="26" spans="1:17" s="200" customFormat="1" ht="15" x14ac:dyDescent="0.2">
      <c r="B26" s="203" t="s">
        <v>51</v>
      </c>
      <c r="C26" s="204" t="s">
        <v>91</v>
      </c>
    </row>
    <row r="27" spans="1:17" s="200" customFormat="1" ht="15" x14ac:dyDescent="0.2">
      <c r="B27" s="203" t="s">
        <v>18</v>
      </c>
      <c r="C27" s="204" t="s">
        <v>92</v>
      </c>
    </row>
    <row r="28" spans="1:17" s="200" customFormat="1" ht="15" x14ac:dyDescent="0.2">
      <c r="B28" s="203" t="s">
        <v>27</v>
      </c>
      <c r="C28" s="204" t="s">
        <v>93</v>
      </c>
    </row>
    <row r="29" spans="1:17" s="200" customFormat="1" ht="15" x14ac:dyDescent="0.2">
      <c r="B29" s="203" t="s">
        <v>94</v>
      </c>
      <c r="C29" s="204" t="s">
        <v>95</v>
      </c>
    </row>
    <row r="30" spans="1:17" s="200" customFormat="1" ht="15" x14ac:dyDescent="0.2">
      <c r="B30" s="205" t="s">
        <v>96</v>
      </c>
      <c r="C30" s="206" t="s">
        <v>97</v>
      </c>
    </row>
    <row r="33" spans="2:3" x14ac:dyDescent="0.2">
      <c r="B33" s="207"/>
      <c r="C33" s="207"/>
    </row>
  </sheetData>
  <mergeCells count="25">
    <mergeCell ref="B25:C25"/>
    <mergeCell ref="B33:C33"/>
    <mergeCell ref="F17:H17"/>
    <mergeCell ref="F18:H18"/>
    <mergeCell ref="F19:H19"/>
    <mergeCell ref="F20:H20"/>
    <mergeCell ref="F21:H21"/>
    <mergeCell ref="A22:B22"/>
    <mergeCell ref="F22:H22"/>
    <mergeCell ref="F11:H11"/>
    <mergeCell ref="F12:H12"/>
    <mergeCell ref="F13:H13"/>
    <mergeCell ref="F14:H14"/>
    <mergeCell ref="F15:H15"/>
    <mergeCell ref="F16:H16"/>
    <mergeCell ref="B1:D1"/>
    <mergeCell ref="B2:D2"/>
    <mergeCell ref="A5:L5"/>
    <mergeCell ref="A7:A9"/>
    <mergeCell ref="F7:H7"/>
    <mergeCell ref="I7:I9"/>
    <mergeCell ref="J7:J9"/>
    <mergeCell ref="K7:K9"/>
    <mergeCell ref="L7:L9"/>
    <mergeCell ref="F8:H9"/>
  </mergeCells>
  <conditionalFormatting sqref="A11:A21">
    <cfRule type="expression" dxfId="73" priority="8" stopIfTrue="1">
      <formula>AND(NOT(ISBLANK(C11)),ISBLANK(A11))</formula>
    </cfRule>
  </conditionalFormatting>
  <conditionalFormatting sqref="B11:B21">
    <cfRule type="expression" dxfId="72" priority="7" stopIfTrue="1">
      <formula>AND(NOT(ISBLANK(C11)),ISBLANK(B11))</formula>
    </cfRule>
  </conditionalFormatting>
  <conditionalFormatting sqref="B1:D2">
    <cfRule type="expression" dxfId="71" priority="6" stopIfTrue="1">
      <formula>ISBLANK(B1)</formula>
    </cfRule>
  </conditionalFormatting>
  <conditionalFormatting sqref="C3">
    <cfRule type="expression" dxfId="70" priority="5" stopIfTrue="1">
      <formula>ISBLANK(C3)</formula>
    </cfRule>
  </conditionalFormatting>
  <conditionalFormatting sqref="E3">
    <cfRule type="expression" dxfId="69" priority="1" stopIfTrue="1">
      <formula>ISBLANK(E3)</formula>
    </cfRule>
  </conditionalFormatting>
  <conditionalFormatting sqref="I11:I21">
    <cfRule type="expression" priority="2" stopIfTrue="1">
      <formula>AND(SUM($N11:$R11)&gt;0,NOT(ISBLANK(I11)))</formula>
    </cfRule>
    <cfRule type="expression" dxfId="68" priority="3" stopIfTrue="1">
      <formula>SUM($N11:$R11)&gt;0</formula>
    </cfRule>
  </conditionalFormatting>
  <conditionalFormatting sqref="J11:L21">
    <cfRule type="expression" dxfId="67" priority="4" stopIfTrue="1">
      <formula>AND(NOT(ISBLANK($C11)),ISBLANK(J11))</formula>
    </cfRule>
  </conditionalFormatting>
  <dataValidations count="3">
    <dataValidation type="textLength" operator="lessThan" allowBlank="1" showInputMessage="1" showErrorMessage="1" sqref="B2:D2" xr:uid="{8CC5CD67-7666-478D-9D9E-65E2CF30BB4C}">
      <formula1>250</formula1>
    </dataValidation>
    <dataValidation type="date" allowBlank="1" showInputMessage="1" showErrorMessage="1" sqref="E3 C3" xr:uid="{78CB937B-C51A-43B2-A15A-41456FE1F125}">
      <formula1>44938</formula1>
      <formula2>73031</formula2>
    </dataValidation>
    <dataValidation type="list" allowBlank="1" showInputMessage="1" showErrorMessage="1" sqref="B11:B21" xr:uid="{40D664E0-66E1-482A-8981-A20089C8E391}">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5FD6-30F3-4645-B482-C49E1A4EBD16}">
  <sheetPr>
    <pageSetUpPr fitToPage="1"/>
  </sheetPr>
  <dimension ref="A1:Y26"/>
  <sheetViews>
    <sheetView zoomScaleNormal="100" workbookViewId="0">
      <selection activeCell="A2" sqref="A2"/>
    </sheetView>
  </sheetViews>
  <sheetFormatPr defaultColWidth="9.140625" defaultRowHeight="12.75" outlineLevelCol="1" x14ac:dyDescent="0.2"/>
  <cols>
    <col min="1" max="1" width="10.7109375" style="208" customWidth="1"/>
    <col min="2" max="2" width="20.7109375" style="208" customWidth="1"/>
    <col min="3" max="3" width="10.7109375" style="208" customWidth="1"/>
    <col min="4" max="4" width="22.7109375" style="208" customWidth="1"/>
    <col min="5" max="6" width="20.7109375" style="208" customWidth="1"/>
    <col min="7" max="7" width="8.42578125" style="208" customWidth="1"/>
    <col min="8" max="8" width="9" style="208" customWidth="1"/>
    <col min="9" max="9" width="11.7109375" style="208" bestFit="1" customWidth="1"/>
    <col min="10" max="10" width="29.7109375" style="208" customWidth="1"/>
    <col min="11" max="11" width="60.42578125" style="208" bestFit="1" customWidth="1"/>
    <col min="12" max="12" width="27.42578125" style="208" customWidth="1"/>
    <col min="13" max="13" width="36.42578125" style="208" bestFit="1" customWidth="1"/>
    <col min="14" max="14" width="9.140625" style="208"/>
    <col min="15" max="18" width="0" style="208" hidden="1" customWidth="1" outlineLevel="1"/>
    <col min="19" max="19" width="9.140625" style="208" collapsed="1"/>
    <col min="20" max="16384" width="9.140625" style="208"/>
  </cols>
  <sheetData>
    <row r="1" spans="1:25" s="138" customFormat="1" ht="36.75" customHeight="1" x14ac:dyDescent="0.25">
      <c r="B1" s="133" t="s">
        <v>66</v>
      </c>
      <c r="C1" s="134" t="s">
        <v>67</v>
      </c>
      <c r="D1" s="135"/>
      <c r="E1" s="135"/>
      <c r="F1" s="136"/>
      <c r="G1" s="136"/>
      <c r="H1" s="136"/>
      <c r="I1" s="136"/>
      <c r="J1" s="136"/>
      <c r="K1" s="137"/>
      <c r="L1" s="137"/>
      <c r="M1" s="137"/>
    </row>
    <row r="2" spans="1:25" s="138" customFormat="1" ht="36.75" customHeight="1" x14ac:dyDescent="0.25">
      <c r="B2" s="139" t="s">
        <v>68</v>
      </c>
      <c r="C2" s="134"/>
      <c r="D2" s="135"/>
      <c r="E2" s="135"/>
      <c r="F2" s="140"/>
      <c r="G2" s="140"/>
      <c r="H2" s="140"/>
      <c r="I2" s="140"/>
      <c r="J2" s="140"/>
    </row>
    <row r="3" spans="1:25" s="138" customFormat="1" ht="36" customHeight="1" x14ac:dyDescent="0.25">
      <c r="B3" s="141" t="s">
        <v>69</v>
      </c>
      <c r="C3" s="142" t="s">
        <v>70</v>
      </c>
      <c r="D3" s="143">
        <v>45272</v>
      </c>
      <c r="E3" s="142" t="s">
        <v>71</v>
      </c>
      <c r="F3" s="143">
        <v>45302</v>
      </c>
      <c r="G3" s="144"/>
    </row>
    <row r="4" spans="1:25" s="138" customFormat="1" ht="21.75" customHeight="1" thickBot="1" x14ac:dyDescent="0.3">
      <c r="B4" s="145"/>
      <c r="C4" s="145"/>
      <c r="D4" s="145"/>
      <c r="E4" s="145"/>
      <c r="F4" s="145"/>
      <c r="G4" s="146"/>
      <c r="H4" s="146"/>
      <c r="I4" s="146"/>
      <c r="J4" s="145"/>
      <c r="K4" s="145"/>
      <c r="L4" s="145"/>
    </row>
    <row r="5" spans="1:25" s="138" customFormat="1" ht="36" customHeight="1" thickBot="1" x14ac:dyDescent="0.3">
      <c r="B5" s="147" t="s">
        <v>72</v>
      </c>
      <c r="C5" s="148"/>
      <c r="D5" s="148"/>
      <c r="E5" s="148"/>
      <c r="F5" s="148"/>
      <c r="G5" s="148"/>
      <c r="H5" s="148"/>
      <c r="I5" s="148"/>
      <c r="J5" s="148"/>
      <c r="K5" s="148"/>
      <c r="L5" s="148"/>
      <c r="M5" s="149"/>
    </row>
    <row r="6" spans="1:25" s="138" customFormat="1" ht="21.75" customHeight="1" x14ac:dyDescent="0.25">
      <c r="B6" s="145"/>
      <c r="C6" s="145"/>
      <c r="D6" s="145"/>
      <c r="E6" s="145"/>
      <c r="F6" s="145"/>
      <c r="G6" s="146"/>
      <c r="H6" s="146"/>
      <c r="I6" s="146"/>
      <c r="J6" s="145"/>
      <c r="K6" s="145"/>
      <c r="L6" s="145"/>
      <c r="M6" s="150"/>
    </row>
    <row r="7" spans="1:25" s="138" customFormat="1" ht="18" x14ac:dyDescent="0.25">
      <c r="A7" s="138" t="s">
        <v>170</v>
      </c>
      <c r="B7" s="151" t="s">
        <v>73</v>
      </c>
      <c r="C7" s="152" t="s">
        <v>74</v>
      </c>
      <c r="D7" s="152" t="s">
        <v>75</v>
      </c>
      <c r="E7" s="152" t="s">
        <v>74</v>
      </c>
      <c r="F7" s="152" t="s">
        <v>76</v>
      </c>
      <c r="G7" s="153" t="s">
        <v>77</v>
      </c>
      <c r="H7" s="154"/>
      <c r="I7" s="155"/>
      <c r="J7" s="156" t="s">
        <v>78</v>
      </c>
      <c r="K7" s="156" t="s">
        <v>79</v>
      </c>
      <c r="L7" s="157" t="s">
        <v>80</v>
      </c>
      <c r="M7" s="158" t="s">
        <v>81</v>
      </c>
      <c r="N7" s="159"/>
      <c r="O7" s="159"/>
      <c r="P7" s="159"/>
      <c r="Q7" s="159"/>
      <c r="R7" s="159"/>
      <c r="S7" s="159"/>
      <c r="T7" s="159"/>
      <c r="U7" s="159"/>
      <c r="V7" s="159"/>
      <c r="W7" s="159"/>
      <c r="X7" s="159"/>
      <c r="Y7" s="159"/>
    </row>
    <row r="8" spans="1:25" s="138" customFormat="1" ht="18" x14ac:dyDescent="0.25">
      <c r="A8" s="159" t="s">
        <v>171</v>
      </c>
      <c r="B8" s="160"/>
      <c r="C8" s="161" t="s">
        <v>82</v>
      </c>
      <c r="D8" s="161" t="s">
        <v>40</v>
      </c>
      <c r="E8" s="161" t="s">
        <v>40</v>
      </c>
      <c r="F8" s="161" t="s">
        <v>40</v>
      </c>
      <c r="G8" s="162" t="s">
        <v>83</v>
      </c>
      <c r="H8" s="163"/>
      <c r="I8" s="164"/>
      <c r="J8" s="165"/>
      <c r="K8" s="165"/>
      <c r="L8" s="166"/>
      <c r="M8" s="167"/>
      <c r="N8" s="159"/>
      <c r="O8" s="159"/>
      <c r="P8" s="159"/>
      <c r="Q8" s="159"/>
      <c r="R8" s="159"/>
      <c r="S8" s="159"/>
      <c r="T8" s="159"/>
      <c r="U8" s="159"/>
      <c r="V8" s="159"/>
      <c r="W8" s="159"/>
      <c r="X8" s="159"/>
      <c r="Y8" s="159"/>
    </row>
    <row r="9" spans="1:25" s="138" customFormat="1" ht="32.25" customHeight="1" x14ac:dyDescent="0.25">
      <c r="A9" s="236" t="s">
        <v>171</v>
      </c>
      <c r="B9" s="168"/>
      <c r="C9" s="169"/>
      <c r="D9" s="169" t="s">
        <v>84</v>
      </c>
      <c r="E9" s="169" t="s">
        <v>84</v>
      </c>
      <c r="F9" s="169" t="s">
        <v>84</v>
      </c>
      <c r="G9" s="170"/>
      <c r="H9" s="171"/>
      <c r="I9" s="172"/>
      <c r="J9" s="173"/>
      <c r="K9" s="173"/>
      <c r="L9" s="174"/>
      <c r="M9" s="175"/>
    </row>
    <row r="10" spans="1:25" s="138" customFormat="1" ht="0.75" customHeight="1" x14ac:dyDescent="0.25">
      <c r="A10" s="159"/>
      <c r="B10" s="176"/>
      <c r="C10" s="169"/>
      <c r="D10" s="169"/>
      <c r="E10" s="169"/>
      <c r="F10" s="169"/>
      <c r="G10" s="169"/>
      <c r="H10" s="169"/>
      <c r="I10" s="169"/>
      <c r="J10" s="169"/>
      <c r="K10" s="177"/>
      <c r="L10" s="178"/>
      <c r="M10" s="178"/>
    </row>
    <row r="11" spans="1:25" s="138" customFormat="1" ht="20.100000000000001" customHeight="1" x14ac:dyDescent="0.3">
      <c r="A11" s="159"/>
      <c r="B11" s="209">
        <v>45261</v>
      </c>
      <c r="C11" s="180" t="s">
        <v>18</v>
      </c>
      <c r="D11" s="210">
        <v>17.989999999999998</v>
      </c>
      <c r="E11" s="211">
        <v>0</v>
      </c>
      <c r="F11" s="211">
        <v>17.989999999999998</v>
      </c>
      <c r="G11" s="182">
        <v>110</v>
      </c>
      <c r="H11" s="183">
        <v>4400</v>
      </c>
      <c r="I11" s="184" t="s">
        <v>172</v>
      </c>
      <c r="J11" s="215" t="s">
        <v>130</v>
      </c>
      <c r="K11" s="216" t="s">
        <v>173</v>
      </c>
      <c r="L11" s="217" t="s">
        <v>174</v>
      </c>
      <c r="M11" s="217" t="s">
        <v>111</v>
      </c>
    </row>
    <row r="12" spans="1:25" s="138" customFormat="1" ht="20.100000000000001" customHeight="1" x14ac:dyDescent="0.3">
      <c r="A12" s="159">
        <v>1</v>
      </c>
      <c r="B12" s="209">
        <v>45264</v>
      </c>
      <c r="C12" s="180" t="s">
        <v>27</v>
      </c>
      <c r="D12" s="210">
        <v>404.4</v>
      </c>
      <c r="E12" s="211">
        <v>67.400000000000006</v>
      </c>
      <c r="F12" s="211">
        <v>337</v>
      </c>
      <c r="G12" s="182">
        <v>110</v>
      </c>
      <c r="H12" s="183">
        <v>4020</v>
      </c>
      <c r="I12" s="184"/>
      <c r="J12" s="215" t="s">
        <v>130</v>
      </c>
      <c r="K12" s="216" t="s">
        <v>175</v>
      </c>
      <c r="L12" s="217" t="s">
        <v>176</v>
      </c>
      <c r="M12" s="217" t="s">
        <v>177</v>
      </c>
    </row>
    <row r="13" spans="1:25" s="138" customFormat="1" ht="20.100000000000001" customHeight="1" x14ac:dyDescent="0.3">
      <c r="A13" s="159">
        <v>2</v>
      </c>
      <c r="B13" s="209">
        <v>45266</v>
      </c>
      <c r="C13" s="180" t="s">
        <v>27</v>
      </c>
      <c r="D13" s="210">
        <v>93.94</v>
      </c>
      <c r="E13" s="211">
        <v>15.66</v>
      </c>
      <c r="F13" s="211">
        <v>78.28</v>
      </c>
      <c r="G13" s="182">
        <v>110</v>
      </c>
      <c r="H13" s="183">
        <v>2001</v>
      </c>
      <c r="I13" s="184"/>
      <c r="J13" s="215" t="s">
        <v>130</v>
      </c>
      <c r="K13" s="216" t="s">
        <v>178</v>
      </c>
      <c r="L13" s="217" t="s">
        <v>179</v>
      </c>
      <c r="M13" s="217" t="s">
        <v>136</v>
      </c>
    </row>
    <row r="14" spans="1:25" s="138" customFormat="1" ht="20.100000000000001" customHeight="1" x14ac:dyDescent="0.3">
      <c r="A14" s="159">
        <v>3</v>
      </c>
      <c r="B14" s="209">
        <v>45266</v>
      </c>
      <c r="C14" s="180" t="s">
        <v>27</v>
      </c>
      <c r="D14" s="210">
        <v>203.96</v>
      </c>
      <c r="E14" s="211">
        <v>33.99</v>
      </c>
      <c r="F14" s="211">
        <v>169.97</v>
      </c>
      <c r="G14" s="182">
        <v>110</v>
      </c>
      <c r="H14" s="183">
        <v>4001</v>
      </c>
      <c r="I14" s="184"/>
      <c r="J14" s="215" t="s">
        <v>130</v>
      </c>
      <c r="K14" s="216" t="s">
        <v>180</v>
      </c>
      <c r="L14" s="217" t="s">
        <v>181</v>
      </c>
      <c r="M14" s="217" t="s">
        <v>111</v>
      </c>
    </row>
    <row r="15" spans="1:25" s="138" customFormat="1" ht="20.100000000000001" customHeight="1" thickBot="1" x14ac:dyDescent="0.3">
      <c r="A15" s="159"/>
      <c r="B15" s="190" t="s">
        <v>89</v>
      </c>
      <c r="C15" s="191"/>
      <c r="D15" s="192">
        <f>SUM(D11:D14)</f>
        <v>720.29</v>
      </c>
      <c r="E15" s="192">
        <f>SUM(E11:E14)</f>
        <v>117.05000000000001</v>
      </c>
      <c r="F15" s="192">
        <f>SUM(F11:F14)</f>
        <v>603.24</v>
      </c>
      <c r="G15" s="193"/>
      <c r="H15" s="194"/>
      <c r="I15" s="195"/>
      <c r="J15" s="196"/>
      <c r="K15" s="197"/>
      <c r="L15" s="198"/>
      <c r="M15" s="199"/>
    </row>
    <row r="18" spans="3:4" s="200" customFormat="1" ht="15.75" x14ac:dyDescent="0.25">
      <c r="C18" s="201" t="s">
        <v>90</v>
      </c>
      <c r="D18" s="202"/>
    </row>
    <row r="19" spans="3:4" s="200" customFormat="1" ht="15" x14ac:dyDescent="0.2">
      <c r="C19" s="203" t="s">
        <v>51</v>
      </c>
      <c r="D19" s="204" t="s">
        <v>91</v>
      </c>
    </row>
    <row r="20" spans="3:4" s="200" customFormat="1" ht="15" x14ac:dyDescent="0.2">
      <c r="C20" s="203" t="s">
        <v>18</v>
      </c>
      <c r="D20" s="204" t="s">
        <v>92</v>
      </c>
    </row>
    <row r="21" spans="3:4" s="200" customFormat="1" ht="15" x14ac:dyDescent="0.2">
      <c r="C21" s="203" t="s">
        <v>27</v>
      </c>
      <c r="D21" s="204" t="s">
        <v>93</v>
      </c>
    </row>
    <row r="22" spans="3:4" s="200" customFormat="1" ht="15" x14ac:dyDescent="0.2">
      <c r="C22" s="203" t="s">
        <v>94</v>
      </c>
      <c r="D22" s="204" t="s">
        <v>95</v>
      </c>
    </row>
    <row r="23" spans="3:4" s="200" customFormat="1" ht="15" x14ac:dyDescent="0.2">
      <c r="C23" s="205" t="s">
        <v>96</v>
      </c>
      <c r="D23" s="206" t="s">
        <v>97</v>
      </c>
    </row>
    <row r="26" spans="3:4" x14ac:dyDescent="0.2">
      <c r="C26" s="207"/>
      <c r="D26" s="207"/>
    </row>
  </sheetData>
  <mergeCells count="14">
    <mergeCell ref="B15:C15"/>
    <mergeCell ref="G15:I15"/>
    <mergeCell ref="C18:D18"/>
    <mergeCell ref="C26:D26"/>
    <mergeCell ref="C1:E1"/>
    <mergeCell ref="C2:E2"/>
    <mergeCell ref="B5:M5"/>
    <mergeCell ref="B7:B9"/>
    <mergeCell ref="G7:I7"/>
    <mergeCell ref="J7:J9"/>
    <mergeCell ref="K7:K9"/>
    <mergeCell ref="L7:L9"/>
    <mergeCell ref="M7:M9"/>
    <mergeCell ref="G8:I9"/>
  </mergeCells>
  <conditionalFormatting sqref="B11:B14">
    <cfRule type="expression" dxfId="52" priority="5" stopIfTrue="1">
      <formula>AND(NOT(ISBLANK(D11)),ISBLANK(B11))</formula>
    </cfRule>
  </conditionalFormatting>
  <conditionalFormatting sqref="C11:C14">
    <cfRule type="expression" dxfId="51" priority="4" stopIfTrue="1">
      <formula>AND(NOT(ISBLANK(D11)),ISBLANK(C11))</formula>
    </cfRule>
  </conditionalFormatting>
  <conditionalFormatting sqref="C1:E2">
    <cfRule type="expression" dxfId="50" priority="8" stopIfTrue="1">
      <formula>ISBLANK(C1)</formula>
    </cfRule>
  </conditionalFormatting>
  <conditionalFormatting sqref="D3">
    <cfRule type="expression" dxfId="49" priority="7" stopIfTrue="1">
      <formula>ISBLANK(D3)</formula>
    </cfRule>
  </conditionalFormatting>
  <conditionalFormatting sqref="F3">
    <cfRule type="expression" dxfId="48" priority="6" stopIfTrue="1">
      <formula>ISBLANK(F3)</formula>
    </cfRule>
  </conditionalFormatting>
  <conditionalFormatting sqref="J11:J14">
    <cfRule type="expression" priority="1" stopIfTrue="1">
      <formula>AND(SUM($O11:$S11)&gt;0,NOT(ISBLANK(J11)))</formula>
    </cfRule>
    <cfRule type="expression" dxfId="47" priority="2" stopIfTrue="1">
      <formula>SUM($O11:$S11)&gt;0</formula>
    </cfRule>
  </conditionalFormatting>
  <conditionalFormatting sqref="K11:M14">
    <cfRule type="expression" dxfId="46" priority="3" stopIfTrue="1">
      <formula>AND(NOT(ISBLANK($D11)),ISBLANK(K11))</formula>
    </cfRule>
  </conditionalFormatting>
  <dataValidations count="3">
    <dataValidation type="list" allowBlank="1" showInputMessage="1" showErrorMessage="1" sqref="C11:C14" xr:uid="{B2972FCD-C92D-410F-81EB-671F8957F6CF}">
      <formula1>$C$19:$C$23</formula1>
    </dataValidation>
    <dataValidation type="textLength" operator="lessThan" allowBlank="1" showInputMessage="1" showErrorMessage="1" sqref="C2:E2" xr:uid="{197CA9A3-6C81-49DA-AD9A-C999D24E034C}">
      <formula1>250</formula1>
    </dataValidation>
    <dataValidation type="date" allowBlank="1" showInputMessage="1" showErrorMessage="1" sqref="F3 D3" xr:uid="{1FA81550-4ECF-4760-88BD-2337D5977501}">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Finance</vt:lpstr>
      <vt:lpstr>Facilities</vt:lpstr>
      <vt:lpstr>Facilities1</vt:lpstr>
      <vt:lpstr>Family support</vt:lpstr>
      <vt:lpstr>Greenspace</vt:lpstr>
      <vt:lpstr>Housing</vt:lpstr>
      <vt:lpstr>Housing1</vt:lpstr>
      <vt:lpstr>Housing2</vt:lpstr>
      <vt:lpstr>JWS</vt:lpstr>
      <vt:lpstr>JWS1</vt:lpstr>
      <vt:lpstr>Parking</vt:lpstr>
      <vt:lpstr>Strategic Management</vt:lpstr>
      <vt:lpstr>Theatre</vt:lpstr>
      <vt:lpstr>Theatre2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Smith</dc:creator>
  <cp:lastModifiedBy>Michelle Smith</cp:lastModifiedBy>
  <dcterms:created xsi:type="dcterms:W3CDTF">2024-01-26T16:05:19Z</dcterms:created>
  <dcterms:modified xsi:type="dcterms:W3CDTF">2024-01-26T16:20:07Z</dcterms:modified>
</cp:coreProperties>
</file>