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C:\Users\Michelle.Smith\Box\Transactions\Transparency reporting\Procurement cards (PUBLISHED DIRECTLY TO WEB)\"/>
    </mc:Choice>
  </mc:AlternateContent>
  <xr:revisionPtr revIDLastSave="0" documentId="13_ncr:1_{3EE80E5C-9A66-40A1-80BE-6746E125B10E}" xr6:coauthVersionLast="47" xr6:coauthVersionMax="47" xr10:uidLastSave="{00000000-0000-0000-0000-000000000000}"/>
  <bookViews>
    <workbookView xWindow="-28920" yWindow="-60" windowWidth="29040" windowHeight="15840" firstSheet="3" activeTab="12" xr2:uid="{00000000-000D-0000-FFFF-FFFF00000000}"/>
  </bookViews>
  <sheets>
    <sheet name="Car parking" sheetId="68" r:id="rId1"/>
    <sheet name="Civic Support" sheetId="66" r:id="rId2"/>
    <sheet name="Facilities" sheetId="53" r:id="rId3"/>
    <sheet name="Family Support" sheetId="65" r:id="rId4"/>
    <sheet name="Greenspace" sheetId="11" r:id="rId5"/>
    <sheet name="Housing" sheetId="34" r:id="rId6"/>
    <sheet name="Housing 1" sheetId="67" r:id="rId7"/>
    <sheet name="Housing 2" sheetId="64" r:id="rId8"/>
    <sheet name="Housing 3" sheetId="60" r:id="rId9"/>
    <sheet name="JWS" sheetId="20" r:id="rId10"/>
    <sheet name="JWS1" sheetId="50" r:id="rId11"/>
    <sheet name="JWS2" sheetId="59" r:id="rId12"/>
    <sheet name="Legal" sheetId="62" r:id="rId13"/>
    <sheet name="Theatre" sheetId="18" r:id="rId14"/>
    <sheet name="Theatre 2" sheetId="57" r:id="rId15"/>
    <sheet name="Example" sheetId="3" state="hidden" r:id="rId16"/>
    <sheet name="Sheet1" sheetId="4" state="hidden" r:id="rId17"/>
  </sheets>
  <externalReferences>
    <externalReference r:id="rId18"/>
  </externalReferences>
  <definedNames>
    <definedName name="ACLEAR">'[1]44_20230514'!$C$8:$C$48,'[1]44_20230514'!$C$51:$C$52,'[1]44_20230514'!$B$46,'[1]44_20230514'!$B$31:$B$34,'[1]44_20230514'!$B$24,'[1]44_20230514'!$G$24:$I$24,'[1]44_20230514'!#REF!,'[1]44_20230514'!$B$11,'[1]44_20230514'!$G$11:$I$11,'[1]44_20230514'!#REF!,'[1]44_20230514'!$G$31:$I$34,'[1]44_20230514'!$G$38:$I$38,'[1]44_20230514'!$G$46:$I$46</definedName>
    <definedName name="combo_box_options">#REF!</definedName>
    <definedName name="FCLEAR">'[1]44_20230514'!$C$55:$C$60,'[1]44_20230514'!#REF!,'[1]44_20230514'!$G$61:$K$62,'[1]44_20230514'!$J$55:$J$57,'[1]44_20230514'!#REF!,'[1]44_20230514'!$E$46,'[1]44_20230514'!$E$38,'[1]44_20230514'!$E$31:$E$34,'[1]44_20230514'!$E$24,'[1]44_20230514'!#REF!,'[1]44_20230514'!$E$11,'[1]44_20230514'!$B$38</definedName>
    <definedName name="_xlnm.Print_Area" localSheetId="2">Facilities!#REF!</definedName>
    <definedName name="_xlnm.Print_Area" localSheetId="4">Greenspace!#REF!</definedName>
    <definedName name="_xlnm.Print_Area" localSheetId="5">Housing!#REF!</definedName>
    <definedName name="_xlnm.Print_Area" localSheetId="8">'Housing 3'!#REF!</definedName>
    <definedName name="_xlnm.Print_Area" localSheetId="9">JWS!#REF!</definedName>
    <definedName name="_xlnm.Print_Area" localSheetId="10">'JWS1'!#REF!</definedName>
    <definedName name="_xlnm.Print_Area" localSheetId="11">'JWS2'!#REF!</definedName>
    <definedName name="_xlnm.Print_Area" localSheetId="12">Legal!#REF!</definedName>
    <definedName name="_xlnm.Print_Area" localSheetId="13">Theatre!#REF!</definedName>
    <definedName name="_xlnm.Print_Area" localSheetId="14">'Theatre 2'!#REF!</definedName>
    <definedName name="TEMP_VAT_RATE">#REF!</definedName>
    <definedName name="VAT_RAT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68" l="1"/>
  <c r="D15" i="68"/>
  <c r="C15" i="68"/>
  <c r="Q14" i="68"/>
  <c r="P14" i="68"/>
  <c r="O14" i="68"/>
  <c r="N14" i="68"/>
  <c r="Q13" i="68"/>
  <c r="P13" i="68"/>
  <c r="O13" i="68"/>
  <c r="N13" i="68"/>
  <c r="Q11" i="68"/>
  <c r="P11" i="68"/>
  <c r="O11" i="68"/>
  <c r="N11" i="68"/>
  <c r="E22" i="67" l="1"/>
  <c r="D22" i="67"/>
  <c r="C22" i="67"/>
  <c r="Q21" i="67"/>
  <c r="P21" i="67"/>
  <c r="O21" i="67"/>
  <c r="N21" i="67"/>
  <c r="Q20" i="67"/>
  <c r="P20" i="67"/>
  <c r="O20" i="67"/>
  <c r="N20" i="67"/>
  <c r="Q11" i="67"/>
  <c r="P11" i="67"/>
  <c r="O11" i="67"/>
  <c r="N11" i="67"/>
  <c r="E22" i="11" l="1"/>
  <c r="E24" i="66"/>
  <c r="F32" i="66" s="1"/>
  <c r="E21" i="59"/>
  <c r="E21" i="50"/>
  <c r="F29" i="50" s="1"/>
  <c r="E39" i="20"/>
  <c r="F47" i="20" s="1"/>
  <c r="D22" i="11"/>
  <c r="C22" i="11"/>
  <c r="Q21" i="11"/>
  <c r="P21" i="11"/>
  <c r="O21" i="11"/>
  <c r="N21" i="11"/>
  <c r="Q20" i="11"/>
  <c r="P20" i="11"/>
  <c r="O20" i="11"/>
  <c r="N20" i="11"/>
  <c r="Q11" i="11"/>
  <c r="P11" i="11"/>
  <c r="O11" i="11"/>
  <c r="N11" i="11"/>
  <c r="E15" i="65"/>
  <c r="D15" i="65"/>
  <c r="C15" i="65"/>
  <c r="Q11" i="65"/>
  <c r="P11" i="65"/>
  <c r="O11" i="65"/>
  <c r="N11" i="65"/>
  <c r="E16" i="64"/>
  <c r="D16" i="64"/>
  <c r="C16" i="64"/>
  <c r="Q15" i="64"/>
  <c r="P15" i="64"/>
  <c r="O15" i="64"/>
  <c r="N15" i="64"/>
  <c r="Q11" i="64"/>
  <c r="P11" i="64"/>
  <c r="O11" i="64"/>
  <c r="N11" i="64"/>
  <c r="F13" i="57"/>
  <c r="E13" i="57"/>
  <c r="D13" i="57"/>
  <c r="R11" i="57"/>
  <c r="Q11" i="57"/>
  <c r="P11" i="57"/>
  <c r="O11" i="57"/>
  <c r="E33" i="53"/>
  <c r="D33" i="53"/>
  <c r="C33" i="53"/>
  <c r="Q32" i="53"/>
  <c r="P32" i="53"/>
  <c r="O32" i="53"/>
  <c r="N32" i="53"/>
  <c r="Q31" i="53"/>
  <c r="P31" i="53"/>
  <c r="O31" i="53"/>
  <c r="N31" i="53"/>
  <c r="Q11" i="53"/>
  <c r="P11" i="53"/>
  <c r="O11" i="53"/>
  <c r="N11" i="53"/>
  <c r="E14" i="60"/>
  <c r="D14" i="60"/>
  <c r="C14" i="60"/>
  <c r="Q11" i="60"/>
  <c r="P11" i="60"/>
  <c r="O11" i="60"/>
  <c r="N11" i="60"/>
  <c r="E21" i="62"/>
  <c r="D21" i="62"/>
  <c r="C21" i="62"/>
  <c r="Q20" i="62"/>
  <c r="P20" i="62"/>
  <c r="O20" i="62"/>
  <c r="N20" i="62"/>
  <c r="Q19" i="62"/>
  <c r="P19" i="62"/>
  <c r="O19" i="62"/>
  <c r="N19" i="62"/>
  <c r="Q11" i="62"/>
  <c r="P11" i="62"/>
  <c r="O11" i="62"/>
  <c r="N11" i="62"/>
  <c r="E14" i="34"/>
  <c r="D14" i="34"/>
  <c r="C14" i="34"/>
  <c r="Q13" i="34"/>
  <c r="P13" i="34"/>
  <c r="O13" i="34"/>
  <c r="N13" i="34"/>
  <c r="Q11" i="34"/>
  <c r="P11" i="34"/>
  <c r="O11" i="34"/>
  <c r="N11" i="34"/>
  <c r="E24" i="18"/>
  <c r="D24" i="18"/>
  <c r="C24" i="18"/>
  <c r="Q23" i="18"/>
  <c r="P23" i="18"/>
  <c r="O23" i="18"/>
  <c r="N23" i="18"/>
  <c r="Q20" i="18"/>
  <c r="P20" i="18"/>
  <c r="O20" i="18"/>
  <c r="N20" i="18"/>
  <c r="Q11" i="18"/>
  <c r="P11" i="18"/>
  <c r="O11" i="18"/>
  <c r="N11" i="18"/>
  <c r="E37" i="4"/>
  <c r="F37" i="4"/>
  <c r="D37" i="4"/>
  <c r="E33" i="4"/>
  <c r="F33" i="4"/>
  <c r="D33" i="4"/>
  <c r="E32" i="4"/>
  <c r="F32" i="4"/>
  <c r="D32" i="4"/>
  <c r="F26" i="4"/>
  <c r="D26" i="4"/>
  <c r="F24" i="4"/>
  <c r="D24" i="4"/>
  <c r="D25" i="4"/>
  <c r="D23" i="4"/>
  <c r="D20" i="4"/>
  <c r="D5" i="4"/>
  <c r="F5" i="4" s="1"/>
  <c r="F13" i="4"/>
  <c r="D11" i="4"/>
  <c r="F11" i="4" s="1"/>
  <c r="G26" i="4" s="1"/>
  <c r="F12" i="4"/>
  <c r="D10" i="4"/>
  <c r="F10" i="4" s="1"/>
  <c r="D9" i="4"/>
  <c r="F9" i="4" s="1"/>
  <c r="F4" i="4"/>
  <c r="G33" i="4" s="1"/>
  <c r="D8" i="4"/>
  <c r="F8" i="4" s="1"/>
  <c r="G25" i="4" s="1"/>
  <c r="D7" i="4"/>
  <c r="F7" i="4" s="1"/>
  <c r="F3" i="4"/>
  <c r="F2" i="4"/>
  <c r="D6" i="4"/>
  <c r="F6" i="4" s="1"/>
  <c r="F26" i="59" l="1"/>
  <c r="F29" i="59" s="1"/>
  <c r="G24" i="4"/>
  <c r="G32" i="4"/>
  <c r="G37" i="4"/>
  <c r="G23" i="4"/>
  <c r="E20" i="4"/>
  <c r="E23" i="4"/>
  <c r="G20" i="4"/>
  <c r="E25" i="4"/>
  <c r="E24" i="4"/>
  <c r="E26" i="4"/>
  <c r="F12" i="3" l="1"/>
  <c r="D13" i="3"/>
  <c r="F13" i="3" s="1"/>
  <c r="F14" i="3"/>
  <c r="D15" i="3"/>
  <c r="F15" i="3" s="1"/>
  <c r="F16" i="3"/>
  <c r="D17" i="3"/>
  <c r="F17" i="3" s="1"/>
  <c r="F18" i="3"/>
  <c r="F19" i="3"/>
  <c r="F20" i="3"/>
  <c r="F21" i="3"/>
  <c r="D22" i="3"/>
  <c r="F22" i="3" s="1"/>
  <c r="F23" i="3"/>
  <c r="F24" i="3"/>
  <c r="F25" i="3"/>
  <c r="F26" i="3"/>
  <c r="F27" i="3"/>
  <c r="F28" i="3"/>
  <c r="F29" i="3"/>
  <c r="F30" i="3"/>
  <c r="F31" i="3"/>
  <c r="D12" i="3"/>
  <c r="D14" i="3"/>
  <c r="D16" i="3"/>
  <c r="D18" i="3"/>
  <c r="D19" i="3"/>
  <c r="D20" i="3"/>
  <c r="D21" i="3"/>
  <c r="D23" i="3"/>
  <c r="D24" i="3"/>
  <c r="D25" i="3"/>
  <c r="D26" i="3"/>
  <c r="D27" i="3"/>
  <c r="D28" i="3"/>
  <c r="D29" i="3"/>
  <c r="D30" i="3"/>
  <c r="D31" i="3"/>
  <c r="C32" i="3"/>
  <c r="S31" i="3"/>
  <c r="R31" i="3"/>
  <c r="Q31" i="3"/>
  <c r="P31" i="3"/>
  <c r="S30" i="3"/>
  <c r="R30" i="3"/>
  <c r="Q30" i="3"/>
  <c r="P30" i="3"/>
  <c r="S29" i="3"/>
  <c r="R29" i="3"/>
  <c r="Q29" i="3"/>
  <c r="P29" i="3"/>
  <c r="S28" i="3"/>
  <c r="R28" i="3"/>
  <c r="Q28" i="3"/>
  <c r="P28" i="3"/>
  <c r="S27" i="3"/>
  <c r="R27" i="3"/>
  <c r="Q27" i="3"/>
  <c r="P27" i="3"/>
  <c r="S26" i="3"/>
  <c r="R26" i="3"/>
  <c r="Q26" i="3"/>
  <c r="P26" i="3"/>
  <c r="S25" i="3"/>
  <c r="R25" i="3"/>
  <c r="Q25" i="3"/>
  <c r="P25" i="3"/>
  <c r="S24" i="3"/>
  <c r="R24" i="3"/>
  <c r="Q24" i="3"/>
  <c r="P24" i="3"/>
  <c r="S23" i="3"/>
  <c r="R23" i="3"/>
  <c r="Q23" i="3"/>
  <c r="P23" i="3"/>
  <c r="S22" i="3"/>
  <c r="R22" i="3"/>
  <c r="Q22" i="3"/>
  <c r="P22" i="3"/>
  <c r="S21" i="3"/>
  <c r="R21" i="3"/>
  <c r="Q21" i="3"/>
  <c r="P21" i="3"/>
  <c r="S20" i="3"/>
  <c r="R20" i="3"/>
  <c r="Q20" i="3"/>
  <c r="P20" i="3"/>
  <c r="S19" i="3"/>
  <c r="R19" i="3"/>
  <c r="Q19" i="3"/>
  <c r="P19" i="3"/>
  <c r="S18" i="3"/>
  <c r="R18" i="3"/>
  <c r="Q18" i="3"/>
  <c r="P18" i="3"/>
  <c r="S17" i="3"/>
  <c r="R17" i="3"/>
  <c r="Q17" i="3"/>
  <c r="P17" i="3"/>
  <c r="S16" i="3"/>
  <c r="R16" i="3"/>
  <c r="Q16" i="3"/>
  <c r="P16" i="3"/>
  <c r="S15" i="3"/>
  <c r="R15" i="3"/>
  <c r="Q15" i="3"/>
  <c r="P15" i="3"/>
  <c r="S14" i="3"/>
  <c r="R14" i="3"/>
  <c r="Q14" i="3"/>
  <c r="P14" i="3"/>
  <c r="S13" i="3"/>
  <c r="R13" i="3"/>
  <c r="Q13" i="3"/>
  <c r="P13" i="3"/>
  <c r="S12" i="3"/>
  <c r="R12" i="3"/>
  <c r="Q12" i="3"/>
  <c r="P12" i="3"/>
  <c r="D32" i="3" l="1"/>
  <c r="F3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tc={A8BC6F86-526C-4465-9677-10A927A66D51}</author>
    <author>tc={AD3F2817-110B-43D1-8E9E-8080765DF770}</author>
    <author>tc={8FEE6C59-E02D-4447-AC57-87B8356F06F9}</author>
    <author>tc={58751D4F-1287-472E-8C35-81839107E68E}</author>
    <author>tc={DB0B500A-19F5-44FA-AE0C-AC519B42C8EB}</author>
    <author>tc={41BFE3BC-CA4F-4F8D-BE04-19CB56E4C30B}</author>
    <author>tc={70F0CD84-A104-47AB-94EC-AA32110DEBE4}</author>
    <author>tc={2998B026-7996-4B99-AA2D-2AA0AF3F789E}</author>
    <author>tc={1A4A5102-ECE9-42C2-A53F-2046DF8240C3}</author>
    <author>tc={12A2A809-4330-45BA-99C1-E826D48F411C}</author>
    <author>tc={656FF60B-5EFB-41D1-A723-3F5C4403EF82}</author>
    <author>tc={638C72FF-A25F-41FA-BEF0-0673811C4035}</author>
  </authors>
  <commentList>
    <comment ref="B1" authorId="0" shapeId="0" xr:uid="{A8BC6F86-526C-4465-9677-10A927A66D51}">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AD3F2817-110B-43D1-8E9E-8080765DF770}">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8FEE6C59-E02D-4447-AC57-87B8356F06F9}">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58751D4F-1287-472E-8C35-81839107E68E}">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DB0B500A-19F5-44FA-AE0C-AC519B42C8EB}">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41BFE3BC-CA4F-4F8D-BE04-19CB56E4C30B}">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70F0CD84-A104-47AB-94EC-AA32110DEBE4}">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2998B026-7996-4B99-AA2D-2AA0AF3F789E}">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1A4A5102-ECE9-42C2-A53F-2046DF8240C3}">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12A2A809-4330-45BA-99C1-E826D48F411C}">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656FF60B-5EFB-41D1-A723-3F5C4403EF82}">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5" authorId="11" shapeId="0" xr:uid="{638C72FF-A25F-41FA-BEF0-0673811C4035}">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tc={D53C8E20-55AD-48DB-B9F0-183569577EC3}</author>
  </authors>
  <commentList>
    <comment ref="I9" authorId="0" shapeId="0" xr:uid="{D53C8E20-55AD-48DB-B9F0-183569577EC3}">
      <text>
        <t>[Threaded comment]
Your version of Excel allows you to read this threaded comment; however, any edits to it will get removed if the file is opened in a newer version of Excel. Learn more: https://go.microsoft.com/fwlink/?linkid=870924
Comment:
    This will be the narrative that appears in your ledger code (CC represents spend is from credit card)
Reply:
    Field length 255 chars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tc={255B4477-3FF8-4387-89A6-2DEDE24491A0}</author>
    <author>tc={0DC8E05B-5C16-4F8E-A2A8-44BFDEB9C999}</author>
    <author>tc={2261293A-2EF5-4FB3-B9C1-87A97B282D3E}</author>
    <author>tc={D3B5A904-4B7A-4EB1-B5B6-4CD4A261BE28}</author>
    <author>tc={889C3262-5B25-4013-9DE2-694D1FC21E1B}</author>
    <author>tc={8673333B-F576-4B6E-AF67-A2F95753494D}</author>
    <author>tc={C070DD41-8845-47DB-BA84-1D6F2F14DD10}</author>
    <author>tc={8A0D8671-4BAF-4196-8534-E5B380B4A4AF}</author>
    <author>tc={DD2A3E6C-3C07-4E4F-87FD-8E16EB469E87}</author>
    <author>tc={F0F16871-0A9C-498A-911A-4EE535553C3D}</author>
    <author>tc={ED3EA8BE-9C6D-46A2-8239-95E194AE199C}</author>
    <author>tc={C3C6E6B5-E9CF-45A3-819D-75000A12D890}</author>
  </authors>
  <commentList>
    <comment ref="B1" authorId="0" shapeId="0" xr:uid="{255B4477-3FF8-4387-89A6-2DEDE24491A0}">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0DC8E05B-5C16-4F8E-A2A8-44BFDEB9C999}">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2261293A-2EF5-4FB3-B9C1-87A97B282D3E}">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D3B5A904-4B7A-4EB1-B5B6-4CD4A261BE28}">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889C3262-5B25-4013-9DE2-694D1FC21E1B}">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8673333B-F576-4B6E-AF67-A2F95753494D}">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070DD41-8845-47DB-BA84-1D6F2F14DD10}">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8A0D8671-4BAF-4196-8534-E5B380B4A4AF}">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DD2A3E6C-3C07-4E4F-87FD-8E16EB469E87}">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F0F16871-0A9C-498A-911A-4EE535553C3D}">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ED3EA8BE-9C6D-46A2-8239-95E194AE199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C3C6E6B5-E9CF-45A3-819D-75000A12D890}">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sharedStrings.xml><?xml version="1.0" encoding="utf-8"?>
<sst xmlns="http://schemas.openxmlformats.org/spreadsheetml/2006/main" count="1300" uniqueCount="323">
  <si>
    <t>Card Type:</t>
  </si>
  <si>
    <t>Barclaycard - Procurement Card</t>
  </si>
  <si>
    <t>Cardholder:</t>
  </si>
  <si>
    <t>Facilities</t>
  </si>
  <si>
    <t>Statement period</t>
  </si>
  <si>
    <t>from:</t>
  </si>
  <si>
    <t>to:</t>
  </si>
  <si>
    <t>Please record details of all transactions made in the statement period and ensure they match the transactions on your statement (and the total amount agrees to the total on your statement)</t>
  </si>
  <si>
    <t>Transaction date</t>
  </si>
  <si>
    <t>VAT</t>
  </si>
  <si>
    <t>Gross</t>
  </si>
  <si>
    <t>Net</t>
  </si>
  <si>
    <t>General Ledger Code</t>
  </si>
  <si>
    <t>SHBC Department  incurring the expenditure</t>
  </si>
  <si>
    <t>Description of the expenditure</t>
  </si>
  <si>
    <t>Supplier name</t>
  </si>
  <si>
    <t>Merchant Category</t>
  </si>
  <si>
    <t>Code</t>
  </si>
  <si>
    <t>Amount</t>
  </si>
  <si>
    <t>Made up of cost centre and detail code and optionally classification code (separated by a /)</t>
  </si>
  <si>
    <t>£</t>
  </si>
  <si>
    <t>S</t>
  </si>
  <si>
    <t xml:space="preserve">Corporate Enforcement </t>
  </si>
  <si>
    <t>Service for RX67XNZ</t>
  </si>
  <si>
    <t xml:space="preserve">Ian Allan Motors </t>
  </si>
  <si>
    <t>Vehicles, servicing and spares</t>
  </si>
  <si>
    <t>E</t>
  </si>
  <si>
    <t>MOT for RX</t>
  </si>
  <si>
    <t>o</t>
  </si>
  <si>
    <t>P&amp;ED</t>
  </si>
  <si>
    <t xml:space="preserve">New Kettle </t>
  </si>
  <si>
    <t>Argos</t>
  </si>
  <si>
    <t>Office stationery, equipment and supplies</t>
  </si>
  <si>
    <t>Wet/Dry Hoover</t>
  </si>
  <si>
    <t>Amazon</t>
  </si>
  <si>
    <t>Torque Wrench</t>
  </si>
  <si>
    <t>Drill</t>
  </si>
  <si>
    <t xml:space="preserve">Soldering Iron Kit </t>
  </si>
  <si>
    <t xml:space="preserve">3 x Pull Switch </t>
  </si>
  <si>
    <t>Screwfix</t>
  </si>
  <si>
    <t>Miscellaneous / Other</t>
  </si>
  <si>
    <t xml:space="preserve">Coiled Spring Steel Rod set </t>
  </si>
  <si>
    <t>Wardsflex</t>
  </si>
  <si>
    <t>Door stops and Insulation</t>
  </si>
  <si>
    <t>O</t>
  </si>
  <si>
    <t>HR</t>
  </si>
  <si>
    <t>Document Fraud Awareness course Denise Reynolds</t>
  </si>
  <si>
    <t>Eventbrite</t>
  </si>
  <si>
    <t>MailChimp newsletter software</t>
  </si>
  <si>
    <t>Mailchimp</t>
  </si>
  <si>
    <t>Print and advertising</t>
  </si>
  <si>
    <t xml:space="preserve">Switch for Height Adjustable desk </t>
  </si>
  <si>
    <t>Height Adjustable Desks</t>
  </si>
  <si>
    <t>Blackboard Paint for The Workshop</t>
  </si>
  <si>
    <t xml:space="preserve">Heat Shrink Tubing Kit </t>
  </si>
  <si>
    <t>Mini Hand held heat gun</t>
  </si>
  <si>
    <t>ICT</t>
  </si>
  <si>
    <t>Fridge</t>
  </si>
  <si>
    <t>AO.com</t>
  </si>
  <si>
    <t>Env Health</t>
  </si>
  <si>
    <t>Clips and Straps</t>
  </si>
  <si>
    <t>Gradko</t>
  </si>
  <si>
    <t>REFUND - NO RECEIPT</t>
  </si>
  <si>
    <t>Total:</t>
  </si>
  <si>
    <t>VAT codes:</t>
  </si>
  <si>
    <t>Exempt</t>
  </si>
  <si>
    <t>Outside Scope</t>
  </si>
  <si>
    <t>Standard rate (20%)</t>
  </si>
  <si>
    <t>R</t>
  </si>
  <si>
    <t>Reduced rate (5%)</t>
  </si>
  <si>
    <t>Z</t>
  </si>
  <si>
    <t>Zero Rated</t>
  </si>
  <si>
    <t>Greenspace</t>
  </si>
  <si>
    <t>11.10.23</t>
  </si>
  <si>
    <t>Cleaning Marterials traveller incursion</t>
  </si>
  <si>
    <t>Seldram Supplies</t>
  </si>
  <si>
    <t>Cleaning services and supplies</t>
  </si>
  <si>
    <t>18.10.23</t>
  </si>
  <si>
    <t>0791</t>
  </si>
  <si>
    <t xml:space="preserve">CPD Course </t>
  </si>
  <si>
    <t>Associations of Accounting Technicians</t>
  </si>
  <si>
    <t>Training and educational</t>
  </si>
  <si>
    <t>25.10.23</t>
  </si>
  <si>
    <t>Kettle and air pot</t>
  </si>
  <si>
    <t>06.11.23</t>
  </si>
  <si>
    <t>00510</t>
  </si>
  <si>
    <t>Chemicals - weed killer</t>
  </si>
  <si>
    <t>Orgin</t>
  </si>
  <si>
    <t>C23</t>
  </si>
  <si>
    <t>C2310</t>
  </si>
  <si>
    <t>Grass seed</t>
  </si>
  <si>
    <t>Housing</t>
  </si>
  <si>
    <t>08.11.23</t>
  </si>
  <si>
    <t>370 /</t>
  </si>
  <si>
    <t>2120 /</t>
  </si>
  <si>
    <t>Travelodge Interim Placement</t>
  </si>
  <si>
    <t>Travelodge</t>
  </si>
  <si>
    <t>Hotels and accomodation</t>
  </si>
  <si>
    <t>370/4020/37030</t>
  </si>
  <si>
    <t>housing</t>
  </si>
  <si>
    <t>notebooks</t>
  </si>
  <si>
    <t>WH smiths</t>
  </si>
  <si>
    <t>12.10.23</t>
  </si>
  <si>
    <t>whiteboard marking tape</t>
  </si>
  <si>
    <t>amazon</t>
  </si>
  <si>
    <t>drain unblocking fluid</t>
  </si>
  <si>
    <t>waitrose</t>
  </si>
  <si>
    <t>20.10.23</t>
  </si>
  <si>
    <t>sink plunger</t>
  </si>
  <si>
    <t>Family Support</t>
  </si>
  <si>
    <t>Family Support - Homes for Ukraine</t>
  </si>
  <si>
    <t>English books for Social Hub</t>
  </si>
  <si>
    <t>Books and periodicals</t>
  </si>
  <si>
    <t>christmas decorations, balloons, xmas wrapping paper for H4U Christmas party</t>
  </si>
  <si>
    <t>Civic Support</t>
  </si>
  <si>
    <t>CC/SHBC Poppy Wreaths for Remembrance Parade</t>
  </si>
  <si>
    <t xml:space="preserve">CC/Frames for Star Awards </t>
  </si>
  <si>
    <t>BARCLAYCARD SUBMISSION</t>
  </si>
  <si>
    <t>Cardholder to complete all fields in green</t>
  </si>
  <si>
    <t>Journal Lines</t>
  </si>
  <si>
    <t>Enter full ledger code with components of code separated by a "/" e.g. 200/4401/20005</t>
  </si>
  <si>
    <t>Enter the gross amount</t>
  </si>
  <si>
    <t>Select the appropriate vat code</t>
  </si>
  <si>
    <t>Enter "CC" followed by description of the expenditure &amp; supplier separated by a "/"</t>
  </si>
  <si>
    <t>Cardholder name</t>
  </si>
  <si>
    <t>Ledger Code</t>
  </si>
  <si>
    <t>Fund</t>
  </si>
  <si>
    <t>Gross Amount</t>
  </si>
  <si>
    <t>VAT Code</t>
  </si>
  <si>
    <t>Vat Amount</t>
  </si>
  <si>
    <t>Reference</t>
  </si>
  <si>
    <t>Narrative</t>
  </si>
  <si>
    <t>JWS</t>
  </si>
  <si>
    <t>595/4200/59510</t>
  </si>
  <si>
    <t>MJC</t>
  </si>
  <si>
    <t>CC / JCA Compost Bins Google Ads / Google</t>
  </si>
  <si>
    <t>Statement Period (12th - 11th each month):</t>
  </si>
  <si>
    <t xml:space="preserve">CC/JCA Food waste campaign / Facebook </t>
  </si>
  <si>
    <t>611/4200/61106</t>
  </si>
  <si>
    <t>CC/SEP Compost Bins / Google</t>
  </si>
  <si>
    <t>CC/ JCA Food waste campaign/ Facebook</t>
  </si>
  <si>
    <t>611/4200/61111</t>
  </si>
  <si>
    <t>CC/ iStock Image Bank Subscription/ iStock</t>
  </si>
  <si>
    <t>CC/JCA Food waste campaign / Google</t>
  </si>
  <si>
    <t>CC/JCA Food waste campaign/ Google</t>
  </si>
  <si>
    <t>CC/JCA Food waste campaign/ Facebook</t>
  </si>
  <si>
    <t>CC/JCA Compost Bins / Facebook</t>
  </si>
  <si>
    <t>CC/JCA Recycle Week/ Facebook</t>
  </si>
  <si>
    <t>CC/SEP Compost Bins / Facebook</t>
  </si>
  <si>
    <t>CC/SEP Recycle Week/Facebook</t>
  </si>
  <si>
    <t>CC/SEP Compost Bins/Google</t>
  </si>
  <si>
    <t>CC/JCA Recycle Week/Google</t>
  </si>
  <si>
    <t>CC/JCA Recycle Week/Facebook</t>
  </si>
  <si>
    <t>CC/JCA Compost Bins / Google</t>
  </si>
  <si>
    <t>CC/SEP Recycle Week/Google</t>
  </si>
  <si>
    <t>CC/SEP Compost Bins/Facebook</t>
  </si>
  <si>
    <t>CC/JCA Compost Bins/Facebook</t>
  </si>
  <si>
    <t>CC/JCA Service Guides/ Facebook</t>
  </si>
  <si>
    <t>CC/SEP Service Guides/Facebook</t>
  </si>
  <si>
    <t>TOTAL</t>
  </si>
  <si>
    <t>System Lines</t>
  </si>
  <si>
    <t>Enter Statement date (11th of each month)</t>
  </si>
  <si>
    <t>Enter Total Amount of all transactions as per Statement</t>
  </si>
  <si>
    <t>Enter "BCARD COMMERCIAL" followed by "/" Cardholder name</t>
  </si>
  <si>
    <t>System Source Code</t>
  </si>
  <si>
    <t>Statement Date</t>
  </si>
  <si>
    <t>Fund Code</t>
  </si>
  <si>
    <t>VAT Amount</t>
  </si>
  <si>
    <t>Match Desc1</t>
  </si>
  <si>
    <t>Total spend per Statement</t>
  </si>
  <si>
    <t>sys010</t>
  </si>
  <si>
    <t>BCARD COMMERCIAL / Elena Sage</t>
  </si>
  <si>
    <t>DIFFERENCE</t>
  </si>
  <si>
    <t>Please make sure that the difference is £0.00</t>
  </si>
  <si>
    <t>611/4041/61126</t>
  </si>
  <si>
    <t>CC/Automotive fuel /Rontec Reigate Manor service sation</t>
  </si>
  <si>
    <t>CC/ hire car /Penny Car Hire</t>
  </si>
  <si>
    <t>12/10/2023-11/11/2023</t>
  </si>
  <si>
    <t>CC/ Automotive Fuel/ Egham Service Station</t>
  </si>
  <si>
    <t>BCARD COMMERCIAL / Kristy Leeming</t>
  </si>
  <si>
    <t>595/4202</t>
  </si>
  <si>
    <t>CC / 2x A4 Notebook (pack of 3) / Amazon</t>
  </si>
  <si>
    <t>CC / 12x 2nd class stamps / Amazon</t>
  </si>
  <si>
    <t>CC / 25x 2nd class stamps,  Mailing Labels and C5 Envelopes / Amazon</t>
  </si>
  <si>
    <t>BCARD COMMERCIAL / Tracy Yeung</t>
  </si>
  <si>
    <t>Legal</t>
  </si>
  <si>
    <t>250/4207</t>
  </si>
  <si>
    <t>Planning</t>
  </si>
  <si>
    <t>Application for Statutory Review - Brendons</t>
  </si>
  <si>
    <t>HMCTS</t>
  </si>
  <si>
    <t>Court Fee</t>
  </si>
  <si>
    <t>LGL/1101</t>
  </si>
  <si>
    <t>legal training</t>
  </si>
  <si>
    <t>monitoring officer course LLG rebecca batten</t>
  </si>
  <si>
    <t>LLG enterprises Ltd</t>
  </si>
  <si>
    <t>training course fee</t>
  </si>
  <si>
    <t>planning</t>
  </si>
  <si>
    <t>application for statutory review - ambleside</t>
  </si>
  <si>
    <t>Theatre</t>
  </si>
  <si>
    <t>21.10.2023</t>
  </si>
  <si>
    <t>112/4207</t>
  </si>
  <si>
    <t>Subscription to QR Code software</t>
  </si>
  <si>
    <t>Bitly Europe GmbH</t>
  </si>
  <si>
    <t>114/4009/SCENE</t>
  </si>
  <si>
    <t>Fabric for Panto Scenery</t>
  </si>
  <si>
    <t>A M Textiles</t>
  </si>
  <si>
    <t>General retail and wholesale</t>
  </si>
  <si>
    <t>22.10.2023</t>
  </si>
  <si>
    <t>114/4020</t>
  </si>
  <si>
    <t>Front of House Decorations</t>
  </si>
  <si>
    <t>Henry Street Garden Centre</t>
  </si>
  <si>
    <t>25.10.2023</t>
  </si>
  <si>
    <t>114/4009</t>
  </si>
  <si>
    <t>Paint for Stage</t>
  </si>
  <si>
    <t>Tradepoint (B&amp;Q)</t>
  </si>
  <si>
    <t>Pantomime Prop</t>
  </si>
  <si>
    <t>Dunelm</t>
  </si>
  <si>
    <t>Supplies for Panto Carriage</t>
  </si>
  <si>
    <t>110/4020</t>
  </si>
  <si>
    <t>Fixings for frames backstage</t>
  </si>
  <si>
    <t>Wickes</t>
  </si>
  <si>
    <t>27.10.2023</t>
  </si>
  <si>
    <t>110/2140</t>
  </si>
  <si>
    <t>Floor Cleaner and Laundry Supplies</t>
  </si>
  <si>
    <t>Costco</t>
  </si>
  <si>
    <t>31.10.2023</t>
  </si>
  <si>
    <t>Facebook Marketing</t>
  </si>
  <si>
    <t>Meta</t>
  </si>
  <si>
    <t>01.11.2023</t>
  </si>
  <si>
    <t>B&amp;M</t>
  </si>
  <si>
    <t>06.11.2023</t>
  </si>
  <si>
    <t>08.11.2023</t>
  </si>
  <si>
    <t>The Range</t>
  </si>
  <si>
    <t>114/4021</t>
  </si>
  <si>
    <t>Home Bargains</t>
  </si>
  <si>
    <t>Receipt</t>
  </si>
  <si>
    <t>Number</t>
  </si>
  <si>
    <t xml:space="preserve">A3 Card </t>
  </si>
  <si>
    <t>Ryman</t>
  </si>
  <si>
    <t>FRONT</t>
  </si>
  <si>
    <t>Monthly Spotify</t>
  </si>
  <si>
    <t>Spotify</t>
  </si>
  <si>
    <t>CARD:</t>
  </si>
  <si>
    <t>CORPORATE CARD</t>
  </si>
  <si>
    <t>USER:</t>
  </si>
  <si>
    <t>Mrs Rita Hall</t>
  </si>
  <si>
    <t xml:space="preserve">Dates Covered </t>
  </si>
  <si>
    <t>Order</t>
  </si>
  <si>
    <t>Manual VAT</t>
  </si>
  <si>
    <t>Account Code</t>
  </si>
  <si>
    <t>Description</t>
  </si>
  <si>
    <t>Supplier</t>
  </si>
  <si>
    <t>No</t>
  </si>
  <si>
    <t>Override</t>
  </si>
  <si>
    <t>eg: Name, Item, event &amp; venue,</t>
  </si>
  <si>
    <t>S, E, Z, O</t>
  </si>
  <si>
    <t>PA</t>
  </si>
  <si>
    <t>CC</t>
  </si>
  <si>
    <t>AC</t>
  </si>
  <si>
    <t>JOB</t>
  </si>
  <si>
    <t>CF2149</t>
  </si>
  <si>
    <t>CISM Review 2011 Manual &amp; Q &amp; As</t>
  </si>
  <si>
    <t>itgovernance</t>
  </si>
  <si>
    <t>VAT only on shipping</t>
  </si>
  <si>
    <t>CF2158</t>
  </si>
  <si>
    <t>Battery for Phone</t>
  </si>
  <si>
    <t>CF2165</t>
  </si>
  <si>
    <t>Gliders for DB</t>
  </si>
  <si>
    <t>Style Direct Furniture</t>
  </si>
  <si>
    <t>CF2185</t>
  </si>
  <si>
    <t>ICT Subscription to web Site</t>
  </si>
  <si>
    <t>Experts Exchange USA</t>
  </si>
  <si>
    <t>CF2141</t>
  </si>
  <si>
    <t>Accomodation for xyz, 3 nights</t>
  </si>
  <si>
    <t>CF2156</t>
  </si>
  <si>
    <t>LPT renewal fees</t>
  </si>
  <si>
    <t>EC-Council Int. Ltd  USA</t>
  </si>
  <si>
    <t>CF2143</t>
  </si>
  <si>
    <t>New Book for xyz</t>
  </si>
  <si>
    <t>CF2167</t>
  </si>
  <si>
    <t>Xyz - Rail Fare - to abc</t>
  </si>
  <si>
    <t>South Western Trains</t>
  </si>
  <si>
    <t>CF2137</t>
  </si>
  <si>
    <t>30 sheets foam board</t>
  </si>
  <si>
    <t>The Foamboard Store</t>
  </si>
  <si>
    <t>Totals</t>
  </si>
  <si>
    <t>VAT indicators</t>
  </si>
  <si>
    <t>Standard Rated</t>
  </si>
  <si>
    <t xml:space="preserve">Date </t>
  </si>
  <si>
    <t>cc</t>
  </si>
  <si>
    <t>GL</t>
  </si>
  <si>
    <t>20.07.17</t>
  </si>
  <si>
    <t>21.07.17</t>
  </si>
  <si>
    <t>26.07.17</t>
  </si>
  <si>
    <t>15.07.17</t>
  </si>
  <si>
    <t>s</t>
  </si>
  <si>
    <t>29.07.17</t>
  </si>
  <si>
    <t>31.07.17</t>
  </si>
  <si>
    <t>04.08.17</t>
  </si>
  <si>
    <t>z</t>
  </si>
  <si>
    <t>gross</t>
  </si>
  <si>
    <t xml:space="preserve">vat </t>
  </si>
  <si>
    <t>net</t>
  </si>
  <si>
    <t>standard</t>
  </si>
  <si>
    <t>outside</t>
  </si>
  <si>
    <t>x=zero</t>
  </si>
  <si>
    <t>Enter the gross amounts (negative figures)</t>
  </si>
  <si>
    <t>448/4020</t>
  </si>
  <si>
    <t>CC / SHBC Crest Badge for Poppy Wreaths / RBL (reversal Oct)</t>
  </si>
  <si>
    <t>CC / SHBC Poppy wreaths Crest Badge for Remembrance Parade / RBL (reversal Oct)</t>
  </si>
  <si>
    <t>CC / SHBC Crest Badge for Poppy Wreaths / RBL (vat correction)</t>
  </si>
  <si>
    <t>CC / SHBC Poppy wreaths Crest Badge for Remembrance Parade / RBL (vat correction)</t>
  </si>
  <si>
    <t>Enter Total Amount of all transactions as per Statement (negative figure)</t>
  </si>
  <si>
    <t>BCARD COMMERCIAL / Helen Essen</t>
  </si>
  <si>
    <t>C05/9821</t>
  </si>
  <si>
    <t>Payment to Surrey CC for Vehicle Crossover</t>
  </si>
  <si>
    <t>Surrey CC</t>
  </si>
  <si>
    <t>Statutory Bodies</t>
  </si>
  <si>
    <t>Parking Services</t>
  </si>
  <si>
    <t>RAC breakdown cover</t>
  </si>
  <si>
    <t>RAC</t>
  </si>
  <si>
    <t>Parking</t>
  </si>
  <si>
    <t xml:space="preserve">	140/3001/00140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</si>
</sst>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0"/>
    <numFmt numFmtId="166" formatCode="00000"/>
    <numFmt numFmtId="167" formatCode="[$-409]d\-mmm\-yy;@"/>
    <numFmt numFmtId="168" formatCode="0.00_ ;[Red]\-0.00\ "/>
    <numFmt numFmtId="169" formatCode="#,##0.00_ ;\-#,##0.00\ "/>
  </numFmts>
  <fonts count="45" x14ac:knownFonts="1">
    <font>
      <sz val="10"/>
      <name val="Arial"/>
    </font>
    <font>
      <sz val="11"/>
      <color theme="1"/>
      <name val="Calibri"/>
      <family val="2"/>
      <scheme val="minor"/>
    </font>
    <font>
      <b/>
      <sz val="10"/>
      <name val="Arial"/>
      <family val="2"/>
    </font>
    <font>
      <sz val="12"/>
      <name val="Times New Roman"/>
      <family val="1"/>
    </font>
    <font>
      <sz val="10"/>
      <name val="Times New Roman"/>
      <family val="1"/>
    </font>
    <font>
      <sz val="9"/>
      <name val="Arial"/>
      <family val="2"/>
    </font>
    <font>
      <sz val="8"/>
      <name val="Arial"/>
      <family val="2"/>
    </font>
    <font>
      <sz val="10"/>
      <name val="Arial"/>
      <family val="2"/>
    </font>
    <font>
      <sz val="11"/>
      <name val="Arial"/>
      <family val="2"/>
    </font>
    <font>
      <sz val="10"/>
      <color indexed="8"/>
      <name val="Helvetica"/>
    </font>
    <font>
      <sz val="10"/>
      <name val="Arial"/>
    </font>
    <font>
      <b/>
      <sz val="14"/>
      <name val="Arial"/>
      <family val="2"/>
    </font>
    <font>
      <sz val="14"/>
      <name val="Arial"/>
      <family val="2"/>
    </font>
    <font>
      <b/>
      <sz val="9"/>
      <name val="Arial"/>
      <family val="2"/>
    </font>
    <font>
      <sz val="10"/>
      <name val="Times New Roman"/>
    </font>
    <font>
      <sz val="14"/>
      <name val="Times New Roman"/>
      <family val="1"/>
    </font>
    <font>
      <sz val="12"/>
      <name val="Arial"/>
      <family val="2"/>
    </font>
    <font>
      <b/>
      <sz val="12"/>
      <name val="Arial"/>
      <family val="2"/>
    </font>
    <font>
      <sz val="14"/>
      <color rgb="FF242424"/>
      <name val="Calibri"/>
      <family val="2"/>
      <scheme val="minor"/>
    </font>
    <font>
      <sz val="14"/>
      <color rgb="FFFF0000"/>
      <name val="Arial"/>
      <family val="2"/>
    </font>
    <font>
      <sz val="11"/>
      <name val="Calibri"/>
      <family val="2"/>
    </font>
    <font>
      <b/>
      <sz val="18"/>
      <color theme="1"/>
      <name val="Calibri"/>
      <family val="2"/>
      <scheme val="minor"/>
    </font>
    <font>
      <b/>
      <sz val="12.1"/>
      <color theme="1"/>
      <name val="Arial"/>
      <family val="2"/>
    </font>
    <font>
      <b/>
      <sz val="12"/>
      <color rgb="FFFF0000"/>
      <name val="Calibri"/>
      <family val="2"/>
      <scheme val="minor"/>
    </font>
    <font>
      <b/>
      <sz val="12.1"/>
      <color rgb="FF263692"/>
      <name val="Arial"/>
      <family val="2"/>
    </font>
    <font>
      <b/>
      <sz val="11"/>
      <color theme="1"/>
      <name val="Calibri"/>
      <family val="2"/>
      <scheme val="minor"/>
    </font>
    <font>
      <b/>
      <sz val="12"/>
      <color rgb="FFFF0000"/>
      <name val="Arial"/>
      <family val="2"/>
    </font>
    <font>
      <b/>
      <u/>
      <sz val="12"/>
      <name val="Arial"/>
      <family val="2"/>
    </font>
    <font>
      <b/>
      <sz val="20"/>
      <color theme="1"/>
      <name val="Calibri"/>
      <family val="2"/>
      <scheme val="minor"/>
    </font>
    <font>
      <sz val="20"/>
      <name val="Arial"/>
      <family val="2"/>
    </font>
    <font>
      <b/>
      <sz val="20"/>
      <color theme="1"/>
      <name val="Arial"/>
      <family val="2"/>
    </font>
    <font>
      <b/>
      <sz val="20"/>
      <color rgb="FFFF0000"/>
      <name val="Calibri"/>
      <family val="2"/>
      <scheme val="minor"/>
    </font>
    <font>
      <b/>
      <sz val="20"/>
      <color rgb="FF263692"/>
      <name val="Arial"/>
      <family val="2"/>
    </font>
    <font>
      <b/>
      <sz val="20"/>
      <color rgb="FFFF0000"/>
      <name val="Arial"/>
      <family val="2"/>
    </font>
    <font>
      <b/>
      <u/>
      <sz val="20"/>
      <name val="Arial"/>
      <family val="2"/>
    </font>
    <font>
      <b/>
      <sz val="20"/>
      <name val="Arial"/>
      <family val="2"/>
    </font>
    <font>
      <b/>
      <sz val="19"/>
      <color theme="1"/>
      <name val="Calibri"/>
      <family val="2"/>
      <scheme val="minor"/>
    </font>
    <font>
      <sz val="19"/>
      <name val="Arial"/>
      <family val="2"/>
    </font>
    <font>
      <b/>
      <sz val="19"/>
      <color theme="1"/>
      <name val="Arial"/>
      <family val="2"/>
    </font>
    <font>
      <b/>
      <sz val="19"/>
      <color rgb="FFFF0000"/>
      <name val="Calibri"/>
      <family val="2"/>
      <scheme val="minor"/>
    </font>
    <font>
      <b/>
      <sz val="19"/>
      <color rgb="FF263692"/>
      <name val="Arial"/>
      <family val="2"/>
    </font>
    <font>
      <sz val="19"/>
      <color theme="1"/>
      <name val="Calibri"/>
      <family val="2"/>
      <scheme val="minor"/>
    </font>
    <font>
      <b/>
      <sz val="19"/>
      <color rgb="FFFF0000"/>
      <name val="Arial"/>
      <family val="2"/>
    </font>
    <font>
      <b/>
      <u/>
      <sz val="19"/>
      <name val="Arial"/>
      <family val="2"/>
    </font>
    <font>
      <b/>
      <sz val="19"/>
      <name val="Arial"/>
      <family val="2"/>
    </font>
  </fonts>
  <fills count="11">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0" tint="-0.14996795556505021"/>
        <bgColor indexed="64"/>
      </patternFill>
    </fill>
    <fill>
      <patternFill patternType="solid">
        <fgColor theme="0"/>
        <bgColor indexed="64"/>
      </patternFill>
    </fill>
    <fill>
      <patternFill patternType="solid">
        <fgColor rgb="FF99FF66"/>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0000"/>
        <bgColor indexed="64"/>
      </patternFill>
    </fill>
  </fills>
  <borders count="39">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s>
  <cellStyleXfs count="9">
    <xf numFmtId="0" fontId="0" fillId="0" borderId="0"/>
    <xf numFmtId="0" fontId="4" fillId="0" borderId="0"/>
    <xf numFmtId="0" fontId="7" fillId="0" borderId="0"/>
    <xf numFmtId="0" fontId="9" fillId="0" borderId="0" applyNumberFormat="0" applyFill="0" applyBorder="0" applyProtection="0">
      <alignment vertical="top" wrapText="1"/>
    </xf>
    <xf numFmtId="43" fontId="10" fillId="0" borderId="0" applyFont="0" applyFill="0" applyBorder="0" applyAlignment="0" applyProtection="0"/>
    <xf numFmtId="0" fontId="14" fillId="0" borderId="0"/>
    <xf numFmtId="0" fontId="1" fillId="0" borderId="0"/>
    <xf numFmtId="43" fontId="1" fillId="0" borderId="0" applyFont="0" applyFill="0" applyBorder="0" applyAlignment="0" applyProtection="0"/>
    <xf numFmtId="0" fontId="4" fillId="0" borderId="0"/>
  </cellStyleXfs>
  <cellXfs count="380">
    <xf numFmtId="0" fontId="0" fillId="0" borderId="0" xfId="0"/>
    <xf numFmtId="0" fontId="0" fillId="0" borderId="1" xfId="0" applyBorder="1"/>
    <xf numFmtId="0" fontId="2" fillId="0" borderId="2" xfId="0" applyFont="1" applyBorder="1"/>
    <xf numFmtId="0" fontId="2" fillId="0" borderId="1" xfId="0" applyFont="1" applyBorder="1"/>
    <xf numFmtId="0" fontId="2" fillId="0" borderId="3" xfId="0" applyFont="1" applyBorder="1"/>
    <xf numFmtId="0" fontId="0" fillId="0" borderId="4" xfId="0" applyBorder="1"/>
    <xf numFmtId="0" fontId="0" fillId="0" borderId="5" xfId="0" applyBorder="1"/>
    <xf numFmtId="0" fontId="2" fillId="0" borderId="6" xfId="0" applyFont="1" applyBorder="1"/>
    <xf numFmtId="0" fontId="2" fillId="0" borderId="0" xfId="0" applyFont="1"/>
    <xf numFmtId="0" fontId="2" fillId="0" borderId="2" xfId="0" applyFont="1" applyBorder="1" applyAlignment="1">
      <alignment horizontal="center" wrapText="1"/>
    </xf>
    <xf numFmtId="0" fontId="2" fillId="0" borderId="7" xfId="0" applyFont="1" applyBorder="1" applyAlignment="1">
      <alignment horizontal="right"/>
    </xf>
    <xf numFmtId="15" fontId="7" fillId="0" borderId="0" xfId="0" applyNumberFormat="1" applyFont="1"/>
    <xf numFmtId="0" fontId="7" fillId="0" borderId="0" xfId="0" applyFont="1"/>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xf>
    <xf numFmtId="0" fontId="0" fillId="0" borderId="13" xfId="0" applyBorder="1" applyAlignment="1">
      <alignment horizontal="center"/>
    </xf>
    <xf numFmtId="0" fontId="0" fillId="0" borderId="14" xfId="0" applyBorder="1"/>
    <xf numFmtId="0" fontId="0" fillId="0" borderId="15" xfId="0" applyBorder="1" applyAlignment="1">
      <alignment horizontal="center"/>
    </xf>
    <xf numFmtId="0" fontId="5" fillId="0" borderId="15" xfId="0" applyFont="1" applyBorder="1" applyAlignment="1">
      <alignment horizontal="center"/>
    </xf>
    <xf numFmtId="0" fontId="0" fillId="0" borderId="15" xfId="0" applyBorder="1"/>
    <xf numFmtId="0" fontId="0" fillId="0" borderId="16" xfId="0" applyBorder="1"/>
    <xf numFmtId="0" fontId="0" fillId="0" borderId="17" xfId="0" applyBorder="1" applyProtection="1">
      <protection locked="0"/>
    </xf>
    <xf numFmtId="0" fontId="0" fillId="0" borderId="2" xfId="0" applyBorder="1" applyAlignment="1" applyProtection="1">
      <alignment horizontal="center"/>
      <protection locked="0"/>
    </xf>
    <xf numFmtId="4" fontId="0" fillId="0" borderId="2" xfId="0" applyNumberFormat="1" applyBorder="1" applyProtection="1">
      <protection locked="0"/>
    </xf>
    <xf numFmtId="4" fontId="0" fillId="0" borderId="2" xfId="0" applyNumberFormat="1" applyBorder="1"/>
    <xf numFmtId="164" fontId="3" fillId="0" borderId="2" xfId="1" applyNumberFormat="1" applyFont="1" applyBorder="1" applyAlignment="1" applyProtection="1">
      <alignment horizontal="center"/>
      <protection locked="0"/>
    </xf>
    <xf numFmtId="165" fontId="3" fillId="0" borderId="2" xfId="1" applyNumberFormat="1" applyFont="1" applyBorder="1" applyAlignment="1" applyProtection="1">
      <alignment horizontal="center"/>
      <protection locked="0"/>
    </xf>
    <xf numFmtId="166" fontId="3" fillId="0" borderId="2" xfId="1" applyNumberFormat="1" applyFont="1" applyBorder="1" applyAlignment="1" applyProtection="1">
      <alignment horizontal="center"/>
      <protection locked="0"/>
    </xf>
    <xf numFmtId="166" fontId="3" fillId="0" borderId="2" xfId="1" applyNumberFormat="1" applyFont="1" applyBorder="1" applyAlignment="1">
      <alignment horizontal="center"/>
    </xf>
    <xf numFmtId="164" fontId="3" fillId="0" borderId="2" xfId="1" applyNumberFormat="1" applyFont="1" applyBorder="1" applyAlignment="1">
      <alignment horizontal="center"/>
    </xf>
    <xf numFmtId="4" fontId="0" fillId="0" borderId="18" xfId="0" applyNumberFormat="1" applyBorder="1"/>
    <xf numFmtId="4" fontId="2" fillId="0" borderId="19" xfId="0" applyNumberFormat="1" applyFont="1" applyBorder="1"/>
    <xf numFmtId="0" fontId="0" fillId="0" borderId="18" xfId="0" applyBorder="1"/>
    <xf numFmtId="0" fontId="0" fillId="0" borderId="20" xfId="0" applyBorder="1"/>
    <xf numFmtId="0" fontId="0" fillId="0" borderId="21" xfId="0" applyBorder="1"/>
    <xf numFmtId="0" fontId="0" fillId="0" borderId="22" xfId="0" applyBorder="1"/>
    <xf numFmtId="0" fontId="0" fillId="0" borderId="23" xfId="0" applyBorder="1"/>
    <xf numFmtId="164" fontId="3" fillId="0" borderId="2" xfId="1" applyNumberFormat="1" applyFont="1" applyBorder="1" applyAlignment="1" applyProtection="1">
      <alignment horizontal="left"/>
      <protection locked="0"/>
    </xf>
    <xf numFmtId="0" fontId="0" fillId="0" borderId="18" xfId="0" applyBorder="1" applyAlignment="1">
      <alignment horizontal="left"/>
    </xf>
    <xf numFmtId="0" fontId="0" fillId="0" borderId="24" xfId="0" applyBorder="1" applyAlignment="1">
      <alignment horizontal="left"/>
    </xf>
    <xf numFmtId="167" fontId="2" fillId="0" borderId="2" xfId="0" applyNumberFormat="1" applyFont="1" applyBorder="1" applyAlignment="1" applyProtection="1">
      <alignment horizontal="center"/>
      <protection locked="0"/>
    </xf>
    <xf numFmtId="1" fontId="7" fillId="0" borderId="2" xfId="0" applyNumberFormat="1" applyFont="1" applyBorder="1"/>
    <xf numFmtId="14" fontId="0" fillId="0" borderId="17" xfId="0" applyNumberFormat="1" applyBorder="1" applyProtection="1">
      <protection locked="0"/>
    </xf>
    <xf numFmtId="4" fontId="7" fillId="0" borderId="25" xfId="0" applyNumberFormat="1" applyFont="1" applyBorder="1"/>
    <xf numFmtId="1" fontId="7" fillId="0" borderId="17" xfId="0" applyNumberFormat="1" applyFont="1" applyBorder="1"/>
    <xf numFmtId="0" fontId="2" fillId="0" borderId="25" xfId="0" applyFont="1" applyBorder="1"/>
    <xf numFmtId="0" fontId="2" fillId="0" borderId="7" xfId="0" applyFont="1" applyBorder="1"/>
    <xf numFmtId="4" fontId="0" fillId="0" borderId="0" xfId="0" applyNumberFormat="1"/>
    <xf numFmtId="4" fontId="0" fillId="2" borderId="2" xfId="0" applyNumberFormat="1" applyFill="1" applyBorder="1" applyProtection="1">
      <protection locked="0"/>
    </xf>
    <xf numFmtId="0" fontId="2" fillId="0" borderId="28" xfId="0" applyFont="1" applyBorder="1" applyAlignment="1">
      <alignment horizontal="center"/>
    </xf>
    <xf numFmtId="0" fontId="11" fillId="3" borderId="2" xfId="0" applyFont="1" applyFill="1" applyBorder="1"/>
    <xf numFmtId="0" fontId="12" fillId="0" borderId="1" xfId="0" applyFont="1" applyBorder="1"/>
    <xf numFmtId="0" fontId="11" fillId="0" borderId="1" xfId="0" applyFont="1" applyBorder="1"/>
    <xf numFmtId="0" fontId="12" fillId="0" borderId="0" xfId="0" applyFont="1"/>
    <xf numFmtId="0" fontId="11" fillId="3" borderId="6" xfId="0" applyFont="1" applyFill="1" applyBorder="1"/>
    <xf numFmtId="0" fontId="11" fillId="0" borderId="0" xfId="0" applyFont="1"/>
    <xf numFmtId="0" fontId="11" fillId="3" borderId="9" xfId="0" applyFont="1" applyFill="1" applyBorder="1" applyAlignment="1">
      <alignment horizontal="center" wrapText="1"/>
    </xf>
    <xf numFmtId="0" fontId="11" fillId="3" borderId="31" xfId="0" applyFont="1" applyFill="1" applyBorder="1" applyAlignment="1">
      <alignment horizontal="right"/>
    </xf>
    <xf numFmtId="167" fontId="11" fillId="3" borderId="9" xfId="0" applyNumberFormat="1" applyFont="1" applyFill="1" applyBorder="1" applyAlignment="1" applyProtection="1">
      <alignment horizontal="center"/>
      <protection locked="0"/>
    </xf>
    <xf numFmtId="15" fontId="12" fillId="0" borderId="0" xfId="0" applyNumberFormat="1" applyFont="1"/>
    <xf numFmtId="0" fontId="11" fillId="0" borderId="0" xfId="0" applyFont="1" applyAlignment="1">
      <alignment horizontal="center" wrapText="1"/>
    </xf>
    <xf numFmtId="0" fontId="11" fillId="0" borderId="32" xfId="0" applyFont="1" applyBorder="1" applyAlignment="1">
      <alignment horizontal="center" wrapText="1"/>
    </xf>
    <xf numFmtId="0" fontId="11" fillId="0" borderId="5" xfId="0" applyFont="1" applyBorder="1" applyAlignment="1">
      <alignment horizontal="center" wrapText="1"/>
    </xf>
    <xf numFmtId="0" fontId="11" fillId="0" borderId="9" xfId="0" applyFont="1" applyBorder="1" applyAlignment="1">
      <alignment horizontal="center"/>
    </xf>
    <xf numFmtId="0" fontId="12" fillId="0" borderId="0" xfId="0" applyFont="1" applyAlignment="1">
      <alignment horizontal="center"/>
    </xf>
    <xf numFmtId="0" fontId="11" fillId="0" borderId="12" xfId="0" applyFont="1" applyBorder="1" applyAlignment="1">
      <alignment horizontal="center"/>
    </xf>
    <xf numFmtId="0" fontId="12" fillId="0" borderId="15" xfId="0" applyFont="1" applyBorder="1" applyAlignment="1">
      <alignment horizontal="center"/>
    </xf>
    <xf numFmtId="0" fontId="12" fillId="0" borderId="14" xfId="0" applyFont="1" applyBorder="1"/>
    <xf numFmtId="0" fontId="12" fillId="0" borderId="15" xfId="0" applyFont="1" applyBorder="1"/>
    <xf numFmtId="0" fontId="12" fillId="0" borderId="22" xfId="0" applyFont="1" applyBorder="1"/>
    <xf numFmtId="14" fontId="12" fillId="0" borderId="17" xfId="0" applyNumberFormat="1" applyFont="1" applyBorder="1" applyProtection="1">
      <protection locked="0"/>
    </xf>
    <xf numFmtId="0" fontId="12" fillId="0" borderId="2" xfId="0" applyFont="1" applyBorder="1" applyAlignment="1" applyProtection="1">
      <alignment horizontal="center"/>
      <protection locked="0"/>
    </xf>
    <xf numFmtId="4" fontId="12" fillId="0" borderId="2" xfId="0" applyNumberFormat="1" applyFont="1" applyBorder="1"/>
    <xf numFmtId="0" fontId="12" fillId="0" borderId="25" xfId="0" applyFont="1" applyBorder="1" applyAlignment="1">
      <alignment horizontal="center"/>
    </xf>
    <xf numFmtId="0" fontId="12" fillId="0" borderId="7" xfId="0" applyFont="1" applyBorder="1" applyAlignment="1">
      <alignment horizontal="center"/>
    </xf>
    <xf numFmtId="0" fontId="12" fillId="0" borderId="26" xfId="0" applyFont="1" applyBorder="1" applyAlignment="1">
      <alignment horizontal="center"/>
    </xf>
    <xf numFmtId="164" fontId="15" fillId="0" borderId="2" xfId="5" applyNumberFormat="1" applyFont="1" applyBorder="1" applyAlignment="1">
      <alignment horizontal="center"/>
    </xf>
    <xf numFmtId="164" fontId="15" fillId="0" borderId="2" xfId="5" applyNumberFormat="1" applyFont="1" applyBorder="1" applyAlignment="1" applyProtection="1">
      <alignment horizontal="center"/>
      <protection locked="0"/>
    </xf>
    <xf numFmtId="164" fontId="15" fillId="0" borderId="2" xfId="5" applyNumberFormat="1" applyFont="1" applyBorder="1" applyAlignment="1" applyProtection="1">
      <alignment horizontal="left"/>
      <protection locked="0"/>
    </xf>
    <xf numFmtId="1" fontId="12" fillId="0" borderId="25" xfId="0" applyNumberFormat="1" applyFont="1" applyBorder="1" applyAlignment="1">
      <alignment horizontal="center"/>
    </xf>
    <xf numFmtId="1" fontId="12" fillId="0" borderId="7" xfId="0" applyNumberFormat="1" applyFont="1" applyBorder="1" applyAlignment="1">
      <alignment horizontal="center"/>
    </xf>
    <xf numFmtId="1" fontId="12" fillId="0" borderId="26" xfId="0" applyNumberFormat="1" applyFont="1" applyBorder="1" applyAlignment="1">
      <alignment horizontal="center"/>
    </xf>
    <xf numFmtId="4" fontId="11" fillId="4" borderId="18" xfId="0" applyNumberFormat="1" applyFont="1" applyFill="1" applyBorder="1"/>
    <xf numFmtId="0" fontId="12" fillId="5" borderId="18" xfId="0" applyFont="1" applyFill="1" applyBorder="1"/>
    <xf numFmtId="0" fontId="12" fillId="5" borderId="18" xfId="0" applyFont="1" applyFill="1" applyBorder="1" applyAlignment="1">
      <alignment horizontal="left"/>
    </xf>
    <xf numFmtId="0" fontId="12" fillId="5" borderId="36" xfId="0" applyFont="1" applyFill="1" applyBorder="1" applyAlignment="1">
      <alignment horizontal="left"/>
    </xf>
    <xf numFmtId="0" fontId="12" fillId="5" borderId="24" xfId="0" applyFont="1" applyFill="1" applyBorder="1" applyAlignment="1">
      <alignment horizontal="left"/>
    </xf>
    <xf numFmtId="0" fontId="16" fillId="0" borderId="0" xfId="0" applyFont="1"/>
    <xf numFmtId="0" fontId="16" fillId="0" borderId="20" xfId="0" applyFont="1" applyBorder="1"/>
    <xf numFmtId="0" fontId="16" fillId="0" borderId="21" xfId="0" applyFont="1" applyBorder="1"/>
    <xf numFmtId="0" fontId="16" fillId="0" borderId="22" xfId="0" applyFont="1" applyBorder="1"/>
    <xf numFmtId="0" fontId="16" fillId="0" borderId="23" xfId="0" applyFont="1" applyBorder="1"/>
    <xf numFmtId="0" fontId="12" fillId="6" borderId="2" xfId="0" applyFont="1" applyFill="1" applyBorder="1" applyAlignment="1" applyProtection="1">
      <alignment horizontal="center"/>
      <protection locked="0"/>
    </xf>
    <xf numFmtId="4" fontId="12" fillId="6" borderId="2" xfId="0" applyNumberFormat="1" applyFont="1" applyFill="1" applyBorder="1"/>
    <xf numFmtId="43" fontId="0" fillId="7" borderId="0" xfId="4" applyFont="1" applyFill="1"/>
    <xf numFmtId="0" fontId="0" fillId="7" borderId="0" xfId="0" applyFill="1"/>
    <xf numFmtId="49" fontId="0" fillId="7" borderId="0" xfId="4" quotePrefix="1" applyNumberFormat="1" applyFont="1" applyFill="1"/>
    <xf numFmtId="0" fontId="11" fillId="0" borderId="1" xfId="0" applyFont="1" applyBorder="1" applyAlignment="1">
      <alignment horizontal="center"/>
    </xf>
    <xf numFmtId="14" fontId="12" fillId="6" borderId="17" xfId="0" applyNumberFormat="1" applyFont="1" applyFill="1" applyBorder="1" applyProtection="1">
      <protection locked="0"/>
    </xf>
    <xf numFmtId="1" fontId="12" fillId="6" borderId="25" xfId="0" applyNumberFormat="1" applyFont="1" applyFill="1" applyBorder="1" applyAlignment="1">
      <alignment horizontal="center"/>
    </xf>
    <xf numFmtId="1" fontId="12" fillId="6" borderId="7" xfId="0" applyNumberFormat="1" applyFont="1" applyFill="1" applyBorder="1" applyAlignment="1">
      <alignment horizontal="center"/>
    </xf>
    <xf numFmtId="1" fontId="12" fillId="6" borderId="26" xfId="0" applyNumberFormat="1" applyFont="1" applyFill="1" applyBorder="1" applyAlignment="1">
      <alignment horizontal="center"/>
    </xf>
    <xf numFmtId="164" fontId="15" fillId="6" borderId="2" xfId="5" applyNumberFormat="1" applyFont="1" applyFill="1" applyBorder="1" applyAlignment="1">
      <alignment horizontal="center"/>
    </xf>
    <xf numFmtId="164" fontId="15" fillId="6" borderId="2" xfId="5" applyNumberFormat="1" applyFont="1" applyFill="1" applyBorder="1" applyAlignment="1" applyProtection="1">
      <alignment horizontal="center"/>
      <protection locked="0"/>
    </xf>
    <xf numFmtId="164" fontId="15" fillId="6" borderId="2" xfId="5" applyNumberFormat="1" applyFont="1" applyFill="1" applyBorder="1" applyAlignment="1" applyProtection="1">
      <alignment horizontal="left"/>
      <protection locked="0"/>
    </xf>
    <xf numFmtId="0" fontId="12" fillId="6" borderId="0" xfId="0" applyFont="1" applyFill="1"/>
    <xf numFmtId="1" fontId="12" fillId="6" borderId="26" xfId="0" quotePrefix="1" applyNumberFormat="1" applyFont="1" applyFill="1" applyBorder="1" applyAlignment="1">
      <alignment horizontal="center"/>
    </xf>
    <xf numFmtId="0" fontId="12" fillId="6" borderId="0" xfId="0" applyFont="1" applyFill="1" applyAlignment="1">
      <alignment horizontal="center"/>
    </xf>
    <xf numFmtId="0" fontId="18" fillId="6" borderId="0" xfId="0" applyFont="1" applyFill="1" applyAlignment="1">
      <alignment horizontal="center"/>
    </xf>
    <xf numFmtId="4" fontId="12" fillId="6" borderId="2" xfId="0" applyNumberFormat="1" applyFont="1" applyFill="1" applyBorder="1" applyAlignment="1">
      <alignment horizontal="center" vertical="top"/>
    </xf>
    <xf numFmtId="164" fontId="15" fillId="6" borderId="0" xfId="5" applyNumberFormat="1" applyFont="1" applyFill="1" applyAlignment="1" applyProtection="1">
      <alignment horizontal="center"/>
      <protection locked="0"/>
    </xf>
    <xf numFmtId="0" fontId="12" fillId="6" borderId="0" xfId="0" applyFont="1" applyFill="1" applyAlignment="1" applyProtection="1">
      <alignment horizontal="center"/>
      <protection locked="0"/>
    </xf>
    <xf numFmtId="0" fontId="19" fillId="6" borderId="0" xfId="0" applyFont="1" applyFill="1"/>
    <xf numFmtId="0" fontId="12" fillId="5" borderId="18" xfId="0" applyFont="1" applyFill="1" applyBorder="1" applyAlignment="1">
      <alignment horizontal="center"/>
    </xf>
    <xf numFmtId="0" fontId="16" fillId="0" borderId="0" xfId="0" applyFont="1" applyAlignment="1">
      <alignment horizontal="center"/>
    </xf>
    <xf numFmtId="0" fontId="7" fillId="0" borderId="0" xfId="0" applyFont="1" applyAlignment="1">
      <alignment horizontal="center"/>
    </xf>
    <xf numFmtId="164" fontId="4" fillId="0" borderId="2" xfId="5" applyNumberFormat="1" applyFont="1" applyBorder="1" applyAlignment="1" applyProtection="1">
      <alignment horizontal="center"/>
      <protection locked="0"/>
    </xf>
    <xf numFmtId="14" fontId="12" fillId="0" borderId="38" xfId="0" applyNumberFormat="1" applyFont="1" applyBorder="1" applyProtection="1">
      <protection locked="0"/>
    </xf>
    <xf numFmtId="0" fontId="12" fillId="0" borderId="28" xfId="0" applyFont="1" applyBorder="1" applyAlignment="1" applyProtection="1">
      <alignment horizontal="center"/>
      <protection locked="0"/>
    </xf>
    <xf numFmtId="4" fontId="12" fillId="6" borderId="9" xfId="0" applyNumberFormat="1" applyFont="1" applyFill="1" applyBorder="1"/>
    <xf numFmtId="4" fontId="12" fillId="0" borderId="9" xfId="0" applyNumberFormat="1" applyFont="1" applyBorder="1"/>
    <xf numFmtId="164" fontId="15" fillId="0" borderId="9" xfId="5" applyNumberFormat="1" applyFont="1" applyBorder="1" applyAlignment="1" applyProtection="1">
      <alignment horizontal="center"/>
      <protection locked="0"/>
    </xf>
    <xf numFmtId="164" fontId="15" fillId="0" borderId="27" xfId="5" applyNumberFormat="1" applyFont="1" applyBorder="1" applyAlignment="1" applyProtection="1">
      <alignment horizontal="left"/>
      <protection locked="0"/>
    </xf>
    <xf numFmtId="1" fontId="12" fillId="0" borderId="28" xfId="0" applyNumberFormat="1" applyFont="1" applyBorder="1" applyAlignment="1">
      <alignment horizontal="center"/>
    </xf>
    <xf numFmtId="4" fontId="16" fillId="0" borderId="0" xfId="0" applyNumberFormat="1" applyFont="1"/>
    <xf numFmtId="0" fontId="12" fillId="0" borderId="25" xfId="0" applyFont="1" applyBorder="1"/>
    <xf numFmtId="0" fontId="12" fillId="0" borderId="7" xfId="0" applyFont="1" applyBorder="1"/>
    <xf numFmtId="0" fontId="12" fillId="0" borderId="26" xfId="0" quotePrefix="1" applyFont="1" applyBorder="1"/>
    <xf numFmtId="1" fontId="12" fillId="0" borderId="26" xfId="0" quotePrefix="1" applyNumberFormat="1" applyFont="1" applyBorder="1" applyAlignment="1">
      <alignment horizontal="center"/>
    </xf>
    <xf numFmtId="0" fontId="20" fillId="0" borderId="0" xfId="0" applyFont="1"/>
    <xf numFmtId="0" fontId="21" fillId="3" borderId="0" xfId="0" applyFont="1" applyFill="1"/>
    <xf numFmtId="0" fontId="0" fillId="8" borderId="0" xfId="0" applyFill="1"/>
    <xf numFmtId="0" fontId="22" fillId="0" borderId="0" xfId="0" applyFont="1"/>
    <xf numFmtId="14" fontId="0" fillId="0" borderId="0" xfId="0" applyNumberFormat="1"/>
    <xf numFmtId="0" fontId="23" fillId="0" borderId="0" xfId="0" applyFont="1"/>
    <xf numFmtId="0" fontId="24" fillId="0" borderId="0" xfId="0" applyFont="1" applyAlignment="1">
      <alignment horizontal="left" vertical="center"/>
    </xf>
    <xf numFmtId="0" fontId="23" fillId="0" borderId="0" xfId="0" applyFont="1" applyAlignment="1">
      <alignment wrapText="1"/>
    </xf>
    <xf numFmtId="0" fontId="25" fillId="0" borderId="0" xfId="0" applyFont="1"/>
    <xf numFmtId="0" fontId="0" fillId="9" borderId="0" xfId="0" applyFill="1"/>
    <xf numFmtId="168" fontId="0" fillId="7" borderId="0" xfId="4" applyNumberFormat="1" applyFont="1" applyFill="1"/>
    <xf numFmtId="43" fontId="0" fillId="7" borderId="0" xfId="4" quotePrefix="1" applyFont="1" applyFill="1"/>
    <xf numFmtId="0" fontId="25" fillId="3" borderId="33" xfId="0" applyFont="1" applyFill="1" applyBorder="1" applyAlignment="1">
      <alignment horizontal="right"/>
    </xf>
    <xf numFmtId="0" fontId="25" fillId="3" borderId="35" xfId="0" applyFont="1" applyFill="1" applyBorder="1"/>
    <xf numFmtId="0" fontId="26" fillId="0" borderId="0" xfId="0" applyFont="1"/>
    <xf numFmtId="0" fontId="27" fillId="0" borderId="4" xfId="0" applyFont="1" applyBorder="1"/>
    <xf numFmtId="0" fontId="17" fillId="0" borderId="4" xfId="0" applyFont="1" applyBorder="1"/>
    <xf numFmtId="14" fontId="0" fillId="7" borderId="0" xfId="0" applyNumberFormat="1" applyFill="1"/>
    <xf numFmtId="0" fontId="0" fillId="9" borderId="0" xfId="0" quotePrefix="1" applyFill="1" applyAlignment="1">
      <alignment horizontal="right"/>
    </xf>
    <xf numFmtId="168" fontId="0" fillId="7" borderId="0" xfId="0" applyNumberFormat="1" applyFill="1"/>
    <xf numFmtId="0" fontId="0" fillId="7" borderId="0" xfId="0" applyFill="1" applyAlignment="1">
      <alignment horizontal="left"/>
    </xf>
    <xf numFmtId="0" fontId="0" fillId="10" borderId="0" xfId="0" applyFill="1"/>
    <xf numFmtId="43" fontId="0" fillId="10" borderId="0" xfId="0" applyNumberFormat="1" applyFill="1"/>
    <xf numFmtId="43" fontId="25" fillId="7" borderId="0" xfId="4" applyFont="1" applyFill="1"/>
    <xf numFmtId="0" fontId="21" fillId="3" borderId="0" xfId="6" applyFont="1" applyFill="1"/>
    <xf numFmtId="0" fontId="1" fillId="8" borderId="0" xfId="6" applyFill="1"/>
    <xf numFmtId="0" fontId="22" fillId="0" borderId="0" xfId="6" applyFont="1"/>
    <xf numFmtId="0" fontId="1" fillId="0" borderId="0" xfId="6"/>
    <xf numFmtId="14" fontId="1" fillId="0" borderId="0" xfId="6" applyNumberFormat="1"/>
    <xf numFmtId="0" fontId="23" fillId="0" borderId="0" xfId="6" applyFont="1"/>
    <xf numFmtId="0" fontId="24" fillId="0" borderId="0" xfId="6" applyFont="1" applyAlignment="1">
      <alignment horizontal="left" vertical="center"/>
    </xf>
    <xf numFmtId="0" fontId="23" fillId="0" borderId="0" xfId="6" applyFont="1" applyAlignment="1">
      <alignment wrapText="1"/>
    </xf>
    <xf numFmtId="0" fontId="25" fillId="0" borderId="0" xfId="6" applyFont="1"/>
    <xf numFmtId="0" fontId="1" fillId="7" borderId="0" xfId="6" applyFill="1"/>
    <xf numFmtId="49" fontId="0" fillId="7" borderId="0" xfId="7" quotePrefix="1" applyNumberFormat="1" applyFont="1" applyFill="1"/>
    <xf numFmtId="0" fontId="1" fillId="9" borderId="0" xfId="6" applyFill="1"/>
    <xf numFmtId="169" fontId="0" fillId="7" borderId="0" xfId="7" applyNumberFormat="1" applyFont="1" applyFill="1"/>
    <xf numFmtId="43" fontId="0" fillId="7" borderId="0" xfId="7" applyFont="1" applyFill="1"/>
    <xf numFmtId="43" fontId="25" fillId="7" borderId="0" xfId="7" applyFont="1" applyFill="1"/>
    <xf numFmtId="0" fontId="25" fillId="3" borderId="33" xfId="6" applyFont="1" applyFill="1" applyBorder="1" applyAlignment="1">
      <alignment horizontal="right"/>
    </xf>
    <xf numFmtId="0" fontId="25" fillId="3" borderId="35" xfId="6" applyFont="1" applyFill="1" applyBorder="1"/>
    <xf numFmtId="0" fontId="26" fillId="0" borderId="0" xfId="6" applyFont="1"/>
    <xf numFmtId="0" fontId="27" fillId="0" borderId="4" xfId="6" applyFont="1" applyBorder="1"/>
    <xf numFmtId="0" fontId="17" fillId="0" borderId="4" xfId="6" applyFont="1" applyBorder="1"/>
    <xf numFmtId="14" fontId="1" fillId="7" borderId="0" xfId="6" applyNumberFormat="1" applyFill="1"/>
    <xf numFmtId="0" fontId="1" fillId="9" borderId="0" xfId="6" quotePrefix="1" applyFill="1" applyAlignment="1">
      <alignment horizontal="right"/>
    </xf>
    <xf numFmtId="0" fontId="1" fillId="7" borderId="0" xfId="6" applyFill="1" applyAlignment="1">
      <alignment horizontal="left"/>
    </xf>
    <xf numFmtId="0" fontId="1" fillId="10" borderId="0" xfId="6" applyFill="1"/>
    <xf numFmtId="43" fontId="1" fillId="10" borderId="0" xfId="6" applyNumberFormat="1" applyFill="1"/>
    <xf numFmtId="0" fontId="17" fillId="3" borderId="2" xfId="0" applyFont="1" applyFill="1" applyBorder="1"/>
    <xf numFmtId="0" fontId="17" fillId="3" borderId="25" xfId="0" applyFont="1" applyFill="1" applyBorder="1"/>
    <xf numFmtId="0" fontId="17" fillId="3" borderId="2" xfId="0" applyFont="1" applyFill="1" applyBorder="1" applyAlignment="1">
      <alignment horizontal="center" wrapText="1"/>
    </xf>
    <xf numFmtId="0" fontId="17" fillId="3" borderId="7" xfId="0" applyFont="1" applyFill="1" applyBorder="1" applyAlignment="1">
      <alignment horizontal="right"/>
    </xf>
    <xf numFmtId="167" fontId="17" fillId="3" borderId="2" xfId="0" applyNumberFormat="1" applyFont="1" applyFill="1" applyBorder="1" applyAlignment="1" applyProtection="1">
      <alignment horizontal="center"/>
      <protection locked="0"/>
    </xf>
    <xf numFmtId="0" fontId="11" fillId="3" borderId="2" xfId="2" applyFont="1" applyFill="1" applyBorder="1"/>
    <xf numFmtId="0" fontId="12" fillId="0" borderId="1" xfId="2" applyFont="1" applyBorder="1"/>
    <xf numFmtId="0" fontId="11" fillId="0" borderId="1" xfId="2" applyFont="1" applyBorder="1"/>
    <xf numFmtId="0" fontId="12" fillId="0" borderId="0" xfId="2" applyFont="1"/>
    <xf numFmtId="0" fontId="11" fillId="3" borderId="6" xfId="2" applyFont="1" applyFill="1" applyBorder="1"/>
    <xf numFmtId="0" fontId="11" fillId="0" borderId="0" xfId="2" applyFont="1"/>
    <xf numFmtId="0" fontId="11" fillId="3" borderId="9" xfId="2" applyFont="1" applyFill="1" applyBorder="1" applyAlignment="1">
      <alignment horizontal="center" wrapText="1"/>
    </xf>
    <xf numFmtId="0" fontId="11" fillId="3" borderId="31" xfId="2" applyFont="1" applyFill="1" applyBorder="1" applyAlignment="1">
      <alignment horizontal="right"/>
    </xf>
    <xf numFmtId="167" fontId="11" fillId="3" borderId="9" xfId="2" applyNumberFormat="1" applyFont="1" applyFill="1" applyBorder="1" applyAlignment="1" applyProtection="1">
      <alignment horizontal="center"/>
      <protection locked="0"/>
    </xf>
    <xf numFmtId="15" fontId="12" fillId="0" borderId="0" xfId="2" applyNumberFormat="1" applyFont="1"/>
    <xf numFmtId="0" fontId="11" fillId="0" borderId="0" xfId="2" applyFont="1" applyAlignment="1">
      <alignment horizontal="center" wrapText="1"/>
    </xf>
    <xf numFmtId="0" fontId="11" fillId="0" borderId="32" xfId="2" applyFont="1" applyBorder="1" applyAlignment="1">
      <alignment horizontal="center" wrapText="1"/>
    </xf>
    <xf numFmtId="0" fontId="11" fillId="0" borderId="5" xfId="2" applyFont="1" applyBorder="1" applyAlignment="1">
      <alignment horizontal="center" wrapText="1"/>
    </xf>
    <xf numFmtId="0" fontId="11" fillId="0" borderId="9" xfId="2" applyFont="1" applyBorder="1" applyAlignment="1">
      <alignment horizontal="center"/>
    </xf>
    <xf numFmtId="0" fontId="12" fillId="0" borderId="0" xfId="2" applyFont="1" applyAlignment="1">
      <alignment horizontal="center"/>
    </xf>
    <xf numFmtId="0" fontId="11" fillId="0" borderId="12" xfId="2" applyFont="1" applyBorder="1" applyAlignment="1">
      <alignment horizontal="center"/>
    </xf>
    <xf numFmtId="0" fontId="12" fillId="0" borderId="15" xfId="2" applyFont="1" applyBorder="1" applyAlignment="1">
      <alignment horizontal="center"/>
    </xf>
    <xf numFmtId="0" fontId="12" fillId="0" borderId="14" xfId="2" applyFont="1" applyBorder="1"/>
    <xf numFmtId="0" fontId="12" fillId="0" borderId="15" xfId="2" applyFont="1" applyBorder="1"/>
    <xf numFmtId="0" fontId="12" fillId="0" borderId="22" xfId="2" applyFont="1" applyBorder="1"/>
    <xf numFmtId="14" fontId="12" fillId="0" borderId="17" xfId="2" applyNumberFormat="1" applyFont="1" applyBorder="1" applyProtection="1">
      <protection locked="0"/>
    </xf>
    <xf numFmtId="0" fontId="12" fillId="0" borderId="2" xfId="2" applyFont="1" applyBorder="1" applyAlignment="1" applyProtection="1">
      <alignment horizontal="center"/>
      <protection locked="0"/>
    </xf>
    <xf numFmtId="4" fontId="12" fillId="0" borderId="2" xfId="2" applyNumberFormat="1" applyFont="1" applyBorder="1"/>
    <xf numFmtId="1" fontId="12" fillId="0" borderId="25" xfId="2" applyNumberFormat="1" applyFont="1" applyBorder="1" applyAlignment="1">
      <alignment horizontal="center"/>
    </xf>
    <xf numFmtId="1" fontId="12" fillId="0" borderId="7" xfId="2" applyNumberFormat="1" applyFont="1" applyBorder="1" applyAlignment="1">
      <alignment horizontal="center"/>
    </xf>
    <xf numFmtId="1" fontId="12" fillId="0" borderId="26" xfId="2" applyNumberFormat="1" applyFont="1" applyBorder="1" applyAlignment="1">
      <alignment horizontal="center"/>
    </xf>
    <xf numFmtId="164" fontId="15" fillId="0" borderId="2" xfId="8" applyNumberFormat="1" applyFont="1" applyBorder="1" applyAlignment="1">
      <alignment horizontal="center"/>
    </xf>
    <xf numFmtId="164" fontId="3" fillId="0" borderId="2" xfId="8" applyNumberFormat="1" applyFont="1" applyBorder="1" applyAlignment="1" applyProtection="1">
      <alignment horizontal="left"/>
      <protection locked="0"/>
    </xf>
    <xf numFmtId="164" fontId="15" fillId="0" borderId="2" xfId="8" applyNumberFormat="1" applyFont="1" applyBorder="1" applyAlignment="1" applyProtection="1">
      <alignment horizontal="left"/>
      <protection locked="0"/>
    </xf>
    <xf numFmtId="164" fontId="15" fillId="0" borderId="2" xfId="8" applyNumberFormat="1" applyFont="1" applyBorder="1" applyAlignment="1" applyProtection="1">
      <alignment horizontal="center"/>
      <protection locked="0"/>
    </xf>
    <xf numFmtId="4" fontId="11" fillId="4" borderId="18" xfId="2" applyNumberFormat="1" applyFont="1" applyFill="1" applyBorder="1"/>
    <xf numFmtId="0" fontId="12" fillId="5" borderId="18" xfId="2" applyFont="1" applyFill="1" applyBorder="1"/>
    <xf numFmtId="0" fontId="12" fillId="5" borderId="18" xfId="2" applyFont="1" applyFill="1" applyBorder="1" applyAlignment="1">
      <alignment horizontal="left"/>
    </xf>
    <xf numFmtId="0" fontId="12" fillId="5" borderId="36" xfId="2" applyFont="1" applyFill="1" applyBorder="1" applyAlignment="1">
      <alignment horizontal="left"/>
    </xf>
    <xf numFmtId="0" fontId="12" fillId="5" borderId="24" xfId="2" applyFont="1" applyFill="1" applyBorder="1" applyAlignment="1">
      <alignment horizontal="left"/>
    </xf>
    <xf numFmtId="0" fontId="16" fillId="0" borderId="0" xfId="2" applyFont="1"/>
    <xf numFmtId="0" fontId="16" fillId="0" borderId="20" xfId="2" applyFont="1" applyBorder="1"/>
    <xf numFmtId="0" fontId="16" fillId="0" borderId="21" xfId="2" applyFont="1" applyBorder="1"/>
    <xf numFmtId="0" fontId="16" fillId="0" borderId="22" xfId="2" applyFont="1" applyBorder="1"/>
    <xf numFmtId="0" fontId="16" fillId="0" borderId="23" xfId="2" applyFont="1" applyBorder="1"/>
    <xf numFmtId="0" fontId="7" fillId="0" borderId="0" xfId="2"/>
    <xf numFmtId="0" fontId="28" fillId="3" borderId="0" xfId="0" applyFont="1" applyFill="1"/>
    <xf numFmtId="0" fontId="29" fillId="8" borderId="0" xfId="0" applyFont="1" applyFill="1"/>
    <xf numFmtId="0" fontId="30" fillId="0" borderId="0" xfId="0" applyFont="1"/>
    <xf numFmtId="0" fontId="29" fillId="0" borderId="0" xfId="0" applyFont="1"/>
    <xf numFmtId="14" fontId="29" fillId="0" borderId="0" xfId="0" applyNumberFormat="1" applyFont="1"/>
    <xf numFmtId="0" fontId="31" fillId="0" borderId="0" xfId="0" applyFont="1"/>
    <xf numFmtId="0" fontId="32" fillId="0" borderId="0" xfId="0" applyFont="1" applyAlignment="1">
      <alignment horizontal="left" vertical="center"/>
    </xf>
    <xf numFmtId="0" fontId="31" fillId="0" borderId="0" xfId="0" applyFont="1" applyAlignment="1">
      <alignment wrapText="1"/>
    </xf>
    <xf numFmtId="0" fontId="28" fillId="0" borderId="0" xfId="0" applyFont="1"/>
    <xf numFmtId="0" fontId="29" fillId="7" borderId="0" xfId="0" applyFont="1" applyFill="1"/>
    <xf numFmtId="49" fontId="29" fillId="7" borderId="0" xfId="4" quotePrefix="1" applyNumberFormat="1" applyFont="1" applyFill="1"/>
    <xf numFmtId="0" fontId="29" fillId="9" borderId="0" xfId="0" applyFont="1" applyFill="1"/>
    <xf numFmtId="168" fontId="29" fillId="7" borderId="0" xfId="4" applyNumberFormat="1" applyFont="1" applyFill="1"/>
    <xf numFmtId="43" fontId="29" fillId="7" borderId="0" xfId="4" applyFont="1" applyFill="1"/>
    <xf numFmtId="43" fontId="29" fillId="7" borderId="0" xfId="4" quotePrefix="1" applyFont="1" applyFill="1"/>
    <xf numFmtId="43" fontId="28" fillId="7" borderId="0" xfId="4" applyFont="1" applyFill="1"/>
    <xf numFmtId="0" fontId="28" fillId="3" borderId="33" xfId="0" applyFont="1" applyFill="1" applyBorder="1" applyAlignment="1">
      <alignment horizontal="right"/>
    </xf>
    <xf numFmtId="168" fontId="28" fillId="3" borderId="35" xfId="0" applyNumberFormat="1" applyFont="1" applyFill="1" applyBorder="1"/>
    <xf numFmtId="0" fontId="33" fillId="0" borderId="0" xfId="0" applyFont="1"/>
    <xf numFmtId="0" fontId="34" fillId="0" borderId="4" xfId="0" applyFont="1" applyBorder="1"/>
    <xf numFmtId="0" fontId="35" fillId="0" borderId="4" xfId="0" applyFont="1" applyBorder="1"/>
    <xf numFmtId="14" fontId="29" fillId="7" borderId="0" xfId="0" applyNumberFormat="1" applyFont="1" applyFill="1"/>
    <xf numFmtId="0" fontId="29" fillId="9" borderId="0" xfId="0" quotePrefix="1" applyFont="1" applyFill="1" applyAlignment="1">
      <alignment horizontal="right"/>
    </xf>
    <xf numFmtId="168" fontId="29" fillId="7" borderId="0" xfId="0" applyNumberFormat="1" applyFont="1" applyFill="1"/>
    <xf numFmtId="0" fontId="29" fillId="7" borderId="0" xfId="0" applyFont="1" applyFill="1" applyAlignment="1">
      <alignment horizontal="left"/>
    </xf>
    <xf numFmtId="0" fontId="29" fillId="10" borderId="0" xfId="0" applyFont="1" applyFill="1"/>
    <xf numFmtId="43" fontId="29" fillId="10" borderId="0" xfId="0" applyNumberFormat="1" applyFont="1" applyFill="1"/>
    <xf numFmtId="0" fontId="36" fillId="3" borderId="0" xfId="0" applyFont="1" applyFill="1"/>
    <xf numFmtId="0" fontId="37" fillId="8" borderId="0" xfId="0" applyFont="1" applyFill="1"/>
    <xf numFmtId="0" fontId="38" fillId="0" borderId="0" xfId="0" applyFont="1"/>
    <xf numFmtId="0" fontId="37" fillId="0" borderId="0" xfId="0" applyFont="1"/>
    <xf numFmtId="14" fontId="37" fillId="0" borderId="0" xfId="0" applyNumberFormat="1" applyFont="1"/>
    <xf numFmtId="0" fontId="39" fillId="0" borderId="0" xfId="0" applyFont="1"/>
    <xf numFmtId="0" fontId="40" fillId="0" borderId="0" xfId="0" applyFont="1" applyAlignment="1">
      <alignment horizontal="left" vertical="center"/>
    </xf>
    <xf numFmtId="0" fontId="39" fillId="0" borderId="0" xfId="0" applyFont="1" applyAlignment="1">
      <alignment wrapText="1"/>
    </xf>
    <xf numFmtId="0" fontId="36" fillId="0" borderId="0" xfId="0" applyFont="1"/>
    <xf numFmtId="0" fontId="37" fillId="7" borderId="0" xfId="0" applyFont="1" applyFill="1"/>
    <xf numFmtId="49" fontId="37" fillId="7" borderId="0" xfId="4" quotePrefix="1" applyNumberFormat="1" applyFont="1" applyFill="1"/>
    <xf numFmtId="0" fontId="37" fillId="9" borderId="0" xfId="0" applyFont="1" applyFill="1"/>
    <xf numFmtId="168" fontId="37" fillId="7" borderId="0" xfId="4" applyNumberFormat="1" applyFont="1" applyFill="1"/>
    <xf numFmtId="43" fontId="37" fillId="7" borderId="0" xfId="4" applyFont="1" applyFill="1"/>
    <xf numFmtId="43" fontId="37" fillId="7" borderId="0" xfId="4" quotePrefix="1" applyFont="1" applyFill="1"/>
    <xf numFmtId="43" fontId="41" fillId="7" borderId="0" xfId="4" applyFont="1" applyFill="1"/>
    <xf numFmtId="0" fontId="36" fillId="3" borderId="33" xfId="0" applyFont="1" applyFill="1" applyBorder="1" applyAlignment="1">
      <alignment horizontal="right"/>
    </xf>
    <xf numFmtId="0" fontId="36" fillId="3" borderId="35" xfId="0" applyFont="1" applyFill="1" applyBorder="1"/>
    <xf numFmtId="0" fontId="42" fillId="0" borderId="0" xfId="0" applyFont="1"/>
    <xf numFmtId="0" fontId="43" fillId="0" borderId="4" xfId="0" applyFont="1" applyBorder="1"/>
    <xf numFmtId="0" fontId="44" fillId="0" borderId="4" xfId="0" applyFont="1" applyBorder="1"/>
    <xf numFmtId="14" fontId="37" fillId="7" borderId="0" xfId="0" applyNumberFormat="1" applyFont="1" applyFill="1"/>
    <xf numFmtId="0" fontId="37" fillId="9" borderId="0" xfId="0" quotePrefix="1" applyFont="1" applyFill="1" applyAlignment="1">
      <alignment horizontal="right"/>
    </xf>
    <xf numFmtId="168" fontId="37" fillId="7" borderId="0" xfId="0" applyNumberFormat="1" applyFont="1" applyFill="1"/>
    <xf numFmtId="0" fontId="37" fillId="7" borderId="0" xfId="0" applyFont="1" applyFill="1" applyAlignment="1">
      <alignment horizontal="left"/>
    </xf>
    <xf numFmtId="0" fontId="37" fillId="10" borderId="0" xfId="0" applyFont="1" applyFill="1"/>
    <xf numFmtId="43" fontId="37" fillId="10" borderId="0" xfId="0" applyNumberFormat="1" applyFont="1" applyFill="1"/>
    <xf numFmtId="0" fontId="12" fillId="3" borderId="25" xfId="2" applyFont="1" applyFill="1" applyBorder="1" applyAlignment="1" applyProtection="1">
      <alignment horizontal="center"/>
      <protection locked="0"/>
    </xf>
    <xf numFmtId="0" fontId="12" fillId="3" borderId="7" xfId="2" applyFont="1" applyFill="1" applyBorder="1" applyAlignment="1" applyProtection="1">
      <alignment horizontal="center"/>
      <protection locked="0"/>
    </xf>
    <xf numFmtId="0" fontId="11" fillId="0" borderId="33" xfId="2" applyFont="1" applyBorder="1" applyAlignment="1">
      <alignment horizontal="center" wrapText="1"/>
    </xf>
    <xf numFmtId="0" fontId="11" fillId="0" borderId="34" xfId="2" applyFont="1" applyBorder="1" applyAlignment="1">
      <alignment horizontal="center" wrapText="1"/>
    </xf>
    <xf numFmtId="0" fontId="11" fillId="0" borderId="35" xfId="2" applyFont="1" applyBorder="1" applyAlignment="1">
      <alignment horizontal="center" wrapText="1"/>
    </xf>
    <xf numFmtId="0" fontId="11" fillId="0" borderId="28"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23" xfId="2" applyFont="1" applyBorder="1" applyAlignment="1">
      <alignment horizontal="center" vertical="center" wrapText="1"/>
    </xf>
    <xf numFmtId="0" fontId="11" fillId="0" borderId="25" xfId="2" applyFont="1" applyBorder="1" applyAlignment="1">
      <alignment horizontal="center"/>
    </xf>
    <xf numFmtId="0" fontId="11" fillId="0" borderId="7" xfId="2" applyFont="1" applyBorder="1" applyAlignment="1">
      <alignment horizontal="center"/>
    </xf>
    <xf numFmtId="0" fontId="11" fillId="0" borderId="26" xfId="2" applyFont="1" applyBorder="1" applyAlignment="1">
      <alignment horizontal="center"/>
    </xf>
    <xf numFmtId="0" fontId="11" fillId="0" borderId="9"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27"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16"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31" xfId="2" applyFont="1" applyBorder="1" applyAlignment="1">
      <alignment horizontal="center" vertical="center" wrapText="1"/>
    </xf>
    <xf numFmtId="0" fontId="13" fillId="0" borderId="28" xfId="2" applyFont="1" applyBorder="1" applyAlignment="1">
      <alignment horizontal="center" vertical="center" wrapText="1"/>
    </xf>
    <xf numFmtId="0" fontId="13" fillId="0" borderId="22" xfId="2" applyFont="1" applyBorder="1" applyAlignment="1">
      <alignment horizontal="center" vertical="center" wrapText="1"/>
    </xf>
    <xf numFmtId="0" fontId="13" fillId="0" borderId="32" xfId="2" applyFont="1" applyBorder="1" applyAlignment="1">
      <alignment horizontal="center" vertical="center" wrapText="1"/>
    </xf>
    <xf numFmtId="0" fontId="13" fillId="0" borderId="23" xfId="2" applyFont="1" applyBorder="1" applyAlignment="1">
      <alignment horizontal="center" vertical="center" wrapText="1"/>
    </xf>
    <xf numFmtId="0" fontId="2" fillId="0" borderId="0" xfId="2" applyFont="1" applyAlignment="1">
      <alignment horizontal="center"/>
    </xf>
    <xf numFmtId="1" fontId="12" fillId="0" borderId="25" xfId="0" applyNumberFormat="1" applyFont="1" applyBorder="1" applyAlignment="1">
      <alignment horizontal="center"/>
    </xf>
    <xf numFmtId="1" fontId="12" fillId="0" borderId="7" xfId="0" applyNumberFormat="1" applyFont="1" applyBorder="1" applyAlignment="1">
      <alignment horizontal="center"/>
    </xf>
    <xf numFmtId="1" fontId="12" fillId="0" borderId="26" xfId="0" applyNumberFormat="1" applyFont="1" applyBorder="1" applyAlignment="1">
      <alignment horizontal="center"/>
    </xf>
    <xf numFmtId="1" fontId="12" fillId="0" borderId="25" xfId="2" applyNumberFormat="1" applyFont="1" applyBorder="1" applyAlignment="1">
      <alignment horizontal="center"/>
    </xf>
    <xf numFmtId="1" fontId="12" fillId="0" borderId="7" xfId="2" applyNumberFormat="1" applyFont="1" applyBorder="1" applyAlignment="1">
      <alignment horizontal="center"/>
    </xf>
    <xf numFmtId="1" fontId="12" fillId="0" borderId="26" xfId="2" applyNumberFormat="1" applyFont="1" applyBorder="1" applyAlignment="1">
      <alignment horizontal="center"/>
    </xf>
    <xf numFmtId="0" fontId="11" fillId="4" borderId="29" xfId="2" applyFont="1" applyFill="1" applyBorder="1" applyAlignment="1">
      <alignment horizontal="center"/>
    </xf>
    <xf numFmtId="0" fontId="11" fillId="4" borderId="30" xfId="2" applyFont="1" applyFill="1" applyBorder="1" applyAlignment="1">
      <alignment horizontal="center"/>
    </xf>
    <xf numFmtId="1" fontId="12" fillId="5" borderId="36" xfId="2" applyNumberFormat="1" applyFont="1" applyFill="1" applyBorder="1" applyAlignment="1">
      <alignment horizontal="center"/>
    </xf>
    <xf numFmtId="1" fontId="12" fillId="5" borderId="37" xfId="2" applyNumberFormat="1" applyFont="1" applyFill="1" applyBorder="1" applyAlignment="1">
      <alignment horizontal="center"/>
    </xf>
    <xf numFmtId="1" fontId="12" fillId="5" borderId="30" xfId="2" applyNumberFormat="1" applyFont="1" applyFill="1" applyBorder="1" applyAlignment="1">
      <alignment horizontal="center"/>
    </xf>
    <xf numFmtId="0" fontId="17" fillId="0" borderId="27" xfId="2" applyFont="1" applyBorder="1" applyAlignment="1">
      <alignment horizontal="center"/>
    </xf>
    <xf numFmtId="0" fontId="17" fillId="0" borderId="28" xfId="2" applyFont="1" applyBorder="1" applyAlignment="1">
      <alignment horizontal="center"/>
    </xf>
    <xf numFmtId="0" fontId="16" fillId="3" borderId="27" xfId="0" applyFont="1" applyFill="1" applyBorder="1" applyAlignment="1" applyProtection="1">
      <alignment horizontal="center"/>
      <protection locked="0"/>
    </xf>
    <xf numFmtId="0" fontId="16" fillId="3" borderId="31" xfId="0" applyFont="1" applyFill="1" applyBorder="1" applyAlignment="1" applyProtection="1">
      <alignment horizontal="center"/>
      <protection locked="0"/>
    </xf>
    <xf numFmtId="0" fontId="16" fillId="3" borderId="28" xfId="0" applyFont="1" applyFill="1" applyBorder="1" applyAlignment="1" applyProtection="1">
      <alignment horizontal="center"/>
      <protection locked="0"/>
    </xf>
    <xf numFmtId="0" fontId="16" fillId="3" borderId="22" xfId="0" applyFont="1" applyFill="1" applyBorder="1" applyAlignment="1" applyProtection="1">
      <alignment horizontal="center"/>
      <protection locked="0"/>
    </xf>
    <xf numFmtId="0" fontId="16" fillId="3" borderId="32" xfId="0" applyFont="1" applyFill="1" applyBorder="1" applyAlignment="1" applyProtection="1">
      <alignment horizontal="center"/>
      <protection locked="0"/>
    </xf>
    <xf numFmtId="0" fontId="16" fillId="3" borderId="23" xfId="0" applyFont="1" applyFill="1" applyBorder="1" applyAlignment="1" applyProtection="1">
      <alignment horizontal="center"/>
      <protection locked="0"/>
    </xf>
    <xf numFmtId="0" fontId="11" fillId="4" borderId="29" xfId="0" applyFont="1" applyFill="1" applyBorder="1" applyAlignment="1">
      <alignment horizontal="center"/>
    </xf>
    <xf numFmtId="0" fontId="11" fillId="4" borderId="30" xfId="0" applyFont="1" applyFill="1" applyBorder="1" applyAlignment="1">
      <alignment horizontal="center"/>
    </xf>
    <xf numFmtId="1" fontId="12" fillId="5" borderId="36" xfId="0" applyNumberFormat="1" applyFont="1" applyFill="1" applyBorder="1" applyAlignment="1">
      <alignment horizontal="center"/>
    </xf>
    <xf numFmtId="1" fontId="12" fillId="5" borderId="37" xfId="0" applyNumberFormat="1" applyFont="1" applyFill="1" applyBorder="1" applyAlignment="1">
      <alignment horizontal="center"/>
    </xf>
    <xf numFmtId="1" fontId="12" fillId="5" borderId="30" xfId="0" applyNumberFormat="1" applyFont="1" applyFill="1" applyBorder="1" applyAlignment="1">
      <alignment horizontal="center"/>
    </xf>
    <xf numFmtId="0" fontId="17" fillId="0" borderId="27" xfId="0" applyFont="1" applyBorder="1" applyAlignment="1">
      <alignment horizontal="center"/>
    </xf>
    <xf numFmtId="0" fontId="17" fillId="0" borderId="28" xfId="0" applyFont="1" applyBorder="1" applyAlignment="1">
      <alignment horizontal="center"/>
    </xf>
    <xf numFmtId="0" fontId="2" fillId="0" borderId="0" xfId="0" applyFont="1" applyAlignment="1">
      <alignment horizontal="center"/>
    </xf>
    <xf numFmtId="0" fontId="12" fillId="3" borderId="25" xfId="0" applyFont="1" applyFill="1" applyBorder="1" applyAlignment="1" applyProtection="1">
      <alignment horizontal="center"/>
      <protection locked="0"/>
    </xf>
    <xf numFmtId="0" fontId="12" fillId="3" borderId="7" xfId="0" applyFont="1" applyFill="1" applyBorder="1" applyAlignment="1" applyProtection="1">
      <alignment horizontal="center"/>
      <protection locked="0"/>
    </xf>
    <xf numFmtId="0" fontId="11" fillId="0" borderId="33" xfId="0" applyFont="1" applyBorder="1" applyAlignment="1">
      <alignment horizontal="center" wrapText="1"/>
    </xf>
    <xf numFmtId="0" fontId="11" fillId="0" borderId="34" xfId="0" applyFont="1" applyBorder="1" applyAlignment="1">
      <alignment horizontal="center" wrapText="1"/>
    </xf>
    <xf numFmtId="0" fontId="11" fillId="0" borderId="35" xfId="0" applyFont="1" applyBorder="1" applyAlignment="1">
      <alignment horizontal="center" wrapText="1"/>
    </xf>
    <xf numFmtId="0" fontId="11" fillId="0" borderId="2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5" xfId="0" applyFont="1" applyBorder="1" applyAlignment="1">
      <alignment horizontal="center"/>
    </xf>
    <xf numFmtId="0" fontId="11" fillId="0" borderId="7" xfId="0" applyFont="1" applyBorder="1" applyAlignment="1">
      <alignment horizontal="center"/>
    </xf>
    <xf numFmtId="0" fontId="11" fillId="0" borderId="26" xfId="0" applyFont="1" applyBorder="1" applyAlignment="1">
      <alignment horizontal="center"/>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23" xfId="0" applyFont="1" applyBorder="1" applyAlignment="1">
      <alignment horizontal="center" vertical="center" wrapText="1"/>
    </xf>
    <xf numFmtId="49" fontId="12" fillId="0" borderId="25" xfId="0" applyNumberFormat="1" applyFont="1" applyBorder="1" applyAlignment="1">
      <alignment horizontal="center"/>
    </xf>
    <xf numFmtId="49" fontId="12" fillId="0" borderId="7" xfId="0" applyNumberFormat="1" applyFont="1" applyBorder="1" applyAlignment="1">
      <alignment horizontal="center"/>
    </xf>
    <xf numFmtId="49" fontId="12" fillId="0" borderId="26" xfId="0" applyNumberFormat="1" applyFont="1" applyBorder="1" applyAlignment="1">
      <alignment horizontal="center"/>
    </xf>
    <xf numFmtId="0" fontId="12" fillId="0" borderId="25" xfId="0" applyFont="1" applyBorder="1" applyAlignment="1">
      <alignment horizontal="center"/>
    </xf>
    <xf numFmtId="0" fontId="12" fillId="0" borderId="7" xfId="0" applyFont="1" applyBorder="1" applyAlignment="1">
      <alignment horizontal="center"/>
    </xf>
    <xf numFmtId="0" fontId="12" fillId="0" borderId="26" xfId="0" applyFont="1" applyBorder="1" applyAlignment="1">
      <alignment horizontal="center"/>
    </xf>
    <xf numFmtId="0" fontId="2" fillId="0" borderId="27" xfId="0" applyFont="1" applyBorder="1" applyAlignment="1">
      <alignment horizontal="center"/>
    </xf>
    <xf numFmtId="0" fontId="2" fillId="0" borderId="31" xfId="0" applyFont="1" applyBorder="1" applyAlignment="1">
      <alignment horizontal="center"/>
    </xf>
    <xf numFmtId="0" fontId="2" fillId="0" borderId="28" xfId="0" applyFont="1" applyBorder="1" applyAlignment="1">
      <alignment horizontal="center"/>
    </xf>
    <xf numFmtId="0" fontId="2" fillId="0" borderId="22" xfId="0" applyFont="1" applyBorder="1" applyAlignment="1">
      <alignment horizontal="center"/>
    </xf>
    <xf numFmtId="0" fontId="2" fillId="0" borderId="32" xfId="0" applyFont="1" applyBorder="1" applyAlignment="1">
      <alignment horizontal="center"/>
    </xf>
    <xf numFmtId="0" fontId="2" fillId="0" borderId="23"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8" fillId="0" borderId="25"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26" xfId="0" applyFont="1" applyBorder="1" applyAlignment="1" applyProtection="1">
      <alignment horizontal="center"/>
      <protection locked="0"/>
    </xf>
  </cellXfs>
  <cellStyles count="9">
    <cellStyle name="Comma" xfId="4" builtinId="3"/>
    <cellStyle name="Comma 2" xfId="7" xr:uid="{53CE3099-F8D7-45C8-A60A-EC09A98B447E}"/>
    <cellStyle name="Normal" xfId="0" builtinId="0"/>
    <cellStyle name="Normal 2" xfId="2" xr:uid="{00000000-0005-0000-0000-000001000000}"/>
    <cellStyle name="Normal 3" xfId="3" xr:uid="{00000000-0005-0000-0000-000002000000}"/>
    <cellStyle name="Normal 4" xfId="6" xr:uid="{84906640-5EA5-423A-BDD4-79007D5F224F}"/>
    <cellStyle name="Normal_Redistribution and journal forms.xls" xfId="1" xr:uid="{00000000-0005-0000-0000-000003000000}"/>
    <cellStyle name="Normal_Redistribution and journal forms.xls 2" xfId="5" xr:uid="{D580B44B-C52B-4F19-BDC0-F9F26E611057}"/>
    <cellStyle name="Normal_Redistribution and journal forms.xls 2 2" xfId="8" xr:uid="{0E15B4C9-C11E-4193-8C83-FB3F773B1B9E}"/>
  </cellStyles>
  <dxfs count="124">
    <dxf>
      <fill>
        <patternFill>
          <bgColor indexed="26"/>
        </patternFill>
      </fill>
    </dxf>
    <dxf>
      <fill>
        <patternFill patternType="gray0625">
          <bgColor indexed="26"/>
        </patternFill>
      </fill>
    </dxf>
    <dxf>
      <fill>
        <patternFill patternType="gray0625">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gdalenan\Box\Transactions\Civica%20System\Cash%20Management%20Module\UAT\Theatre%20Returns%20-%20System%20Transaction%20copy%20paste%20template.xlsm" TargetMode="External"/><Relationship Id="rId1" Type="http://schemas.openxmlformats.org/officeDocument/2006/relationships/externalLinkPath" Target="/Users/magdalenan/Box/Transactions/Civica%20System/Cash%20Management%20Module/UAT/Theatre%20Returns%20-%20System%20Transaction%20copy%20paste%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ys Tran Template"/>
      <sheetName val="44_20230514"/>
      <sheetName val="Sys_tran_44"/>
      <sheetName val="45_20230515"/>
      <sheetName val="Sys_tran_45"/>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Michelle Smith" id="{B49967A4-330C-4DEC-BD20-FEE350FEE6EB}" userId="S::Michelle.Smith@surreyheath.gov.uk::9e0f5197-f150-4ff2-86e3-4ae48864f37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 dT="2023-01-16T10:16:48.48" personId="{B49967A4-330C-4DEC-BD20-FEE350FEE6EB}" id="{A8BC6F86-526C-4465-9677-10A927A66D51}">
    <text>Please select Natwest credit card or Barclaycard procurement card depending on the card type you hold</text>
  </threadedComment>
  <threadedComment ref="B2" dT="2023-01-16T10:17:14.71" personId="{B49967A4-330C-4DEC-BD20-FEE350FEE6EB}" id="{AD3F2817-110B-43D1-8E9E-8080765DF770}">
    <text>Please enter your name</text>
  </threadedComment>
  <threadedComment ref="C3" dT="2023-01-16T10:13:18.86" personId="{B49967A4-330C-4DEC-BD20-FEE350FEE6EB}" id="{8FEE6C59-E02D-4447-AC57-87B8356F06F9}">
    <text>Natwest - Statement start date is 11th of the month; Barclaycards - Statement start date is 12th of the month</text>
  </threadedComment>
  <threadedComment ref="E3" dT="2023-01-16T10:13:18.86" personId="{B49967A4-330C-4DEC-BD20-FEE350FEE6EB}" id="{58751D4F-1287-472E-8C35-81839107E68E}">
    <text>Natwest - Statement end date is 10th of the month; Barclaycards - Statement end date is 11th of the month</text>
  </threadedComment>
  <threadedComment ref="A7" dT="2023-01-16T10:46:01.83" personId="{B49967A4-330C-4DEC-BD20-FEE350FEE6EB}" id="{DB0B500A-19F5-44FA-AE0C-AC519B42C8EB}">
    <text>Please enter date of transaction as per the date on your statement</text>
  </threadedComment>
  <threadedComment ref="F7" dT="2023-01-16T10:11:43.29" personId="{B49967A4-330C-4DEC-BD20-FEE350FEE6EB}" id="{41BFE3BC-CA4F-4F8D-BE04-19CB56E4C30B}">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B49967A4-330C-4DEC-BD20-FEE350FEE6EB}" id="{70F0CD84-A104-47AB-94EC-AA32110DEBE4}">
    <text>Please select most appropriate category from dropdown list</text>
  </threadedComment>
  <threadedComment ref="B8" dT="2023-01-16T10:32:33.72" personId="{B49967A4-330C-4DEC-BD20-FEE350FEE6EB}" id="{2998B026-7996-4B99-AA2D-2AA0AF3F789E}">
    <text>Please select VAT code - see key below for definition of each code</text>
  </threadedComment>
  <threadedComment ref="C8" dT="2023-01-16T10:44:38.41" personId="{B49967A4-330C-4DEC-BD20-FEE350FEE6EB}" id="{1A4A5102-ECE9-42C2-A53F-2046DF8240C3}">
    <text>Please enter same amount in Net and Gross amount columns if no VAT.  If there is VAT, please ensure net amount + VAT amount is equal to the Gross Amount</text>
  </threadedComment>
  <threadedComment ref="D8" dT="2023-01-16T10:45:06.89" personId="{B49967A4-330C-4DEC-BD20-FEE350FEE6EB}" id="{12A2A809-4330-45BA-99C1-E826D48F411C}">
    <text>Please enter amount if VAT code R or S is selected</text>
  </threadedComment>
  <threadedComment ref="E8" dT="2023-01-16T10:45:41.53" personId="{B49967A4-330C-4DEC-BD20-FEE350FEE6EB}" id="{656FF60B-5EFB-41D1-A723-3F5C4403EF82}">
    <text>Please enter net amount (this will be the same as the gross amount if the gross amount does not include any vat)</text>
  </threadedComment>
  <threadedComment ref="C15" dT="2023-01-16T10:48:37.32" personId="{B49967A4-330C-4DEC-BD20-FEE350FEE6EB}" id="{638C72FF-A25F-41FA-BEF0-0673811C4035}">
    <text>Please ensure this Total agrees to the total amount shown on your statement (and agrees to the sum of the VAT amount and Net Amount columns on this spreadsheet)</text>
  </threadedComment>
</ThreadedComments>
</file>

<file path=xl/threadedComments/threadedComment2.xml><?xml version="1.0" encoding="utf-8"?>
<ThreadedComments xmlns="http://schemas.microsoft.com/office/spreadsheetml/2018/threadedcomments" xmlns:x="http://schemas.openxmlformats.org/spreadsheetml/2006/main">
  <threadedComment ref="I9" dT="2023-10-18T11:36:28.45" personId="{B49967A4-330C-4DEC-BD20-FEE350FEE6EB}" id="{D53C8E20-55AD-48DB-B9F0-183569577EC3}">
    <text>This will be the narrative that appears in your ledger code (CC represents spend is from credit card)</text>
  </threadedComment>
  <threadedComment ref="I9" dT="2023-10-30T13:34:47.74" personId="{B49967A4-330C-4DEC-BD20-FEE350FEE6EB}" id="{1966B52F-DA49-4AE8-A2EB-E97532735A3F}" parentId="{D53C8E20-55AD-48DB-B9F0-183569577EC3}">
    <text>Field length 255 chars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01-16T10:16:48.48" personId="{B49967A4-330C-4DEC-BD20-FEE350FEE6EB}" id="{255B4477-3FF8-4387-89A6-2DEDE24491A0}">
    <text>Please select Natwest credit card or Barclaycard procurement card depending on the card type you hold</text>
  </threadedComment>
  <threadedComment ref="B2" dT="2023-01-16T10:17:14.71" personId="{B49967A4-330C-4DEC-BD20-FEE350FEE6EB}" id="{0DC8E05B-5C16-4F8E-A2A8-44BFDEB9C999}">
    <text>Please enter your name</text>
  </threadedComment>
  <threadedComment ref="C3" dT="2023-01-16T10:13:18.86" personId="{B49967A4-330C-4DEC-BD20-FEE350FEE6EB}" id="{2261293A-2EF5-4FB3-B9C1-87A97B282D3E}">
    <text>Natwest - Statement start date is 11th of the month; Barclaycards - Statement start date is 12th of the month</text>
  </threadedComment>
  <threadedComment ref="E3" dT="2023-01-16T10:13:18.86" personId="{B49967A4-330C-4DEC-BD20-FEE350FEE6EB}" id="{D3B5A904-4B7A-4EB1-B5B6-4CD4A261BE28}">
    <text>Natwest - Statement end date is 10th of the month; Barclaycards - Statement end date is 11th of the month</text>
  </threadedComment>
  <threadedComment ref="A7" dT="2023-01-16T10:46:01.83" personId="{B49967A4-330C-4DEC-BD20-FEE350FEE6EB}" id="{889C3262-5B25-4013-9DE2-694D1FC21E1B}">
    <text>Please enter date of transaction as per the date on your statement</text>
  </threadedComment>
  <threadedComment ref="F7" dT="2023-01-16T10:11:43.29" personId="{B49967A4-330C-4DEC-BD20-FEE350FEE6EB}" id="{8673333B-F576-4B6E-AF67-A2F95753494D}">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B49967A4-330C-4DEC-BD20-FEE350FEE6EB}" id="{C070DD41-8845-47DB-BA84-1D6F2F14DD10}">
    <text>Please select most appropriate category from dropdown list</text>
  </threadedComment>
  <threadedComment ref="B8" dT="2023-01-16T10:32:33.72" personId="{B49967A4-330C-4DEC-BD20-FEE350FEE6EB}" id="{8A0D8671-4BAF-4196-8534-E5B380B4A4AF}">
    <text>Please select VAT code - see key below for definition of each code</text>
  </threadedComment>
  <threadedComment ref="C8" dT="2023-01-16T10:44:38.41" personId="{B49967A4-330C-4DEC-BD20-FEE350FEE6EB}" id="{DD2A3E6C-3C07-4E4F-87FD-8E16EB469E87}">
    <text>Please enter same amount in Net and Gross amount columns if no VAT.  If there is VAT, please ensure net amount + VAT amount is equal to the Gross Amount</text>
  </threadedComment>
  <threadedComment ref="D8" dT="2023-01-16T10:45:06.89" personId="{B49967A4-330C-4DEC-BD20-FEE350FEE6EB}" id="{F0F16871-0A9C-498A-911A-4EE535553C3D}">
    <text>Please enter amount if VAT code R or S is selected</text>
  </threadedComment>
  <threadedComment ref="E8" dT="2023-01-16T10:45:41.53" personId="{B49967A4-330C-4DEC-BD20-FEE350FEE6EB}" id="{ED3EA8BE-9C6D-46A2-8239-95E194AE199C}">
    <text>Please enter net amount (this will be the same as the gross amount if the gross amount does not include any vat)</text>
  </threadedComment>
  <threadedComment ref="C22" dT="2023-01-16T10:48:37.32" personId="{B49967A4-330C-4DEC-BD20-FEE350FEE6EB}" id="{C3C6E6B5-E9CF-45A3-819D-75000A12D890}">
    <text>Please ensure this Total agrees to the total amount shown on your statement (and agrees to the sum of the VAT amount and Net Amount columns on this spreadsheet)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483BA-123D-48B8-A0A3-FF6D717045C4}">
  <sheetPr>
    <pageSetUpPr fitToPage="1"/>
  </sheetPr>
  <dimension ref="A1:X26"/>
  <sheetViews>
    <sheetView zoomScale="90" workbookViewId="0">
      <selection activeCell="F11" sqref="F11:H11"/>
    </sheetView>
  </sheetViews>
  <sheetFormatPr defaultColWidth="9.140625" defaultRowHeight="12.75" outlineLevelCol="1" x14ac:dyDescent="0.2"/>
  <cols>
    <col min="1" max="1" width="20.7109375" style="228" customWidth="1"/>
    <col min="2" max="2" width="10.7109375" style="228" customWidth="1"/>
    <col min="3" max="3" width="22.7109375" style="228" customWidth="1"/>
    <col min="4" max="5" width="20.7109375" style="228" customWidth="1"/>
    <col min="6" max="6" width="8.42578125" style="228" customWidth="1"/>
    <col min="7" max="7" width="9" style="228" customWidth="1"/>
    <col min="8" max="8" width="11.7109375" style="228" bestFit="1" customWidth="1"/>
    <col min="9" max="9" width="29.7109375" style="228" customWidth="1"/>
    <col min="10" max="10" width="60.42578125" style="228" bestFit="1" customWidth="1"/>
    <col min="11" max="11" width="27.42578125" style="228" customWidth="1"/>
    <col min="12" max="12" width="36.42578125" style="228" bestFit="1" customWidth="1"/>
    <col min="13" max="13" width="9.140625" style="228"/>
    <col min="14" max="17" width="0" style="228" hidden="1" customWidth="1" outlineLevel="1"/>
    <col min="18" max="18" width="9.140625" style="228" collapsed="1"/>
    <col min="19" max="16384" width="9.140625" style="228"/>
  </cols>
  <sheetData>
    <row r="1" spans="1:24" s="191" customFormat="1" ht="36.75" customHeight="1" x14ac:dyDescent="0.25">
      <c r="A1" s="188" t="s">
        <v>0</v>
      </c>
      <c r="B1" s="283" t="s">
        <v>1</v>
      </c>
      <c r="C1" s="284"/>
      <c r="D1" s="284"/>
      <c r="E1" s="189"/>
      <c r="F1" s="189"/>
      <c r="G1" s="189"/>
      <c r="H1" s="189"/>
      <c r="I1" s="189"/>
      <c r="J1" s="190"/>
      <c r="K1" s="190"/>
      <c r="L1" s="190"/>
    </row>
    <row r="2" spans="1:24" s="191" customFormat="1" ht="36.75" customHeight="1" x14ac:dyDescent="0.25">
      <c r="A2" s="192" t="s">
        <v>2</v>
      </c>
      <c r="B2" s="283" t="s">
        <v>321</v>
      </c>
      <c r="C2" s="284"/>
      <c r="D2" s="284"/>
      <c r="E2" s="193"/>
      <c r="F2" s="193"/>
      <c r="G2" s="193"/>
      <c r="H2" s="193"/>
      <c r="I2" s="193"/>
    </row>
    <row r="3" spans="1:24" s="191" customFormat="1" ht="36" customHeight="1" x14ac:dyDescent="0.25">
      <c r="A3" s="194" t="s">
        <v>4</v>
      </c>
      <c r="B3" s="195" t="s">
        <v>5</v>
      </c>
      <c r="C3" s="196">
        <v>45211</v>
      </c>
      <c r="D3" s="195" t="s">
        <v>6</v>
      </c>
      <c r="E3" s="196">
        <v>45241</v>
      </c>
      <c r="F3" s="197"/>
    </row>
    <row r="4" spans="1:24" s="191" customFormat="1" ht="21.75" customHeight="1" thickBot="1" x14ac:dyDescent="0.3">
      <c r="A4" s="198"/>
      <c r="B4" s="198"/>
      <c r="C4" s="198"/>
      <c r="D4" s="198"/>
      <c r="E4" s="198"/>
      <c r="F4" s="199"/>
      <c r="G4" s="199"/>
      <c r="H4" s="199"/>
      <c r="I4" s="198"/>
      <c r="J4" s="198"/>
      <c r="K4" s="198"/>
    </row>
    <row r="5" spans="1:24" s="191" customFormat="1" ht="36" customHeight="1" thickBot="1" x14ac:dyDescent="0.3">
      <c r="A5" s="285" t="s">
        <v>7</v>
      </c>
      <c r="B5" s="286"/>
      <c r="C5" s="286"/>
      <c r="D5" s="286"/>
      <c r="E5" s="286"/>
      <c r="F5" s="286"/>
      <c r="G5" s="286"/>
      <c r="H5" s="286"/>
      <c r="I5" s="286"/>
      <c r="J5" s="286"/>
      <c r="K5" s="286"/>
      <c r="L5" s="287"/>
    </row>
    <row r="6" spans="1:24" s="191" customFormat="1" ht="21.75" customHeight="1" x14ac:dyDescent="0.25">
      <c r="A6" s="198"/>
      <c r="B6" s="198"/>
      <c r="C6" s="198"/>
      <c r="D6" s="198"/>
      <c r="E6" s="198"/>
      <c r="F6" s="199"/>
      <c r="G6" s="199"/>
      <c r="H6" s="199"/>
      <c r="I6" s="198"/>
      <c r="J6" s="198"/>
      <c r="K6" s="198"/>
      <c r="L6" s="200"/>
    </row>
    <row r="7" spans="1:24" s="191" customFormat="1" ht="18" x14ac:dyDescent="0.25">
      <c r="A7" s="288" t="s">
        <v>8</v>
      </c>
      <c r="B7" s="201" t="s">
        <v>9</v>
      </c>
      <c r="C7" s="201" t="s">
        <v>10</v>
      </c>
      <c r="D7" s="201" t="s">
        <v>9</v>
      </c>
      <c r="E7" s="201" t="s">
        <v>11</v>
      </c>
      <c r="F7" s="291" t="s">
        <v>12</v>
      </c>
      <c r="G7" s="292"/>
      <c r="H7" s="293"/>
      <c r="I7" s="294" t="s">
        <v>13</v>
      </c>
      <c r="J7" s="294" t="s">
        <v>14</v>
      </c>
      <c r="K7" s="297" t="s">
        <v>15</v>
      </c>
      <c r="L7" s="300" t="s">
        <v>16</v>
      </c>
      <c r="M7" s="202"/>
      <c r="N7" s="202"/>
      <c r="O7" s="202"/>
      <c r="P7" s="202"/>
      <c r="Q7" s="202"/>
      <c r="R7" s="202"/>
      <c r="S7" s="202"/>
      <c r="T7" s="202"/>
      <c r="U7" s="202"/>
      <c r="V7" s="202"/>
      <c r="W7" s="202"/>
      <c r="X7" s="202"/>
    </row>
    <row r="8" spans="1:24" s="191" customFormat="1" ht="18" x14ac:dyDescent="0.25">
      <c r="A8" s="289"/>
      <c r="B8" s="203" t="s">
        <v>17</v>
      </c>
      <c r="C8" s="203" t="s">
        <v>18</v>
      </c>
      <c r="D8" s="203" t="s">
        <v>18</v>
      </c>
      <c r="E8" s="203" t="s">
        <v>18</v>
      </c>
      <c r="F8" s="303" t="s">
        <v>19</v>
      </c>
      <c r="G8" s="304"/>
      <c r="H8" s="305"/>
      <c r="I8" s="295"/>
      <c r="J8" s="295"/>
      <c r="K8" s="298"/>
      <c r="L8" s="301"/>
      <c r="M8" s="202"/>
      <c r="N8" s="202"/>
      <c r="O8" s="202"/>
      <c r="P8" s="202"/>
      <c r="Q8" s="202"/>
      <c r="R8" s="202"/>
      <c r="S8" s="202"/>
      <c r="T8" s="202"/>
      <c r="U8" s="202"/>
      <c r="V8" s="202"/>
      <c r="W8" s="202"/>
      <c r="X8" s="202"/>
    </row>
    <row r="9" spans="1:24" s="191" customFormat="1" ht="32.25" customHeight="1" x14ac:dyDescent="0.25">
      <c r="A9" s="290"/>
      <c r="B9" s="204"/>
      <c r="C9" s="204" t="s">
        <v>20</v>
      </c>
      <c r="D9" s="204" t="s">
        <v>20</v>
      </c>
      <c r="E9" s="204" t="s">
        <v>20</v>
      </c>
      <c r="F9" s="306"/>
      <c r="G9" s="307"/>
      <c r="H9" s="308"/>
      <c r="I9" s="296"/>
      <c r="J9" s="296"/>
      <c r="K9" s="299"/>
      <c r="L9" s="302"/>
    </row>
    <row r="10" spans="1:24" s="191" customFormat="1" ht="0.75" customHeight="1" x14ac:dyDescent="0.25">
      <c r="A10" s="205"/>
      <c r="B10" s="204"/>
      <c r="C10" s="204"/>
      <c r="D10" s="204"/>
      <c r="E10" s="204"/>
      <c r="F10" s="204"/>
      <c r="G10" s="204"/>
      <c r="H10" s="204"/>
      <c r="I10" s="204"/>
      <c r="J10" s="206"/>
      <c r="K10" s="207"/>
      <c r="L10" s="207"/>
    </row>
    <row r="11" spans="1:24" s="191" customFormat="1" ht="20.100000000000001" customHeight="1" x14ac:dyDescent="0.3">
      <c r="A11" s="208">
        <v>45220</v>
      </c>
      <c r="B11" s="209" t="s">
        <v>44</v>
      </c>
      <c r="C11" s="210">
        <v>248</v>
      </c>
      <c r="D11" s="210"/>
      <c r="E11" s="210">
        <v>248</v>
      </c>
      <c r="F11" s="310" t="s">
        <v>322</v>
      </c>
      <c r="G11" s="311"/>
      <c r="H11" s="312"/>
      <c r="I11" s="214" t="s">
        <v>318</v>
      </c>
      <c r="J11" s="217" t="s">
        <v>319</v>
      </c>
      <c r="K11" s="216" t="s">
        <v>320</v>
      </c>
      <c r="L11" s="216" t="s">
        <v>25</v>
      </c>
      <c r="N11" s="191" t="b">
        <f>OR(F11&lt;100,LEN(F11)=2)</f>
        <v>0</v>
      </c>
      <c r="O11" s="191" t="b">
        <f>OR(G11&lt;1000,LEN(G11)=3)</f>
        <v>1</v>
      </c>
      <c r="P11" s="191" t="b">
        <f>IF(H11&lt;1000,TRUE)</f>
        <v>1</v>
      </c>
      <c r="Q11" s="191" t="e">
        <f>OR(#REF!&lt;100000,LEN(#REF!)=5)</f>
        <v>#REF!</v>
      </c>
    </row>
    <row r="12" spans="1:24" s="191" customFormat="1" ht="20.100000000000001" customHeight="1" x14ac:dyDescent="0.3">
      <c r="A12" s="208"/>
      <c r="B12" s="209"/>
      <c r="C12" s="210"/>
      <c r="D12" s="210"/>
      <c r="E12" s="210"/>
      <c r="F12" s="211"/>
      <c r="G12" s="212"/>
      <c r="H12" s="213"/>
      <c r="I12" s="214"/>
      <c r="J12" s="217"/>
      <c r="K12" s="216"/>
      <c r="L12" s="216"/>
    </row>
    <row r="13" spans="1:24" s="191" customFormat="1" ht="20.100000000000001" customHeight="1" x14ac:dyDescent="0.3">
      <c r="A13" s="208"/>
      <c r="B13" s="209"/>
      <c r="C13" s="210"/>
      <c r="D13" s="210"/>
      <c r="E13" s="210"/>
      <c r="F13" s="313"/>
      <c r="G13" s="314"/>
      <c r="H13" s="315"/>
      <c r="I13" s="214"/>
      <c r="J13" s="217"/>
      <c r="K13" s="216"/>
      <c r="L13" s="216"/>
      <c r="N13" s="191" t="b">
        <f>OR(F13&lt;100,LEN(F13)=2)</f>
        <v>1</v>
      </c>
      <c r="O13" s="191" t="b">
        <f>OR(G13&lt;1000,LEN(G13)=3)</f>
        <v>1</v>
      </c>
      <c r="P13" s="191" t="b">
        <f>IF(H13&lt;1000,TRUE)</f>
        <v>1</v>
      </c>
      <c r="Q13" s="191" t="e">
        <f>OR(#REF!&lt;100000,LEN(#REF!)=5)</f>
        <v>#REF!</v>
      </c>
    </row>
    <row r="14" spans="1:24" s="191" customFormat="1" ht="20.100000000000001" customHeight="1" x14ac:dyDescent="0.3">
      <c r="A14" s="208"/>
      <c r="B14" s="209"/>
      <c r="C14" s="210"/>
      <c r="D14" s="210"/>
      <c r="E14" s="210"/>
      <c r="F14" s="313"/>
      <c r="G14" s="314"/>
      <c r="H14" s="315"/>
      <c r="I14" s="214"/>
      <c r="J14" s="217"/>
      <c r="K14" s="216"/>
      <c r="L14" s="216"/>
      <c r="N14" s="191" t="b">
        <f>OR(F14&lt;100,LEN(F14)=2)</f>
        <v>1</v>
      </c>
      <c r="O14" s="191" t="b">
        <f>OR(G14&lt;1000,LEN(G14)=3)</f>
        <v>1</v>
      </c>
      <c r="P14" s="191" t="b">
        <f>IF(H14&lt;1000,TRUE)</f>
        <v>1</v>
      </c>
      <c r="Q14" s="191" t="e">
        <f>OR(#REF!&lt;100000,LEN(#REF!)=5)</f>
        <v>#REF!</v>
      </c>
    </row>
    <row r="15" spans="1:24" s="191" customFormat="1" ht="20.100000000000001" customHeight="1" thickBot="1" x14ac:dyDescent="0.3">
      <c r="A15" s="316" t="s">
        <v>63</v>
      </c>
      <c r="B15" s="317"/>
      <c r="C15" s="218">
        <f>SUM(C11:C14)</f>
        <v>248</v>
      </c>
      <c r="D15" s="218">
        <f>SUM(D11:D14)</f>
        <v>0</v>
      </c>
      <c r="E15" s="218">
        <f>SUM(E11:E14)</f>
        <v>248</v>
      </c>
      <c r="F15" s="318"/>
      <c r="G15" s="319"/>
      <c r="H15" s="320"/>
      <c r="I15" s="219"/>
      <c r="J15" s="220"/>
      <c r="K15" s="221"/>
      <c r="L15" s="222"/>
    </row>
    <row r="18" spans="2:3" s="223" customFormat="1" ht="15.75" x14ac:dyDescent="0.25">
      <c r="B18" s="321" t="s">
        <v>64</v>
      </c>
      <c r="C18" s="322"/>
    </row>
    <row r="19" spans="2:3" s="223" customFormat="1" ht="15" x14ac:dyDescent="0.2">
      <c r="B19" s="224" t="s">
        <v>26</v>
      </c>
      <c r="C19" s="225" t="s">
        <v>65</v>
      </c>
    </row>
    <row r="20" spans="2:3" s="223" customFormat="1" ht="15" x14ac:dyDescent="0.2">
      <c r="B20" s="224" t="s">
        <v>44</v>
      </c>
      <c r="C20" s="225" t="s">
        <v>66</v>
      </c>
    </row>
    <row r="21" spans="2:3" s="223" customFormat="1" ht="15" x14ac:dyDescent="0.2">
      <c r="B21" s="224" t="s">
        <v>21</v>
      </c>
      <c r="C21" s="225" t="s">
        <v>67</v>
      </c>
    </row>
    <row r="22" spans="2:3" s="223" customFormat="1" ht="15" x14ac:dyDescent="0.2">
      <c r="B22" s="224" t="s">
        <v>68</v>
      </c>
      <c r="C22" s="225" t="s">
        <v>69</v>
      </c>
    </row>
    <row r="23" spans="2:3" s="223" customFormat="1" ht="15" x14ac:dyDescent="0.2">
      <c r="B23" s="226" t="s">
        <v>70</v>
      </c>
      <c r="C23" s="227" t="s">
        <v>71</v>
      </c>
    </row>
    <row r="26" spans="2:3" x14ac:dyDescent="0.2">
      <c r="B26" s="309"/>
      <c r="C26" s="309"/>
    </row>
  </sheetData>
  <mergeCells count="17">
    <mergeCell ref="B26:C26"/>
    <mergeCell ref="F11:H11"/>
    <mergeCell ref="F13:H13"/>
    <mergeCell ref="F14:H14"/>
    <mergeCell ref="A15:B15"/>
    <mergeCell ref="F15:H15"/>
    <mergeCell ref="B18:C18"/>
    <mergeCell ref="B1:D1"/>
    <mergeCell ref="B2:D2"/>
    <mergeCell ref="A5:L5"/>
    <mergeCell ref="A7:A9"/>
    <mergeCell ref="F7:H7"/>
    <mergeCell ref="I7:I9"/>
    <mergeCell ref="J7:J9"/>
    <mergeCell ref="K7:K9"/>
    <mergeCell ref="L7:L9"/>
    <mergeCell ref="F8:H9"/>
  </mergeCells>
  <conditionalFormatting sqref="A11:A14">
    <cfRule type="expression" dxfId="123" priority="8" stopIfTrue="1">
      <formula>AND(NOT(ISBLANK(C11)),ISBLANK(A11))</formula>
    </cfRule>
  </conditionalFormatting>
  <conditionalFormatting sqref="B11:B14">
    <cfRule type="expression" dxfId="122" priority="7" stopIfTrue="1">
      <formula>AND(NOT(ISBLANK(C11)),ISBLANK(B11))</formula>
    </cfRule>
  </conditionalFormatting>
  <conditionalFormatting sqref="B1:D2">
    <cfRule type="expression" dxfId="121" priority="6" stopIfTrue="1">
      <formula>ISBLANK(B1)</formula>
    </cfRule>
  </conditionalFormatting>
  <conditionalFormatting sqref="C3">
    <cfRule type="expression" dxfId="120" priority="5" stopIfTrue="1">
      <formula>ISBLANK(C3)</formula>
    </cfRule>
  </conditionalFormatting>
  <conditionalFormatting sqref="E3">
    <cfRule type="expression" dxfId="119" priority="1" stopIfTrue="1">
      <formula>ISBLANK(E3)</formula>
    </cfRule>
  </conditionalFormatting>
  <conditionalFormatting sqref="I11:I14">
    <cfRule type="expression" priority="2" stopIfTrue="1">
      <formula>AND(SUM($N11:$R11)&gt;0,NOT(ISBLANK(I11)))</formula>
    </cfRule>
    <cfRule type="expression" dxfId="118" priority="3" stopIfTrue="1">
      <formula>SUM($N11:$R11)&gt;0</formula>
    </cfRule>
  </conditionalFormatting>
  <conditionalFormatting sqref="J11:L14">
    <cfRule type="expression" dxfId="117" priority="4" stopIfTrue="1">
      <formula>AND(NOT(ISBLANK($C11)),ISBLANK(J11))</formula>
    </cfRule>
  </conditionalFormatting>
  <dataValidations count="3">
    <dataValidation type="textLength" operator="lessThan" allowBlank="1" showInputMessage="1" showErrorMessage="1" sqref="B2:D2" xr:uid="{CCB238B3-B591-4486-8F7E-EE75430484DF}">
      <formula1>250</formula1>
    </dataValidation>
    <dataValidation type="date" allowBlank="1" showInputMessage="1" showErrorMessage="1" sqref="E3 C3" xr:uid="{4C73ACC2-C249-4D9A-96D8-C5541A0214BD}">
      <formula1>44938</formula1>
      <formula2>73031</formula2>
    </dataValidation>
    <dataValidation type="list" allowBlank="1" showInputMessage="1" showErrorMessage="1" sqref="B11:B14" xr:uid="{82B236F9-11BE-45B3-ABC0-049E6CA8404F}">
      <formula1>$B$19:$B$23</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I49"/>
  <sheetViews>
    <sheetView topLeftCell="A20" zoomScale="70" zoomScaleNormal="70" workbookViewId="0">
      <selection activeCell="A13" sqref="A13"/>
    </sheetView>
  </sheetViews>
  <sheetFormatPr defaultColWidth="9.42578125" defaultRowHeight="23.25" x14ac:dyDescent="0.3"/>
  <cols>
    <col min="1" max="1" width="49.5703125" style="259" customWidth="1"/>
    <col min="2" max="2" width="2.7109375" style="257" customWidth="1"/>
    <col min="3" max="3" width="37.5703125" style="259" bestFit="1" customWidth="1"/>
    <col min="4" max="4" width="22.140625" style="259" bestFit="1" customWidth="1"/>
    <col min="5" max="5" width="47" style="259" customWidth="1"/>
    <col min="6" max="6" width="18.85546875" style="259" bestFit="1" customWidth="1"/>
    <col min="7" max="7" width="19.28515625" style="259" customWidth="1"/>
    <col min="8" max="8" width="19.42578125" style="259" bestFit="1" customWidth="1"/>
    <col min="9" max="9" width="73.7109375" style="259" bestFit="1" customWidth="1"/>
    <col min="10" max="10" width="14.7109375" style="259" bestFit="1" customWidth="1"/>
    <col min="11" max="12" width="20.5703125" style="259" bestFit="1" customWidth="1"/>
    <col min="13" max="14" width="12" style="259" bestFit="1" customWidth="1"/>
    <col min="15" max="15" width="11.7109375" style="259" bestFit="1" customWidth="1"/>
    <col min="16" max="16" width="18" style="259" bestFit="1" customWidth="1"/>
    <col min="17" max="21" width="12.28515625" style="259" bestFit="1" customWidth="1"/>
    <col min="22" max="22" width="19.42578125" style="259" bestFit="1" customWidth="1"/>
    <col min="23" max="16384" width="9.42578125" style="259"/>
  </cols>
  <sheetData>
    <row r="1" spans="1:9" ht="24.75" x14ac:dyDescent="0.4">
      <c r="A1" s="256" t="s">
        <v>117</v>
      </c>
      <c r="C1" s="258" t="s">
        <v>118</v>
      </c>
    </row>
    <row r="2" spans="1:9" ht="24.75" x14ac:dyDescent="0.4">
      <c r="D2" s="260"/>
      <c r="I2" s="261"/>
    </row>
    <row r="3" spans="1:9" ht="24.75" x14ac:dyDescent="0.4">
      <c r="C3" s="262" t="s">
        <v>119</v>
      </c>
      <c r="E3" s="261"/>
      <c r="I3" s="261"/>
    </row>
    <row r="4" spans="1:9" ht="42.75" customHeight="1" x14ac:dyDescent="0.4">
      <c r="C4" s="263" t="s">
        <v>120</v>
      </c>
      <c r="E4" s="263" t="s">
        <v>121</v>
      </c>
      <c r="F4" s="263" t="s">
        <v>122</v>
      </c>
      <c r="I4" s="263" t="s">
        <v>123</v>
      </c>
    </row>
    <row r="5" spans="1:9" ht="24.75" x14ac:dyDescent="0.4">
      <c r="A5" s="264" t="s">
        <v>124</v>
      </c>
      <c r="C5" s="264" t="s">
        <v>125</v>
      </c>
      <c r="D5" s="259" t="s">
        <v>126</v>
      </c>
      <c r="E5" s="264" t="s">
        <v>127</v>
      </c>
      <c r="F5" s="264" t="s">
        <v>128</v>
      </c>
      <c r="G5" s="259" t="s">
        <v>129</v>
      </c>
      <c r="H5" s="259" t="s">
        <v>130</v>
      </c>
      <c r="I5" s="259" t="s">
        <v>131</v>
      </c>
    </row>
    <row r="6" spans="1:9" x14ac:dyDescent="0.3">
      <c r="A6" s="265" t="s">
        <v>132</v>
      </c>
      <c r="C6" s="266" t="s">
        <v>133</v>
      </c>
      <c r="D6" s="267">
        <v>10</v>
      </c>
      <c r="E6" s="268">
        <v>-500</v>
      </c>
      <c r="F6" s="269" t="s">
        <v>44</v>
      </c>
      <c r="G6" s="267"/>
      <c r="H6" s="267" t="s">
        <v>134</v>
      </c>
      <c r="I6" s="265" t="s">
        <v>135</v>
      </c>
    </row>
    <row r="7" spans="1:9" ht="24.75" x14ac:dyDescent="0.4">
      <c r="A7" s="264" t="s">
        <v>136</v>
      </c>
      <c r="C7" s="266" t="s">
        <v>133</v>
      </c>
      <c r="D7" s="267">
        <v>10</v>
      </c>
      <c r="E7" s="268">
        <v>-250</v>
      </c>
      <c r="F7" s="269" t="s">
        <v>44</v>
      </c>
      <c r="G7" s="267"/>
      <c r="H7" s="267" t="s">
        <v>134</v>
      </c>
      <c r="I7" s="265" t="s">
        <v>137</v>
      </c>
    </row>
    <row r="8" spans="1:9" x14ac:dyDescent="0.3">
      <c r="C8" s="266" t="s">
        <v>133</v>
      </c>
      <c r="D8" s="267">
        <v>10</v>
      </c>
      <c r="E8" s="268">
        <v>-116.6</v>
      </c>
      <c r="F8" s="269" t="s">
        <v>44</v>
      </c>
      <c r="G8" s="267"/>
      <c r="H8" s="267" t="s">
        <v>134</v>
      </c>
      <c r="I8" s="265" t="s">
        <v>137</v>
      </c>
    </row>
    <row r="9" spans="1:9" x14ac:dyDescent="0.3">
      <c r="C9" s="266" t="s">
        <v>138</v>
      </c>
      <c r="D9" s="267">
        <v>10</v>
      </c>
      <c r="E9" s="268">
        <v>-500</v>
      </c>
      <c r="F9" s="269" t="s">
        <v>44</v>
      </c>
      <c r="G9" s="267"/>
      <c r="H9" s="267" t="s">
        <v>134</v>
      </c>
      <c r="I9" s="265" t="s">
        <v>139</v>
      </c>
    </row>
    <row r="10" spans="1:9" x14ac:dyDescent="0.3">
      <c r="C10" s="266" t="s">
        <v>133</v>
      </c>
      <c r="D10" s="267">
        <v>10</v>
      </c>
      <c r="E10" s="268">
        <v>-153.26</v>
      </c>
      <c r="F10" s="269" t="s">
        <v>44</v>
      </c>
      <c r="G10" s="267"/>
      <c r="H10" s="267" t="s">
        <v>134</v>
      </c>
      <c r="I10" s="265" t="s">
        <v>140</v>
      </c>
    </row>
    <row r="11" spans="1:9" x14ac:dyDescent="0.3">
      <c r="C11" s="266" t="s">
        <v>133</v>
      </c>
      <c r="D11" s="267">
        <v>10</v>
      </c>
      <c r="E11" s="268">
        <v>-96.74</v>
      </c>
      <c r="F11" s="269" t="s">
        <v>44</v>
      </c>
      <c r="G11" s="267"/>
      <c r="H11" s="267" t="s">
        <v>134</v>
      </c>
      <c r="I11" s="265" t="s">
        <v>137</v>
      </c>
    </row>
    <row r="12" spans="1:9" x14ac:dyDescent="0.3">
      <c r="C12" s="270" t="s">
        <v>133</v>
      </c>
      <c r="D12" s="267">
        <v>10</v>
      </c>
      <c r="E12" s="268">
        <v>-32.96</v>
      </c>
      <c r="F12" s="269" t="s">
        <v>44</v>
      </c>
      <c r="G12" s="267"/>
      <c r="H12" s="267" t="s">
        <v>134</v>
      </c>
      <c r="I12" s="265" t="s">
        <v>137</v>
      </c>
    </row>
    <row r="13" spans="1:9" x14ac:dyDescent="0.3">
      <c r="C13" s="270" t="s">
        <v>133</v>
      </c>
      <c r="D13" s="267">
        <v>10</v>
      </c>
      <c r="E13" s="268">
        <v>-250</v>
      </c>
      <c r="F13" s="269" t="s">
        <v>44</v>
      </c>
      <c r="G13" s="267"/>
      <c r="H13" s="267" t="s">
        <v>134</v>
      </c>
      <c r="I13" s="265" t="s">
        <v>137</v>
      </c>
    </row>
    <row r="14" spans="1:9" x14ac:dyDescent="0.3">
      <c r="C14" s="270" t="s">
        <v>133</v>
      </c>
      <c r="D14" s="267">
        <v>10</v>
      </c>
      <c r="E14" s="268">
        <v>-23.4</v>
      </c>
      <c r="F14" s="269" t="s">
        <v>44</v>
      </c>
      <c r="G14" s="267"/>
      <c r="H14" s="267" t="s">
        <v>134</v>
      </c>
      <c r="I14" s="265" t="s">
        <v>137</v>
      </c>
    </row>
    <row r="15" spans="1:9" x14ac:dyDescent="0.3">
      <c r="C15" s="270" t="s">
        <v>141</v>
      </c>
      <c r="D15" s="267">
        <v>10</v>
      </c>
      <c r="E15" s="268">
        <v>-174</v>
      </c>
      <c r="F15" s="269" t="s">
        <v>21</v>
      </c>
      <c r="G15" s="267">
        <v>29</v>
      </c>
      <c r="H15" s="267" t="s">
        <v>134</v>
      </c>
      <c r="I15" s="265" t="s">
        <v>142</v>
      </c>
    </row>
    <row r="16" spans="1:9" x14ac:dyDescent="0.3">
      <c r="C16" s="270" t="s">
        <v>133</v>
      </c>
      <c r="D16" s="267">
        <v>10</v>
      </c>
      <c r="E16" s="268">
        <v>-250</v>
      </c>
      <c r="F16" s="269" t="s">
        <v>44</v>
      </c>
      <c r="G16" s="267"/>
      <c r="H16" s="267" t="s">
        <v>134</v>
      </c>
      <c r="I16" s="265" t="s">
        <v>140</v>
      </c>
    </row>
    <row r="17" spans="3:9" x14ac:dyDescent="0.3">
      <c r="C17" s="269" t="s">
        <v>133</v>
      </c>
      <c r="D17" s="267">
        <v>10</v>
      </c>
      <c r="E17" s="268">
        <v>-500</v>
      </c>
      <c r="F17" s="269" t="s">
        <v>44</v>
      </c>
      <c r="G17" s="267"/>
      <c r="H17" s="267" t="s">
        <v>134</v>
      </c>
      <c r="I17" s="265" t="s">
        <v>143</v>
      </c>
    </row>
    <row r="18" spans="3:9" x14ac:dyDescent="0.3">
      <c r="C18" s="269" t="s">
        <v>133</v>
      </c>
      <c r="D18" s="267">
        <v>10</v>
      </c>
      <c r="E18" s="268">
        <v>-500</v>
      </c>
      <c r="F18" s="269" t="s">
        <v>44</v>
      </c>
      <c r="G18" s="267"/>
      <c r="H18" s="267" t="s">
        <v>134</v>
      </c>
      <c r="I18" s="265" t="s">
        <v>144</v>
      </c>
    </row>
    <row r="19" spans="3:9" x14ac:dyDescent="0.3">
      <c r="C19" s="269" t="s">
        <v>133</v>
      </c>
      <c r="D19" s="267">
        <v>10</v>
      </c>
      <c r="E19" s="268">
        <v>-250</v>
      </c>
      <c r="F19" s="269" t="s">
        <v>44</v>
      </c>
      <c r="G19" s="267"/>
      <c r="H19" s="267" t="s">
        <v>134</v>
      </c>
      <c r="I19" s="265" t="s">
        <v>145</v>
      </c>
    </row>
    <row r="20" spans="3:9" x14ac:dyDescent="0.3">
      <c r="C20" s="269" t="s">
        <v>133</v>
      </c>
      <c r="D20" s="267">
        <v>10</v>
      </c>
      <c r="E20" s="268">
        <v>-250</v>
      </c>
      <c r="F20" s="269" t="s">
        <v>44</v>
      </c>
      <c r="G20" s="267"/>
      <c r="H20" s="267" t="s">
        <v>134</v>
      </c>
      <c r="I20" s="265" t="s">
        <v>145</v>
      </c>
    </row>
    <row r="21" spans="3:9" x14ac:dyDescent="0.3">
      <c r="C21" s="269" t="s">
        <v>133</v>
      </c>
      <c r="D21" s="267">
        <v>10</v>
      </c>
      <c r="E21" s="268">
        <v>-1.04</v>
      </c>
      <c r="F21" s="269" t="s">
        <v>44</v>
      </c>
      <c r="G21" s="267"/>
      <c r="H21" s="267" t="s">
        <v>134</v>
      </c>
      <c r="I21" s="265" t="s">
        <v>146</v>
      </c>
    </row>
    <row r="22" spans="3:9" x14ac:dyDescent="0.3">
      <c r="C22" s="269" t="s">
        <v>133</v>
      </c>
      <c r="D22" s="267">
        <v>10</v>
      </c>
      <c r="E22" s="268">
        <v>-4.5199999999999996</v>
      </c>
      <c r="F22" s="269" t="s">
        <v>44</v>
      </c>
      <c r="G22" s="267"/>
      <c r="H22" s="267" t="s">
        <v>134</v>
      </c>
      <c r="I22" s="265" t="s">
        <v>146</v>
      </c>
    </row>
    <row r="23" spans="3:9" ht="24.75" x14ac:dyDescent="0.4">
      <c r="C23" s="271" t="s">
        <v>133</v>
      </c>
      <c r="D23" s="267">
        <v>10</v>
      </c>
      <c r="E23" s="268">
        <v>-500</v>
      </c>
      <c r="F23" s="269" t="s">
        <v>44</v>
      </c>
      <c r="G23" s="267"/>
      <c r="H23" s="267" t="s">
        <v>134</v>
      </c>
      <c r="I23" s="265" t="s">
        <v>144</v>
      </c>
    </row>
    <row r="24" spans="3:9" ht="24.75" x14ac:dyDescent="0.4">
      <c r="C24" s="271" t="s">
        <v>133</v>
      </c>
      <c r="D24" s="267">
        <v>10</v>
      </c>
      <c r="E24" s="268">
        <v>-250</v>
      </c>
      <c r="F24" s="269" t="s">
        <v>44</v>
      </c>
      <c r="G24" s="267"/>
      <c r="H24" s="267" t="s">
        <v>134</v>
      </c>
      <c r="I24" s="265" t="s">
        <v>147</v>
      </c>
    </row>
    <row r="25" spans="3:9" ht="24.75" x14ac:dyDescent="0.4">
      <c r="C25" s="271" t="s">
        <v>138</v>
      </c>
      <c r="D25" s="267">
        <v>10</v>
      </c>
      <c r="E25" s="268">
        <v>-250</v>
      </c>
      <c r="F25" s="269" t="s">
        <v>44</v>
      </c>
      <c r="G25" s="267"/>
      <c r="H25" s="267" t="s">
        <v>134</v>
      </c>
      <c r="I25" s="265" t="s">
        <v>148</v>
      </c>
    </row>
    <row r="26" spans="3:9" ht="24.75" x14ac:dyDescent="0.4">
      <c r="C26" s="271" t="s">
        <v>138</v>
      </c>
      <c r="D26" s="267">
        <v>10</v>
      </c>
      <c r="E26" s="268">
        <v>-250</v>
      </c>
      <c r="F26" s="269" t="s">
        <v>44</v>
      </c>
      <c r="G26" s="267"/>
      <c r="H26" s="267" t="s">
        <v>134</v>
      </c>
      <c r="I26" s="265" t="s">
        <v>149</v>
      </c>
    </row>
    <row r="27" spans="3:9" ht="24.75" x14ac:dyDescent="0.4">
      <c r="C27" s="271" t="s">
        <v>138</v>
      </c>
      <c r="D27" s="267">
        <v>10</v>
      </c>
      <c r="E27" s="268">
        <v>-500</v>
      </c>
      <c r="F27" s="269" t="s">
        <v>44</v>
      </c>
      <c r="G27" s="267"/>
      <c r="H27" s="267" t="s">
        <v>134</v>
      </c>
      <c r="I27" s="265" t="s">
        <v>150</v>
      </c>
    </row>
    <row r="28" spans="3:9" ht="24.75" x14ac:dyDescent="0.4">
      <c r="C28" s="271" t="s">
        <v>133</v>
      </c>
      <c r="D28" s="267">
        <v>10</v>
      </c>
      <c r="E28" s="268">
        <v>-500</v>
      </c>
      <c r="F28" s="269" t="s">
        <v>44</v>
      </c>
      <c r="G28" s="267"/>
      <c r="H28" s="267" t="s">
        <v>134</v>
      </c>
      <c r="I28" s="265" t="s">
        <v>151</v>
      </c>
    </row>
    <row r="29" spans="3:9" ht="24.75" x14ac:dyDescent="0.4">
      <c r="C29" s="271" t="s">
        <v>133</v>
      </c>
      <c r="D29" s="267">
        <v>10</v>
      </c>
      <c r="E29" s="268">
        <v>-181.92</v>
      </c>
      <c r="F29" s="269" t="s">
        <v>44</v>
      </c>
      <c r="G29" s="267"/>
      <c r="H29" s="267" t="s">
        <v>134</v>
      </c>
      <c r="I29" s="265" t="s">
        <v>152</v>
      </c>
    </row>
    <row r="30" spans="3:9" ht="24.75" x14ac:dyDescent="0.4">
      <c r="C30" s="271" t="s">
        <v>133</v>
      </c>
      <c r="D30" s="267">
        <v>10</v>
      </c>
      <c r="E30" s="268">
        <v>-0.02</v>
      </c>
      <c r="F30" s="269" t="s">
        <v>44</v>
      </c>
      <c r="G30" s="267"/>
      <c r="H30" s="267" t="s">
        <v>134</v>
      </c>
      <c r="I30" s="265" t="s">
        <v>152</v>
      </c>
    </row>
    <row r="31" spans="3:9" ht="24.75" x14ac:dyDescent="0.4">
      <c r="C31" s="271" t="s">
        <v>133</v>
      </c>
      <c r="D31" s="267">
        <v>10</v>
      </c>
      <c r="E31" s="268">
        <v>-34.96</v>
      </c>
      <c r="F31" s="269" t="s">
        <v>44</v>
      </c>
      <c r="G31" s="267"/>
      <c r="H31" s="267" t="s">
        <v>134</v>
      </c>
      <c r="I31" s="265" t="s">
        <v>147</v>
      </c>
    </row>
    <row r="32" spans="3:9" ht="24.75" x14ac:dyDescent="0.4">
      <c r="C32" s="271" t="s">
        <v>133</v>
      </c>
      <c r="D32" s="267">
        <v>10</v>
      </c>
      <c r="E32" s="268">
        <v>-210.53</v>
      </c>
      <c r="F32" s="269" t="s">
        <v>44</v>
      </c>
      <c r="G32" s="267"/>
      <c r="H32" s="267" t="s">
        <v>134</v>
      </c>
      <c r="I32" s="265" t="s">
        <v>153</v>
      </c>
    </row>
    <row r="33" spans="1:9" ht="24.75" x14ac:dyDescent="0.4">
      <c r="C33" s="271" t="s">
        <v>138</v>
      </c>
      <c r="D33" s="267">
        <v>10</v>
      </c>
      <c r="E33" s="268">
        <v>-541.27</v>
      </c>
      <c r="F33" s="269" t="s">
        <v>44</v>
      </c>
      <c r="G33" s="267"/>
      <c r="H33" s="267" t="s">
        <v>134</v>
      </c>
      <c r="I33" s="265" t="s">
        <v>154</v>
      </c>
    </row>
    <row r="34" spans="1:9" ht="24.75" x14ac:dyDescent="0.4">
      <c r="C34" s="271" t="s">
        <v>138</v>
      </c>
      <c r="D34" s="267">
        <v>10</v>
      </c>
      <c r="E34" s="268">
        <v>-245.68</v>
      </c>
      <c r="F34" s="269" t="s">
        <v>44</v>
      </c>
      <c r="G34" s="267"/>
      <c r="H34" s="267" t="s">
        <v>134</v>
      </c>
      <c r="I34" s="265" t="s">
        <v>149</v>
      </c>
    </row>
    <row r="35" spans="1:9" ht="24.75" x14ac:dyDescent="0.4">
      <c r="C35" s="271" t="s">
        <v>138</v>
      </c>
      <c r="D35" s="267">
        <v>10</v>
      </c>
      <c r="E35" s="268">
        <v>-250</v>
      </c>
      <c r="F35" s="269" t="s">
        <v>44</v>
      </c>
      <c r="G35" s="267"/>
      <c r="H35" s="267" t="s">
        <v>134</v>
      </c>
      <c r="I35" s="265" t="s">
        <v>155</v>
      </c>
    </row>
    <row r="36" spans="1:9" ht="24.75" x14ac:dyDescent="0.4">
      <c r="C36" s="271" t="s">
        <v>133</v>
      </c>
      <c r="D36" s="267">
        <v>10</v>
      </c>
      <c r="E36" s="268">
        <v>-210.72</v>
      </c>
      <c r="F36" s="269" t="s">
        <v>44</v>
      </c>
      <c r="G36" s="267"/>
      <c r="H36" s="267" t="s">
        <v>134</v>
      </c>
      <c r="I36" s="265" t="s">
        <v>156</v>
      </c>
    </row>
    <row r="37" spans="1:9" ht="24.75" x14ac:dyDescent="0.4">
      <c r="C37" s="271" t="s">
        <v>133</v>
      </c>
      <c r="D37" s="267">
        <v>10</v>
      </c>
      <c r="E37" s="268">
        <v>-39.28</v>
      </c>
      <c r="F37" s="269" t="s">
        <v>44</v>
      </c>
      <c r="G37" s="267"/>
      <c r="H37" s="267" t="s">
        <v>134</v>
      </c>
      <c r="I37" s="265" t="s">
        <v>157</v>
      </c>
    </row>
    <row r="38" spans="1:9" ht="24.75" x14ac:dyDescent="0.4">
      <c r="C38" s="271" t="s">
        <v>138</v>
      </c>
      <c r="D38" s="267">
        <v>10</v>
      </c>
      <c r="E38" s="268">
        <v>-250</v>
      </c>
      <c r="F38" s="269" t="s">
        <v>44</v>
      </c>
      <c r="G38" s="267"/>
      <c r="H38" s="267" t="s">
        <v>134</v>
      </c>
      <c r="I38" s="265" t="s">
        <v>158</v>
      </c>
    </row>
    <row r="39" spans="1:9" ht="24.75" x14ac:dyDescent="0.4">
      <c r="D39" s="272" t="s">
        <v>159</v>
      </c>
      <c r="E39" s="273">
        <f>SUM(E6:E38)</f>
        <v>-8066.9000000000015</v>
      </c>
    </row>
    <row r="40" spans="1:9" ht="24" x14ac:dyDescent="0.35">
      <c r="A40" s="274"/>
    </row>
    <row r="42" spans="1:9" ht="15.75" customHeight="1" x14ac:dyDescent="0.4">
      <c r="C42" s="262" t="s">
        <v>160</v>
      </c>
      <c r="D42" s="263" t="s">
        <v>161</v>
      </c>
      <c r="F42" s="263" t="s">
        <v>162</v>
      </c>
      <c r="I42" s="263" t="s">
        <v>163</v>
      </c>
    </row>
    <row r="43" spans="1:9" ht="24.75" x14ac:dyDescent="0.4">
      <c r="A43" s="275"/>
      <c r="C43" s="259" t="s">
        <v>164</v>
      </c>
      <c r="D43" s="264" t="s">
        <v>165</v>
      </c>
      <c r="E43" s="259" t="s">
        <v>166</v>
      </c>
      <c r="F43" s="264" t="s">
        <v>18</v>
      </c>
      <c r="G43" s="259" t="s">
        <v>128</v>
      </c>
      <c r="H43" s="259" t="s">
        <v>167</v>
      </c>
      <c r="I43" s="259" t="s">
        <v>168</v>
      </c>
    </row>
    <row r="44" spans="1:9" ht="24" x14ac:dyDescent="0.35">
      <c r="A44" s="276" t="s">
        <v>169</v>
      </c>
      <c r="C44" s="267" t="s">
        <v>170</v>
      </c>
      <c r="D44" s="277">
        <v>45241</v>
      </c>
      <c r="E44" s="278">
        <v>10</v>
      </c>
      <c r="F44" s="279">
        <v>-8066.9</v>
      </c>
      <c r="G44" s="267"/>
      <c r="H44" s="267"/>
      <c r="I44" s="280" t="s">
        <v>171</v>
      </c>
    </row>
    <row r="47" spans="1:9" x14ac:dyDescent="0.3">
      <c r="E47" s="281" t="s">
        <v>172</v>
      </c>
      <c r="F47" s="282">
        <f>E39-F44</f>
        <v>0</v>
      </c>
    </row>
    <row r="49" spans="5:5" ht="24" x14ac:dyDescent="0.35">
      <c r="E49" s="274" t="s">
        <v>173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0CEC0-7A10-457E-B709-687F5E44C6C6}">
  <sheetPr>
    <tabColor theme="0"/>
  </sheetPr>
  <dimension ref="A1:I31"/>
  <sheetViews>
    <sheetView zoomScale="70" zoomScaleNormal="70" workbookViewId="0">
      <selection activeCell="A15" sqref="A15"/>
    </sheetView>
  </sheetViews>
  <sheetFormatPr defaultColWidth="9.42578125" defaultRowHeight="12.75" x14ac:dyDescent="0.2"/>
  <cols>
    <col min="1" max="1" width="49.5703125" customWidth="1"/>
    <col min="2" max="2" width="2.7109375" style="136" customWidth="1"/>
    <col min="3" max="3" width="37.5703125" bestFit="1" customWidth="1"/>
    <col min="4" max="4" width="16.7109375" bestFit="1" customWidth="1"/>
    <col min="5" max="5" width="14.85546875" customWidth="1"/>
    <col min="6" max="6" width="16.42578125" bestFit="1" customWidth="1"/>
    <col min="7" max="7" width="19.28515625" customWidth="1"/>
    <col min="8" max="8" width="19.42578125" bestFit="1" customWidth="1"/>
    <col min="9" max="9" width="73.7109375" bestFit="1" customWidth="1"/>
    <col min="10" max="10" width="14.7109375" bestFit="1" customWidth="1"/>
    <col min="11" max="12" width="20.5703125" bestFit="1" customWidth="1"/>
    <col min="13" max="14" width="12" bestFit="1" customWidth="1"/>
    <col min="15" max="15" width="11.7109375" bestFit="1" customWidth="1"/>
    <col min="16" max="16" width="18" bestFit="1" customWidth="1"/>
    <col min="17" max="21" width="12.140625" bestFit="1" customWidth="1"/>
    <col min="22" max="22" width="19.42578125" bestFit="1" customWidth="1"/>
  </cols>
  <sheetData>
    <row r="1" spans="1:9" ht="23.25" x14ac:dyDescent="0.35">
      <c r="A1" s="135" t="s">
        <v>117</v>
      </c>
      <c r="C1" s="137" t="s">
        <v>118</v>
      </c>
    </row>
    <row r="2" spans="1:9" ht="15.75" x14ac:dyDescent="0.25">
      <c r="D2" s="138"/>
      <c r="I2" s="139"/>
    </row>
    <row r="3" spans="1:9" ht="15.75" x14ac:dyDescent="0.25">
      <c r="C3" s="140" t="s">
        <v>119</v>
      </c>
      <c r="E3" s="139"/>
      <c r="I3" s="139"/>
    </row>
    <row r="4" spans="1:9" ht="15.75" customHeight="1" x14ac:dyDescent="0.25">
      <c r="C4" s="141" t="s">
        <v>120</v>
      </c>
      <c r="E4" s="141" t="s">
        <v>121</v>
      </c>
      <c r="F4" s="141" t="s">
        <v>122</v>
      </c>
      <c r="I4" s="141" t="s">
        <v>123</v>
      </c>
    </row>
    <row r="5" spans="1:9" ht="15" x14ac:dyDescent="0.25">
      <c r="A5" s="142" t="s">
        <v>124</v>
      </c>
      <c r="C5" s="142" t="s">
        <v>125</v>
      </c>
      <c r="D5" t="s">
        <v>126</v>
      </c>
      <c r="E5" s="142" t="s">
        <v>127</v>
      </c>
      <c r="F5" s="142" t="s">
        <v>128</v>
      </c>
      <c r="G5" t="s">
        <v>129</v>
      </c>
      <c r="H5" t="s">
        <v>130</v>
      </c>
      <c r="I5" t="s">
        <v>131</v>
      </c>
    </row>
    <row r="6" spans="1:9" x14ac:dyDescent="0.2">
      <c r="A6" s="100" t="s">
        <v>132</v>
      </c>
      <c r="C6" s="101" t="s">
        <v>174</v>
      </c>
      <c r="D6" s="143">
        <v>10</v>
      </c>
      <c r="E6" s="144">
        <v>-29.94</v>
      </c>
      <c r="F6" s="99" t="s">
        <v>21</v>
      </c>
      <c r="G6" s="143"/>
      <c r="H6" s="143" t="s">
        <v>134</v>
      </c>
      <c r="I6" s="100" t="s">
        <v>175</v>
      </c>
    </row>
    <row r="7" spans="1:9" ht="15" x14ac:dyDescent="0.25">
      <c r="A7" s="142" t="s">
        <v>136</v>
      </c>
      <c r="C7" s="101" t="s">
        <v>174</v>
      </c>
      <c r="D7" s="143">
        <v>10</v>
      </c>
      <c r="E7" s="144">
        <v>-105</v>
      </c>
      <c r="F7" s="99" t="s">
        <v>21</v>
      </c>
      <c r="G7" s="143"/>
      <c r="H7" s="143" t="s">
        <v>134</v>
      </c>
      <c r="I7" s="100" t="s">
        <v>176</v>
      </c>
    </row>
    <row r="8" spans="1:9" x14ac:dyDescent="0.2">
      <c r="A8" s="100" t="s">
        <v>177</v>
      </c>
      <c r="C8" s="101" t="s">
        <v>174</v>
      </c>
      <c r="D8" s="143">
        <v>10</v>
      </c>
      <c r="E8" s="144">
        <v>-28.07</v>
      </c>
      <c r="F8" s="99" t="s">
        <v>21</v>
      </c>
      <c r="G8" s="143"/>
      <c r="H8" s="143" t="s">
        <v>134</v>
      </c>
      <c r="I8" s="100" t="s">
        <v>178</v>
      </c>
    </row>
    <row r="9" spans="1:9" x14ac:dyDescent="0.2">
      <c r="C9" s="101" t="s">
        <v>174</v>
      </c>
      <c r="D9" s="143">
        <v>10</v>
      </c>
      <c r="E9" s="144">
        <v>-105</v>
      </c>
      <c r="F9" s="99" t="s">
        <v>21</v>
      </c>
      <c r="G9" s="143"/>
      <c r="H9" s="143" t="s">
        <v>134</v>
      </c>
      <c r="I9" s="100" t="s">
        <v>176</v>
      </c>
    </row>
    <row r="10" spans="1:9" x14ac:dyDescent="0.2">
      <c r="C10" s="101" t="s">
        <v>174</v>
      </c>
      <c r="D10" s="143">
        <v>10</v>
      </c>
      <c r="E10" s="144">
        <v>-32.49</v>
      </c>
      <c r="F10" s="99" t="s">
        <v>21</v>
      </c>
      <c r="G10" s="143"/>
      <c r="H10" s="143" t="s">
        <v>134</v>
      </c>
      <c r="I10" s="100" t="s">
        <v>175</v>
      </c>
    </row>
    <row r="11" spans="1:9" x14ac:dyDescent="0.2">
      <c r="C11" s="101"/>
      <c r="D11" s="143">
        <v>10</v>
      </c>
      <c r="E11" s="144"/>
      <c r="F11" s="99" t="s">
        <v>44</v>
      </c>
      <c r="G11" s="143"/>
      <c r="H11" s="143" t="s">
        <v>134</v>
      </c>
      <c r="I11" s="100"/>
    </row>
    <row r="12" spans="1:9" x14ac:dyDescent="0.2">
      <c r="C12" s="101"/>
      <c r="D12" s="143">
        <v>10</v>
      </c>
      <c r="E12" s="144"/>
      <c r="F12" s="99" t="s">
        <v>44</v>
      </c>
      <c r="G12" s="143"/>
      <c r="H12" s="143" t="s">
        <v>134</v>
      </c>
      <c r="I12" s="100"/>
    </row>
    <row r="13" spans="1:9" x14ac:dyDescent="0.2">
      <c r="C13" s="145"/>
      <c r="D13" s="143">
        <v>10</v>
      </c>
      <c r="E13" s="144"/>
      <c r="F13" s="99" t="s">
        <v>44</v>
      </c>
      <c r="G13" s="143"/>
      <c r="H13" s="143" t="s">
        <v>134</v>
      </c>
      <c r="I13" s="100"/>
    </row>
    <row r="14" spans="1:9" x14ac:dyDescent="0.2">
      <c r="C14" s="145"/>
      <c r="D14" s="143">
        <v>10</v>
      </c>
      <c r="E14" s="144"/>
      <c r="F14" s="99" t="s">
        <v>44</v>
      </c>
      <c r="G14" s="143"/>
      <c r="H14" s="143" t="s">
        <v>134</v>
      </c>
      <c r="I14" s="100"/>
    </row>
    <row r="15" spans="1:9" x14ac:dyDescent="0.2">
      <c r="C15" s="145"/>
      <c r="D15" s="143">
        <v>10</v>
      </c>
      <c r="E15" s="144"/>
      <c r="F15" s="99" t="s">
        <v>44</v>
      </c>
      <c r="G15" s="143"/>
      <c r="H15" s="143" t="s">
        <v>134</v>
      </c>
      <c r="I15" s="100"/>
    </row>
    <row r="16" spans="1:9" x14ac:dyDescent="0.2">
      <c r="C16" s="145"/>
      <c r="D16" s="143">
        <v>10</v>
      </c>
      <c r="E16" s="144"/>
      <c r="F16" s="99" t="s">
        <v>44</v>
      </c>
      <c r="G16" s="143"/>
      <c r="H16" s="143" t="s">
        <v>134</v>
      </c>
      <c r="I16" s="100"/>
    </row>
    <row r="17" spans="1:9" x14ac:dyDescent="0.2">
      <c r="C17" s="145"/>
      <c r="D17" s="143">
        <v>10</v>
      </c>
      <c r="E17" s="144"/>
      <c r="F17" s="99" t="s">
        <v>44</v>
      </c>
      <c r="G17" s="143"/>
      <c r="H17" s="143" t="s">
        <v>134</v>
      </c>
      <c r="I17" s="100"/>
    </row>
    <row r="18" spans="1:9" ht="15" x14ac:dyDescent="0.25">
      <c r="C18" s="157"/>
      <c r="D18" s="143">
        <v>10</v>
      </c>
      <c r="E18" s="144"/>
      <c r="F18" s="99" t="s">
        <v>44</v>
      </c>
      <c r="G18" s="143"/>
      <c r="H18" s="143" t="s">
        <v>134</v>
      </c>
      <c r="I18" s="100"/>
    </row>
    <row r="19" spans="1:9" ht="15" x14ac:dyDescent="0.25">
      <c r="C19" s="157"/>
      <c r="D19" s="143">
        <v>10</v>
      </c>
      <c r="E19" s="144"/>
      <c r="F19" s="99" t="s">
        <v>44</v>
      </c>
      <c r="G19" s="143"/>
      <c r="H19" s="143" t="s">
        <v>134</v>
      </c>
      <c r="I19" s="100"/>
    </row>
    <row r="20" spans="1:9" ht="15" x14ac:dyDescent="0.25">
      <c r="C20" s="157"/>
      <c r="D20" s="143">
        <v>10</v>
      </c>
      <c r="E20" s="144"/>
      <c r="F20" s="99" t="s">
        <v>44</v>
      </c>
      <c r="G20" s="143"/>
      <c r="H20" s="143" t="s">
        <v>134</v>
      </c>
      <c r="I20" s="100"/>
    </row>
    <row r="21" spans="1:9" ht="15" x14ac:dyDescent="0.25">
      <c r="D21" s="146" t="s">
        <v>159</v>
      </c>
      <c r="E21" s="147">
        <f>SUM(E6:E20)</f>
        <v>-300.5</v>
      </c>
    </row>
    <row r="22" spans="1:9" ht="15.75" x14ac:dyDescent="0.25">
      <c r="A22" s="148"/>
    </row>
    <row r="24" spans="1:9" ht="15.75" customHeight="1" x14ac:dyDescent="0.25">
      <c r="C24" s="140" t="s">
        <v>160</v>
      </c>
      <c r="D24" s="141" t="s">
        <v>161</v>
      </c>
      <c r="F24" s="141" t="s">
        <v>162</v>
      </c>
      <c r="I24" s="141" t="s">
        <v>163</v>
      </c>
    </row>
    <row r="25" spans="1:9" ht="15.75" x14ac:dyDescent="0.25">
      <c r="A25" s="149"/>
      <c r="C25" t="s">
        <v>164</v>
      </c>
      <c r="D25" s="142" t="s">
        <v>165</v>
      </c>
      <c r="E25" t="s">
        <v>166</v>
      </c>
      <c r="F25" s="142" t="s">
        <v>18</v>
      </c>
      <c r="G25" t="s">
        <v>128</v>
      </c>
      <c r="H25" t="s">
        <v>167</v>
      </c>
      <c r="I25" t="s">
        <v>168</v>
      </c>
    </row>
    <row r="26" spans="1:9" ht="15.75" x14ac:dyDescent="0.25">
      <c r="A26" s="150" t="s">
        <v>169</v>
      </c>
      <c r="C26" s="143" t="s">
        <v>170</v>
      </c>
      <c r="D26" s="151">
        <v>45241</v>
      </c>
      <c r="E26" s="152">
        <v>10</v>
      </c>
      <c r="F26" s="153">
        <v>-300.5</v>
      </c>
      <c r="G26" s="143"/>
      <c r="H26" s="143"/>
      <c r="I26" s="154" t="s">
        <v>179</v>
      </c>
    </row>
    <row r="29" spans="1:9" x14ac:dyDescent="0.2">
      <c r="E29" s="155" t="s">
        <v>172</v>
      </c>
      <c r="F29" s="156">
        <f>E21-F26</f>
        <v>0</v>
      </c>
    </row>
    <row r="31" spans="1:9" ht="15.75" x14ac:dyDescent="0.25">
      <c r="E31" s="148" t="s">
        <v>173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34ED-175B-46F9-B6F6-EB3DF8AEE8A2}">
  <sheetPr>
    <tabColor theme="0"/>
  </sheetPr>
  <dimension ref="A1:I32"/>
  <sheetViews>
    <sheetView zoomScale="55" zoomScaleNormal="55" workbookViewId="0">
      <selection activeCell="A9" sqref="A9"/>
    </sheetView>
  </sheetViews>
  <sheetFormatPr defaultColWidth="9.42578125" defaultRowHeight="12.75" x14ac:dyDescent="0.2"/>
  <cols>
    <col min="1" max="1" width="63.28515625" customWidth="1"/>
    <col min="2" max="2" width="11.5703125" style="136" customWidth="1"/>
    <col min="3" max="3" width="37.5703125" bestFit="1" customWidth="1"/>
    <col min="4" max="4" width="21.28515625" bestFit="1" customWidth="1"/>
    <col min="5" max="5" width="64.5703125" customWidth="1"/>
    <col min="6" max="6" width="16.5703125" bestFit="1" customWidth="1"/>
    <col min="7" max="7" width="19.28515625" customWidth="1"/>
    <col min="8" max="8" width="19.42578125" bestFit="1" customWidth="1"/>
    <col min="9" max="9" width="73.7109375" bestFit="1" customWidth="1"/>
    <col min="10" max="10" width="14.7109375" bestFit="1" customWidth="1"/>
    <col min="11" max="12" width="20.5703125" bestFit="1" customWidth="1"/>
    <col min="13" max="14" width="12" bestFit="1" customWidth="1"/>
    <col min="15" max="15" width="11.7109375" bestFit="1" customWidth="1"/>
    <col min="16" max="16" width="18" bestFit="1" customWidth="1"/>
    <col min="17" max="21" width="12.140625" bestFit="1" customWidth="1"/>
    <col min="22" max="22" width="19.42578125" bestFit="1" customWidth="1"/>
  </cols>
  <sheetData>
    <row r="1" spans="1:9" s="232" customFormat="1" ht="26.25" x14ac:dyDescent="0.4">
      <c r="A1" s="229" t="s">
        <v>117</v>
      </c>
      <c r="B1" s="230"/>
      <c r="C1" s="231" t="s">
        <v>118</v>
      </c>
    </row>
    <row r="2" spans="1:9" s="232" customFormat="1" ht="26.25" x14ac:dyDescent="0.4">
      <c r="B2" s="230"/>
      <c r="D2" s="233"/>
      <c r="I2" s="234"/>
    </row>
    <row r="3" spans="1:9" s="232" customFormat="1" ht="26.25" x14ac:dyDescent="0.4">
      <c r="B3" s="230"/>
      <c r="C3" s="235" t="s">
        <v>119</v>
      </c>
      <c r="E3" s="234"/>
      <c r="I3" s="234"/>
    </row>
    <row r="4" spans="1:9" s="232" customFormat="1" ht="42" customHeight="1" x14ac:dyDescent="0.4">
      <c r="B4" s="230"/>
      <c r="C4" s="236" t="s">
        <v>120</v>
      </c>
      <c r="E4" s="236" t="s">
        <v>121</v>
      </c>
      <c r="F4" s="236" t="s">
        <v>122</v>
      </c>
      <c r="I4" s="236" t="s">
        <v>123</v>
      </c>
    </row>
    <row r="5" spans="1:9" s="232" customFormat="1" ht="26.25" x14ac:dyDescent="0.4">
      <c r="A5" s="237" t="s">
        <v>124</v>
      </c>
      <c r="B5" s="230"/>
      <c r="C5" s="237" t="s">
        <v>125</v>
      </c>
      <c r="D5" s="232" t="s">
        <v>126</v>
      </c>
      <c r="E5" s="237" t="s">
        <v>127</v>
      </c>
      <c r="F5" s="237" t="s">
        <v>128</v>
      </c>
      <c r="G5" s="232" t="s">
        <v>129</v>
      </c>
      <c r="H5" s="232" t="s">
        <v>130</v>
      </c>
      <c r="I5" s="232" t="s">
        <v>131</v>
      </c>
    </row>
    <row r="6" spans="1:9" s="232" customFormat="1" ht="25.5" x14ac:dyDescent="0.35">
      <c r="A6" s="238" t="s">
        <v>132</v>
      </c>
      <c r="B6" s="230"/>
      <c r="C6" s="239" t="s">
        <v>180</v>
      </c>
      <c r="D6" s="240">
        <v>10</v>
      </c>
      <c r="E6" s="241">
        <v>-27.92</v>
      </c>
      <c r="F6" s="242" t="s">
        <v>21</v>
      </c>
      <c r="G6" s="240">
        <v>4.66</v>
      </c>
      <c r="H6" s="240" t="s">
        <v>134</v>
      </c>
      <c r="I6" s="238" t="s">
        <v>181</v>
      </c>
    </row>
    <row r="7" spans="1:9" s="232" customFormat="1" ht="26.25" x14ac:dyDescent="0.4">
      <c r="A7" s="237" t="s">
        <v>136</v>
      </c>
      <c r="B7" s="230"/>
      <c r="C7" s="239" t="s">
        <v>174</v>
      </c>
      <c r="D7" s="240">
        <v>10</v>
      </c>
      <c r="E7" s="241">
        <v>-15.99</v>
      </c>
      <c r="F7" s="242" t="s">
        <v>44</v>
      </c>
      <c r="G7" s="240"/>
      <c r="H7" s="240" t="s">
        <v>134</v>
      </c>
      <c r="I7" s="238" t="s">
        <v>182</v>
      </c>
    </row>
    <row r="8" spans="1:9" s="232" customFormat="1" ht="25.5" x14ac:dyDescent="0.35">
      <c r="A8" s="238" t="s">
        <v>177</v>
      </c>
      <c r="B8" s="230"/>
      <c r="C8" s="239" t="s">
        <v>174</v>
      </c>
      <c r="D8" s="240">
        <v>10</v>
      </c>
      <c r="E8" s="241">
        <v>-26.55</v>
      </c>
      <c r="F8" s="242" t="s">
        <v>44</v>
      </c>
      <c r="G8" s="240"/>
      <c r="H8" s="240" t="s">
        <v>134</v>
      </c>
      <c r="I8" s="238" t="s">
        <v>183</v>
      </c>
    </row>
    <row r="9" spans="1:9" s="232" customFormat="1" ht="25.5" x14ac:dyDescent="0.35">
      <c r="B9" s="230"/>
      <c r="C9" s="239"/>
      <c r="D9" s="240">
        <v>10</v>
      </c>
      <c r="E9" s="241">
        <v>-9.17</v>
      </c>
      <c r="F9" s="242" t="s">
        <v>21</v>
      </c>
      <c r="G9" s="240">
        <v>1.53</v>
      </c>
      <c r="H9" s="240" t="s">
        <v>134</v>
      </c>
      <c r="I9" s="238" t="s">
        <v>183</v>
      </c>
    </row>
    <row r="10" spans="1:9" s="232" customFormat="1" ht="25.5" x14ac:dyDescent="0.35">
      <c r="B10" s="230"/>
      <c r="C10" s="239"/>
      <c r="D10" s="240">
        <v>10</v>
      </c>
      <c r="E10" s="241"/>
      <c r="F10" s="242" t="s">
        <v>21</v>
      </c>
      <c r="G10" s="240"/>
      <c r="H10" s="240" t="s">
        <v>134</v>
      </c>
      <c r="I10" s="238"/>
    </row>
    <row r="11" spans="1:9" s="232" customFormat="1" ht="25.5" x14ac:dyDescent="0.35">
      <c r="B11" s="230"/>
      <c r="C11" s="239"/>
      <c r="D11" s="240">
        <v>10</v>
      </c>
      <c r="E11" s="241"/>
      <c r="F11" s="242" t="s">
        <v>44</v>
      </c>
      <c r="G11" s="240"/>
      <c r="H11" s="240" t="s">
        <v>134</v>
      </c>
      <c r="I11" s="238"/>
    </row>
    <row r="12" spans="1:9" s="232" customFormat="1" ht="25.5" x14ac:dyDescent="0.35">
      <c r="B12" s="230"/>
      <c r="C12" s="239"/>
      <c r="D12" s="240">
        <v>10</v>
      </c>
      <c r="E12" s="241"/>
      <c r="F12" s="242" t="s">
        <v>44</v>
      </c>
      <c r="G12" s="240"/>
      <c r="H12" s="240" t="s">
        <v>134</v>
      </c>
      <c r="I12" s="238"/>
    </row>
    <row r="13" spans="1:9" s="232" customFormat="1" ht="25.5" x14ac:dyDescent="0.35">
      <c r="B13" s="230"/>
      <c r="C13" s="243"/>
      <c r="D13" s="240">
        <v>10</v>
      </c>
      <c r="E13" s="241"/>
      <c r="F13" s="242" t="s">
        <v>44</v>
      </c>
      <c r="G13" s="240"/>
      <c r="H13" s="240" t="s">
        <v>134</v>
      </c>
      <c r="I13" s="238"/>
    </row>
    <row r="14" spans="1:9" s="232" customFormat="1" ht="25.5" x14ac:dyDescent="0.35">
      <c r="B14" s="230"/>
      <c r="C14" s="243"/>
      <c r="D14" s="240">
        <v>10</v>
      </c>
      <c r="E14" s="241"/>
      <c r="F14" s="242" t="s">
        <v>44</v>
      </c>
      <c r="G14" s="240"/>
      <c r="H14" s="240" t="s">
        <v>134</v>
      </c>
      <c r="I14" s="238"/>
    </row>
    <row r="15" spans="1:9" s="232" customFormat="1" ht="25.5" x14ac:dyDescent="0.35">
      <c r="B15" s="230"/>
      <c r="C15" s="243"/>
      <c r="D15" s="240">
        <v>10</v>
      </c>
      <c r="E15" s="241"/>
      <c r="F15" s="242" t="s">
        <v>44</v>
      </c>
      <c r="G15" s="240"/>
      <c r="H15" s="240" t="s">
        <v>134</v>
      </c>
      <c r="I15" s="238"/>
    </row>
    <row r="16" spans="1:9" s="232" customFormat="1" ht="25.5" x14ac:dyDescent="0.35">
      <c r="B16" s="230"/>
      <c r="C16" s="243"/>
      <c r="D16" s="240">
        <v>10</v>
      </c>
      <c r="E16" s="241"/>
      <c r="F16" s="242" t="s">
        <v>44</v>
      </c>
      <c r="G16" s="240"/>
      <c r="H16" s="240" t="s">
        <v>134</v>
      </c>
      <c r="I16" s="238"/>
    </row>
    <row r="17" spans="1:9" s="232" customFormat="1" ht="25.5" x14ac:dyDescent="0.35">
      <c r="B17" s="230"/>
      <c r="C17" s="243"/>
      <c r="D17" s="240">
        <v>10</v>
      </c>
      <c r="E17" s="241"/>
      <c r="F17" s="242" t="s">
        <v>44</v>
      </c>
      <c r="G17" s="240"/>
      <c r="H17" s="240" t="s">
        <v>134</v>
      </c>
      <c r="I17" s="238"/>
    </row>
    <row r="18" spans="1:9" s="232" customFormat="1" ht="26.25" x14ac:dyDescent="0.4">
      <c r="B18" s="230"/>
      <c r="C18" s="244"/>
      <c r="D18" s="240">
        <v>10</v>
      </c>
      <c r="E18" s="241"/>
      <c r="F18" s="242" t="s">
        <v>44</v>
      </c>
      <c r="G18" s="240"/>
      <c r="H18" s="240" t="s">
        <v>134</v>
      </c>
      <c r="I18" s="238"/>
    </row>
    <row r="19" spans="1:9" s="232" customFormat="1" ht="26.25" x14ac:dyDescent="0.4">
      <c r="B19" s="230"/>
      <c r="C19" s="244"/>
      <c r="D19" s="240">
        <v>10</v>
      </c>
      <c r="E19" s="241"/>
      <c r="F19" s="242" t="s">
        <v>44</v>
      </c>
      <c r="G19" s="240"/>
      <c r="H19" s="240" t="s">
        <v>134</v>
      </c>
      <c r="I19" s="238"/>
    </row>
    <row r="20" spans="1:9" s="232" customFormat="1" ht="26.25" x14ac:dyDescent="0.4">
      <c r="B20" s="230"/>
      <c r="C20" s="244"/>
      <c r="D20" s="240">
        <v>10</v>
      </c>
      <c r="E20" s="241"/>
      <c r="F20" s="242" t="s">
        <v>44</v>
      </c>
      <c r="G20" s="240"/>
      <c r="H20" s="240" t="s">
        <v>134</v>
      </c>
      <c r="I20" s="238"/>
    </row>
    <row r="21" spans="1:9" s="232" customFormat="1" ht="26.25" x14ac:dyDescent="0.4">
      <c r="B21" s="230"/>
      <c r="D21" s="245" t="s">
        <v>159</v>
      </c>
      <c r="E21" s="246">
        <f>SUM(E6:E20)</f>
        <v>-79.63000000000001</v>
      </c>
    </row>
    <row r="22" spans="1:9" s="232" customFormat="1" ht="26.25" x14ac:dyDescent="0.4">
      <c r="A22" s="247"/>
      <c r="B22" s="230"/>
    </row>
    <row r="23" spans="1:9" s="232" customFormat="1" ht="25.5" x14ac:dyDescent="0.35">
      <c r="B23" s="230"/>
    </row>
    <row r="24" spans="1:9" s="232" customFormat="1" ht="15.75" customHeight="1" x14ac:dyDescent="0.4">
      <c r="B24" s="230"/>
      <c r="C24" s="235" t="s">
        <v>160</v>
      </c>
      <c r="D24" s="236" t="s">
        <v>161</v>
      </c>
      <c r="F24" s="236" t="s">
        <v>162</v>
      </c>
      <c r="I24" s="236" t="s">
        <v>163</v>
      </c>
    </row>
    <row r="25" spans="1:9" s="232" customFormat="1" ht="26.25" x14ac:dyDescent="0.4">
      <c r="A25" s="248"/>
      <c r="B25" s="230"/>
      <c r="C25" s="232" t="s">
        <v>164</v>
      </c>
      <c r="D25" s="237" t="s">
        <v>165</v>
      </c>
      <c r="E25" s="232" t="s">
        <v>166</v>
      </c>
      <c r="F25" s="237" t="s">
        <v>18</v>
      </c>
      <c r="G25" s="232" t="s">
        <v>128</v>
      </c>
      <c r="H25" s="232" t="s">
        <v>167</v>
      </c>
      <c r="I25" s="232" t="s">
        <v>168</v>
      </c>
    </row>
    <row r="26" spans="1:9" s="232" customFormat="1" ht="26.25" x14ac:dyDescent="0.4">
      <c r="A26" s="249" t="s">
        <v>169</v>
      </c>
      <c r="B26" s="230"/>
      <c r="C26" s="240" t="s">
        <v>170</v>
      </c>
      <c r="D26" s="250">
        <v>45241</v>
      </c>
      <c r="E26" s="251">
        <v>10</v>
      </c>
      <c r="F26" s="252">
        <f>E21</f>
        <v>-79.63000000000001</v>
      </c>
      <c r="G26" s="240"/>
      <c r="H26" s="240"/>
      <c r="I26" s="253" t="s">
        <v>184</v>
      </c>
    </row>
    <row r="27" spans="1:9" s="232" customFormat="1" ht="25.5" x14ac:dyDescent="0.35">
      <c r="B27" s="230"/>
    </row>
    <row r="28" spans="1:9" s="232" customFormat="1" ht="25.5" x14ac:dyDescent="0.35">
      <c r="B28" s="230"/>
    </row>
    <row r="29" spans="1:9" s="232" customFormat="1" ht="25.5" x14ac:dyDescent="0.35">
      <c r="B29" s="230"/>
      <c r="E29" s="254" t="s">
        <v>172</v>
      </c>
      <c r="F29" s="255">
        <f>E21-F26</f>
        <v>0</v>
      </c>
    </row>
    <row r="30" spans="1:9" s="232" customFormat="1" ht="25.5" x14ac:dyDescent="0.35">
      <c r="B30" s="230"/>
    </row>
    <row r="31" spans="1:9" s="232" customFormat="1" ht="26.25" x14ac:dyDescent="0.4">
      <c r="B31" s="230"/>
      <c r="E31" s="247" t="s">
        <v>173</v>
      </c>
    </row>
    <row r="32" spans="1:9" s="232" customFormat="1" ht="25.5" x14ac:dyDescent="0.35">
      <c r="B32" s="230"/>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974A3-ADC2-4A91-AA67-26F00D96A747}">
  <sheetPr>
    <tabColor theme="0"/>
  </sheetPr>
  <dimension ref="A1:X32"/>
  <sheetViews>
    <sheetView tabSelected="1" zoomScale="70" zoomScaleNormal="70" workbookViewId="0">
      <selection activeCell="C12" sqref="C12:E12"/>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customHeight="1" x14ac:dyDescent="0.25">
      <c r="A1" s="55" t="s">
        <v>0</v>
      </c>
      <c r="B1" s="337" t="s">
        <v>1</v>
      </c>
      <c r="C1" s="338"/>
      <c r="D1" s="338"/>
      <c r="E1" s="56"/>
      <c r="F1" s="56"/>
      <c r="G1" s="56"/>
      <c r="H1" s="56"/>
      <c r="I1" s="56"/>
      <c r="J1" s="57"/>
      <c r="K1" s="57"/>
      <c r="L1" s="57"/>
    </row>
    <row r="2" spans="1:24" s="58" customFormat="1" ht="18" customHeight="1" x14ac:dyDescent="0.25">
      <c r="A2" s="59" t="s">
        <v>2</v>
      </c>
      <c r="B2" s="337" t="s">
        <v>185</v>
      </c>
      <c r="C2" s="338"/>
      <c r="D2" s="338"/>
      <c r="E2" s="60"/>
      <c r="F2" s="60"/>
      <c r="G2" s="60"/>
      <c r="H2" s="60"/>
      <c r="I2" s="60"/>
    </row>
    <row r="3" spans="1:24" s="58" customFormat="1" ht="18" customHeight="1" x14ac:dyDescent="0.25">
      <c r="A3" s="61" t="s">
        <v>4</v>
      </c>
      <c r="B3" s="62" t="s">
        <v>5</v>
      </c>
      <c r="C3" s="63">
        <v>45181</v>
      </c>
      <c r="D3" s="62" t="s">
        <v>6</v>
      </c>
      <c r="E3" s="63">
        <v>45241</v>
      </c>
      <c r="F3" s="64"/>
    </row>
    <row r="4" spans="1:24" s="58" customFormat="1" ht="18" customHeight="1" x14ac:dyDescent="0.25">
      <c r="A4" s="65"/>
      <c r="B4" s="65"/>
      <c r="C4" s="65"/>
      <c r="D4" s="65"/>
      <c r="E4" s="65"/>
      <c r="F4" s="66"/>
      <c r="G4" s="66"/>
      <c r="H4" s="66"/>
      <c r="I4" s="65"/>
      <c r="J4" s="65"/>
      <c r="K4" s="65"/>
    </row>
    <row r="5" spans="1:24" s="58" customFormat="1" ht="18" customHeight="1" x14ac:dyDescent="0.25">
      <c r="A5" s="339" t="s">
        <v>7</v>
      </c>
      <c r="B5" s="340"/>
      <c r="C5" s="340"/>
      <c r="D5" s="340"/>
      <c r="E5" s="340"/>
      <c r="F5" s="340"/>
      <c r="G5" s="340"/>
      <c r="H5" s="340"/>
      <c r="I5" s="340"/>
      <c r="J5" s="340"/>
      <c r="K5" s="340"/>
      <c r="L5" s="341"/>
    </row>
    <row r="6" spans="1:24" s="58" customFormat="1" ht="18" customHeight="1" x14ac:dyDescent="0.25">
      <c r="A6" s="65"/>
      <c r="B6" s="65"/>
      <c r="C6" s="65"/>
      <c r="D6" s="65"/>
      <c r="E6" s="65"/>
      <c r="F6" s="66"/>
      <c r="G6" s="66"/>
      <c r="H6" s="66"/>
      <c r="I6" s="65"/>
      <c r="J6" s="65"/>
      <c r="K6" s="65"/>
      <c r="L6" s="67"/>
    </row>
    <row r="7" spans="1:24" s="58" customFormat="1" ht="18" x14ac:dyDescent="0.25">
      <c r="A7" s="342" t="s">
        <v>8</v>
      </c>
      <c r="B7" s="68" t="s">
        <v>9</v>
      </c>
      <c r="C7" s="68" t="s">
        <v>10</v>
      </c>
      <c r="D7" s="68" t="s">
        <v>9</v>
      </c>
      <c r="E7" s="68" t="s">
        <v>11</v>
      </c>
      <c r="F7" s="345" t="s">
        <v>12</v>
      </c>
      <c r="G7" s="346"/>
      <c r="H7" s="347"/>
      <c r="I7" s="348" t="s">
        <v>13</v>
      </c>
      <c r="J7" s="348" t="s">
        <v>14</v>
      </c>
      <c r="K7" s="351" t="s">
        <v>15</v>
      </c>
      <c r="L7" s="354" t="s">
        <v>16</v>
      </c>
      <c r="M7" s="69"/>
      <c r="N7" s="69"/>
      <c r="O7" s="69"/>
      <c r="P7" s="69"/>
      <c r="Q7" s="69"/>
      <c r="R7" s="69"/>
      <c r="S7" s="69"/>
      <c r="T7" s="69"/>
      <c r="U7" s="69"/>
      <c r="V7" s="69"/>
      <c r="W7" s="69"/>
      <c r="X7" s="69"/>
    </row>
    <row r="8" spans="1:24" s="58" customFormat="1" ht="18" x14ac:dyDescent="0.25">
      <c r="A8" s="343"/>
      <c r="B8" s="70" t="s">
        <v>17</v>
      </c>
      <c r="C8" s="70" t="s">
        <v>18</v>
      </c>
      <c r="D8" s="70" t="s">
        <v>18</v>
      </c>
      <c r="E8" s="70" t="s">
        <v>18</v>
      </c>
      <c r="F8" s="357" t="s">
        <v>19</v>
      </c>
      <c r="G8" s="358"/>
      <c r="H8" s="359"/>
      <c r="I8" s="349"/>
      <c r="J8" s="349"/>
      <c r="K8" s="352"/>
      <c r="L8" s="355"/>
      <c r="M8" s="69"/>
      <c r="N8" s="69"/>
      <c r="O8" s="69"/>
      <c r="P8" s="69"/>
      <c r="Q8" s="69"/>
      <c r="R8" s="69"/>
      <c r="S8" s="69"/>
      <c r="T8" s="69"/>
      <c r="U8" s="69"/>
      <c r="V8" s="69"/>
      <c r="W8" s="69"/>
      <c r="X8" s="69"/>
    </row>
    <row r="9" spans="1:24" s="58" customFormat="1" ht="18" customHeight="1" x14ac:dyDescent="0.25">
      <c r="A9" s="344"/>
      <c r="B9" s="71"/>
      <c r="C9" s="71" t="s">
        <v>20</v>
      </c>
      <c r="D9" s="71" t="s">
        <v>20</v>
      </c>
      <c r="E9" s="71" t="s">
        <v>20</v>
      </c>
      <c r="F9" s="360"/>
      <c r="G9" s="361"/>
      <c r="H9" s="362"/>
      <c r="I9" s="350"/>
      <c r="J9" s="350"/>
      <c r="K9" s="353"/>
      <c r="L9" s="356"/>
    </row>
    <row r="10" spans="1:24" s="58" customFormat="1" ht="18" customHeight="1" x14ac:dyDescent="0.25">
      <c r="A10" s="72"/>
      <c r="B10" s="71"/>
      <c r="C10" s="71"/>
      <c r="D10" s="71"/>
      <c r="E10" s="71"/>
      <c r="F10" s="71"/>
      <c r="G10" s="71"/>
      <c r="H10" s="71"/>
      <c r="I10" s="71"/>
      <c r="J10" s="73"/>
      <c r="K10" s="74"/>
      <c r="L10" s="74"/>
    </row>
    <row r="11" spans="1:24" s="58" customFormat="1" ht="18" customHeight="1" x14ac:dyDescent="0.25">
      <c r="A11" s="47">
        <v>45219</v>
      </c>
      <c r="B11" s="97" t="s">
        <v>44</v>
      </c>
      <c r="C11" s="77">
        <v>569</v>
      </c>
      <c r="D11" s="77">
        <v>0</v>
      </c>
      <c r="E11" s="77">
        <v>569</v>
      </c>
      <c r="F11" s="363" t="s">
        <v>186</v>
      </c>
      <c r="G11" s="364"/>
      <c r="H11" s="365"/>
      <c r="I11" s="34" t="s">
        <v>187</v>
      </c>
      <c r="J11" s="42" t="s">
        <v>188</v>
      </c>
      <c r="K11" s="42" t="s">
        <v>189</v>
      </c>
      <c r="L11" s="42" t="s">
        <v>190</v>
      </c>
      <c r="N11" s="58" t="b">
        <f>OR(F11&lt;100,LEN(F11)=2)</f>
        <v>0</v>
      </c>
      <c r="O11" s="58" t="b">
        <f>OR(G11&lt;1000,LEN(G11)=3)</f>
        <v>1</v>
      </c>
      <c r="P11" s="58" t="b">
        <f>IF(H11&lt;1000,TRUE)</f>
        <v>1</v>
      </c>
      <c r="Q11" s="58" t="e">
        <f>OR(#REF!&lt;100000,LEN(#REF!)=5)</f>
        <v>#REF!</v>
      </c>
    </row>
    <row r="12" spans="1:24" s="58" customFormat="1" ht="18" customHeight="1" x14ac:dyDescent="0.25">
      <c r="A12" s="47">
        <v>45225</v>
      </c>
      <c r="B12" s="76" t="s">
        <v>21</v>
      </c>
      <c r="C12" s="98">
        <v>130</v>
      </c>
      <c r="D12" s="77">
        <v>26</v>
      </c>
      <c r="E12" s="77">
        <v>156</v>
      </c>
      <c r="F12" s="363" t="s">
        <v>191</v>
      </c>
      <c r="G12" s="364"/>
      <c r="H12" s="365"/>
      <c r="I12" s="34" t="s">
        <v>192</v>
      </c>
      <c r="J12" s="42" t="s">
        <v>193</v>
      </c>
      <c r="K12" s="42" t="s">
        <v>194</v>
      </c>
      <c r="L12" s="42" t="s">
        <v>195</v>
      </c>
    </row>
    <row r="13" spans="1:24" s="58" customFormat="1" ht="18" customHeight="1" x14ac:dyDescent="0.25">
      <c r="A13" s="47">
        <v>45229</v>
      </c>
      <c r="B13" s="76" t="s">
        <v>44</v>
      </c>
      <c r="C13" s="77">
        <v>569</v>
      </c>
      <c r="D13" s="77">
        <v>0</v>
      </c>
      <c r="E13" s="77">
        <v>569</v>
      </c>
      <c r="F13" s="363" t="s">
        <v>186</v>
      </c>
      <c r="G13" s="364"/>
      <c r="H13" s="365"/>
      <c r="I13" s="34" t="s">
        <v>196</v>
      </c>
      <c r="J13" s="42" t="s">
        <v>197</v>
      </c>
      <c r="K13" s="42" t="s">
        <v>189</v>
      </c>
      <c r="L13" s="42" t="s">
        <v>190</v>
      </c>
    </row>
    <row r="14" spans="1:24" s="58" customFormat="1" ht="18.75" customHeight="1" x14ac:dyDescent="0.3">
      <c r="A14" s="75"/>
      <c r="B14" s="76"/>
      <c r="C14" s="77"/>
      <c r="D14" s="77"/>
      <c r="E14" s="77"/>
      <c r="F14" s="84"/>
      <c r="G14" s="85"/>
      <c r="H14" s="86"/>
      <c r="I14" s="81"/>
      <c r="J14" s="82"/>
      <c r="K14" s="83"/>
      <c r="L14" s="83"/>
    </row>
    <row r="15" spans="1:24" s="58" customFormat="1" ht="18.75" customHeight="1" x14ac:dyDescent="0.3">
      <c r="A15" s="75"/>
      <c r="B15" s="76"/>
      <c r="C15" s="77"/>
      <c r="D15" s="77"/>
      <c r="E15" s="77"/>
      <c r="F15" s="84"/>
      <c r="G15" s="85"/>
      <c r="H15" s="86"/>
      <c r="I15" s="81"/>
      <c r="J15" s="82"/>
      <c r="K15" s="83"/>
      <c r="L15" s="83"/>
    </row>
    <row r="16" spans="1:24" s="58" customFormat="1" ht="18.75" customHeight="1" x14ac:dyDescent="0.3">
      <c r="A16" s="75"/>
      <c r="B16" s="76"/>
      <c r="C16" s="77"/>
      <c r="D16" s="77"/>
      <c r="E16" s="77"/>
      <c r="F16" s="84"/>
      <c r="G16" s="85"/>
      <c r="H16" s="86"/>
      <c r="I16" s="81"/>
      <c r="J16" s="82"/>
      <c r="K16" s="83"/>
      <c r="L16" s="83"/>
    </row>
    <row r="17" spans="1:17" s="58" customFormat="1" ht="18.75" customHeight="1" x14ac:dyDescent="0.3">
      <c r="A17" s="75"/>
      <c r="B17" s="76"/>
      <c r="C17" s="77"/>
      <c r="D17" s="77"/>
      <c r="E17" s="77"/>
      <c r="F17" s="84"/>
      <c r="G17" s="85"/>
      <c r="H17" s="86"/>
      <c r="I17" s="81"/>
      <c r="J17" s="82"/>
      <c r="K17" s="83"/>
      <c r="L17" s="83"/>
    </row>
    <row r="18" spans="1:17" s="58" customFormat="1" ht="18.75" customHeight="1" x14ac:dyDescent="0.3">
      <c r="A18" s="75"/>
      <c r="B18" s="76"/>
      <c r="C18" s="77"/>
      <c r="D18" s="77"/>
      <c r="E18" s="77"/>
      <c r="F18" s="84"/>
      <c r="G18" s="85"/>
      <c r="H18" s="86"/>
      <c r="I18" s="81"/>
      <c r="J18" s="82"/>
      <c r="K18" s="83"/>
      <c r="L18" s="83"/>
    </row>
    <row r="19" spans="1:17" s="58" customFormat="1" ht="18.75" customHeight="1" x14ac:dyDescent="0.3">
      <c r="A19" s="75"/>
      <c r="B19" s="76"/>
      <c r="C19" s="77"/>
      <c r="D19" s="77"/>
      <c r="E19" s="77"/>
      <c r="F19" s="310"/>
      <c r="G19" s="311"/>
      <c r="H19" s="312"/>
      <c r="I19" s="81"/>
      <c r="J19" s="82"/>
      <c r="K19" s="83"/>
      <c r="L19" s="83"/>
      <c r="N19" s="58" t="b">
        <f>OR(F19&lt;100,LEN(F19)=2)</f>
        <v>1</v>
      </c>
      <c r="O19" s="58" t="b">
        <f>OR(G19&lt;1000,LEN(G19)=3)</f>
        <v>1</v>
      </c>
      <c r="P19" s="58" t="b">
        <f>IF(H19&lt;1000,TRUE)</f>
        <v>1</v>
      </c>
      <c r="Q19" s="58" t="e">
        <f>OR(#REF!&lt;100000,LEN(#REF!)=5)</f>
        <v>#REF!</v>
      </c>
    </row>
    <row r="20" spans="1:17" s="58" customFormat="1" ht="18.75" customHeight="1" x14ac:dyDescent="0.3">
      <c r="A20" s="75"/>
      <c r="B20" s="76"/>
      <c r="C20" s="77"/>
      <c r="D20" s="77"/>
      <c r="E20" s="77"/>
      <c r="F20" s="310"/>
      <c r="G20" s="311"/>
      <c r="H20" s="312"/>
      <c r="I20" s="81"/>
      <c r="J20" s="82"/>
      <c r="K20" s="83"/>
      <c r="L20" s="83"/>
      <c r="N20" s="58" t="b">
        <f>OR(F20&lt;100,LEN(F20)=2)</f>
        <v>1</v>
      </c>
      <c r="O20" s="58" t="b">
        <f>OR(G20&lt;1000,LEN(G20)=3)</f>
        <v>1</v>
      </c>
      <c r="P20" s="58" t="b">
        <f>IF(H20&lt;1000,TRUE)</f>
        <v>1</v>
      </c>
      <c r="Q20" s="58" t="e">
        <f>OR(#REF!&lt;100000,LEN(#REF!)=5)</f>
        <v>#REF!</v>
      </c>
    </row>
    <row r="21" spans="1:17" s="58" customFormat="1" ht="18" customHeight="1" x14ac:dyDescent="0.25">
      <c r="A21" s="329" t="s">
        <v>63</v>
      </c>
      <c r="B21" s="330"/>
      <c r="C21" s="87">
        <f>SUM(C11:C20)</f>
        <v>1268</v>
      </c>
      <c r="D21" s="87">
        <f>SUM(D11:D20)</f>
        <v>26</v>
      </c>
      <c r="E21" s="87">
        <f>SUM(E11:E20)</f>
        <v>1294</v>
      </c>
      <c r="F21" s="331"/>
      <c r="G21" s="332"/>
      <c r="H21" s="333"/>
      <c r="I21" s="88"/>
      <c r="J21" s="89"/>
      <c r="K21" s="90"/>
      <c r="L21" s="91"/>
    </row>
    <row r="24" spans="1:17" s="92" customFormat="1" ht="15.75" x14ac:dyDescent="0.25">
      <c r="B24" s="334" t="s">
        <v>64</v>
      </c>
      <c r="C24" s="335"/>
    </row>
    <row r="25" spans="1:17" s="92" customFormat="1" ht="15" x14ac:dyDescent="0.2">
      <c r="B25" s="93" t="s">
        <v>26</v>
      </c>
      <c r="C25" s="94" t="s">
        <v>65</v>
      </c>
    </row>
    <row r="26" spans="1:17" s="92" customFormat="1" ht="15" x14ac:dyDescent="0.2">
      <c r="B26" s="93" t="s">
        <v>44</v>
      </c>
      <c r="C26" s="94" t="s">
        <v>66</v>
      </c>
    </row>
    <row r="27" spans="1:17" s="92" customFormat="1" ht="15" x14ac:dyDescent="0.2">
      <c r="B27" s="93" t="s">
        <v>21</v>
      </c>
      <c r="C27" s="94" t="s">
        <v>67</v>
      </c>
    </row>
    <row r="28" spans="1:17" s="92" customFormat="1" ht="15" x14ac:dyDescent="0.2">
      <c r="B28" s="93" t="s">
        <v>68</v>
      </c>
      <c r="C28" s="94" t="s">
        <v>69</v>
      </c>
    </row>
    <row r="29" spans="1:17" s="92" customFormat="1" ht="15" x14ac:dyDescent="0.2">
      <c r="B29" s="95" t="s">
        <v>70</v>
      </c>
      <c r="C29" s="96" t="s">
        <v>71</v>
      </c>
    </row>
    <row r="32" spans="1:17" x14ac:dyDescent="0.2">
      <c r="B32" s="336"/>
      <c r="C32" s="336"/>
    </row>
  </sheetData>
  <mergeCells count="19">
    <mergeCell ref="B1:D1"/>
    <mergeCell ref="B2:D2"/>
    <mergeCell ref="A5:L5"/>
    <mergeCell ref="A7:A9"/>
    <mergeCell ref="F7:H7"/>
    <mergeCell ref="I7:I9"/>
    <mergeCell ref="J7:J9"/>
    <mergeCell ref="K7:K9"/>
    <mergeCell ref="L7:L9"/>
    <mergeCell ref="F8:H9"/>
    <mergeCell ref="B24:C24"/>
    <mergeCell ref="B32:C32"/>
    <mergeCell ref="F11:H11"/>
    <mergeCell ref="F12:H12"/>
    <mergeCell ref="F13:H13"/>
    <mergeCell ref="F19:H19"/>
    <mergeCell ref="F20:H20"/>
    <mergeCell ref="A21:B21"/>
    <mergeCell ref="F21:H21"/>
  </mergeCells>
  <conditionalFormatting sqref="A11:A20">
    <cfRule type="expression" dxfId="40" priority="7" stopIfTrue="1">
      <formula>AND(NOT(ISBLANK(C11)),ISBLANK(A11))</formula>
    </cfRule>
  </conditionalFormatting>
  <conditionalFormatting sqref="B11:B20">
    <cfRule type="expression" dxfId="39" priority="14" stopIfTrue="1">
      <formula>AND(NOT(ISBLANK(C11)),ISBLANK(B11))</formula>
    </cfRule>
  </conditionalFormatting>
  <conditionalFormatting sqref="B1:D2">
    <cfRule type="expression" dxfId="38" priority="13" stopIfTrue="1">
      <formula>ISBLANK(B1)</formula>
    </cfRule>
  </conditionalFormatting>
  <conditionalFormatting sqref="C3">
    <cfRule type="expression" dxfId="37" priority="12" stopIfTrue="1">
      <formula>ISBLANK(C3)</formula>
    </cfRule>
  </conditionalFormatting>
  <conditionalFormatting sqref="E3">
    <cfRule type="expression" dxfId="36" priority="8" stopIfTrue="1">
      <formula>ISBLANK(E3)</formula>
    </cfRule>
  </conditionalFormatting>
  <conditionalFormatting sqref="I11:I13">
    <cfRule type="expression" priority="5" stopIfTrue="1">
      <formula>AND(SUM($P11:$T11)&gt;0,NOT(ISBLANK(I11)))</formula>
    </cfRule>
    <cfRule type="expression" dxfId="35" priority="6" stopIfTrue="1">
      <formula>SUM($P11:$T11)&gt;0</formula>
    </cfRule>
  </conditionalFormatting>
  <conditionalFormatting sqref="I14:I20">
    <cfRule type="expression" priority="9" stopIfTrue="1">
      <formula>AND(SUM($N14:$R14)&gt;0,NOT(ISBLANK(I14)))</formula>
    </cfRule>
    <cfRule type="expression" dxfId="34" priority="10" stopIfTrue="1">
      <formula>SUM($N14:$R14)&gt;0</formula>
    </cfRule>
  </conditionalFormatting>
  <conditionalFormatting sqref="J12 K12:L13">
    <cfRule type="expression" dxfId="33" priority="4" stopIfTrue="1">
      <formula>AND(NOT(ISBLANK($C12)),ISBLANK(J12))</formula>
    </cfRule>
  </conditionalFormatting>
  <conditionalFormatting sqref="J13">
    <cfRule type="expression" dxfId="32" priority="1" stopIfTrue="1">
      <formula>AND(NOT(ISBLANK($C18)),ISBLANK(J13))</formula>
    </cfRule>
  </conditionalFormatting>
  <conditionalFormatting sqref="J11:L11">
    <cfRule type="expression" dxfId="31" priority="2" stopIfTrue="1">
      <formula>AND(NOT(ISBLANK($C15)),ISBLANK(J11))</formula>
    </cfRule>
  </conditionalFormatting>
  <conditionalFormatting sqref="J14:L20">
    <cfRule type="expression" dxfId="30" priority="11" stopIfTrue="1">
      <formula>AND(NOT(ISBLANK($C14)),ISBLANK(J14))</formula>
    </cfRule>
  </conditionalFormatting>
  <dataValidations count="3">
    <dataValidation type="date" allowBlank="1" showInputMessage="1" showErrorMessage="1" sqref="E3 C3" xr:uid="{29F3090D-25BF-4CE8-9392-ED37C6CDD604}">
      <formula1>44938</formula1>
      <formula2>73031</formula2>
    </dataValidation>
    <dataValidation type="textLength" operator="lessThan" allowBlank="1" showInputMessage="1" showErrorMessage="1" sqref="B2:D2" xr:uid="{2FC2F990-5F16-4739-9155-F5DDF3DC0B55}">
      <formula1>250</formula1>
    </dataValidation>
    <dataValidation type="list" allowBlank="1" showInputMessage="1" showErrorMessage="1" sqref="B11:B20" xr:uid="{98260171-B92D-4321-8982-F4373C028465}">
      <formula1>$B$25:$B$29</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X35"/>
  <sheetViews>
    <sheetView zoomScale="55" zoomScaleNormal="55" workbookViewId="0">
      <selection activeCell="E20" sqref="E2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customHeight="1" x14ac:dyDescent="0.25">
      <c r="A1" s="55" t="s">
        <v>0</v>
      </c>
      <c r="B1" s="337" t="s">
        <v>1</v>
      </c>
      <c r="C1" s="338"/>
      <c r="D1" s="338"/>
      <c r="E1" s="56"/>
      <c r="F1" s="56"/>
      <c r="G1" s="56"/>
      <c r="H1" s="56"/>
      <c r="I1" s="56"/>
      <c r="J1" s="57"/>
      <c r="K1" s="57"/>
      <c r="L1" s="57"/>
    </row>
    <row r="2" spans="1:24" s="58" customFormat="1" ht="18" customHeight="1" x14ac:dyDescent="0.25">
      <c r="A2" s="59" t="s">
        <v>2</v>
      </c>
      <c r="B2" s="337" t="s">
        <v>198</v>
      </c>
      <c r="C2" s="338"/>
      <c r="D2" s="338"/>
      <c r="E2" s="60"/>
      <c r="F2" s="60"/>
      <c r="G2" s="60"/>
      <c r="H2" s="60"/>
      <c r="I2" s="60"/>
    </row>
    <row r="3" spans="1:24" s="58" customFormat="1" ht="18" customHeight="1" x14ac:dyDescent="0.25">
      <c r="A3" s="61" t="s">
        <v>4</v>
      </c>
      <c r="B3" s="62" t="s">
        <v>5</v>
      </c>
      <c r="C3" s="63">
        <v>45211</v>
      </c>
      <c r="D3" s="62" t="s">
        <v>6</v>
      </c>
      <c r="E3" s="63">
        <v>45241</v>
      </c>
      <c r="F3" s="64"/>
    </row>
    <row r="4" spans="1:24" s="58" customFormat="1" ht="18" customHeight="1" x14ac:dyDescent="0.25">
      <c r="A4" s="65"/>
      <c r="B4" s="65"/>
      <c r="C4" s="65"/>
      <c r="D4" s="65"/>
      <c r="E4" s="65"/>
      <c r="F4" s="66"/>
      <c r="G4" s="66"/>
      <c r="H4" s="66"/>
      <c r="I4" s="65"/>
      <c r="J4" s="65"/>
      <c r="K4" s="65"/>
    </row>
    <row r="5" spans="1:24" s="58" customFormat="1" ht="18" customHeight="1" x14ac:dyDescent="0.25">
      <c r="A5" s="339" t="s">
        <v>7</v>
      </c>
      <c r="B5" s="340"/>
      <c r="C5" s="340"/>
      <c r="D5" s="340"/>
      <c r="E5" s="340"/>
      <c r="F5" s="340"/>
      <c r="G5" s="340"/>
      <c r="H5" s="340"/>
      <c r="I5" s="340"/>
      <c r="J5" s="340"/>
      <c r="K5" s="340"/>
      <c r="L5" s="341"/>
    </row>
    <row r="6" spans="1:24" s="58" customFormat="1" ht="18" customHeight="1" x14ac:dyDescent="0.25">
      <c r="A6" s="65"/>
      <c r="B6" s="65"/>
      <c r="C6" s="65"/>
      <c r="D6" s="65"/>
      <c r="E6" s="65"/>
      <c r="F6" s="66"/>
      <c r="G6" s="66"/>
      <c r="H6" s="66"/>
      <c r="I6" s="65"/>
      <c r="J6" s="65"/>
      <c r="K6" s="65"/>
      <c r="L6" s="67"/>
    </row>
    <row r="7" spans="1:24" s="58" customFormat="1" ht="18" x14ac:dyDescent="0.25">
      <c r="A7" s="342" t="s">
        <v>8</v>
      </c>
      <c r="B7" s="68" t="s">
        <v>9</v>
      </c>
      <c r="C7" s="68" t="s">
        <v>10</v>
      </c>
      <c r="D7" s="68" t="s">
        <v>9</v>
      </c>
      <c r="E7" s="68" t="s">
        <v>11</v>
      </c>
      <c r="F7" s="345" t="s">
        <v>12</v>
      </c>
      <c r="G7" s="346"/>
      <c r="H7" s="347"/>
      <c r="I7" s="348" t="s">
        <v>13</v>
      </c>
      <c r="J7" s="348" t="s">
        <v>14</v>
      </c>
      <c r="K7" s="351" t="s">
        <v>15</v>
      </c>
      <c r="L7" s="354" t="s">
        <v>16</v>
      </c>
      <c r="M7" s="69"/>
      <c r="N7" s="69"/>
      <c r="O7" s="69"/>
      <c r="P7" s="69"/>
      <c r="Q7" s="69"/>
      <c r="R7" s="69"/>
      <c r="S7" s="69"/>
      <c r="T7" s="69"/>
      <c r="U7" s="69"/>
      <c r="V7" s="69"/>
      <c r="W7" s="69"/>
      <c r="X7" s="69"/>
    </row>
    <row r="8" spans="1:24" s="58" customFormat="1" ht="18" x14ac:dyDescent="0.25">
      <c r="A8" s="343"/>
      <c r="B8" s="70" t="s">
        <v>17</v>
      </c>
      <c r="C8" s="70" t="s">
        <v>18</v>
      </c>
      <c r="D8" s="70" t="s">
        <v>18</v>
      </c>
      <c r="E8" s="70" t="s">
        <v>18</v>
      </c>
      <c r="F8" s="357" t="s">
        <v>19</v>
      </c>
      <c r="G8" s="358"/>
      <c r="H8" s="359"/>
      <c r="I8" s="349"/>
      <c r="J8" s="349"/>
      <c r="K8" s="352"/>
      <c r="L8" s="355"/>
      <c r="M8" s="69"/>
      <c r="N8" s="69"/>
      <c r="O8" s="69"/>
      <c r="P8" s="69"/>
      <c r="Q8" s="69"/>
      <c r="R8" s="69"/>
      <c r="S8" s="69"/>
      <c r="T8" s="69"/>
      <c r="U8" s="69"/>
      <c r="V8" s="69"/>
      <c r="W8" s="69"/>
      <c r="X8" s="69"/>
    </row>
    <row r="9" spans="1:24" s="58" customFormat="1" ht="18" customHeight="1" x14ac:dyDescent="0.25">
      <c r="A9" s="344"/>
      <c r="B9" s="71"/>
      <c r="C9" s="71" t="s">
        <v>20</v>
      </c>
      <c r="D9" s="71" t="s">
        <v>20</v>
      </c>
      <c r="E9" s="71" t="s">
        <v>20</v>
      </c>
      <c r="F9" s="360"/>
      <c r="G9" s="361"/>
      <c r="H9" s="362"/>
      <c r="I9" s="350"/>
      <c r="J9" s="350"/>
      <c r="K9" s="353"/>
      <c r="L9" s="356"/>
    </row>
    <row r="10" spans="1:24" s="58" customFormat="1" ht="18" customHeight="1" x14ac:dyDescent="0.25">
      <c r="A10" s="72"/>
      <c r="B10" s="71"/>
      <c r="C10" s="71"/>
      <c r="D10" s="71"/>
      <c r="E10" s="71"/>
      <c r="F10" s="71"/>
      <c r="G10" s="71"/>
      <c r="H10" s="71"/>
      <c r="I10" s="71"/>
      <c r="J10" s="73"/>
      <c r="K10" s="74"/>
      <c r="L10" s="74"/>
    </row>
    <row r="11" spans="1:24" s="58" customFormat="1" ht="18.75" customHeight="1" x14ac:dyDescent="0.3">
      <c r="A11" s="75" t="s">
        <v>199</v>
      </c>
      <c r="B11" s="76" t="s">
        <v>44</v>
      </c>
      <c r="C11" s="77">
        <v>135</v>
      </c>
      <c r="D11" s="77">
        <v>0</v>
      </c>
      <c r="E11" s="77">
        <v>135</v>
      </c>
      <c r="F11" s="366" t="s">
        <v>200</v>
      </c>
      <c r="G11" s="367"/>
      <c r="H11" s="368"/>
      <c r="I11" s="81" t="s">
        <v>198</v>
      </c>
      <c r="J11" s="82" t="s">
        <v>201</v>
      </c>
      <c r="K11" s="83" t="s">
        <v>202</v>
      </c>
      <c r="L11" s="83" t="s">
        <v>40</v>
      </c>
      <c r="N11" s="58" t="b">
        <f>OR(F11&lt;100,LEN(F11)=2)</f>
        <v>0</v>
      </c>
      <c r="O11" s="58" t="b">
        <f>OR(G11&lt;1000,LEN(G11)=3)</f>
        <v>1</v>
      </c>
      <c r="P11" s="58" t="b">
        <f>IF(H11&lt;1000,TRUE)</f>
        <v>1</v>
      </c>
      <c r="Q11" s="58" t="e">
        <f>OR(#REF!&lt;100000,LEN(#REF!)=5)</f>
        <v>#REF!</v>
      </c>
    </row>
    <row r="12" spans="1:24" s="58" customFormat="1" ht="18.75" customHeight="1" x14ac:dyDescent="0.3">
      <c r="A12" s="75" t="s">
        <v>199</v>
      </c>
      <c r="B12" s="76" t="s">
        <v>21</v>
      </c>
      <c r="C12" s="77">
        <v>82.96</v>
      </c>
      <c r="D12" s="77">
        <v>13.83</v>
      </c>
      <c r="E12" s="77">
        <v>69.13</v>
      </c>
      <c r="F12" s="366" t="s">
        <v>203</v>
      </c>
      <c r="G12" s="367"/>
      <c r="H12" s="368"/>
      <c r="I12" s="81" t="s">
        <v>198</v>
      </c>
      <c r="J12" s="82" t="s">
        <v>204</v>
      </c>
      <c r="K12" s="83" t="s">
        <v>205</v>
      </c>
      <c r="L12" s="83" t="s">
        <v>206</v>
      </c>
    </row>
    <row r="13" spans="1:24" s="58" customFormat="1" ht="18.75" customHeight="1" x14ac:dyDescent="0.3">
      <c r="A13" s="75" t="s">
        <v>207</v>
      </c>
      <c r="B13" s="76" t="s">
        <v>21</v>
      </c>
      <c r="C13" s="77">
        <v>29.5</v>
      </c>
      <c r="D13" s="77">
        <v>4.92</v>
      </c>
      <c r="E13" s="77">
        <v>24.58</v>
      </c>
      <c r="F13" s="366" t="s">
        <v>208</v>
      </c>
      <c r="G13" s="367"/>
      <c r="H13" s="368"/>
      <c r="I13" s="81" t="s">
        <v>198</v>
      </c>
      <c r="J13" s="82" t="s">
        <v>209</v>
      </c>
      <c r="K13" s="83" t="s">
        <v>210</v>
      </c>
      <c r="L13" s="83" t="s">
        <v>206</v>
      </c>
    </row>
    <row r="14" spans="1:24" s="58" customFormat="1" ht="18.75" customHeight="1" x14ac:dyDescent="0.3">
      <c r="A14" s="75" t="s">
        <v>211</v>
      </c>
      <c r="B14" s="76" t="s">
        <v>21</v>
      </c>
      <c r="C14" s="77">
        <v>7.35</v>
      </c>
      <c r="D14" s="77">
        <v>1.22</v>
      </c>
      <c r="E14" s="77">
        <v>6.13</v>
      </c>
      <c r="F14" s="366" t="s">
        <v>212</v>
      </c>
      <c r="G14" s="367"/>
      <c r="H14" s="368"/>
      <c r="I14" s="81" t="s">
        <v>198</v>
      </c>
      <c r="J14" s="82" t="s">
        <v>213</v>
      </c>
      <c r="K14" s="83" t="s">
        <v>214</v>
      </c>
      <c r="L14" s="83" t="s">
        <v>206</v>
      </c>
    </row>
    <row r="15" spans="1:24" s="58" customFormat="1" ht="18.75" customHeight="1" x14ac:dyDescent="0.3">
      <c r="A15" s="75" t="s">
        <v>211</v>
      </c>
      <c r="B15" s="76" t="s">
        <v>44</v>
      </c>
      <c r="C15" s="77">
        <v>20</v>
      </c>
      <c r="D15" s="77">
        <v>0</v>
      </c>
      <c r="E15" s="77">
        <v>20</v>
      </c>
      <c r="F15" s="366" t="s">
        <v>208</v>
      </c>
      <c r="G15" s="367"/>
      <c r="H15" s="368"/>
      <c r="I15" s="81" t="s">
        <v>198</v>
      </c>
      <c r="J15" s="82" t="s">
        <v>215</v>
      </c>
      <c r="K15" s="83" t="s">
        <v>216</v>
      </c>
      <c r="L15" s="83" t="s">
        <v>206</v>
      </c>
    </row>
    <row r="16" spans="1:24" s="58" customFormat="1" ht="18.75" customHeight="1" x14ac:dyDescent="0.3">
      <c r="A16" s="75" t="s">
        <v>211</v>
      </c>
      <c r="B16" s="76" t="s">
        <v>21</v>
      </c>
      <c r="C16" s="77">
        <v>102.56</v>
      </c>
      <c r="D16" s="77">
        <v>17.100000000000001</v>
      </c>
      <c r="E16" s="77">
        <v>85.46</v>
      </c>
      <c r="F16" s="366" t="s">
        <v>203</v>
      </c>
      <c r="G16" s="367"/>
      <c r="H16" s="368"/>
      <c r="I16" s="81" t="s">
        <v>198</v>
      </c>
      <c r="J16" s="82" t="s">
        <v>217</v>
      </c>
      <c r="K16" s="83" t="s">
        <v>39</v>
      </c>
      <c r="L16" s="83" t="s">
        <v>206</v>
      </c>
    </row>
    <row r="17" spans="1:17" s="58" customFormat="1" ht="18.75" customHeight="1" x14ac:dyDescent="0.3">
      <c r="A17" s="75" t="s">
        <v>211</v>
      </c>
      <c r="B17" s="76" t="s">
        <v>21</v>
      </c>
      <c r="C17" s="77">
        <v>11.88</v>
      </c>
      <c r="D17" s="77">
        <v>1.98</v>
      </c>
      <c r="E17" s="77">
        <v>9.9</v>
      </c>
      <c r="F17" s="366" t="s">
        <v>218</v>
      </c>
      <c r="G17" s="367"/>
      <c r="H17" s="368"/>
      <c r="I17" s="81" t="s">
        <v>198</v>
      </c>
      <c r="J17" s="82" t="s">
        <v>219</v>
      </c>
      <c r="K17" s="83" t="s">
        <v>220</v>
      </c>
      <c r="L17" s="83" t="s">
        <v>206</v>
      </c>
    </row>
    <row r="18" spans="1:17" s="58" customFormat="1" ht="18.75" customHeight="1" x14ac:dyDescent="0.3">
      <c r="A18" s="75" t="s">
        <v>221</v>
      </c>
      <c r="B18" s="76" t="s">
        <v>21</v>
      </c>
      <c r="C18" s="77">
        <v>19.77</v>
      </c>
      <c r="D18" s="77">
        <v>3.29</v>
      </c>
      <c r="E18" s="77">
        <v>16.48</v>
      </c>
      <c r="F18" s="366" t="s">
        <v>222</v>
      </c>
      <c r="G18" s="367"/>
      <c r="H18" s="368"/>
      <c r="I18" s="81" t="s">
        <v>198</v>
      </c>
      <c r="J18" s="82" t="s">
        <v>223</v>
      </c>
      <c r="K18" s="83" t="s">
        <v>224</v>
      </c>
      <c r="L18" s="83" t="s">
        <v>206</v>
      </c>
    </row>
    <row r="19" spans="1:17" s="58" customFormat="1" ht="18.75" customHeight="1" x14ac:dyDescent="0.3">
      <c r="A19" s="75" t="s">
        <v>225</v>
      </c>
      <c r="B19" s="76" t="s">
        <v>44</v>
      </c>
      <c r="C19" s="77">
        <v>587.11</v>
      </c>
      <c r="D19" s="77">
        <v>0</v>
      </c>
      <c r="E19" s="77">
        <v>587.11</v>
      </c>
      <c r="F19" s="366" t="s">
        <v>200</v>
      </c>
      <c r="G19" s="367"/>
      <c r="H19" s="368"/>
      <c r="I19" s="81" t="s">
        <v>198</v>
      </c>
      <c r="J19" s="82" t="s">
        <v>226</v>
      </c>
      <c r="K19" s="83" t="s">
        <v>227</v>
      </c>
      <c r="L19" s="83" t="s">
        <v>50</v>
      </c>
    </row>
    <row r="20" spans="1:17" s="58" customFormat="1" ht="18.75" customHeight="1" x14ac:dyDescent="0.3">
      <c r="A20" s="75" t="s">
        <v>228</v>
      </c>
      <c r="B20" s="76" t="s">
        <v>44</v>
      </c>
      <c r="C20" s="77">
        <v>17.98</v>
      </c>
      <c r="D20" s="77">
        <v>0</v>
      </c>
      <c r="E20" s="77">
        <v>17.98</v>
      </c>
      <c r="F20" s="310" t="s">
        <v>203</v>
      </c>
      <c r="G20" s="311"/>
      <c r="H20" s="312"/>
      <c r="I20" s="81" t="s">
        <v>198</v>
      </c>
      <c r="J20" s="82" t="s">
        <v>217</v>
      </c>
      <c r="K20" s="83" t="s">
        <v>229</v>
      </c>
      <c r="L20" s="83" t="s">
        <v>206</v>
      </c>
      <c r="N20" s="58" t="b">
        <f>OR(F20&lt;100,LEN(F20)=2)</f>
        <v>0</v>
      </c>
      <c r="O20" s="58" t="b">
        <f>OR(G20&lt;1000,LEN(G20)=3)</f>
        <v>1</v>
      </c>
      <c r="P20" s="58" t="b">
        <f>IF(H20&lt;1000,TRUE)</f>
        <v>1</v>
      </c>
      <c r="Q20" s="58" t="e">
        <f>OR(#REF!&lt;100000,LEN(#REF!)=5)</f>
        <v>#REF!</v>
      </c>
    </row>
    <row r="21" spans="1:17" s="58" customFormat="1" ht="18.75" customHeight="1" x14ac:dyDescent="0.3">
      <c r="A21" s="75" t="s">
        <v>230</v>
      </c>
      <c r="B21" s="76" t="s">
        <v>21</v>
      </c>
      <c r="C21" s="77">
        <v>91</v>
      </c>
      <c r="D21" s="77">
        <v>15.17</v>
      </c>
      <c r="E21" s="77">
        <v>75.83</v>
      </c>
      <c r="F21" s="310" t="s">
        <v>203</v>
      </c>
      <c r="G21" s="311"/>
      <c r="H21" s="312"/>
      <c r="I21" s="81" t="s">
        <v>198</v>
      </c>
      <c r="J21" s="82" t="s">
        <v>217</v>
      </c>
      <c r="K21" s="83" t="s">
        <v>39</v>
      </c>
      <c r="L21" s="83" t="s">
        <v>206</v>
      </c>
    </row>
    <row r="22" spans="1:17" s="58" customFormat="1" ht="18.75" customHeight="1" x14ac:dyDescent="0.3">
      <c r="A22" s="75" t="s">
        <v>231</v>
      </c>
      <c r="B22" s="76" t="s">
        <v>44</v>
      </c>
      <c r="C22" s="77">
        <v>14.14</v>
      </c>
      <c r="D22" s="77">
        <v>0</v>
      </c>
      <c r="E22" s="77">
        <v>14.14</v>
      </c>
      <c r="F22" s="366" t="s">
        <v>208</v>
      </c>
      <c r="G22" s="367"/>
      <c r="H22" s="368"/>
      <c r="I22" s="81" t="s">
        <v>198</v>
      </c>
      <c r="J22" s="82" t="s">
        <v>209</v>
      </c>
      <c r="K22" s="83" t="s">
        <v>232</v>
      </c>
      <c r="L22" s="83" t="s">
        <v>206</v>
      </c>
    </row>
    <row r="23" spans="1:17" s="58" customFormat="1" ht="18.75" customHeight="1" x14ac:dyDescent="0.3">
      <c r="A23" s="75" t="s">
        <v>231</v>
      </c>
      <c r="B23" s="76" t="s">
        <v>21</v>
      </c>
      <c r="C23" s="77">
        <v>12.27</v>
      </c>
      <c r="D23" s="77">
        <v>2.0499999999999998</v>
      </c>
      <c r="E23" s="77">
        <v>10.23</v>
      </c>
      <c r="F23" s="366" t="s">
        <v>233</v>
      </c>
      <c r="G23" s="367"/>
      <c r="H23" s="368"/>
      <c r="I23" s="81" t="s">
        <v>198</v>
      </c>
      <c r="J23" s="82" t="s">
        <v>209</v>
      </c>
      <c r="K23" s="83" t="s">
        <v>234</v>
      </c>
      <c r="L23" s="83" t="s">
        <v>206</v>
      </c>
      <c r="N23" s="58" t="b">
        <f>OR(F23&lt;100,LEN(F23)=2)</f>
        <v>0</v>
      </c>
      <c r="O23" s="58" t="b">
        <f>OR(G23&lt;1000,LEN(G23)=3)</f>
        <v>1</v>
      </c>
      <c r="P23" s="58" t="b">
        <f>IF(H23&lt;1000,TRUE)</f>
        <v>1</v>
      </c>
      <c r="Q23" s="58" t="e">
        <f>OR(#REF!&lt;100000,LEN(#REF!)=5)</f>
        <v>#REF!</v>
      </c>
    </row>
    <row r="24" spans="1:17" s="58" customFormat="1" ht="18" customHeight="1" x14ac:dyDescent="0.25">
      <c r="A24" s="329" t="s">
        <v>63</v>
      </c>
      <c r="B24" s="330"/>
      <c r="C24" s="87">
        <f>SUM(C11:C23)</f>
        <v>1131.52</v>
      </c>
      <c r="D24" s="87">
        <f>SUM(D11:D23)</f>
        <v>59.559999999999995</v>
      </c>
      <c r="E24" s="87">
        <f>SUM(E11:E23)</f>
        <v>1071.97</v>
      </c>
      <c r="F24" s="331"/>
      <c r="G24" s="332"/>
      <c r="H24" s="333"/>
      <c r="I24" s="88"/>
      <c r="J24" s="89"/>
      <c r="K24" s="90"/>
      <c r="L24" s="91"/>
    </row>
    <row r="27" spans="1:17" s="92" customFormat="1" ht="15.75" x14ac:dyDescent="0.25">
      <c r="B27" s="334" t="s">
        <v>64</v>
      </c>
      <c r="C27" s="335"/>
    </row>
    <row r="28" spans="1:17" s="92" customFormat="1" ht="15" x14ac:dyDescent="0.2">
      <c r="B28" s="93" t="s">
        <v>26</v>
      </c>
      <c r="C28" s="94" t="s">
        <v>65</v>
      </c>
    </row>
    <row r="29" spans="1:17" s="92" customFormat="1" ht="15" x14ac:dyDescent="0.2">
      <c r="B29" s="93" t="s">
        <v>44</v>
      </c>
      <c r="C29" s="94" t="s">
        <v>66</v>
      </c>
    </row>
    <row r="30" spans="1:17" s="92" customFormat="1" ht="15" x14ac:dyDescent="0.2">
      <c r="B30" s="93" t="s">
        <v>21</v>
      </c>
      <c r="C30" s="94" t="s">
        <v>67</v>
      </c>
    </row>
    <row r="31" spans="1:17" s="92" customFormat="1" ht="15" x14ac:dyDescent="0.2">
      <c r="B31" s="93" t="s">
        <v>68</v>
      </c>
      <c r="C31" s="94" t="s">
        <v>69</v>
      </c>
    </row>
    <row r="32" spans="1:17" s="92" customFormat="1" ht="15" x14ac:dyDescent="0.2">
      <c r="B32" s="95" t="s">
        <v>70</v>
      </c>
      <c r="C32" s="96" t="s">
        <v>71</v>
      </c>
    </row>
    <row r="35" spans="2:3" x14ac:dyDescent="0.2">
      <c r="B35" s="336"/>
      <c r="C35" s="336"/>
    </row>
  </sheetData>
  <mergeCells count="27">
    <mergeCell ref="B1:D1"/>
    <mergeCell ref="B2:D2"/>
    <mergeCell ref="A5:L5"/>
    <mergeCell ref="A7:A9"/>
    <mergeCell ref="F7:H7"/>
    <mergeCell ref="I7:I9"/>
    <mergeCell ref="J7:J9"/>
    <mergeCell ref="K7:K9"/>
    <mergeCell ref="L7:L9"/>
    <mergeCell ref="F8:H9"/>
    <mergeCell ref="F22:H22"/>
    <mergeCell ref="F11:H11"/>
    <mergeCell ref="F12:H12"/>
    <mergeCell ref="F13:H13"/>
    <mergeCell ref="F14:H14"/>
    <mergeCell ref="F15:H15"/>
    <mergeCell ref="F16:H16"/>
    <mergeCell ref="F17:H17"/>
    <mergeCell ref="F18:H18"/>
    <mergeCell ref="F19:H19"/>
    <mergeCell ref="F20:H20"/>
    <mergeCell ref="F21:H21"/>
    <mergeCell ref="F23:H23"/>
    <mergeCell ref="A24:B24"/>
    <mergeCell ref="F24:H24"/>
    <mergeCell ref="B27:C27"/>
    <mergeCell ref="B35:C35"/>
  </mergeCells>
  <conditionalFormatting sqref="A11:A23">
    <cfRule type="expression" dxfId="29" priority="8" stopIfTrue="1">
      <formula>AND(NOT(ISBLANK(C11)),ISBLANK(A11))</formula>
    </cfRule>
  </conditionalFormatting>
  <conditionalFormatting sqref="B11:B23">
    <cfRule type="expression" dxfId="28" priority="7" stopIfTrue="1">
      <formula>AND(NOT(ISBLANK(C11)),ISBLANK(B11))</formula>
    </cfRule>
  </conditionalFormatting>
  <conditionalFormatting sqref="B1:D2">
    <cfRule type="expression" dxfId="27" priority="6" stopIfTrue="1">
      <formula>ISBLANK(B1)</formula>
    </cfRule>
  </conditionalFormatting>
  <conditionalFormatting sqref="C3">
    <cfRule type="expression" dxfId="26" priority="5" stopIfTrue="1">
      <formula>ISBLANK(C3)</formula>
    </cfRule>
  </conditionalFormatting>
  <conditionalFormatting sqref="E3">
    <cfRule type="expression" dxfId="25" priority="1" stopIfTrue="1">
      <formula>ISBLANK(E3)</formula>
    </cfRule>
  </conditionalFormatting>
  <conditionalFormatting sqref="I11:I23">
    <cfRule type="expression" priority="2" stopIfTrue="1">
      <formula>AND(SUM($N11:$R11)&gt;0,NOT(ISBLANK(I11)))</formula>
    </cfRule>
    <cfRule type="expression" dxfId="24" priority="3" stopIfTrue="1">
      <formula>SUM($N11:$R11)&gt;0</formula>
    </cfRule>
  </conditionalFormatting>
  <conditionalFormatting sqref="J11:L23">
    <cfRule type="expression" dxfId="23" priority="4" stopIfTrue="1">
      <formula>AND(NOT(ISBLANK($C11)),ISBLANK(J11))</formula>
    </cfRule>
  </conditionalFormatting>
  <dataValidations count="3">
    <dataValidation type="list" allowBlank="1" showInputMessage="1" showErrorMessage="1" sqref="B11:B23" xr:uid="{489F2B36-B670-4757-824F-5DF389226E70}">
      <formula1>$B$28:$B$32</formula1>
    </dataValidation>
    <dataValidation type="date" allowBlank="1" showInputMessage="1" showErrorMessage="1" sqref="E3 C3" xr:uid="{DBD5C6D7-364F-4C38-924F-D73AE458F32A}">
      <formula1>44938</formula1>
      <formula2>73031</formula2>
    </dataValidation>
    <dataValidation type="textLength" operator="lessThan" allowBlank="1" showInputMessage="1" showErrorMessage="1" sqref="B2:D2" xr:uid="{E0D16102-DAAB-4F7B-9879-006FA5332B1B}">
      <formula1>250</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0EBFB-95A3-4952-9765-A459997EB729}">
  <sheetPr>
    <tabColor theme="0"/>
  </sheetPr>
  <dimension ref="A1:Y24"/>
  <sheetViews>
    <sheetView zoomScale="70" zoomScaleNormal="70" workbookViewId="0">
      <selection activeCell="F11" sqref="F11"/>
    </sheetView>
  </sheetViews>
  <sheetFormatPr defaultColWidth="9.140625" defaultRowHeight="12.75" outlineLevelCol="1" x14ac:dyDescent="0.2"/>
  <cols>
    <col min="1" max="1" width="10.7109375" customWidth="1"/>
    <col min="2" max="2" width="20.7109375" customWidth="1"/>
    <col min="3" max="3" width="10.7109375" customWidth="1"/>
    <col min="4" max="4" width="22.7109375" customWidth="1"/>
    <col min="5" max="6" width="20.7109375" customWidth="1"/>
    <col min="7" max="7" width="8.42578125" customWidth="1"/>
    <col min="8" max="8" width="9" customWidth="1"/>
    <col min="9" max="9" width="11.7109375" bestFit="1" customWidth="1"/>
    <col min="10" max="10" width="29.7109375" customWidth="1"/>
    <col min="11" max="11" width="60.42578125" bestFit="1" customWidth="1"/>
    <col min="12" max="12" width="27.42578125" customWidth="1"/>
    <col min="13" max="13" width="36.42578125" bestFit="1" customWidth="1"/>
    <col min="15" max="18" width="0" hidden="1" customWidth="1" outlineLevel="1"/>
    <col min="19" max="19" width="9.140625" collapsed="1"/>
  </cols>
  <sheetData>
    <row r="1" spans="1:25" s="58" customFormat="1" ht="18" customHeight="1" x14ac:dyDescent="0.25">
      <c r="B1" s="55" t="s">
        <v>0</v>
      </c>
      <c r="C1" s="337" t="s">
        <v>1</v>
      </c>
      <c r="D1" s="338"/>
      <c r="E1" s="338"/>
      <c r="F1" s="56"/>
      <c r="G1" s="56"/>
      <c r="H1" s="56"/>
      <c r="I1" s="56"/>
      <c r="J1" s="56"/>
      <c r="K1" s="57"/>
      <c r="L1" s="57"/>
      <c r="M1" s="57"/>
    </row>
    <row r="2" spans="1:25" s="58" customFormat="1" ht="18" customHeight="1" x14ac:dyDescent="0.25">
      <c r="B2" s="59" t="s">
        <v>2</v>
      </c>
      <c r="C2" s="337" t="s">
        <v>198</v>
      </c>
      <c r="D2" s="338"/>
      <c r="E2" s="338"/>
      <c r="F2" s="60"/>
      <c r="G2" s="60"/>
      <c r="H2" s="60"/>
      <c r="I2" s="60"/>
      <c r="J2" s="60"/>
    </row>
    <row r="3" spans="1:25" s="58" customFormat="1" ht="18" customHeight="1" x14ac:dyDescent="0.25">
      <c r="B3" s="61" t="s">
        <v>4</v>
      </c>
      <c r="C3" s="62" t="s">
        <v>5</v>
      </c>
      <c r="D3" s="63">
        <v>45211</v>
      </c>
      <c r="E3" s="62" t="s">
        <v>6</v>
      </c>
      <c r="F3" s="63">
        <v>45241</v>
      </c>
      <c r="G3" s="64"/>
    </row>
    <row r="4" spans="1:25" s="58" customFormat="1" ht="18" customHeight="1" x14ac:dyDescent="0.25">
      <c r="B4" s="65"/>
      <c r="C4" s="65"/>
      <c r="D4" s="65"/>
      <c r="E4" s="65"/>
      <c r="F4" s="65"/>
      <c r="G4" s="66"/>
      <c r="H4" s="66"/>
      <c r="I4" s="66"/>
      <c r="J4" s="65"/>
      <c r="K4" s="65"/>
      <c r="L4" s="65"/>
    </row>
    <row r="5" spans="1:25" s="58" customFormat="1" ht="18" customHeight="1" x14ac:dyDescent="0.25">
      <c r="B5" s="339" t="s">
        <v>7</v>
      </c>
      <c r="C5" s="340"/>
      <c r="D5" s="340"/>
      <c r="E5" s="340"/>
      <c r="F5" s="340"/>
      <c r="G5" s="340"/>
      <c r="H5" s="340"/>
      <c r="I5" s="340"/>
      <c r="J5" s="340"/>
      <c r="K5" s="340"/>
      <c r="L5" s="340"/>
      <c r="M5" s="341"/>
    </row>
    <row r="6" spans="1:25" s="58" customFormat="1" ht="18" customHeight="1" x14ac:dyDescent="0.25">
      <c r="B6" s="65"/>
      <c r="C6" s="65"/>
      <c r="D6" s="65"/>
      <c r="E6" s="65"/>
      <c r="F6" s="65"/>
      <c r="G6" s="66"/>
      <c r="H6" s="66"/>
      <c r="I6" s="66"/>
      <c r="J6" s="65"/>
      <c r="K6" s="65"/>
      <c r="L6" s="65"/>
      <c r="M6" s="67"/>
    </row>
    <row r="7" spans="1:25" s="58" customFormat="1" ht="18" x14ac:dyDescent="0.25">
      <c r="A7" s="58" t="s">
        <v>235</v>
      </c>
      <c r="B7" s="342" t="s">
        <v>8</v>
      </c>
      <c r="C7" s="68" t="s">
        <v>9</v>
      </c>
      <c r="D7" s="68" t="s">
        <v>10</v>
      </c>
      <c r="E7" s="68" t="s">
        <v>9</v>
      </c>
      <c r="F7" s="68" t="s">
        <v>11</v>
      </c>
      <c r="G7" s="345" t="s">
        <v>12</v>
      </c>
      <c r="H7" s="346"/>
      <c r="I7" s="347"/>
      <c r="J7" s="348" t="s">
        <v>13</v>
      </c>
      <c r="K7" s="348" t="s">
        <v>14</v>
      </c>
      <c r="L7" s="351" t="s">
        <v>15</v>
      </c>
      <c r="M7" s="354" t="s">
        <v>16</v>
      </c>
      <c r="N7" s="69"/>
      <c r="O7" s="69"/>
      <c r="P7" s="69"/>
      <c r="Q7" s="69"/>
      <c r="R7" s="69"/>
      <c r="S7" s="69"/>
      <c r="T7" s="69"/>
      <c r="U7" s="69"/>
      <c r="V7" s="69"/>
      <c r="W7" s="69"/>
      <c r="X7" s="69"/>
      <c r="Y7" s="69"/>
    </row>
    <row r="8" spans="1:25" s="58" customFormat="1" ht="18" x14ac:dyDescent="0.25">
      <c r="A8" s="69" t="s">
        <v>236</v>
      </c>
      <c r="B8" s="343"/>
      <c r="C8" s="70" t="s">
        <v>17</v>
      </c>
      <c r="D8" s="70" t="s">
        <v>18</v>
      </c>
      <c r="E8" s="70" t="s">
        <v>18</v>
      </c>
      <c r="F8" s="70" t="s">
        <v>18</v>
      </c>
      <c r="G8" s="357" t="s">
        <v>19</v>
      </c>
      <c r="H8" s="358"/>
      <c r="I8" s="359"/>
      <c r="J8" s="349"/>
      <c r="K8" s="349"/>
      <c r="L8" s="352"/>
      <c r="M8" s="355"/>
      <c r="N8" s="69"/>
      <c r="O8" s="69"/>
      <c r="P8" s="69"/>
      <c r="Q8" s="69"/>
      <c r="R8" s="69"/>
      <c r="S8" s="69"/>
      <c r="T8" s="69"/>
      <c r="U8" s="69"/>
      <c r="V8" s="69"/>
      <c r="W8" s="69"/>
      <c r="X8" s="69"/>
      <c r="Y8" s="69"/>
    </row>
    <row r="9" spans="1:25" s="58" customFormat="1" ht="18" customHeight="1" x14ac:dyDescent="0.25">
      <c r="A9" s="120" t="s">
        <v>236</v>
      </c>
      <c r="B9" s="344"/>
      <c r="C9" s="71"/>
      <c r="D9" s="71" t="s">
        <v>20</v>
      </c>
      <c r="E9" s="71" t="s">
        <v>20</v>
      </c>
      <c r="F9" s="71" t="s">
        <v>20</v>
      </c>
      <c r="G9" s="360"/>
      <c r="H9" s="361"/>
      <c r="I9" s="362"/>
      <c r="J9" s="350"/>
      <c r="K9" s="350"/>
      <c r="L9" s="353"/>
      <c r="M9" s="356"/>
    </row>
    <row r="10" spans="1:25" s="58" customFormat="1" ht="18" customHeight="1" x14ac:dyDescent="0.25">
      <c r="A10" s="69"/>
      <c r="B10" s="72"/>
      <c r="C10" s="71"/>
      <c r="D10" s="71"/>
      <c r="E10" s="71"/>
      <c r="F10" s="71"/>
      <c r="G10" s="71"/>
      <c r="H10" s="71"/>
      <c r="I10" s="71"/>
      <c r="J10" s="71"/>
      <c r="K10" s="73"/>
      <c r="L10" s="74"/>
      <c r="M10" s="74"/>
    </row>
    <row r="11" spans="1:25" s="58" customFormat="1" ht="18.75" customHeight="1" x14ac:dyDescent="0.3">
      <c r="A11" s="69">
        <v>1</v>
      </c>
      <c r="B11" s="75">
        <v>45233</v>
      </c>
      <c r="C11" s="76" t="s">
        <v>21</v>
      </c>
      <c r="D11" s="98">
        <v>8.99</v>
      </c>
      <c r="E11" s="77">
        <v>1.5</v>
      </c>
      <c r="F11" s="77">
        <v>7.49</v>
      </c>
      <c r="G11" s="84">
        <v>110</v>
      </c>
      <c r="H11" s="85">
        <v>4020</v>
      </c>
      <c r="I11" s="86"/>
      <c r="J11" s="81" t="s">
        <v>198</v>
      </c>
      <c r="K11" s="82" t="s">
        <v>237</v>
      </c>
      <c r="L11" s="83" t="s">
        <v>238</v>
      </c>
      <c r="M11" s="83" t="s">
        <v>32</v>
      </c>
      <c r="O11" s="58" t="b">
        <f>OR(G11&lt;100,LEN(G11)=2)</f>
        <v>0</v>
      </c>
      <c r="P11" s="58" t="b">
        <f>OR(H11&lt;1000,LEN(H11)=3)</f>
        <v>0</v>
      </c>
      <c r="Q11" s="58" t="b">
        <f>IF(I11&lt;1000,TRUE)</f>
        <v>1</v>
      </c>
      <c r="R11" s="58" t="e">
        <f>OR(#REF!&lt;100000,LEN(#REF!)=5)</f>
        <v>#REF!</v>
      </c>
    </row>
    <row r="12" spans="1:25" s="58" customFormat="1" ht="18.75" customHeight="1" x14ac:dyDescent="0.3">
      <c r="A12" s="69"/>
      <c r="B12" s="75">
        <v>45200</v>
      </c>
      <c r="C12" s="76" t="s">
        <v>44</v>
      </c>
      <c r="D12" s="98">
        <v>17.989999999999998</v>
      </c>
      <c r="E12" s="77">
        <v>0</v>
      </c>
      <c r="F12" s="77">
        <v>17.989999999999998</v>
      </c>
      <c r="G12" s="84">
        <v>110</v>
      </c>
      <c r="H12" s="85">
        <v>4400</v>
      </c>
      <c r="I12" s="86" t="s">
        <v>239</v>
      </c>
      <c r="J12" s="81" t="s">
        <v>198</v>
      </c>
      <c r="K12" s="82" t="s">
        <v>240</v>
      </c>
      <c r="L12" s="83" t="s">
        <v>241</v>
      </c>
      <c r="M12" s="83" t="s">
        <v>40</v>
      </c>
    </row>
    <row r="13" spans="1:25" s="58" customFormat="1" ht="18" customHeight="1" x14ac:dyDescent="0.25">
      <c r="A13" s="69"/>
      <c r="B13" s="329" t="s">
        <v>63</v>
      </c>
      <c r="C13" s="330"/>
      <c r="D13" s="87">
        <f>SUM(D11:D12)</f>
        <v>26.979999999999997</v>
      </c>
      <c r="E13" s="87">
        <f>SUM(E11:E12)</f>
        <v>1.5</v>
      </c>
      <c r="F13" s="87">
        <f>SUM(F11:F12)</f>
        <v>25.479999999999997</v>
      </c>
      <c r="G13" s="331"/>
      <c r="H13" s="332"/>
      <c r="I13" s="333"/>
      <c r="J13" s="88"/>
      <c r="K13" s="89"/>
      <c r="L13" s="90"/>
      <c r="M13" s="91"/>
    </row>
    <row r="16" spans="1:25" s="92" customFormat="1" ht="15.75" x14ac:dyDescent="0.25">
      <c r="C16" s="334" t="s">
        <v>64</v>
      </c>
      <c r="D16" s="335"/>
    </row>
    <row r="17" spans="3:4" s="92" customFormat="1" ht="15" x14ac:dyDescent="0.2">
      <c r="C17" s="93" t="s">
        <v>26</v>
      </c>
      <c r="D17" s="94" t="s">
        <v>65</v>
      </c>
    </row>
    <row r="18" spans="3:4" s="92" customFormat="1" ht="15" x14ac:dyDescent="0.2">
      <c r="C18" s="93" t="s">
        <v>44</v>
      </c>
      <c r="D18" s="94" t="s">
        <v>66</v>
      </c>
    </row>
    <row r="19" spans="3:4" s="92" customFormat="1" ht="15" x14ac:dyDescent="0.2">
      <c r="C19" s="93" t="s">
        <v>21</v>
      </c>
      <c r="D19" s="94" t="s">
        <v>67</v>
      </c>
    </row>
    <row r="20" spans="3:4" s="92" customFormat="1" ht="15" x14ac:dyDescent="0.2">
      <c r="C20" s="93" t="s">
        <v>68</v>
      </c>
      <c r="D20" s="94" t="s">
        <v>69</v>
      </c>
    </row>
    <row r="21" spans="3:4" s="92" customFormat="1" ht="15" x14ac:dyDescent="0.2">
      <c r="C21" s="95" t="s">
        <v>70</v>
      </c>
      <c r="D21" s="96" t="s">
        <v>71</v>
      </c>
    </row>
    <row r="24" spans="3:4" x14ac:dyDescent="0.2">
      <c r="C24" s="336"/>
      <c r="D24" s="336"/>
    </row>
  </sheetData>
  <mergeCells count="14">
    <mergeCell ref="B13:C13"/>
    <mergeCell ref="G13:I13"/>
    <mergeCell ref="C16:D16"/>
    <mergeCell ref="C24:D24"/>
    <mergeCell ref="C1:E1"/>
    <mergeCell ref="C2:E2"/>
    <mergeCell ref="B5:M5"/>
    <mergeCell ref="B7:B9"/>
    <mergeCell ref="G7:I7"/>
    <mergeCell ref="J7:J9"/>
    <mergeCell ref="K7:K9"/>
    <mergeCell ref="L7:L9"/>
    <mergeCell ref="M7:M9"/>
    <mergeCell ref="G8:I9"/>
  </mergeCells>
  <conditionalFormatting sqref="B11:B12">
    <cfRule type="expression" dxfId="22" priority="5" stopIfTrue="1">
      <formula>AND(NOT(ISBLANK(D11)),ISBLANK(B11))</formula>
    </cfRule>
  </conditionalFormatting>
  <conditionalFormatting sqref="C11:C12">
    <cfRule type="expression" dxfId="21" priority="4" stopIfTrue="1">
      <formula>AND(NOT(ISBLANK(D11)),ISBLANK(C11))</formula>
    </cfRule>
  </conditionalFormatting>
  <conditionalFormatting sqref="C1:E2">
    <cfRule type="expression" dxfId="20" priority="8" stopIfTrue="1">
      <formula>ISBLANK(C1)</formula>
    </cfRule>
  </conditionalFormatting>
  <conditionalFormatting sqref="D3">
    <cfRule type="expression" dxfId="19" priority="7" stopIfTrue="1">
      <formula>ISBLANK(D3)</formula>
    </cfRule>
  </conditionalFormatting>
  <conditionalFormatting sqref="F3">
    <cfRule type="expression" dxfId="18" priority="6" stopIfTrue="1">
      <formula>ISBLANK(F3)</formula>
    </cfRule>
  </conditionalFormatting>
  <conditionalFormatting sqref="J11:J12">
    <cfRule type="expression" priority="1" stopIfTrue="1">
      <formula>AND(SUM($O11:$S11)&gt;0,NOT(ISBLANK(J11)))</formula>
    </cfRule>
    <cfRule type="expression" dxfId="17" priority="2" stopIfTrue="1">
      <formula>SUM($O11:$S11)&gt;0</formula>
    </cfRule>
  </conditionalFormatting>
  <conditionalFormatting sqref="K11:M12">
    <cfRule type="expression" dxfId="16" priority="3" stopIfTrue="1">
      <formula>AND(NOT(ISBLANK($D11)),ISBLANK(K11))</formula>
    </cfRule>
  </conditionalFormatting>
  <dataValidations count="3">
    <dataValidation type="date" allowBlank="1" showInputMessage="1" showErrorMessage="1" sqref="F3 D3" xr:uid="{BC8BD26F-AAB4-4BBD-A173-3106A0272F6A}">
      <formula1>44938</formula1>
      <formula2>73031</formula2>
    </dataValidation>
    <dataValidation type="textLength" operator="lessThan" allowBlank="1" showInputMessage="1" showErrorMessage="1" sqref="C2:E2" xr:uid="{EEE07EBF-E8D1-4B32-A30B-13752DCFEC3C}">
      <formula1>250</formula1>
    </dataValidation>
    <dataValidation type="list" allowBlank="1" showInputMessage="1" showErrorMessage="1" sqref="C11:C12" xr:uid="{84E18A63-BF80-433D-B809-0E19D0C63C96}">
      <formula1>$C$17:$C$21</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8"/>
  <sheetViews>
    <sheetView zoomScale="90" workbookViewId="0">
      <selection activeCell="H35" sqref="H35"/>
    </sheetView>
  </sheetViews>
  <sheetFormatPr defaultColWidth="9.140625" defaultRowHeight="12.75" outlineLevelCol="1" x14ac:dyDescent="0.2"/>
  <cols>
    <col min="2" max="2" width="10.42578125" customWidth="1"/>
    <col min="3" max="6" width="15.7109375" customWidth="1"/>
    <col min="7" max="7" width="5.28515625" bestFit="1" customWidth="1"/>
    <col min="8" max="8" width="7.42578125" bestFit="1" customWidth="1"/>
    <col min="9" max="9" width="5.28515625" customWidth="1"/>
    <col min="10" max="10" width="9.7109375" bestFit="1" customWidth="1"/>
    <col min="11" max="11" width="7.5703125" customWidth="1"/>
    <col min="12" max="12" width="3" customWidth="1"/>
    <col min="13" max="13" width="50.7109375" customWidth="1"/>
    <col min="14" max="14" width="27.42578125" customWidth="1"/>
    <col min="16" max="19" width="0" hidden="1" customWidth="1" outlineLevel="1"/>
    <col min="20" max="20" width="9.140625" collapsed="1"/>
  </cols>
  <sheetData>
    <row r="1" spans="1:26" ht="36.75" customHeight="1" x14ac:dyDescent="0.2">
      <c r="A1" s="2" t="s">
        <v>242</v>
      </c>
      <c r="B1" s="377" t="s">
        <v>243</v>
      </c>
      <c r="C1" s="378"/>
      <c r="D1" s="378"/>
      <c r="E1" s="379"/>
      <c r="F1" s="1"/>
      <c r="G1" s="1"/>
      <c r="H1" s="1"/>
      <c r="I1" s="1"/>
      <c r="J1" s="1"/>
      <c r="K1" s="1"/>
      <c r="L1" s="1"/>
      <c r="M1" s="3"/>
      <c r="N1" s="4"/>
    </row>
    <row r="2" spans="1:26" x14ac:dyDescent="0.2">
      <c r="A2" s="5"/>
      <c r="N2" s="6"/>
    </row>
    <row r="3" spans="1:26" ht="36.75" customHeight="1" x14ac:dyDescent="0.2">
      <c r="A3" s="7" t="s">
        <v>244</v>
      </c>
      <c r="B3" s="377" t="s">
        <v>245</v>
      </c>
      <c r="C3" s="378"/>
      <c r="D3" s="378"/>
      <c r="E3" s="379"/>
      <c r="F3" s="8"/>
      <c r="G3" s="8"/>
      <c r="H3" s="8"/>
      <c r="I3" s="8"/>
      <c r="J3" s="8"/>
      <c r="K3" s="8"/>
      <c r="L3" s="8"/>
      <c r="N3" s="6"/>
    </row>
    <row r="4" spans="1:26" x14ac:dyDescent="0.2">
      <c r="A4" s="5"/>
      <c r="N4" s="6"/>
    </row>
    <row r="5" spans="1:26" ht="36" customHeight="1" x14ac:dyDescent="0.2">
      <c r="A5" s="9" t="s">
        <v>246</v>
      </c>
      <c r="B5" s="10" t="s">
        <v>5</v>
      </c>
      <c r="C5" s="45"/>
      <c r="D5" s="10" t="s">
        <v>6</v>
      </c>
      <c r="E5" s="45"/>
      <c r="F5" s="8"/>
      <c r="G5" s="11"/>
      <c r="H5" s="12"/>
      <c r="I5" s="12"/>
      <c r="J5" s="12"/>
      <c r="K5" s="12"/>
      <c r="L5" s="12"/>
      <c r="N5" s="6"/>
    </row>
    <row r="6" spans="1:26" x14ac:dyDescent="0.2">
      <c r="A6" s="5"/>
      <c r="N6" s="6"/>
    </row>
    <row r="7" spans="1:26" x14ac:dyDescent="0.2">
      <c r="A7" s="5"/>
      <c r="N7" s="6"/>
    </row>
    <row r="8" spans="1:26" x14ac:dyDescent="0.2">
      <c r="A8" s="13" t="s">
        <v>247</v>
      </c>
      <c r="B8" s="14" t="s">
        <v>9</v>
      </c>
      <c r="C8" s="14" t="s">
        <v>10</v>
      </c>
      <c r="D8" s="14" t="s">
        <v>9</v>
      </c>
      <c r="E8" s="14" t="s">
        <v>248</v>
      </c>
      <c r="F8" s="14" t="s">
        <v>11</v>
      </c>
      <c r="G8" s="369" t="s">
        <v>249</v>
      </c>
      <c r="H8" s="370"/>
      <c r="I8" s="370"/>
      <c r="J8" s="370"/>
      <c r="K8" s="370"/>
      <c r="L8" s="371"/>
      <c r="M8" s="14" t="s">
        <v>250</v>
      </c>
      <c r="N8" s="15" t="s">
        <v>251</v>
      </c>
      <c r="O8" s="16"/>
      <c r="P8" s="16"/>
      <c r="Q8" s="16"/>
      <c r="R8" s="16"/>
      <c r="S8" s="16"/>
      <c r="T8" s="16"/>
      <c r="U8" s="16"/>
      <c r="V8" s="16"/>
      <c r="W8" s="16"/>
      <c r="X8" s="16"/>
      <c r="Y8" s="16"/>
      <c r="Z8" s="16"/>
    </row>
    <row r="9" spans="1:26" x14ac:dyDescent="0.2">
      <c r="A9" s="17" t="s">
        <v>252</v>
      </c>
      <c r="B9" s="18" t="s">
        <v>17</v>
      </c>
      <c r="C9" s="18" t="s">
        <v>18</v>
      </c>
      <c r="D9" s="18" t="s">
        <v>18</v>
      </c>
      <c r="E9" s="18" t="s">
        <v>253</v>
      </c>
      <c r="F9" s="18" t="s">
        <v>18</v>
      </c>
      <c r="G9" s="372"/>
      <c r="H9" s="373"/>
      <c r="I9" s="373"/>
      <c r="J9" s="373"/>
      <c r="K9" s="373"/>
      <c r="L9" s="374"/>
      <c r="M9" s="19" t="s">
        <v>254</v>
      </c>
      <c r="N9" s="20"/>
      <c r="O9" s="16"/>
      <c r="P9" s="16"/>
      <c r="Q9" s="16"/>
      <c r="R9" s="16"/>
      <c r="S9" s="16"/>
      <c r="T9" s="16"/>
      <c r="U9" s="16"/>
      <c r="V9" s="16"/>
      <c r="W9" s="16"/>
      <c r="X9" s="16"/>
      <c r="Y9" s="16"/>
      <c r="Z9" s="16"/>
    </row>
    <row r="10" spans="1:26" x14ac:dyDescent="0.2">
      <c r="A10" s="21"/>
      <c r="B10" s="22" t="s">
        <v>255</v>
      </c>
      <c r="C10" s="22" t="s">
        <v>20</v>
      </c>
      <c r="D10" s="22" t="s">
        <v>20</v>
      </c>
      <c r="E10" s="22" t="s">
        <v>20</v>
      </c>
      <c r="F10" s="22" t="s">
        <v>20</v>
      </c>
      <c r="G10" s="23" t="s">
        <v>256</v>
      </c>
      <c r="H10" s="23" t="s">
        <v>257</v>
      </c>
      <c r="I10" s="23" t="s">
        <v>258</v>
      </c>
      <c r="J10" s="23" t="s">
        <v>259</v>
      </c>
      <c r="K10" s="23"/>
      <c r="L10" s="23"/>
      <c r="M10" s="24"/>
      <c r="N10" s="25"/>
    </row>
    <row r="11" spans="1:26" ht="0.75" customHeight="1" x14ac:dyDescent="0.2">
      <c r="A11" s="21"/>
      <c r="B11" s="22"/>
      <c r="C11" s="22"/>
      <c r="D11" s="22"/>
      <c r="E11" s="22"/>
      <c r="F11" s="22"/>
      <c r="G11" s="23"/>
      <c r="H11" s="23"/>
      <c r="I11" s="23"/>
      <c r="J11" s="23"/>
      <c r="K11" s="23"/>
      <c r="L11" s="23"/>
      <c r="M11" s="24"/>
      <c r="N11" s="40"/>
    </row>
    <row r="12" spans="1:26" ht="20.100000000000001" customHeight="1" x14ac:dyDescent="0.25">
      <c r="A12" s="26" t="s">
        <v>260</v>
      </c>
      <c r="B12" s="27" t="s">
        <v>44</v>
      </c>
      <c r="C12" s="28">
        <v>127.95</v>
      </c>
      <c r="D12" s="29" t="str">
        <f>IF(B12="S",IF(ISBLANK(E12),ROUND(C12*0.2/1.2,2),E12),"")</f>
        <v/>
      </c>
      <c r="E12" s="28"/>
      <c r="F12" s="29">
        <f>IF(ISBLANK(C12),"",IF(B12="S",C12-D12,C12))</f>
        <v>127.95</v>
      </c>
      <c r="G12" s="30">
        <v>45</v>
      </c>
      <c r="H12" s="31">
        <v>450</v>
      </c>
      <c r="I12" s="31">
        <v>301</v>
      </c>
      <c r="J12" s="32">
        <v>0</v>
      </c>
      <c r="K12" s="33">
        <v>0</v>
      </c>
      <c r="L12" s="34" t="s">
        <v>21</v>
      </c>
      <c r="M12" s="42" t="s">
        <v>261</v>
      </c>
      <c r="N12" s="42" t="s">
        <v>262</v>
      </c>
      <c r="P12" t="b">
        <f>OR(G12&lt;100,LEN(G12)=2)</f>
        <v>1</v>
      </c>
      <c r="Q12" t="b">
        <f>OR(H12&lt;1000,LEN(H12)=3)</f>
        <v>1</v>
      </c>
      <c r="R12" t="b">
        <f>IF(I12&lt;1000,TRUE)</f>
        <v>1</v>
      </c>
      <c r="S12" t="b">
        <f>OR(J12&lt;100000,LEN(J12)=5)</f>
        <v>1</v>
      </c>
    </row>
    <row r="13" spans="1:26" ht="20.100000000000001" customHeight="1" x14ac:dyDescent="0.25">
      <c r="A13" s="26" t="s">
        <v>260</v>
      </c>
      <c r="B13" s="27" t="s">
        <v>21</v>
      </c>
      <c r="C13" s="28">
        <v>10.38</v>
      </c>
      <c r="D13" s="29">
        <f>IF(B13="S",IF(ISBLANK(E13),ROUND(C13*0.2/1.2,2),E13),"")</f>
        <v>1.73</v>
      </c>
      <c r="E13" s="28"/>
      <c r="F13" s="29">
        <f>IF(ISBLANK(C13),"",IF(B13="S",C13-D13,C13))</f>
        <v>8.65</v>
      </c>
      <c r="G13" s="30">
        <v>45</v>
      </c>
      <c r="H13" s="31">
        <v>450</v>
      </c>
      <c r="I13" s="31">
        <v>301</v>
      </c>
      <c r="J13" s="32">
        <v>0</v>
      </c>
      <c r="K13" s="33">
        <v>0</v>
      </c>
      <c r="L13" s="34" t="s">
        <v>21</v>
      </c>
      <c r="M13" s="42" t="s">
        <v>263</v>
      </c>
      <c r="N13" s="42" t="s">
        <v>262</v>
      </c>
      <c r="P13" t="b">
        <f t="shared" ref="P13:P31" si="0">OR(G13&lt;100,LEN(G13)=2)</f>
        <v>1</v>
      </c>
      <c r="Q13" t="b">
        <f t="shared" ref="Q13:Q31" si="1">OR(H13&lt;1000,LEN(H13)=3)</f>
        <v>1</v>
      </c>
      <c r="R13" t="b">
        <f t="shared" ref="R13:R31" si="2">IF(I13&lt;1000,TRUE)</f>
        <v>1</v>
      </c>
      <c r="S13" t="b">
        <f t="shared" ref="S13:S31" si="3">OR(J13&lt;100000,LEN(J13)=5)</f>
        <v>1</v>
      </c>
    </row>
    <row r="14" spans="1:26" ht="20.100000000000001" customHeight="1" x14ac:dyDescent="0.25">
      <c r="A14" s="26" t="s">
        <v>264</v>
      </c>
      <c r="B14" s="27" t="s">
        <v>44</v>
      </c>
      <c r="C14" s="28">
        <v>25.59</v>
      </c>
      <c r="D14" s="29" t="str">
        <f t="shared" ref="D14:D31" si="4">IF(B14="S",IF(ISBLANK(E14),ROUND(C14*0.2/1.2,2),E14),"")</f>
        <v/>
      </c>
      <c r="E14" s="28"/>
      <c r="F14" s="29">
        <f t="shared" ref="F14:F31" si="5">IF(ISBLANK(C14),"",IF(B14="S",C14-D14,C14))</f>
        <v>25.59</v>
      </c>
      <c r="G14" s="30">
        <v>45</v>
      </c>
      <c r="H14" s="31">
        <v>450</v>
      </c>
      <c r="I14" s="31">
        <v>301</v>
      </c>
      <c r="J14" s="32">
        <v>0</v>
      </c>
      <c r="K14" s="33">
        <v>0</v>
      </c>
      <c r="L14" s="34" t="s">
        <v>21</v>
      </c>
      <c r="M14" s="42" t="s">
        <v>265</v>
      </c>
      <c r="N14" s="42" t="s">
        <v>34</v>
      </c>
      <c r="P14" t="b">
        <f t="shared" si="0"/>
        <v>1</v>
      </c>
      <c r="Q14" t="b">
        <f t="shared" si="1"/>
        <v>1</v>
      </c>
      <c r="R14" t="b">
        <f t="shared" si="2"/>
        <v>1</v>
      </c>
      <c r="S14" t="b">
        <f t="shared" si="3"/>
        <v>1</v>
      </c>
    </row>
    <row r="15" spans="1:26" ht="20.100000000000001" customHeight="1" x14ac:dyDescent="0.25">
      <c r="A15" s="26" t="s">
        <v>266</v>
      </c>
      <c r="B15" s="27" t="s">
        <v>21</v>
      </c>
      <c r="C15" s="28">
        <v>35.97</v>
      </c>
      <c r="D15" s="29">
        <f t="shared" si="4"/>
        <v>5.99</v>
      </c>
      <c r="E15" s="28">
        <v>5.99</v>
      </c>
      <c r="F15" s="29">
        <f t="shared" si="5"/>
        <v>29.979999999999997</v>
      </c>
      <c r="G15" s="30">
        <v>45</v>
      </c>
      <c r="H15" s="31">
        <v>450</v>
      </c>
      <c r="I15" s="31">
        <v>301</v>
      </c>
      <c r="J15" s="32">
        <v>0</v>
      </c>
      <c r="K15" s="33">
        <v>0</v>
      </c>
      <c r="L15" s="34" t="s">
        <v>21</v>
      </c>
      <c r="M15" s="42" t="s">
        <v>267</v>
      </c>
      <c r="N15" s="42" t="s">
        <v>268</v>
      </c>
      <c r="P15" t="b">
        <f t="shared" si="0"/>
        <v>1</v>
      </c>
      <c r="Q15" t="b">
        <f t="shared" si="1"/>
        <v>1</v>
      </c>
      <c r="R15" t="b">
        <f t="shared" si="2"/>
        <v>1</v>
      </c>
      <c r="S15" t="b">
        <f t="shared" si="3"/>
        <v>1</v>
      </c>
    </row>
    <row r="16" spans="1:26" ht="20.100000000000001" customHeight="1" x14ac:dyDescent="0.25">
      <c r="A16" s="26" t="s">
        <v>269</v>
      </c>
      <c r="B16" s="27" t="s">
        <v>44</v>
      </c>
      <c r="C16" s="28">
        <v>63.84</v>
      </c>
      <c r="D16" s="29" t="str">
        <f t="shared" si="4"/>
        <v/>
      </c>
      <c r="E16" s="28"/>
      <c r="F16" s="29">
        <f t="shared" si="5"/>
        <v>63.84</v>
      </c>
      <c r="G16" s="30">
        <v>45</v>
      </c>
      <c r="H16" s="31">
        <v>450</v>
      </c>
      <c r="I16" s="31">
        <v>352</v>
      </c>
      <c r="J16" s="32">
        <v>0</v>
      </c>
      <c r="K16" s="33">
        <v>0</v>
      </c>
      <c r="L16" s="34" t="s">
        <v>21</v>
      </c>
      <c r="M16" s="42" t="s">
        <v>270</v>
      </c>
      <c r="N16" s="42" t="s">
        <v>271</v>
      </c>
      <c r="P16" t="b">
        <f t="shared" si="0"/>
        <v>1</v>
      </c>
      <c r="Q16" t="b">
        <f t="shared" si="1"/>
        <v>1</v>
      </c>
      <c r="R16" t="b">
        <f t="shared" si="2"/>
        <v>1</v>
      </c>
      <c r="S16" t="b">
        <f t="shared" si="3"/>
        <v>1</v>
      </c>
    </row>
    <row r="17" spans="1:19" ht="20.100000000000001" customHeight="1" x14ac:dyDescent="0.25">
      <c r="A17" s="26" t="s">
        <v>272</v>
      </c>
      <c r="B17" s="27" t="s">
        <v>21</v>
      </c>
      <c r="C17" s="28">
        <v>196.65</v>
      </c>
      <c r="D17" s="29">
        <f t="shared" si="4"/>
        <v>32.770000000000003</v>
      </c>
      <c r="E17" s="28">
        <v>32.770000000000003</v>
      </c>
      <c r="F17" s="29">
        <f t="shared" si="5"/>
        <v>163.88</v>
      </c>
      <c r="G17" s="30">
        <v>45</v>
      </c>
      <c r="H17" s="31">
        <v>450</v>
      </c>
      <c r="I17" s="31">
        <v>430</v>
      </c>
      <c r="J17" s="32">
        <v>0</v>
      </c>
      <c r="K17" s="33">
        <v>0</v>
      </c>
      <c r="L17" s="34" t="s">
        <v>21</v>
      </c>
      <c r="M17" s="42" t="s">
        <v>273</v>
      </c>
      <c r="N17" s="42" t="s">
        <v>96</v>
      </c>
      <c r="P17" t="b">
        <f t="shared" si="0"/>
        <v>1</v>
      </c>
      <c r="Q17" t="b">
        <f t="shared" si="1"/>
        <v>1</v>
      </c>
      <c r="R17" t="b">
        <f t="shared" si="2"/>
        <v>1</v>
      </c>
      <c r="S17" t="b">
        <f t="shared" si="3"/>
        <v>1</v>
      </c>
    </row>
    <row r="18" spans="1:19" ht="20.100000000000001" customHeight="1" x14ac:dyDescent="0.25">
      <c r="A18" s="26" t="s">
        <v>274</v>
      </c>
      <c r="B18" s="27" t="s">
        <v>44</v>
      </c>
      <c r="C18" s="28">
        <v>160.38</v>
      </c>
      <c r="D18" s="29" t="str">
        <f t="shared" si="4"/>
        <v/>
      </c>
      <c r="E18" s="28"/>
      <c r="F18" s="29">
        <f t="shared" si="5"/>
        <v>160.38</v>
      </c>
      <c r="G18" s="30">
        <v>45</v>
      </c>
      <c r="H18" s="31">
        <v>450</v>
      </c>
      <c r="I18" s="31">
        <v>430</v>
      </c>
      <c r="J18" s="32">
        <v>0</v>
      </c>
      <c r="K18" s="33">
        <v>0</v>
      </c>
      <c r="L18" s="34" t="s">
        <v>21</v>
      </c>
      <c r="M18" s="42" t="s">
        <v>275</v>
      </c>
      <c r="N18" s="42" t="s">
        <v>276</v>
      </c>
      <c r="P18" t="b">
        <f t="shared" si="0"/>
        <v>1</v>
      </c>
      <c r="Q18" t="b">
        <f t="shared" si="1"/>
        <v>1</v>
      </c>
      <c r="R18" t="b">
        <f t="shared" si="2"/>
        <v>1</v>
      </c>
      <c r="S18" t="b">
        <f t="shared" si="3"/>
        <v>1</v>
      </c>
    </row>
    <row r="19" spans="1:19" ht="20.100000000000001" customHeight="1" x14ac:dyDescent="0.25">
      <c r="A19" s="26" t="s">
        <v>277</v>
      </c>
      <c r="B19" s="27" t="s">
        <v>70</v>
      </c>
      <c r="C19" s="28">
        <v>36.36</v>
      </c>
      <c r="D19" s="29" t="str">
        <f t="shared" si="4"/>
        <v/>
      </c>
      <c r="E19" s="28"/>
      <c r="F19" s="29">
        <f t="shared" si="5"/>
        <v>36.36</v>
      </c>
      <c r="G19" s="30">
        <v>45</v>
      </c>
      <c r="H19" s="31">
        <v>210</v>
      </c>
      <c r="I19" s="31">
        <v>390</v>
      </c>
      <c r="J19" s="32">
        <v>0</v>
      </c>
      <c r="K19" s="33">
        <v>0</v>
      </c>
      <c r="L19" s="34" t="s">
        <v>21</v>
      </c>
      <c r="M19" s="42" t="s">
        <v>278</v>
      </c>
      <c r="N19" s="42" t="s">
        <v>34</v>
      </c>
      <c r="P19" t="b">
        <f t="shared" si="0"/>
        <v>1</v>
      </c>
      <c r="Q19" t="b">
        <f t="shared" si="1"/>
        <v>1</v>
      </c>
      <c r="R19" t="b">
        <f t="shared" si="2"/>
        <v>1</v>
      </c>
      <c r="S19" t="b">
        <f t="shared" si="3"/>
        <v>1</v>
      </c>
    </row>
    <row r="20" spans="1:19" ht="20.100000000000001" customHeight="1" x14ac:dyDescent="0.25">
      <c r="A20" s="26" t="s">
        <v>279</v>
      </c>
      <c r="B20" s="27" t="s">
        <v>70</v>
      </c>
      <c r="C20" s="28">
        <v>103</v>
      </c>
      <c r="D20" s="29" t="str">
        <f t="shared" si="4"/>
        <v/>
      </c>
      <c r="E20" s="28"/>
      <c r="F20" s="29">
        <f t="shared" si="5"/>
        <v>103</v>
      </c>
      <c r="G20" s="30">
        <v>52</v>
      </c>
      <c r="H20" s="31">
        <v>527</v>
      </c>
      <c r="I20" s="31">
        <v>230</v>
      </c>
      <c r="J20" s="32">
        <v>7055</v>
      </c>
      <c r="K20" s="33">
        <v>0</v>
      </c>
      <c r="L20" s="34" t="s">
        <v>21</v>
      </c>
      <c r="M20" s="42" t="s">
        <v>280</v>
      </c>
      <c r="N20" s="42" t="s">
        <v>281</v>
      </c>
      <c r="P20" t="b">
        <f t="shared" si="0"/>
        <v>1</v>
      </c>
      <c r="Q20" t="b">
        <f t="shared" si="1"/>
        <v>1</v>
      </c>
      <c r="R20" t="b">
        <f t="shared" si="2"/>
        <v>1</v>
      </c>
      <c r="S20" t="b">
        <f t="shared" si="3"/>
        <v>1</v>
      </c>
    </row>
    <row r="21" spans="1:19" ht="20.100000000000001" customHeight="1" x14ac:dyDescent="0.25">
      <c r="A21" s="26" t="s">
        <v>279</v>
      </c>
      <c r="B21" s="27" t="s">
        <v>70</v>
      </c>
      <c r="C21" s="28">
        <v>103</v>
      </c>
      <c r="D21" s="29" t="str">
        <f t="shared" si="4"/>
        <v/>
      </c>
      <c r="E21" s="28"/>
      <c r="F21" s="29">
        <f t="shared" si="5"/>
        <v>103</v>
      </c>
      <c r="G21" s="30">
        <v>52</v>
      </c>
      <c r="H21" s="31">
        <v>527</v>
      </c>
      <c r="I21" s="31">
        <v>230</v>
      </c>
      <c r="J21" s="32">
        <v>7056</v>
      </c>
      <c r="K21" s="33">
        <v>0</v>
      </c>
      <c r="L21" s="34" t="s">
        <v>21</v>
      </c>
      <c r="M21" s="42" t="s">
        <v>280</v>
      </c>
      <c r="N21" s="42" t="s">
        <v>281</v>
      </c>
      <c r="P21" t="b">
        <f t="shared" si="0"/>
        <v>1</v>
      </c>
      <c r="Q21" t="b">
        <f t="shared" si="1"/>
        <v>1</v>
      </c>
      <c r="R21" t="b">
        <f t="shared" si="2"/>
        <v>1</v>
      </c>
      <c r="S21" t="b">
        <f t="shared" si="3"/>
        <v>1</v>
      </c>
    </row>
    <row r="22" spans="1:19" ht="20.100000000000001" customHeight="1" x14ac:dyDescent="0.25">
      <c r="A22" s="26" t="s">
        <v>282</v>
      </c>
      <c r="B22" s="27" t="s">
        <v>21</v>
      </c>
      <c r="C22" s="28">
        <v>43.82</v>
      </c>
      <c r="D22" s="29">
        <f t="shared" si="4"/>
        <v>7.3</v>
      </c>
      <c r="E22" s="28"/>
      <c r="F22" s="29">
        <f t="shared" si="5"/>
        <v>36.520000000000003</v>
      </c>
      <c r="G22" s="30">
        <v>76</v>
      </c>
      <c r="H22" s="31">
        <v>561</v>
      </c>
      <c r="I22" s="31">
        <v>399</v>
      </c>
      <c r="J22" s="32">
        <v>0</v>
      </c>
      <c r="K22" s="33">
        <v>0</v>
      </c>
      <c r="L22" s="34" t="s">
        <v>21</v>
      </c>
      <c r="M22" s="42" t="s">
        <v>283</v>
      </c>
      <c r="N22" s="42" t="s">
        <v>284</v>
      </c>
      <c r="P22" t="b">
        <f t="shared" si="0"/>
        <v>1</v>
      </c>
      <c r="Q22" t="b">
        <f t="shared" si="1"/>
        <v>1</v>
      </c>
      <c r="R22" t="b">
        <f t="shared" si="2"/>
        <v>1</v>
      </c>
      <c r="S22" t="b">
        <f t="shared" si="3"/>
        <v>1</v>
      </c>
    </row>
    <row r="23" spans="1:19" ht="20.100000000000001" customHeight="1" x14ac:dyDescent="0.25">
      <c r="A23" s="26"/>
      <c r="B23" s="27"/>
      <c r="C23" s="28"/>
      <c r="D23" s="29" t="str">
        <f t="shared" si="4"/>
        <v/>
      </c>
      <c r="E23" s="28"/>
      <c r="F23" s="29" t="str">
        <f t="shared" si="5"/>
        <v/>
      </c>
      <c r="G23" s="30"/>
      <c r="H23" s="31"/>
      <c r="I23" s="31"/>
      <c r="J23" s="32"/>
      <c r="K23" s="33">
        <v>0</v>
      </c>
      <c r="L23" s="34" t="s">
        <v>21</v>
      </c>
      <c r="M23" s="42"/>
      <c r="N23" s="42"/>
      <c r="P23" t="b">
        <f t="shared" si="0"/>
        <v>1</v>
      </c>
      <c r="Q23" t="b">
        <f t="shared" si="1"/>
        <v>1</v>
      </c>
      <c r="R23" t="b">
        <f t="shared" si="2"/>
        <v>1</v>
      </c>
      <c r="S23" t="b">
        <f t="shared" si="3"/>
        <v>1</v>
      </c>
    </row>
    <row r="24" spans="1:19" ht="20.100000000000001" customHeight="1" x14ac:dyDescent="0.25">
      <c r="A24" s="26"/>
      <c r="B24" s="27"/>
      <c r="C24" s="28"/>
      <c r="D24" s="29" t="str">
        <f t="shared" si="4"/>
        <v/>
      </c>
      <c r="E24" s="28"/>
      <c r="F24" s="29" t="str">
        <f t="shared" si="5"/>
        <v/>
      </c>
      <c r="G24" s="30"/>
      <c r="H24" s="31"/>
      <c r="I24" s="31"/>
      <c r="J24" s="32"/>
      <c r="K24" s="33">
        <v>0</v>
      </c>
      <c r="L24" s="34" t="s">
        <v>21</v>
      </c>
      <c r="M24" s="42"/>
      <c r="N24" s="42"/>
      <c r="P24" t="b">
        <f t="shared" si="0"/>
        <v>1</v>
      </c>
      <c r="Q24" t="b">
        <f t="shared" si="1"/>
        <v>1</v>
      </c>
      <c r="R24" t="b">
        <f t="shared" si="2"/>
        <v>1</v>
      </c>
      <c r="S24" t="b">
        <f t="shared" si="3"/>
        <v>1</v>
      </c>
    </row>
    <row r="25" spans="1:19" ht="20.100000000000001" customHeight="1" x14ac:dyDescent="0.25">
      <c r="A25" s="26"/>
      <c r="B25" s="27"/>
      <c r="C25" s="28"/>
      <c r="D25" s="29" t="str">
        <f t="shared" si="4"/>
        <v/>
      </c>
      <c r="E25" s="28"/>
      <c r="F25" s="29" t="str">
        <f t="shared" si="5"/>
        <v/>
      </c>
      <c r="G25" s="30"/>
      <c r="H25" s="31"/>
      <c r="I25" s="31"/>
      <c r="J25" s="32"/>
      <c r="K25" s="33">
        <v>0</v>
      </c>
      <c r="L25" s="34" t="s">
        <v>21</v>
      </c>
      <c r="M25" s="42"/>
      <c r="N25" s="42"/>
      <c r="P25" t="b">
        <f t="shared" si="0"/>
        <v>1</v>
      </c>
      <c r="Q25" t="b">
        <f t="shared" si="1"/>
        <v>1</v>
      </c>
      <c r="R25" t="b">
        <f t="shared" si="2"/>
        <v>1</v>
      </c>
      <c r="S25" t="b">
        <f t="shared" si="3"/>
        <v>1</v>
      </c>
    </row>
    <row r="26" spans="1:19" ht="20.100000000000001" customHeight="1" x14ac:dyDescent="0.25">
      <c r="A26" s="26"/>
      <c r="B26" s="27"/>
      <c r="C26" s="28"/>
      <c r="D26" s="29" t="str">
        <f t="shared" si="4"/>
        <v/>
      </c>
      <c r="E26" s="28"/>
      <c r="F26" s="29" t="str">
        <f t="shared" si="5"/>
        <v/>
      </c>
      <c r="G26" s="30"/>
      <c r="H26" s="31"/>
      <c r="I26" s="31"/>
      <c r="J26" s="32"/>
      <c r="K26" s="33">
        <v>0</v>
      </c>
      <c r="L26" s="34" t="s">
        <v>21</v>
      </c>
      <c r="M26" s="42"/>
      <c r="N26" s="42"/>
      <c r="P26" t="b">
        <f t="shared" si="0"/>
        <v>1</v>
      </c>
      <c r="Q26" t="b">
        <f t="shared" si="1"/>
        <v>1</v>
      </c>
      <c r="R26" t="b">
        <f t="shared" si="2"/>
        <v>1</v>
      </c>
      <c r="S26" t="b">
        <f t="shared" si="3"/>
        <v>1</v>
      </c>
    </row>
    <row r="27" spans="1:19" ht="20.100000000000001" customHeight="1" x14ac:dyDescent="0.25">
      <c r="A27" s="26"/>
      <c r="B27" s="27"/>
      <c r="C27" s="28"/>
      <c r="D27" s="29" t="str">
        <f t="shared" si="4"/>
        <v/>
      </c>
      <c r="E27" s="28"/>
      <c r="F27" s="29" t="str">
        <f t="shared" si="5"/>
        <v/>
      </c>
      <c r="G27" s="30"/>
      <c r="H27" s="31"/>
      <c r="I27" s="31"/>
      <c r="J27" s="32"/>
      <c r="K27" s="33">
        <v>0</v>
      </c>
      <c r="L27" s="34" t="s">
        <v>21</v>
      </c>
      <c r="M27" s="42"/>
      <c r="N27" s="42"/>
      <c r="P27" t="b">
        <f t="shared" si="0"/>
        <v>1</v>
      </c>
      <c r="Q27" t="b">
        <f t="shared" si="1"/>
        <v>1</v>
      </c>
      <c r="R27" t="b">
        <f t="shared" si="2"/>
        <v>1</v>
      </c>
      <c r="S27" t="b">
        <f t="shared" si="3"/>
        <v>1</v>
      </c>
    </row>
    <row r="28" spans="1:19" ht="20.100000000000001" customHeight="1" x14ac:dyDescent="0.25">
      <c r="A28" s="26"/>
      <c r="B28" s="27"/>
      <c r="C28" s="28"/>
      <c r="D28" s="29" t="str">
        <f t="shared" si="4"/>
        <v/>
      </c>
      <c r="E28" s="28"/>
      <c r="F28" s="29" t="str">
        <f t="shared" si="5"/>
        <v/>
      </c>
      <c r="G28" s="30"/>
      <c r="H28" s="31"/>
      <c r="I28" s="31"/>
      <c r="J28" s="32"/>
      <c r="K28" s="33">
        <v>0</v>
      </c>
      <c r="L28" s="34" t="s">
        <v>21</v>
      </c>
      <c r="M28" s="42"/>
      <c r="N28" s="42"/>
      <c r="P28" t="b">
        <f t="shared" si="0"/>
        <v>1</v>
      </c>
      <c r="Q28" t="b">
        <f t="shared" si="1"/>
        <v>1</v>
      </c>
      <c r="R28" t="b">
        <f t="shared" si="2"/>
        <v>1</v>
      </c>
      <c r="S28" t="b">
        <f t="shared" si="3"/>
        <v>1</v>
      </c>
    </row>
    <row r="29" spans="1:19" ht="20.100000000000001" customHeight="1" x14ac:dyDescent="0.25">
      <c r="A29" s="26"/>
      <c r="B29" s="27"/>
      <c r="C29" s="28"/>
      <c r="D29" s="29" t="str">
        <f t="shared" si="4"/>
        <v/>
      </c>
      <c r="E29" s="28"/>
      <c r="F29" s="29" t="str">
        <f t="shared" si="5"/>
        <v/>
      </c>
      <c r="G29" s="30"/>
      <c r="H29" s="31"/>
      <c r="I29" s="31"/>
      <c r="J29" s="32"/>
      <c r="K29" s="33">
        <v>0</v>
      </c>
      <c r="L29" s="34" t="s">
        <v>21</v>
      </c>
      <c r="M29" s="42"/>
      <c r="N29" s="42"/>
      <c r="P29" t="b">
        <f t="shared" si="0"/>
        <v>1</v>
      </c>
      <c r="Q29" t="b">
        <f t="shared" si="1"/>
        <v>1</v>
      </c>
      <c r="R29" t="b">
        <f t="shared" si="2"/>
        <v>1</v>
      </c>
      <c r="S29" t="b">
        <f t="shared" si="3"/>
        <v>1</v>
      </c>
    </row>
    <row r="30" spans="1:19" ht="20.100000000000001" customHeight="1" x14ac:dyDescent="0.25">
      <c r="A30" s="26"/>
      <c r="B30" s="27"/>
      <c r="C30" s="28"/>
      <c r="D30" s="29" t="str">
        <f t="shared" si="4"/>
        <v/>
      </c>
      <c r="E30" s="28"/>
      <c r="F30" s="29" t="str">
        <f t="shared" si="5"/>
        <v/>
      </c>
      <c r="G30" s="30"/>
      <c r="H30" s="31"/>
      <c r="I30" s="31"/>
      <c r="J30" s="32"/>
      <c r="K30" s="33">
        <v>0</v>
      </c>
      <c r="L30" s="34" t="s">
        <v>21</v>
      </c>
      <c r="M30" s="42"/>
      <c r="N30" s="42"/>
      <c r="P30" t="b">
        <f t="shared" si="0"/>
        <v>1</v>
      </c>
      <c r="Q30" t="b">
        <f t="shared" si="1"/>
        <v>1</v>
      </c>
      <c r="R30" t="b">
        <f t="shared" si="2"/>
        <v>1</v>
      </c>
      <c r="S30" t="b">
        <f t="shared" si="3"/>
        <v>1</v>
      </c>
    </row>
    <row r="31" spans="1:19" ht="20.100000000000001" customHeight="1" thickBot="1" x14ac:dyDescent="0.3">
      <c r="A31" s="26"/>
      <c r="B31" s="27"/>
      <c r="C31" s="28"/>
      <c r="D31" s="35" t="str">
        <f t="shared" si="4"/>
        <v/>
      </c>
      <c r="E31" s="28"/>
      <c r="F31" s="35" t="str">
        <f t="shared" si="5"/>
        <v/>
      </c>
      <c r="G31" s="30"/>
      <c r="H31" s="31"/>
      <c r="I31" s="31"/>
      <c r="J31" s="32"/>
      <c r="K31" s="33">
        <v>0</v>
      </c>
      <c r="L31" s="34" t="s">
        <v>21</v>
      </c>
      <c r="M31" s="42"/>
      <c r="N31" s="42"/>
      <c r="P31" t="b">
        <f t="shared" si="0"/>
        <v>1</v>
      </c>
      <c r="Q31" t="b">
        <f t="shared" si="1"/>
        <v>1</v>
      </c>
      <c r="R31" t="b">
        <f t="shared" si="2"/>
        <v>1</v>
      </c>
      <c r="S31" t="b">
        <f t="shared" si="3"/>
        <v>1</v>
      </c>
    </row>
    <row r="32" spans="1:19" ht="20.100000000000001" customHeight="1" thickBot="1" x14ac:dyDescent="0.25">
      <c r="A32" s="375" t="s">
        <v>285</v>
      </c>
      <c r="B32" s="376"/>
      <c r="C32" s="36">
        <f>SUM(C12:C31)</f>
        <v>906.94</v>
      </c>
      <c r="D32" s="36">
        <f>SUM(D12:D31)</f>
        <v>47.79</v>
      </c>
      <c r="E32" s="36"/>
      <c r="F32" s="36">
        <f>SUM(F12:F31)</f>
        <v>859.15</v>
      </c>
      <c r="G32" s="36"/>
      <c r="H32" s="36"/>
      <c r="I32" s="36"/>
      <c r="J32" s="36"/>
      <c r="K32" s="36"/>
      <c r="L32" s="37"/>
      <c r="M32" s="43"/>
      <c r="N32" s="44"/>
    </row>
    <row r="34" spans="2:3" x14ac:dyDescent="0.2">
      <c r="B34" s="369" t="s">
        <v>286</v>
      </c>
      <c r="C34" s="371"/>
    </row>
    <row r="35" spans="2:3" x14ac:dyDescent="0.2">
      <c r="B35" s="38" t="s">
        <v>26</v>
      </c>
      <c r="C35" s="39" t="s">
        <v>65</v>
      </c>
    </row>
    <row r="36" spans="2:3" x14ac:dyDescent="0.2">
      <c r="B36" s="38" t="s">
        <v>44</v>
      </c>
      <c r="C36" s="39" t="s">
        <v>66</v>
      </c>
    </row>
    <row r="37" spans="2:3" x14ac:dyDescent="0.2">
      <c r="B37" s="38" t="s">
        <v>21</v>
      </c>
      <c r="C37" s="39" t="s">
        <v>287</v>
      </c>
    </row>
    <row r="38" spans="2:3" x14ac:dyDescent="0.2">
      <c r="B38" s="40" t="s">
        <v>70</v>
      </c>
      <c r="C38" s="41" t="s">
        <v>71</v>
      </c>
    </row>
  </sheetData>
  <sheetProtection sheet="1" objects="1" scenarios="1"/>
  <mergeCells count="6">
    <mergeCell ref="G8:L8"/>
    <mergeCell ref="G9:L9"/>
    <mergeCell ref="A32:B32"/>
    <mergeCell ref="B34:C34"/>
    <mergeCell ref="B1:E1"/>
    <mergeCell ref="B3:E3"/>
  </mergeCells>
  <phoneticPr fontId="6" type="noConversion"/>
  <conditionalFormatting sqref="A12:A31">
    <cfRule type="expression" dxfId="15" priority="6" stopIfTrue="1">
      <formula>AND(NOT(ISBLANK(C12)),ISBLANK(A12))</formula>
    </cfRule>
  </conditionalFormatting>
  <conditionalFormatting sqref="B12:B31">
    <cfRule type="expression" dxfId="14" priority="5" stopIfTrue="1">
      <formula>AND(NOT(ISBLANK(C12)),ISBLANK(B12))</formula>
    </cfRule>
  </conditionalFormatting>
  <conditionalFormatting sqref="B1:E1 B3:E3 C5 E5 C12:C31">
    <cfRule type="expression" dxfId="13" priority="3" stopIfTrue="1">
      <formula>ISBLANK(B1)</formula>
    </cfRule>
  </conditionalFormatting>
  <conditionalFormatting sqref="E12:E31">
    <cfRule type="expression" dxfId="12" priority="10" stopIfTrue="1">
      <formula>AND(NOT(ISBLANK(C12)),ISBLANK(E12),B12="S")</formula>
    </cfRule>
  </conditionalFormatting>
  <conditionalFormatting sqref="G12:G31">
    <cfRule type="expression" dxfId="11" priority="7" stopIfTrue="1">
      <formula>AND(ISBLANK(G12),NOT(ISBLANK(C12)))</formula>
    </cfRule>
  </conditionalFormatting>
  <conditionalFormatting sqref="H12:I31">
    <cfRule type="expression" dxfId="10" priority="8" stopIfTrue="1">
      <formula>AND(ISBLANK(H12),NOT(ISBLANK($C12)))</formula>
    </cfRule>
  </conditionalFormatting>
  <conditionalFormatting sqref="J12:J31">
    <cfRule type="expression" dxfId="9" priority="9" stopIfTrue="1">
      <formula>AND(ISBLANK(J12),NOT(ISBLANK(C12)))</formula>
    </cfRule>
  </conditionalFormatting>
  <conditionalFormatting sqref="L12:L31">
    <cfRule type="expression" priority="1" stopIfTrue="1">
      <formula>AND(SUM($P12:$T12)&gt;0,NOT(ISBLANK(L12)))</formula>
    </cfRule>
    <cfRule type="expression" dxfId="8" priority="2" stopIfTrue="1">
      <formula>SUM($P12:$T12)&gt;0</formula>
    </cfRule>
  </conditionalFormatting>
  <conditionalFormatting sqref="M12:N31">
    <cfRule type="expression" dxfId="7" priority="4" stopIfTrue="1">
      <formula>AND(NOT(ISBLANK($C12)),ISBLANK(M12))</formula>
    </cfRule>
  </conditionalFormatting>
  <dataValidations count="5">
    <dataValidation type="list" allowBlank="1" showInputMessage="1" showErrorMessage="1" sqref="B1:E1" xr:uid="{00000000-0002-0000-0C00-000000000000}">
      <formula1>"BARCLAYCARD,CORPORATE CARD"</formula1>
    </dataValidation>
    <dataValidation type="date" allowBlank="1" showInputMessage="1" showErrorMessage="1" sqref="E5" xr:uid="{00000000-0002-0000-0C00-000001000000}">
      <formula1>C5+1</formula1>
      <formula2>NOW()</formula2>
    </dataValidation>
    <dataValidation type="date" allowBlank="1" showInputMessage="1" showErrorMessage="1" sqref="C5" xr:uid="{00000000-0002-0000-0C00-000002000000}">
      <formula1>NOW()-120</formula1>
      <formula2>NOW()</formula2>
    </dataValidation>
    <dataValidation type="custom" allowBlank="1" showInputMessage="1" showErrorMessage="1" sqref="G12:J31" xr:uid="{00000000-0002-0000-0C00-000003000000}">
      <formula1>P12=TRUE</formula1>
    </dataValidation>
    <dataValidation type="list" allowBlank="1" showInputMessage="1" showErrorMessage="1" sqref="B12:B31" xr:uid="{00000000-0002-0000-0C00-000004000000}">
      <formula1>$B$35:$B$38</formula1>
    </dataValidation>
  </dataValidations>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7"/>
  <sheetViews>
    <sheetView workbookViewId="0">
      <selection activeCell="I39" sqref="C31:I39"/>
    </sheetView>
  </sheetViews>
  <sheetFormatPr defaultRowHeight="12.75" x14ac:dyDescent="0.2"/>
  <sheetData>
    <row r="1" spans="1:8" x14ac:dyDescent="0.2">
      <c r="A1" s="54" t="s">
        <v>288</v>
      </c>
      <c r="B1" s="14" t="s">
        <v>9</v>
      </c>
      <c r="C1" s="14" t="s">
        <v>10</v>
      </c>
      <c r="D1" s="14" t="s">
        <v>9</v>
      </c>
      <c r="E1" s="14" t="s">
        <v>248</v>
      </c>
      <c r="F1" s="14" t="s">
        <v>11</v>
      </c>
      <c r="G1" s="50" t="s">
        <v>289</v>
      </c>
      <c r="H1" s="51" t="s">
        <v>290</v>
      </c>
    </row>
    <row r="2" spans="1:8" x14ac:dyDescent="0.2">
      <c r="A2" s="47" t="s">
        <v>291</v>
      </c>
      <c r="B2" s="27" t="s">
        <v>44</v>
      </c>
      <c r="C2" s="28">
        <v>104.2</v>
      </c>
      <c r="D2" s="28">
        <v>0</v>
      </c>
      <c r="E2" s="28"/>
      <c r="F2" s="28">
        <f t="shared" ref="F2:F13" si="0">C2-D2</f>
        <v>104.2</v>
      </c>
      <c r="G2" s="49">
        <v>110</v>
      </c>
      <c r="H2" s="46">
        <v>8052</v>
      </c>
    </row>
    <row r="3" spans="1:8" x14ac:dyDescent="0.2">
      <c r="A3" s="47" t="s">
        <v>292</v>
      </c>
      <c r="B3" s="27" t="s">
        <v>44</v>
      </c>
      <c r="C3" s="28">
        <v>16.399999999999999</v>
      </c>
      <c r="D3" s="28">
        <v>0</v>
      </c>
      <c r="E3" s="28"/>
      <c r="F3" s="28">
        <f t="shared" si="0"/>
        <v>16.399999999999999</v>
      </c>
      <c r="G3" s="49">
        <v>110</v>
      </c>
      <c r="H3" s="46">
        <v>8052</v>
      </c>
    </row>
    <row r="4" spans="1:8" x14ac:dyDescent="0.2">
      <c r="A4" s="47" t="s">
        <v>293</v>
      </c>
      <c r="B4" s="27" t="s">
        <v>28</v>
      </c>
      <c r="C4" s="28">
        <v>194.16</v>
      </c>
      <c r="D4" s="28">
        <v>0</v>
      </c>
      <c r="E4" s="28"/>
      <c r="F4" s="28">
        <f t="shared" si="0"/>
        <v>194.16</v>
      </c>
      <c r="G4" s="49">
        <v>115</v>
      </c>
      <c r="H4" s="46">
        <v>4014</v>
      </c>
    </row>
    <row r="5" spans="1:8" x14ac:dyDescent="0.2">
      <c r="A5" s="47" t="s">
        <v>294</v>
      </c>
      <c r="B5" s="27" t="s">
        <v>21</v>
      </c>
      <c r="C5" s="53">
        <v>11.95</v>
      </c>
      <c r="D5" s="28">
        <f t="shared" ref="D5:D11" si="1">IF(B5="S",IF(ISBLANK(E5),ROUND(C5*0.2/1.2,2),E5),"")</f>
        <v>1.99</v>
      </c>
      <c r="E5" s="28"/>
      <c r="F5" s="28">
        <f t="shared" si="0"/>
        <v>9.9599999999999991</v>
      </c>
      <c r="G5" s="49">
        <v>110</v>
      </c>
      <c r="H5" s="46">
        <v>4400</v>
      </c>
    </row>
    <row r="6" spans="1:8" x14ac:dyDescent="0.2">
      <c r="A6" s="47" t="s">
        <v>294</v>
      </c>
      <c r="B6" s="27" t="s">
        <v>21</v>
      </c>
      <c r="C6" s="53">
        <v>12</v>
      </c>
      <c r="D6" s="28">
        <f t="shared" si="1"/>
        <v>2</v>
      </c>
      <c r="E6" s="28"/>
      <c r="F6" s="28">
        <f t="shared" si="0"/>
        <v>10</v>
      </c>
      <c r="G6" s="49">
        <v>110</v>
      </c>
      <c r="H6" s="46">
        <v>4400</v>
      </c>
    </row>
    <row r="7" spans="1:8" x14ac:dyDescent="0.2">
      <c r="A7" s="47" t="s">
        <v>292</v>
      </c>
      <c r="B7" s="27" t="s">
        <v>21</v>
      </c>
      <c r="C7" s="53">
        <v>53.97</v>
      </c>
      <c r="D7" s="28">
        <f t="shared" si="1"/>
        <v>9</v>
      </c>
      <c r="E7" s="28"/>
      <c r="F7" s="28">
        <f t="shared" si="0"/>
        <v>44.97</v>
      </c>
      <c r="G7" s="49">
        <v>110</v>
      </c>
      <c r="H7" s="46">
        <v>4400</v>
      </c>
    </row>
    <row r="8" spans="1:8" x14ac:dyDescent="0.2">
      <c r="A8" s="47" t="s">
        <v>293</v>
      </c>
      <c r="B8" s="27" t="s">
        <v>295</v>
      </c>
      <c r="C8" s="53">
        <v>144.25</v>
      </c>
      <c r="D8" s="28">
        <f t="shared" si="1"/>
        <v>24.04</v>
      </c>
      <c r="E8" s="28"/>
      <c r="F8" s="28">
        <f t="shared" si="0"/>
        <v>120.21000000000001</v>
      </c>
      <c r="G8" s="49">
        <v>115</v>
      </c>
      <c r="H8" s="46">
        <v>4014</v>
      </c>
    </row>
    <row r="9" spans="1:8" x14ac:dyDescent="0.2">
      <c r="A9" s="47" t="s">
        <v>296</v>
      </c>
      <c r="B9" s="27" t="s">
        <v>295</v>
      </c>
      <c r="C9" s="53">
        <v>59.99</v>
      </c>
      <c r="D9" s="28">
        <f t="shared" si="1"/>
        <v>10</v>
      </c>
      <c r="E9" s="28"/>
      <c r="F9" s="28">
        <f t="shared" si="0"/>
        <v>49.99</v>
      </c>
      <c r="G9" s="49">
        <v>110</v>
      </c>
      <c r="H9" s="46">
        <v>4400</v>
      </c>
    </row>
    <row r="10" spans="1:8" x14ac:dyDescent="0.2">
      <c r="A10" s="47" t="s">
        <v>297</v>
      </c>
      <c r="B10" s="27" t="s">
        <v>295</v>
      </c>
      <c r="C10" s="53">
        <v>194.4</v>
      </c>
      <c r="D10" s="28">
        <f t="shared" si="1"/>
        <v>32.4</v>
      </c>
      <c r="E10" s="28"/>
      <c r="F10" s="48">
        <f t="shared" si="0"/>
        <v>162</v>
      </c>
      <c r="G10" s="49">
        <v>110</v>
      </c>
      <c r="H10" s="46">
        <v>4400</v>
      </c>
    </row>
    <row r="11" spans="1:8" x14ac:dyDescent="0.2">
      <c r="A11" s="47" t="s">
        <v>298</v>
      </c>
      <c r="B11" s="27" t="s">
        <v>295</v>
      </c>
      <c r="C11" s="53">
        <v>3.1</v>
      </c>
      <c r="D11" s="29">
        <f t="shared" si="1"/>
        <v>0.52</v>
      </c>
      <c r="E11" s="28"/>
      <c r="F11" s="48">
        <f t="shared" si="0"/>
        <v>2.58</v>
      </c>
      <c r="G11" s="49">
        <v>115</v>
      </c>
      <c r="H11" s="46">
        <v>4014</v>
      </c>
    </row>
    <row r="12" spans="1:8" x14ac:dyDescent="0.2">
      <c r="A12" s="47" t="s">
        <v>298</v>
      </c>
      <c r="B12" s="27" t="s">
        <v>299</v>
      </c>
      <c r="C12" s="28">
        <v>13.2</v>
      </c>
      <c r="D12" s="28">
        <v>0</v>
      </c>
      <c r="E12" s="28"/>
      <c r="F12" s="48">
        <f t="shared" si="0"/>
        <v>13.2</v>
      </c>
      <c r="G12" s="49">
        <v>115</v>
      </c>
      <c r="H12" s="46">
        <v>4014</v>
      </c>
    </row>
    <row r="13" spans="1:8" x14ac:dyDescent="0.2">
      <c r="A13" s="47" t="s">
        <v>298</v>
      </c>
      <c r="B13" s="27" t="s">
        <v>299</v>
      </c>
      <c r="C13" s="28">
        <v>24.75</v>
      </c>
      <c r="D13" s="29">
        <v>0</v>
      </c>
      <c r="E13" s="28"/>
      <c r="F13" s="48">
        <f t="shared" si="0"/>
        <v>24.75</v>
      </c>
      <c r="G13" s="49">
        <v>115</v>
      </c>
      <c r="H13" s="46">
        <v>4014</v>
      </c>
    </row>
    <row r="19" spans="2:7" x14ac:dyDescent="0.2">
      <c r="D19" t="s">
        <v>300</v>
      </c>
      <c r="E19" t="s">
        <v>301</v>
      </c>
      <c r="G19" t="s">
        <v>302</v>
      </c>
    </row>
    <row r="20" spans="2:7" x14ac:dyDescent="0.2">
      <c r="C20" t="s">
        <v>303</v>
      </c>
      <c r="D20" s="52">
        <f>SUM(C5:C11)</f>
        <v>479.66000000000008</v>
      </c>
      <c r="E20" s="52">
        <f>SUM(D5:D11)</f>
        <v>79.95</v>
      </c>
      <c r="F20" s="52"/>
      <c r="G20" s="52">
        <f t="shared" ref="G20" si="2">SUM(F5:F11)</f>
        <v>399.71</v>
      </c>
    </row>
    <row r="23" spans="2:7" x14ac:dyDescent="0.2">
      <c r="B23">
        <v>110</v>
      </c>
      <c r="C23">
        <v>4400</v>
      </c>
      <c r="D23" s="52">
        <f>SUM(C5:C7)</f>
        <v>77.92</v>
      </c>
      <c r="E23" s="52">
        <f t="shared" ref="E23:G23" si="3">SUM(D5:D7)</f>
        <v>12.99</v>
      </c>
      <c r="F23" s="52"/>
      <c r="G23" s="52">
        <f t="shared" si="3"/>
        <v>64.930000000000007</v>
      </c>
    </row>
    <row r="24" spans="2:7" x14ac:dyDescent="0.2">
      <c r="B24">
        <v>110</v>
      </c>
      <c r="C24">
        <v>4400</v>
      </c>
      <c r="D24" s="52">
        <f>SUM(C9:C10)</f>
        <v>254.39000000000001</v>
      </c>
      <c r="E24" s="52">
        <f t="shared" ref="E24:G24" si="4">SUM(D9:D10)</f>
        <v>42.4</v>
      </c>
      <c r="F24" s="52">
        <f t="shared" si="4"/>
        <v>0</v>
      </c>
      <c r="G24" s="52">
        <f t="shared" si="4"/>
        <v>211.99</v>
      </c>
    </row>
    <row r="25" spans="2:7" x14ac:dyDescent="0.2">
      <c r="B25">
        <v>115</v>
      </c>
      <c r="C25">
        <v>4014</v>
      </c>
      <c r="D25" s="52">
        <f>SUM(C8)</f>
        <v>144.25</v>
      </c>
      <c r="E25" s="52">
        <f>SUM(D8)</f>
        <v>24.04</v>
      </c>
      <c r="F25" s="52"/>
      <c r="G25" s="52">
        <f>SUM(F8)</f>
        <v>120.21000000000001</v>
      </c>
    </row>
    <row r="26" spans="2:7" x14ac:dyDescent="0.2">
      <c r="B26">
        <v>115</v>
      </c>
      <c r="C26">
        <v>4014</v>
      </c>
      <c r="D26" s="52">
        <f>SUM(C11)</f>
        <v>3.1</v>
      </c>
      <c r="E26" s="52">
        <f t="shared" ref="E26:G26" si="5">SUM(D11)</f>
        <v>0.52</v>
      </c>
      <c r="F26" s="52">
        <f t="shared" si="5"/>
        <v>0</v>
      </c>
      <c r="G26" s="52">
        <f t="shared" si="5"/>
        <v>2.58</v>
      </c>
    </row>
    <row r="31" spans="2:7" x14ac:dyDescent="0.2">
      <c r="C31" t="s">
        <v>304</v>
      </c>
    </row>
    <row r="32" spans="2:7" x14ac:dyDescent="0.2">
      <c r="B32">
        <v>110</v>
      </c>
      <c r="C32">
        <v>8052</v>
      </c>
      <c r="D32" s="52">
        <f>SUM(C2:C3)</f>
        <v>120.6</v>
      </c>
      <c r="E32" s="52">
        <f t="shared" ref="E32:G32" si="6">SUM(D2:D3)</f>
        <v>0</v>
      </c>
      <c r="F32" s="52">
        <f t="shared" si="6"/>
        <v>0</v>
      </c>
      <c r="G32" s="52">
        <f t="shared" si="6"/>
        <v>120.6</v>
      </c>
    </row>
    <row r="33" spans="2:7" x14ac:dyDescent="0.2">
      <c r="B33">
        <v>115</v>
      </c>
      <c r="C33">
        <v>4014</v>
      </c>
      <c r="D33" s="52">
        <f>SUM(C4)</f>
        <v>194.16</v>
      </c>
      <c r="E33" s="52">
        <f t="shared" ref="E33:G33" si="7">SUM(D4)</f>
        <v>0</v>
      </c>
      <c r="F33" s="52">
        <f t="shared" si="7"/>
        <v>0</v>
      </c>
      <c r="G33" s="52">
        <f t="shared" si="7"/>
        <v>194.16</v>
      </c>
    </row>
    <row r="36" spans="2:7" x14ac:dyDescent="0.2">
      <c r="C36" t="s">
        <v>305</v>
      </c>
    </row>
    <row r="37" spans="2:7" x14ac:dyDescent="0.2">
      <c r="B37">
        <v>115</v>
      </c>
      <c r="C37">
        <v>4014</v>
      </c>
      <c r="D37" s="52">
        <f>SUM(C12:C13)</f>
        <v>37.950000000000003</v>
      </c>
      <c r="E37" s="52">
        <f t="shared" ref="E37:G37" si="8">SUM(D12:D13)</f>
        <v>0</v>
      </c>
      <c r="F37" s="52">
        <f t="shared" si="8"/>
        <v>0</v>
      </c>
      <c r="G37" s="52">
        <f t="shared" si="8"/>
        <v>37.950000000000003</v>
      </c>
    </row>
  </sheetData>
  <sortState xmlns:xlrd2="http://schemas.microsoft.com/office/spreadsheetml/2017/richdata2" ref="A2:H13">
    <sortCondition ref="B2:B13"/>
  </sortState>
  <conditionalFormatting sqref="A2:A13">
    <cfRule type="expression" dxfId="6" priority="2" stopIfTrue="1">
      <formula>AND(NOT(ISBLANK(C2)),ISBLANK(A2))</formula>
    </cfRule>
  </conditionalFormatting>
  <conditionalFormatting sqref="B2:B13">
    <cfRule type="expression" dxfId="5" priority="1" stopIfTrue="1">
      <formula>AND(NOT(ISBLANK(C2)),ISBLANK(B2))</formula>
    </cfRule>
  </conditionalFormatting>
  <conditionalFormatting sqref="C2:C13">
    <cfRule type="expression" dxfId="4" priority="8" stopIfTrue="1">
      <formula>ISBLANK(C2)</formula>
    </cfRule>
  </conditionalFormatting>
  <conditionalFormatting sqref="D2:D11">
    <cfRule type="expression" dxfId="3" priority="5" stopIfTrue="1">
      <formula>AND(NOT(ISBLANK(B2)),ISBLANK(D2),A2="S")</formula>
    </cfRule>
  </conditionalFormatting>
  <conditionalFormatting sqref="E2:E12">
    <cfRule type="expression" dxfId="2" priority="11" stopIfTrue="1">
      <formula>AND(NOT(ISBLANK(C2)),ISBLANK(E2),B2="S")</formula>
    </cfRule>
  </conditionalFormatting>
  <conditionalFormatting sqref="E13">
    <cfRule type="expression" dxfId="1" priority="12" stopIfTrue="1">
      <formula>AND(NOT(ISBLANK(C14)),ISBLANK(E13),B14="S")</formula>
    </cfRule>
  </conditionalFormatting>
  <conditionalFormatting sqref="F2:F9">
    <cfRule type="expression" dxfId="0" priority="3" stopIfTrue="1">
      <formula>ISBLANK(F2)</formula>
    </cfRule>
  </conditionalFormatting>
  <dataValidations count="1">
    <dataValidation type="list" allowBlank="1" showInputMessage="1" showErrorMessage="1" sqref="B2:B13" xr:uid="{00000000-0002-0000-0D00-000000000000}">
      <formula1>$B$42:$B$45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572A1-F633-439E-A117-F6A87430A1C9}">
  <dimension ref="A1:L34"/>
  <sheetViews>
    <sheetView topLeftCell="A5" workbookViewId="0">
      <selection activeCell="A15" sqref="A15"/>
    </sheetView>
  </sheetViews>
  <sheetFormatPr defaultColWidth="9.42578125" defaultRowHeight="15" x14ac:dyDescent="0.25"/>
  <cols>
    <col min="1" max="1" width="49.5703125" style="161" customWidth="1"/>
    <col min="2" max="2" width="8.7109375" style="159" customWidth="1"/>
    <col min="3" max="3" width="37.5703125" style="161" bestFit="1" customWidth="1"/>
    <col min="4" max="4" width="16.7109375" style="161" bestFit="1" customWidth="1"/>
    <col min="5" max="5" width="14.85546875" style="161" customWidth="1"/>
    <col min="6" max="6" width="16.42578125" style="161" bestFit="1" customWidth="1"/>
    <col min="7" max="7" width="19.28515625" style="161" customWidth="1"/>
    <col min="8" max="8" width="19.42578125" style="161" bestFit="1" customWidth="1"/>
    <col min="9" max="9" width="75.5703125" style="161" customWidth="1"/>
    <col min="10" max="10" width="14.7109375" style="161" bestFit="1" customWidth="1"/>
    <col min="11" max="12" width="20.5703125" style="161" bestFit="1" customWidth="1"/>
    <col min="13" max="14" width="12" style="161" bestFit="1" customWidth="1"/>
    <col min="15" max="15" width="11.7109375" style="161" bestFit="1" customWidth="1"/>
    <col min="16" max="16" width="18" style="161" bestFit="1" customWidth="1"/>
    <col min="17" max="21" width="12.140625" style="161" bestFit="1" customWidth="1"/>
    <col min="22" max="22" width="19.42578125" style="161" bestFit="1" customWidth="1"/>
    <col min="23" max="16384" width="9.42578125" style="161"/>
  </cols>
  <sheetData>
    <row r="1" spans="1:12" s="58" customFormat="1" ht="18" customHeight="1" x14ac:dyDescent="0.25">
      <c r="A1" s="183" t="s">
        <v>0</v>
      </c>
      <c r="B1" s="323" t="s">
        <v>1</v>
      </c>
      <c r="C1" s="324"/>
      <c r="D1" s="324"/>
      <c r="E1" s="325"/>
      <c r="F1" s="56"/>
      <c r="G1" s="56"/>
      <c r="H1" s="56"/>
      <c r="I1" s="56"/>
      <c r="J1" s="57"/>
      <c r="K1" s="57"/>
      <c r="L1" s="57"/>
    </row>
    <row r="2" spans="1:12" s="58" customFormat="1" ht="18" customHeight="1" x14ac:dyDescent="0.25">
      <c r="A2" s="184" t="s">
        <v>2</v>
      </c>
      <c r="B2" s="326" t="s">
        <v>114</v>
      </c>
      <c r="C2" s="327"/>
      <c r="D2" s="327"/>
      <c r="E2" s="328"/>
      <c r="F2" s="60"/>
      <c r="G2" s="60"/>
      <c r="H2" s="60"/>
      <c r="I2" s="60"/>
    </row>
    <row r="3" spans="1:12" s="58" customFormat="1" ht="18" customHeight="1" x14ac:dyDescent="0.25">
      <c r="A3" s="185" t="s">
        <v>4</v>
      </c>
      <c r="B3" s="186" t="s">
        <v>5</v>
      </c>
      <c r="C3" s="187">
        <v>45211</v>
      </c>
      <c r="D3" s="186" t="s">
        <v>6</v>
      </c>
      <c r="E3" s="187">
        <v>45241</v>
      </c>
      <c r="F3" s="64"/>
    </row>
    <row r="4" spans="1:12" s="58" customFormat="1" ht="18" customHeight="1" x14ac:dyDescent="0.25">
      <c r="A4" s="64"/>
      <c r="B4" s="64"/>
      <c r="C4" s="64"/>
      <c r="D4" s="64"/>
      <c r="E4" s="64"/>
      <c r="F4" s="64"/>
    </row>
    <row r="5" spans="1:12" ht="23.25" x14ac:dyDescent="0.35">
      <c r="A5" s="158" t="s">
        <v>117</v>
      </c>
      <c r="C5" s="160" t="s">
        <v>118</v>
      </c>
    </row>
    <row r="6" spans="1:12" ht="15.75" x14ac:dyDescent="0.25">
      <c r="D6" s="162"/>
      <c r="I6" s="163"/>
    </row>
    <row r="7" spans="1:12" ht="15.75" x14ac:dyDescent="0.25">
      <c r="C7" s="164" t="s">
        <v>119</v>
      </c>
      <c r="E7" s="163"/>
      <c r="I7" s="163"/>
    </row>
    <row r="8" spans="1:12" ht="58.5" customHeight="1" x14ac:dyDescent="0.25">
      <c r="C8" s="165" t="s">
        <v>120</v>
      </c>
      <c r="E8" s="165" t="s">
        <v>306</v>
      </c>
      <c r="F8" s="165" t="s">
        <v>122</v>
      </c>
      <c r="I8" s="165" t="s">
        <v>123</v>
      </c>
    </row>
    <row r="9" spans="1:12" x14ac:dyDescent="0.25">
      <c r="A9" s="166" t="s">
        <v>124</v>
      </c>
      <c r="C9" s="166" t="s">
        <v>125</v>
      </c>
      <c r="D9" s="161" t="s">
        <v>126</v>
      </c>
      <c r="E9" s="166" t="s">
        <v>127</v>
      </c>
      <c r="F9" s="166" t="s">
        <v>128</v>
      </c>
      <c r="G9" s="161" t="s">
        <v>129</v>
      </c>
      <c r="H9" s="161" t="s">
        <v>130</v>
      </c>
      <c r="I9" s="161" t="s">
        <v>131</v>
      </c>
    </row>
    <row r="10" spans="1:12" x14ac:dyDescent="0.25">
      <c r="A10" s="167" t="s">
        <v>114</v>
      </c>
      <c r="C10" s="168" t="s">
        <v>307</v>
      </c>
      <c r="D10" s="169">
        <v>10</v>
      </c>
      <c r="E10" s="170">
        <v>12.5</v>
      </c>
      <c r="F10" s="171" t="s">
        <v>44</v>
      </c>
      <c r="G10" s="169"/>
      <c r="H10" s="169" t="s">
        <v>134</v>
      </c>
      <c r="I10" s="167" t="s">
        <v>308</v>
      </c>
    </row>
    <row r="11" spans="1:12" x14ac:dyDescent="0.25">
      <c r="A11" s="166" t="s">
        <v>136</v>
      </c>
      <c r="C11" s="168" t="s">
        <v>307</v>
      </c>
      <c r="D11" s="169">
        <v>10</v>
      </c>
      <c r="E11" s="170">
        <v>52.5</v>
      </c>
      <c r="F11" s="171" t="s">
        <v>44</v>
      </c>
      <c r="G11" s="169"/>
      <c r="H11" s="169" t="s">
        <v>134</v>
      </c>
      <c r="I11" s="167" t="s">
        <v>309</v>
      </c>
    </row>
    <row r="12" spans="1:12" x14ac:dyDescent="0.25">
      <c r="A12" s="167" t="s">
        <v>177</v>
      </c>
      <c r="C12" s="168" t="s">
        <v>307</v>
      </c>
      <c r="D12" s="169">
        <v>10</v>
      </c>
      <c r="E12" s="170">
        <v>105</v>
      </c>
      <c r="F12" s="171" t="s">
        <v>44</v>
      </c>
      <c r="G12" s="169"/>
      <c r="H12" s="169" t="s">
        <v>134</v>
      </c>
      <c r="I12" s="167" t="s">
        <v>309</v>
      </c>
    </row>
    <row r="13" spans="1:12" x14ac:dyDescent="0.25">
      <c r="C13" s="168" t="s">
        <v>307</v>
      </c>
      <c r="D13" s="169">
        <v>10</v>
      </c>
      <c r="E13" s="170">
        <v>105</v>
      </c>
      <c r="F13" s="171" t="s">
        <v>44</v>
      </c>
      <c r="G13" s="169"/>
      <c r="H13" s="169" t="s">
        <v>134</v>
      </c>
      <c r="I13" s="167" t="s">
        <v>309</v>
      </c>
    </row>
    <row r="14" spans="1:12" x14ac:dyDescent="0.25">
      <c r="C14" s="168" t="s">
        <v>307</v>
      </c>
      <c r="D14" s="169">
        <v>10</v>
      </c>
      <c r="E14" s="170">
        <v>-12.5</v>
      </c>
      <c r="F14" s="171" t="s">
        <v>21</v>
      </c>
      <c r="G14" s="169"/>
      <c r="H14" s="169" t="s">
        <v>134</v>
      </c>
      <c r="I14" s="167" t="s">
        <v>310</v>
      </c>
    </row>
    <row r="15" spans="1:12" x14ac:dyDescent="0.25">
      <c r="C15" s="168" t="s">
        <v>307</v>
      </c>
      <c r="D15" s="169">
        <v>10</v>
      </c>
      <c r="E15" s="170">
        <v>-52.5</v>
      </c>
      <c r="F15" s="171" t="s">
        <v>21</v>
      </c>
      <c r="G15" s="169"/>
      <c r="H15" s="169" t="s">
        <v>134</v>
      </c>
      <c r="I15" s="167" t="s">
        <v>311</v>
      </c>
    </row>
    <row r="16" spans="1:12" x14ac:dyDescent="0.25">
      <c r="C16" s="168" t="s">
        <v>307</v>
      </c>
      <c r="D16" s="169">
        <v>10</v>
      </c>
      <c r="E16" s="170">
        <v>-105</v>
      </c>
      <c r="F16" s="171" t="s">
        <v>21</v>
      </c>
      <c r="G16" s="169"/>
      <c r="H16" s="169" t="s">
        <v>134</v>
      </c>
      <c r="I16" s="167" t="s">
        <v>311</v>
      </c>
    </row>
    <row r="17" spans="1:9" x14ac:dyDescent="0.25">
      <c r="C17" s="168" t="s">
        <v>307</v>
      </c>
      <c r="D17" s="169">
        <v>10</v>
      </c>
      <c r="E17" s="170">
        <v>-105</v>
      </c>
      <c r="F17" s="171" t="s">
        <v>21</v>
      </c>
      <c r="G17" s="169"/>
      <c r="H17" s="169" t="s">
        <v>134</v>
      </c>
      <c r="I17" s="167" t="s">
        <v>311</v>
      </c>
    </row>
    <row r="18" spans="1:9" x14ac:dyDescent="0.25">
      <c r="C18" s="168" t="s">
        <v>307</v>
      </c>
      <c r="D18" s="169">
        <v>10</v>
      </c>
      <c r="E18" s="171">
        <v>-105</v>
      </c>
      <c r="F18" s="171" t="s">
        <v>21</v>
      </c>
      <c r="G18" s="169"/>
      <c r="H18" s="169" t="s">
        <v>134</v>
      </c>
      <c r="I18" s="167" t="s">
        <v>115</v>
      </c>
    </row>
    <row r="19" spans="1:9" x14ac:dyDescent="0.25">
      <c r="C19" s="168" t="s">
        <v>307</v>
      </c>
      <c r="D19" s="169">
        <v>10</v>
      </c>
      <c r="E19" s="171">
        <v>-157.5</v>
      </c>
      <c r="F19" s="171" t="s">
        <v>21</v>
      </c>
      <c r="G19" s="169"/>
      <c r="H19" s="169" t="s">
        <v>134</v>
      </c>
      <c r="I19" s="167" t="s">
        <v>115</v>
      </c>
    </row>
    <row r="20" spans="1:9" x14ac:dyDescent="0.25">
      <c r="C20" s="168" t="s">
        <v>307</v>
      </c>
      <c r="D20" s="169">
        <v>10</v>
      </c>
      <c r="E20" s="171">
        <v>-72.94</v>
      </c>
      <c r="F20" s="171" t="s">
        <v>21</v>
      </c>
      <c r="G20" s="169"/>
      <c r="H20" s="169" t="s">
        <v>134</v>
      </c>
      <c r="I20" s="167" t="s">
        <v>116</v>
      </c>
    </row>
    <row r="21" spans="1:9" x14ac:dyDescent="0.25">
      <c r="C21" s="172"/>
      <c r="D21" s="169">
        <v>10</v>
      </c>
      <c r="E21" s="171"/>
      <c r="F21" s="171" t="s">
        <v>44</v>
      </c>
      <c r="G21" s="169"/>
      <c r="H21" s="169" t="s">
        <v>134</v>
      </c>
      <c r="I21" s="167"/>
    </row>
    <row r="22" spans="1:9" x14ac:dyDescent="0.25">
      <c r="C22" s="172"/>
      <c r="D22" s="169">
        <v>10</v>
      </c>
      <c r="E22" s="171"/>
      <c r="F22" s="171" t="s">
        <v>44</v>
      </c>
      <c r="G22" s="169"/>
      <c r="H22" s="169" t="s">
        <v>134</v>
      </c>
      <c r="I22" s="167"/>
    </row>
    <row r="23" spans="1:9" ht="15.75" thickBot="1" x14ac:dyDescent="0.3">
      <c r="C23" s="172"/>
      <c r="D23" s="169">
        <v>10</v>
      </c>
      <c r="E23" s="171"/>
      <c r="F23" s="171" t="s">
        <v>44</v>
      </c>
      <c r="G23" s="169"/>
      <c r="H23" s="169" t="s">
        <v>134</v>
      </c>
      <c r="I23" s="167"/>
    </row>
    <row r="24" spans="1:9" ht="15.75" thickBot="1" x14ac:dyDescent="0.3">
      <c r="D24" s="173" t="s">
        <v>159</v>
      </c>
      <c r="E24" s="174">
        <f>SUM(E10:E23)</f>
        <v>-335.44</v>
      </c>
    </row>
    <row r="25" spans="1:9" ht="15.75" x14ac:dyDescent="0.25">
      <c r="A25" s="175"/>
    </row>
    <row r="27" spans="1:9" ht="66.75" customHeight="1" x14ac:dyDescent="0.25">
      <c r="C27" s="164" t="s">
        <v>160</v>
      </c>
      <c r="D27" s="165" t="s">
        <v>161</v>
      </c>
      <c r="F27" s="165" t="s">
        <v>312</v>
      </c>
      <c r="I27" s="165" t="s">
        <v>163</v>
      </c>
    </row>
    <row r="28" spans="1:9" ht="15.75" x14ac:dyDescent="0.25">
      <c r="A28" s="176"/>
      <c r="C28" s="161" t="s">
        <v>164</v>
      </c>
      <c r="D28" s="166" t="s">
        <v>165</v>
      </c>
      <c r="E28" s="161" t="s">
        <v>166</v>
      </c>
      <c r="F28" s="166" t="s">
        <v>18</v>
      </c>
      <c r="G28" s="161" t="s">
        <v>128</v>
      </c>
      <c r="H28" s="161" t="s">
        <v>167</v>
      </c>
      <c r="I28" s="161" t="s">
        <v>168</v>
      </c>
    </row>
    <row r="29" spans="1:9" ht="15.75" x14ac:dyDescent="0.25">
      <c r="A29" s="177" t="s">
        <v>169</v>
      </c>
      <c r="C29" s="169" t="s">
        <v>170</v>
      </c>
      <c r="D29" s="178">
        <v>45241</v>
      </c>
      <c r="E29" s="179">
        <v>10</v>
      </c>
      <c r="F29" s="167">
        <v>-335.44</v>
      </c>
      <c r="G29" s="169"/>
      <c r="H29" s="169"/>
      <c r="I29" s="180" t="s">
        <v>313</v>
      </c>
    </row>
    <row r="32" spans="1:9" x14ac:dyDescent="0.25">
      <c r="E32" s="181" t="s">
        <v>172</v>
      </c>
      <c r="F32" s="182">
        <f>E24-F29</f>
        <v>0</v>
      </c>
    </row>
    <row r="34" spans="5:5" ht="15.75" x14ac:dyDescent="0.25">
      <c r="E34" s="175" t="s">
        <v>173</v>
      </c>
    </row>
  </sheetData>
  <mergeCells count="2">
    <mergeCell ref="B1:E1"/>
    <mergeCell ref="B2:E2"/>
  </mergeCells>
  <conditionalFormatting sqref="B1:B2">
    <cfRule type="expression" dxfId="116" priority="3" stopIfTrue="1">
      <formula>ISBLANK(B1)</formula>
    </cfRule>
  </conditionalFormatting>
  <conditionalFormatting sqref="C3">
    <cfRule type="expression" dxfId="115" priority="2" stopIfTrue="1">
      <formula>ISBLANK(C3)</formula>
    </cfRule>
  </conditionalFormatting>
  <conditionalFormatting sqref="E3">
    <cfRule type="expression" dxfId="114" priority="1" stopIfTrue="1">
      <formula>ISBLANK(E3)</formula>
    </cfRule>
  </conditionalFormatting>
  <dataValidations count="2">
    <dataValidation type="date" allowBlank="1" showInputMessage="1" showErrorMessage="1" sqref="E3 C3" xr:uid="{BD7CAD7A-40B8-4C17-9B79-59CCFF3D8CB7}">
      <formula1>44938</formula1>
      <formula2>73031</formula2>
    </dataValidation>
    <dataValidation type="textLength" operator="lessThan" allowBlank="1" showInputMessage="1" showErrorMessage="1" sqref="B2" xr:uid="{5F48F1EA-4D28-4CFD-B629-D161778EA517}">
      <formula1>250</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C626D-2E9D-4FFD-A5E2-BC5DCF033075}">
  <sheetPr>
    <tabColor theme="0"/>
  </sheetPr>
  <dimension ref="A1:X44"/>
  <sheetViews>
    <sheetView topLeftCell="A3" zoomScale="70" zoomScaleNormal="70" workbookViewId="0">
      <selection activeCell="D27" sqref="D27"/>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style="16" bestFit="1" customWidth="1"/>
    <col min="11" max="11" width="27.42578125" customWidth="1"/>
    <col min="12" max="12" width="36.42578125" bestFit="1" customWidth="1"/>
    <col min="14" max="17" width="0" hidden="1" customWidth="1" outlineLevel="1"/>
    <col min="18" max="18" width="9.140625" collapsed="1"/>
  </cols>
  <sheetData>
    <row r="1" spans="1:24" s="58" customFormat="1" ht="18" customHeight="1" x14ac:dyDescent="0.25">
      <c r="A1" s="55" t="s">
        <v>0</v>
      </c>
      <c r="B1" s="337" t="s">
        <v>1</v>
      </c>
      <c r="C1" s="338"/>
      <c r="D1" s="338"/>
      <c r="E1" s="56"/>
      <c r="F1" s="56"/>
      <c r="G1" s="56"/>
      <c r="H1" s="56"/>
      <c r="I1" s="56"/>
      <c r="J1" s="102"/>
      <c r="K1" s="57"/>
      <c r="L1" s="57"/>
    </row>
    <row r="2" spans="1:24" s="58" customFormat="1" ht="18" customHeight="1" x14ac:dyDescent="0.25">
      <c r="A2" s="59" t="s">
        <v>2</v>
      </c>
      <c r="B2" s="337" t="s">
        <v>3</v>
      </c>
      <c r="C2" s="338"/>
      <c r="D2" s="338"/>
      <c r="E2" s="60"/>
      <c r="F2" s="60"/>
      <c r="G2" s="60"/>
      <c r="H2" s="60"/>
      <c r="I2" s="60"/>
      <c r="J2" s="69"/>
    </row>
    <row r="3" spans="1:24" s="58" customFormat="1" ht="18" customHeight="1" x14ac:dyDescent="0.25">
      <c r="A3" s="61" t="s">
        <v>4</v>
      </c>
      <c r="B3" s="62" t="s">
        <v>5</v>
      </c>
      <c r="C3" s="63">
        <v>45211</v>
      </c>
      <c r="D3" s="62" t="s">
        <v>6</v>
      </c>
      <c r="E3" s="63">
        <v>45241</v>
      </c>
      <c r="F3" s="64"/>
      <c r="J3" s="69"/>
    </row>
    <row r="4" spans="1:24" s="58" customFormat="1" ht="18" customHeight="1" x14ac:dyDescent="0.25">
      <c r="A4" s="65"/>
      <c r="B4" s="65"/>
      <c r="C4" s="65"/>
      <c r="D4" s="65"/>
      <c r="E4" s="65"/>
      <c r="F4" s="66"/>
      <c r="G4" s="66"/>
      <c r="H4" s="66"/>
      <c r="I4" s="65"/>
      <c r="J4" s="65"/>
      <c r="K4" s="65"/>
    </row>
    <row r="5" spans="1:24" s="58" customFormat="1" ht="18" customHeight="1" x14ac:dyDescent="0.25">
      <c r="A5" s="339" t="s">
        <v>7</v>
      </c>
      <c r="B5" s="340"/>
      <c r="C5" s="340"/>
      <c r="D5" s="340"/>
      <c r="E5" s="340"/>
      <c r="F5" s="340"/>
      <c r="G5" s="340"/>
      <c r="H5" s="340"/>
      <c r="I5" s="340"/>
      <c r="J5" s="340"/>
      <c r="K5" s="340"/>
      <c r="L5" s="341"/>
    </row>
    <row r="6" spans="1:24" s="58" customFormat="1" ht="18" customHeight="1" x14ac:dyDescent="0.25">
      <c r="A6" s="65"/>
      <c r="B6" s="65"/>
      <c r="C6" s="65"/>
      <c r="D6" s="65"/>
      <c r="E6" s="65"/>
      <c r="F6" s="66"/>
      <c r="G6" s="66"/>
      <c r="H6" s="66"/>
      <c r="I6" s="65"/>
      <c r="J6" s="65"/>
      <c r="K6" s="65"/>
      <c r="L6" s="67"/>
    </row>
    <row r="7" spans="1:24" s="58" customFormat="1" ht="18" x14ac:dyDescent="0.25">
      <c r="A7" s="342" t="s">
        <v>8</v>
      </c>
      <c r="B7" s="68" t="s">
        <v>9</v>
      </c>
      <c r="C7" s="68" t="s">
        <v>10</v>
      </c>
      <c r="D7" s="68" t="s">
        <v>9</v>
      </c>
      <c r="E7" s="68" t="s">
        <v>11</v>
      </c>
      <c r="F7" s="345" t="s">
        <v>12</v>
      </c>
      <c r="G7" s="346"/>
      <c r="H7" s="347"/>
      <c r="I7" s="348" t="s">
        <v>13</v>
      </c>
      <c r="J7" s="348" t="s">
        <v>14</v>
      </c>
      <c r="K7" s="351" t="s">
        <v>15</v>
      </c>
      <c r="L7" s="354" t="s">
        <v>16</v>
      </c>
      <c r="M7" s="69"/>
      <c r="N7" s="69"/>
      <c r="O7" s="69"/>
      <c r="P7" s="69"/>
      <c r="Q7" s="69"/>
      <c r="R7" s="69"/>
      <c r="S7" s="69"/>
      <c r="T7" s="69"/>
      <c r="U7" s="69"/>
      <c r="V7" s="69"/>
      <c r="W7" s="69"/>
      <c r="X7" s="69"/>
    </row>
    <row r="8" spans="1:24" s="58" customFormat="1" ht="18" x14ac:dyDescent="0.25">
      <c r="A8" s="343"/>
      <c r="B8" s="70" t="s">
        <v>17</v>
      </c>
      <c r="C8" s="70" t="s">
        <v>18</v>
      </c>
      <c r="D8" s="70" t="s">
        <v>18</v>
      </c>
      <c r="E8" s="70" t="s">
        <v>18</v>
      </c>
      <c r="F8" s="357" t="s">
        <v>19</v>
      </c>
      <c r="G8" s="358"/>
      <c r="H8" s="359"/>
      <c r="I8" s="349"/>
      <c r="J8" s="349"/>
      <c r="K8" s="352"/>
      <c r="L8" s="355"/>
      <c r="M8" s="69"/>
      <c r="N8" s="69"/>
      <c r="O8" s="69"/>
      <c r="P8" s="69"/>
      <c r="Q8" s="69"/>
      <c r="R8" s="69"/>
      <c r="S8" s="69"/>
      <c r="T8" s="69"/>
      <c r="U8" s="69"/>
      <c r="V8" s="69"/>
      <c r="W8" s="69"/>
      <c r="X8" s="69"/>
    </row>
    <row r="9" spans="1:24" s="58" customFormat="1" ht="18" customHeight="1" x14ac:dyDescent="0.25">
      <c r="A9" s="344"/>
      <c r="B9" s="71"/>
      <c r="C9" s="71" t="s">
        <v>20</v>
      </c>
      <c r="D9" s="71" t="s">
        <v>20</v>
      </c>
      <c r="E9" s="71" t="s">
        <v>20</v>
      </c>
      <c r="F9" s="360"/>
      <c r="G9" s="361"/>
      <c r="H9" s="362"/>
      <c r="I9" s="350"/>
      <c r="J9" s="350"/>
      <c r="K9" s="353"/>
      <c r="L9" s="356"/>
    </row>
    <row r="10" spans="1:24" s="58" customFormat="1" ht="18" customHeight="1" x14ac:dyDescent="0.25">
      <c r="A10" s="72"/>
      <c r="B10" s="71"/>
      <c r="C10" s="71"/>
      <c r="D10" s="71"/>
      <c r="E10" s="71"/>
      <c r="F10" s="71"/>
      <c r="G10" s="71"/>
      <c r="H10" s="71"/>
      <c r="I10" s="71"/>
      <c r="J10" s="71"/>
      <c r="K10" s="74"/>
      <c r="L10" s="74"/>
    </row>
    <row r="11" spans="1:24" s="110" customFormat="1" ht="18.75" customHeight="1" x14ac:dyDescent="0.3">
      <c r="A11" s="103">
        <v>45210</v>
      </c>
      <c r="B11" s="97" t="s">
        <v>21</v>
      </c>
      <c r="C11" s="98">
        <v>1070.28</v>
      </c>
      <c r="D11" s="98">
        <v>178.38</v>
      </c>
      <c r="E11" s="98">
        <v>891.9</v>
      </c>
      <c r="F11" s="104">
        <v>205</v>
      </c>
      <c r="G11" s="105">
        <v>3001</v>
      </c>
      <c r="H11" s="106"/>
      <c r="I11" s="107" t="s">
        <v>22</v>
      </c>
      <c r="J11" s="108" t="s">
        <v>23</v>
      </c>
      <c r="K11" s="109" t="s">
        <v>24</v>
      </c>
      <c r="L11" s="109" t="s">
        <v>25</v>
      </c>
      <c r="N11" s="110" t="b">
        <f>OR(F11&lt;100,LEN(F11)=2)</f>
        <v>0</v>
      </c>
      <c r="O11" s="110" t="b">
        <f>OR(G11&lt;1000,LEN(G11)=3)</f>
        <v>0</v>
      </c>
      <c r="P11" s="110" t="b">
        <f>IF(H11&lt;1000,TRUE)</f>
        <v>1</v>
      </c>
      <c r="Q11" s="110" t="e">
        <f>OR(#REF!&lt;100000,LEN(#REF!)=5)</f>
        <v>#REF!</v>
      </c>
    </row>
    <row r="12" spans="1:24" s="110" customFormat="1" ht="18.75" customHeight="1" x14ac:dyDescent="0.3">
      <c r="A12" s="103">
        <v>45210</v>
      </c>
      <c r="B12" s="97" t="s">
        <v>26</v>
      </c>
      <c r="C12" s="110">
        <v>45</v>
      </c>
      <c r="D12" s="98">
        <v>0</v>
      </c>
      <c r="E12" s="98">
        <v>45</v>
      </c>
      <c r="F12" s="104">
        <v>205</v>
      </c>
      <c r="G12" s="105">
        <v>3001</v>
      </c>
      <c r="H12" s="111"/>
      <c r="I12" s="107" t="s">
        <v>22</v>
      </c>
      <c r="J12" s="108" t="s">
        <v>27</v>
      </c>
      <c r="K12" s="109" t="s">
        <v>24</v>
      </c>
      <c r="L12" s="109" t="s">
        <v>25</v>
      </c>
    </row>
    <row r="13" spans="1:24" s="110" customFormat="1" ht="18.75" customHeight="1" x14ac:dyDescent="0.3">
      <c r="A13" s="103">
        <v>45210</v>
      </c>
      <c r="B13" s="97" t="s">
        <v>44</v>
      </c>
      <c r="C13" s="98">
        <v>20</v>
      </c>
      <c r="D13" s="98">
        <v>0</v>
      </c>
      <c r="E13" s="77">
        <v>20</v>
      </c>
      <c r="F13" s="104">
        <v>500</v>
      </c>
      <c r="G13" s="105">
        <v>4001</v>
      </c>
      <c r="H13" s="106"/>
      <c r="I13" s="107" t="s">
        <v>29</v>
      </c>
      <c r="J13" s="108" t="s">
        <v>30</v>
      </c>
      <c r="K13" s="109" t="s">
        <v>31</v>
      </c>
      <c r="L13" s="109" t="s">
        <v>32</v>
      </c>
    </row>
    <row r="14" spans="1:24" s="110" customFormat="1" ht="18.75" customHeight="1" x14ac:dyDescent="0.3">
      <c r="A14" s="103">
        <v>45212</v>
      </c>
      <c r="B14" s="97" t="s">
        <v>21</v>
      </c>
      <c r="C14" s="98">
        <v>94.99</v>
      </c>
      <c r="D14" s="98">
        <v>15.83</v>
      </c>
      <c r="E14" s="98">
        <v>79.16</v>
      </c>
      <c r="F14" s="104">
        <v>570</v>
      </c>
      <c r="G14" s="105">
        <v>4001</v>
      </c>
      <c r="H14" s="106"/>
      <c r="I14" s="107" t="s">
        <v>3</v>
      </c>
      <c r="J14" s="108" t="s">
        <v>33</v>
      </c>
      <c r="K14" s="109" t="s">
        <v>34</v>
      </c>
      <c r="L14" s="109" t="s">
        <v>32</v>
      </c>
    </row>
    <row r="15" spans="1:24" s="110" customFormat="1" ht="18.75" customHeight="1" x14ac:dyDescent="0.3">
      <c r="A15" s="103">
        <v>45214</v>
      </c>
      <c r="B15" s="97" t="s">
        <v>21</v>
      </c>
      <c r="C15" s="110">
        <v>35.99</v>
      </c>
      <c r="D15" s="110">
        <v>6</v>
      </c>
      <c r="E15" s="110">
        <v>29.99</v>
      </c>
      <c r="F15" s="110">
        <v>570</v>
      </c>
      <c r="G15" s="110">
        <v>4001</v>
      </c>
      <c r="I15" s="112" t="s">
        <v>3</v>
      </c>
      <c r="J15" s="112" t="s">
        <v>35</v>
      </c>
      <c r="K15" s="110" t="s">
        <v>34</v>
      </c>
      <c r="L15" s="109" t="s">
        <v>32</v>
      </c>
    </row>
    <row r="16" spans="1:24" s="110" customFormat="1" ht="18.75" customHeight="1" x14ac:dyDescent="0.3">
      <c r="A16" s="103">
        <v>45214</v>
      </c>
      <c r="B16" s="97" t="s">
        <v>21</v>
      </c>
      <c r="C16" s="98">
        <v>49.99</v>
      </c>
      <c r="D16" s="98">
        <v>8.33</v>
      </c>
      <c r="E16" s="98">
        <v>41.66</v>
      </c>
      <c r="F16" s="104">
        <v>570</v>
      </c>
      <c r="G16" s="105">
        <v>4001</v>
      </c>
      <c r="H16" s="106"/>
      <c r="I16" s="107" t="s">
        <v>3</v>
      </c>
      <c r="J16" s="108" t="s">
        <v>36</v>
      </c>
      <c r="K16" s="109" t="s">
        <v>34</v>
      </c>
      <c r="L16" s="109" t="s">
        <v>32</v>
      </c>
    </row>
    <row r="17" spans="1:17" s="110" customFormat="1" ht="18.75" customHeight="1" x14ac:dyDescent="0.3">
      <c r="A17" s="103">
        <v>45214</v>
      </c>
      <c r="B17" s="97" t="s">
        <v>21</v>
      </c>
      <c r="C17" s="98">
        <v>13.99</v>
      </c>
      <c r="D17" s="98">
        <v>2.33</v>
      </c>
      <c r="E17" s="98">
        <v>11.66</v>
      </c>
      <c r="F17" s="104">
        <v>570</v>
      </c>
      <c r="G17" s="105">
        <v>4001</v>
      </c>
      <c r="H17" s="106"/>
      <c r="I17" s="107" t="s">
        <v>3</v>
      </c>
      <c r="J17" s="108" t="s">
        <v>37</v>
      </c>
      <c r="K17" s="109" t="s">
        <v>34</v>
      </c>
      <c r="L17" s="109" t="s">
        <v>32</v>
      </c>
    </row>
    <row r="18" spans="1:17" s="110" customFormat="1" ht="18.75" customHeight="1" x14ac:dyDescent="0.3">
      <c r="A18" s="75">
        <v>45215</v>
      </c>
      <c r="B18" s="76" t="s">
        <v>21</v>
      </c>
      <c r="C18" s="98">
        <v>10.47</v>
      </c>
      <c r="D18" s="98">
        <v>1.75</v>
      </c>
      <c r="E18" s="98">
        <v>8.7200000000000006</v>
      </c>
      <c r="F18" s="104">
        <v>570</v>
      </c>
      <c r="G18" s="105">
        <v>4001</v>
      </c>
      <c r="H18" s="106"/>
      <c r="I18" s="107" t="s">
        <v>3</v>
      </c>
      <c r="J18" s="108" t="s">
        <v>38</v>
      </c>
      <c r="K18" s="109" t="s">
        <v>39</v>
      </c>
      <c r="L18" s="109" t="s">
        <v>40</v>
      </c>
    </row>
    <row r="19" spans="1:17" s="110" customFormat="1" ht="18.75" customHeight="1" x14ac:dyDescent="0.3">
      <c r="A19" s="75">
        <v>45215</v>
      </c>
      <c r="B19" s="76" t="s">
        <v>21</v>
      </c>
      <c r="C19" s="77">
        <v>63.14</v>
      </c>
      <c r="D19" s="77">
        <v>10.52</v>
      </c>
      <c r="E19" s="77">
        <v>52.62</v>
      </c>
      <c r="F19" s="104">
        <v>570</v>
      </c>
      <c r="G19" s="105">
        <v>4001</v>
      </c>
      <c r="H19" s="106"/>
      <c r="I19" s="107" t="s">
        <v>3</v>
      </c>
      <c r="J19" s="113" t="s">
        <v>41</v>
      </c>
      <c r="K19" s="109" t="s">
        <v>42</v>
      </c>
      <c r="L19" s="109" t="s">
        <v>40</v>
      </c>
    </row>
    <row r="20" spans="1:17" s="110" customFormat="1" ht="18.75" customHeight="1" x14ac:dyDescent="0.3">
      <c r="A20" s="103">
        <v>45217</v>
      </c>
      <c r="B20" s="114" t="s">
        <v>21</v>
      </c>
      <c r="C20" s="98">
        <v>10.75</v>
      </c>
      <c r="D20" s="98">
        <v>1.79</v>
      </c>
      <c r="E20" s="98">
        <v>8.9600000000000009</v>
      </c>
      <c r="F20" s="104">
        <v>570</v>
      </c>
      <c r="G20" s="105">
        <v>4001</v>
      </c>
      <c r="H20" s="106"/>
      <c r="I20" s="107" t="s">
        <v>3</v>
      </c>
      <c r="J20" s="108" t="s">
        <v>43</v>
      </c>
      <c r="K20" s="109" t="s">
        <v>39</v>
      </c>
      <c r="L20" s="109" t="s">
        <v>40</v>
      </c>
    </row>
    <row r="21" spans="1:17" s="110" customFormat="1" ht="18.75" customHeight="1" x14ac:dyDescent="0.3">
      <c r="A21" s="103">
        <v>45218</v>
      </c>
      <c r="B21" s="114" t="s">
        <v>44</v>
      </c>
      <c r="C21" s="110">
        <v>29.3</v>
      </c>
      <c r="D21" s="98">
        <v>0</v>
      </c>
      <c r="E21" s="98">
        <v>29.3</v>
      </c>
      <c r="F21" s="104">
        <v>520</v>
      </c>
      <c r="G21" s="105">
        <v>1101</v>
      </c>
      <c r="H21" s="106">
        <v>7091</v>
      </c>
      <c r="I21" s="107" t="s">
        <v>45</v>
      </c>
      <c r="J21" s="108" t="s">
        <v>46</v>
      </c>
      <c r="K21" s="109" t="s">
        <v>47</v>
      </c>
      <c r="L21" s="109" t="s">
        <v>40</v>
      </c>
    </row>
    <row r="22" spans="1:17" s="110" customFormat="1" ht="18.75" customHeight="1" x14ac:dyDescent="0.3">
      <c r="A22" s="103">
        <v>45221</v>
      </c>
      <c r="B22" s="114" t="s">
        <v>21</v>
      </c>
      <c r="C22" s="110">
        <v>99.75</v>
      </c>
      <c r="D22" s="98">
        <v>16.62</v>
      </c>
      <c r="E22" s="98">
        <v>83.12</v>
      </c>
      <c r="F22" s="104">
        <v>103</v>
      </c>
      <c r="G22" s="105">
        <v>4020</v>
      </c>
      <c r="H22" s="106"/>
      <c r="I22" s="107" t="s">
        <v>29</v>
      </c>
      <c r="J22" s="108" t="s">
        <v>48</v>
      </c>
      <c r="K22" s="109" t="s">
        <v>49</v>
      </c>
      <c r="L22" s="109" t="s">
        <v>50</v>
      </c>
    </row>
    <row r="23" spans="1:17" s="110" customFormat="1" ht="18.75" customHeight="1" x14ac:dyDescent="0.3">
      <c r="A23" s="103">
        <v>45223</v>
      </c>
      <c r="B23" s="114" t="s">
        <v>21</v>
      </c>
      <c r="C23" s="110">
        <v>47.4</v>
      </c>
      <c r="D23" s="98">
        <v>7.9</v>
      </c>
      <c r="E23" s="98">
        <v>39.5</v>
      </c>
      <c r="F23" s="104">
        <v>500</v>
      </c>
      <c r="G23" s="105">
        <v>4001</v>
      </c>
      <c r="H23" s="106"/>
      <c r="I23" s="107" t="s">
        <v>3</v>
      </c>
      <c r="J23" s="108" t="s">
        <v>51</v>
      </c>
      <c r="K23" s="109" t="s">
        <v>52</v>
      </c>
      <c r="L23" s="109" t="s">
        <v>40</v>
      </c>
    </row>
    <row r="24" spans="1:17" s="110" customFormat="1" ht="18.75" customHeight="1" x14ac:dyDescent="0.3">
      <c r="A24" s="103">
        <v>45225</v>
      </c>
      <c r="B24" s="114" t="s">
        <v>21</v>
      </c>
      <c r="C24" s="110">
        <v>12.99</v>
      </c>
      <c r="D24" s="98">
        <v>2.16</v>
      </c>
      <c r="E24" s="98">
        <v>10.83</v>
      </c>
      <c r="F24" s="104">
        <v>103</v>
      </c>
      <c r="G24" s="105">
        <v>4020</v>
      </c>
      <c r="H24" s="106"/>
      <c r="I24" s="107" t="s">
        <v>29</v>
      </c>
      <c r="J24" s="108" t="s">
        <v>53</v>
      </c>
      <c r="K24" s="109" t="s">
        <v>34</v>
      </c>
      <c r="L24" s="109" t="s">
        <v>40</v>
      </c>
    </row>
    <row r="25" spans="1:17" s="110" customFormat="1" ht="18.75" customHeight="1" x14ac:dyDescent="0.3">
      <c r="A25" s="103">
        <v>45230</v>
      </c>
      <c r="B25" s="114" t="s">
        <v>21</v>
      </c>
      <c r="C25" s="98">
        <v>9.3699999999999992</v>
      </c>
      <c r="D25" s="98">
        <v>1.57</v>
      </c>
      <c r="E25" s="98">
        <v>7.8</v>
      </c>
      <c r="F25" s="104">
        <v>570</v>
      </c>
      <c r="G25" s="105">
        <v>4001</v>
      </c>
      <c r="H25" s="106"/>
      <c r="I25" s="107" t="s">
        <v>3</v>
      </c>
      <c r="J25" s="115" t="s">
        <v>54</v>
      </c>
      <c r="K25" s="109" t="s">
        <v>34</v>
      </c>
      <c r="L25" s="109" t="s">
        <v>40</v>
      </c>
    </row>
    <row r="26" spans="1:17" s="110" customFormat="1" ht="18.75" customHeight="1" x14ac:dyDescent="0.3">
      <c r="A26" s="103">
        <v>45230</v>
      </c>
      <c r="B26" s="114" t="s">
        <v>21</v>
      </c>
      <c r="C26" s="77">
        <v>13.09</v>
      </c>
      <c r="D26" s="77">
        <v>2.19</v>
      </c>
      <c r="E26" s="77">
        <v>10.89</v>
      </c>
      <c r="F26" s="84">
        <v>570</v>
      </c>
      <c r="G26" s="85">
        <v>4001</v>
      </c>
      <c r="H26" s="86"/>
      <c r="I26" s="81" t="s">
        <v>3</v>
      </c>
      <c r="J26" s="69" t="s">
        <v>55</v>
      </c>
      <c r="K26" s="83" t="s">
        <v>34</v>
      </c>
      <c r="L26" s="83" t="s">
        <v>40</v>
      </c>
    </row>
    <row r="27" spans="1:17" s="110" customFormat="1" ht="18.75" customHeight="1" x14ac:dyDescent="0.3">
      <c r="A27" s="103">
        <v>45231</v>
      </c>
      <c r="B27" s="97" t="s">
        <v>21</v>
      </c>
      <c r="C27" s="110">
        <v>154</v>
      </c>
      <c r="D27" s="98">
        <v>25.67</v>
      </c>
      <c r="E27" s="98">
        <v>128.33000000000001</v>
      </c>
      <c r="F27" s="104">
        <v>500</v>
      </c>
      <c r="G27" s="105">
        <v>4001</v>
      </c>
      <c r="H27" s="106"/>
      <c r="I27" s="107" t="s">
        <v>56</v>
      </c>
      <c r="J27" s="108" t="s">
        <v>57</v>
      </c>
      <c r="K27" s="109" t="s">
        <v>58</v>
      </c>
      <c r="L27" s="109" t="s">
        <v>40</v>
      </c>
    </row>
    <row r="28" spans="1:17" s="117" customFormat="1" ht="18.75" customHeight="1" x14ac:dyDescent="0.3">
      <c r="A28" s="103">
        <v>45231</v>
      </c>
      <c r="B28" s="116" t="s">
        <v>21</v>
      </c>
      <c r="C28" s="98">
        <v>46.74</v>
      </c>
      <c r="D28" s="98">
        <v>7.79</v>
      </c>
      <c r="E28" s="98">
        <v>38.950000000000003</v>
      </c>
      <c r="F28" s="104">
        <v>292</v>
      </c>
      <c r="G28" s="105">
        <v>4019</v>
      </c>
      <c r="H28" s="106"/>
      <c r="I28" s="107" t="s">
        <v>59</v>
      </c>
      <c r="J28" s="115" t="s">
        <v>60</v>
      </c>
      <c r="K28" s="109" t="s">
        <v>61</v>
      </c>
      <c r="L28" s="109" t="s">
        <v>40</v>
      </c>
    </row>
    <row r="29" spans="1:17" s="110" customFormat="1" ht="18.75" customHeight="1" x14ac:dyDescent="0.3">
      <c r="A29" s="103">
        <v>45232</v>
      </c>
      <c r="B29" s="116" t="s">
        <v>21</v>
      </c>
      <c r="C29" s="98">
        <v>-22.46</v>
      </c>
      <c r="D29" s="98">
        <v>-3.76</v>
      </c>
      <c r="E29" s="98">
        <v>-18.7</v>
      </c>
      <c r="F29" s="104">
        <v>570</v>
      </c>
      <c r="G29" s="105">
        <v>4001</v>
      </c>
      <c r="H29" s="106"/>
      <c r="I29" s="107" t="s">
        <v>3</v>
      </c>
      <c r="J29" s="115" t="s">
        <v>62</v>
      </c>
      <c r="K29" s="109" t="s">
        <v>34</v>
      </c>
      <c r="L29" s="109" t="s">
        <v>40</v>
      </c>
    </row>
    <row r="30" spans="1:17" s="110" customFormat="1" ht="18.75" customHeight="1" x14ac:dyDescent="0.3">
      <c r="A30" s="103">
        <v>45232</v>
      </c>
      <c r="B30" s="116" t="s">
        <v>21</v>
      </c>
      <c r="C30" s="98">
        <v>9.3699999999999992</v>
      </c>
      <c r="D30" s="98">
        <v>1.57</v>
      </c>
      <c r="E30" s="98">
        <v>7.8</v>
      </c>
      <c r="F30" s="104">
        <v>570</v>
      </c>
      <c r="G30" s="105">
        <v>4001</v>
      </c>
      <c r="H30" s="106"/>
      <c r="I30" s="107" t="s">
        <v>3</v>
      </c>
      <c r="J30" s="115" t="s">
        <v>54</v>
      </c>
      <c r="K30" s="109" t="s">
        <v>34</v>
      </c>
      <c r="L30" s="109" t="s">
        <v>40</v>
      </c>
    </row>
    <row r="31" spans="1:17" s="58" customFormat="1" ht="18.75" customHeight="1" x14ac:dyDescent="0.3">
      <c r="A31" s="75">
        <v>45232</v>
      </c>
      <c r="B31" s="69" t="s">
        <v>21</v>
      </c>
      <c r="C31" s="77">
        <v>13.09</v>
      </c>
      <c r="D31" s="77">
        <v>2.19</v>
      </c>
      <c r="E31" s="77">
        <v>10.9</v>
      </c>
      <c r="F31" s="84">
        <v>570</v>
      </c>
      <c r="G31" s="85">
        <v>4001</v>
      </c>
      <c r="H31" s="86"/>
      <c r="I31" s="81" t="s">
        <v>3</v>
      </c>
      <c r="J31" s="69" t="s">
        <v>55</v>
      </c>
      <c r="K31" s="83" t="s">
        <v>34</v>
      </c>
      <c r="L31" s="83" t="s">
        <v>40</v>
      </c>
      <c r="N31" s="58" t="b">
        <f>OR(F31&lt;100,LEN(F31)=2)</f>
        <v>0</v>
      </c>
      <c r="O31" s="58" t="b">
        <f>OR(G31&lt;1000,LEN(G31)=3)</f>
        <v>0</v>
      </c>
      <c r="P31" s="58" t="b">
        <f>IF(H31&lt;1000,TRUE)</f>
        <v>1</v>
      </c>
      <c r="Q31" s="58" t="e">
        <f>OR(#REF!&lt;100000,LEN(#REF!)=5)</f>
        <v>#REF!</v>
      </c>
    </row>
    <row r="32" spans="1:17" s="58" customFormat="1" ht="18.75" customHeight="1" x14ac:dyDescent="0.3">
      <c r="A32" s="75"/>
      <c r="B32" s="76"/>
      <c r="C32" s="77"/>
      <c r="D32" s="77"/>
      <c r="E32" s="77"/>
      <c r="F32" s="84"/>
      <c r="G32" s="85"/>
      <c r="H32" s="86"/>
      <c r="I32" s="81"/>
      <c r="J32" s="82"/>
      <c r="K32" s="83"/>
      <c r="L32" s="83"/>
      <c r="N32" s="58" t="b">
        <f>OR(F32&lt;100,LEN(F32)=2)</f>
        <v>1</v>
      </c>
      <c r="O32" s="58" t="b">
        <f>OR(G32&lt;1000,LEN(G32)=3)</f>
        <v>1</v>
      </c>
      <c r="P32" s="58" t="b">
        <f>IF(H32&lt;1000,TRUE)</f>
        <v>1</v>
      </c>
      <c r="Q32" s="58" t="e">
        <f>OR(#REF!&lt;100000,LEN(#REF!)=5)</f>
        <v>#REF!</v>
      </c>
    </row>
    <row r="33" spans="1:12" s="58" customFormat="1" ht="18" customHeight="1" x14ac:dyDescent="0.25">
      <c r="A33" s="329" t="s">
        <v>63</v>
      </c>
      <c r="B33" s="330"/>
      <c r="C33" s="87">
        <f>SUM(C11:C32)</f>
        <v>1827.2399999999998</v>
      </c>
      <c r="D33" s="87">
        <f>SUM(D11:D32)</f>
        <v>288.83000000000004</v>
      </c>
      <c r="E33" s="87">
        <f>SUM(E11:E32)</f>
        <v>1538.39</v>
      </c>
      <c r="F33" s="331"/>
      <c r="G33" s="332"/>
      <c r="H33" s="333"/>
      <c r="I33" s="88"/>
      <c r="J33" s="118"/>
      <c r="K33" s="90"/>
      <c r="L33" s="91"/>
    </row>
    <row r="36" spans="1:12" s="92" customFormat="1" ht="15.75" x14ac:dyDescent="0.25">
      <c r="B36" s="334" t="s">
        <v>64</v>
      </c>
      <c r="C36" s="335"/>
      <c r="J36" s="119"/>
    </row>
    <row r="37" spans="1:12" s="92" customFormat="1" ht="15" x14ac:dyDescent="0.2">
      <c r="B37" s="93" t="s">
        <v>26</v>
      </c>
      <c r="C37" s="94" t="s">
        <v>65</v>
      </c>
      <c r="J37" s="119"/>
    </row>
    <row r="38" spans="1:12" s="92" customFormat="1" ht="15" x14ac:dyDescent="0.2">
      <c r="B38" s="93" t="s">
        <v>44</v>
      </c>
      <c r="C38" s="94" t="s">
        <v>66</v>
      </c>
      <c r="J38" s="119"/>
    </row>
    <row r="39" spans="1:12" s="92" customFormat="1" ht="15" x14ac:dyDescent="0.2">
      <c r="B39" s="93" t="s">
        <v>21</v>
      </c>
      <c r="C39" s="94" t="s">
        <v>67</v>
      </c>
      <c r="J39" s="119"/>
    </row>
    <row r="40" spans="1:12" s="92" customFormat="1" ht="15" x14ac:dyDescent="0.2">
      <c r="B40" s="93" t="s">
        <v>68</v>
      </c>
      <c r="C40" s="94" t="s">
        <v>69</v>
      </c>
      <c r="J40" s="119"/>
    </row>
    <row r="41" spans="1:12" s="92" customFormat="1" ht="15" x14ac:dyDescent="0.2">
      <c r="B41" s="95" t="s">
        <v>70</v>
      </c>
      <c r="C41" s="96" t="s">
        <v>71</v>
      </c>
      <c r="J41" s="119"/>
    </row>
    <row r="44" spans="1:12" x14ac:dyDescent="0.2">
      <c r="B44" s="336"/>
      <c r="C44" s="336"/>
    </row>
  </sheetData>
  <mergeCells count="14">
    <mergeCell ref="A33:B33"/>
    <mergeCell ref="F33:H33"/>
    <mergeCell ref="B36:C36"/>
    <mergeCell ref="B44:C44"/>
    <mergeCell ref="B1:D1"/>
    <mergeCell ref="B2:D2"/>
    <mergeCell ref="A5:L5"/>
    <mergeCell ref="A7:A9"/>
    <mergeCell ref="F7:H7"/>
    <mergeCell ref="I7:I9"/>
    <mergeCell ref="J7:J9"/>
    <mergeCell ref="K7:K9"/>
    <mergeCell ref="L7:L9"/>
    <mergeCell ref="F8:H9"/>
  </mergeCells>
  <conditionalFormatting sqref="A11">
    <cfRule type="expression" dxfId="113" priority="12" stopIfTrue="1">
      <formula>AND(NOT(ISBLANK(C11)),ISBLANK(A11))</formula>
    </cfRule>
  </conditionalFormatting>
  <conditionalFormatting sqref="A12:A13 A18:A23 A26:A29">
    <cfRule type="expression" dxfId="112" priority="20" stopIfTrue="1">
      <formula>AND(NOT(ISBLANK(C13)),ISBLANK(A12))</formula>
    </cfRule>
  </conditionalFormatting>
  <conditionalFormatting sqref="A14 A24:A25">
    <cfRule type="expression" dxfId="111" priority="32" stopIfTrue="1">
      <formula>AND(NOT(ISBLANK(C16)),ISBLANK(A14))</formula>
    </cfRule>
  </conditionalFormatting>
  <conditionalFormatting sqref="A15:A17">
    <cfRule type="expression" dxfId="110" priority="27" stopIfTrue="1">
      <formula>AND(NOT(ISBLANK(C18)),ISBLANK(A15))</formula>
    </cfRule>
  </conditionalFormatting>
  <conditionalFormatting sqref="A30:A31">
    <cfRule type="expression" dxfId="109" priority="17" stopIfTrue="1">
      <formula>AND(NOT(ISBLANK(#REF!)),ISBLANK(A30))</formula>
    </cfRule>
  </conditionalFormatting>
  <conditionalFormatting sqref="A32">
    <cfRule type="expression" dxfId="108" priority="14" stopIfTrue="1">
      <formula>AND(NOT(ISBLANK(C31)),ISBLANK(A32))</formula>
    </cfRule>
  </conditionalFormatting>
  <conditionalFormatting sqref="B11">
    <cfRule type="expression" dxfId="107" priority="11" stopIfTrue="1">
      <formula>AND(NOT(ISBLANK(C11)),ISBLANK(B11))</formula>
    </cfRule>
  </conditionalFormatting>
  <conditionalFormatting sqref="B12:B13 B18:B19 B27:B29">
    <cfRule type="expression" dxfId="106" priority="21" stopIfTrue="1">
      <formula>AND(NOT(ISBLANK(C13)),ISBLANK(B12))</formula>
    </cfRule>
  </conditionalFormatting>
  <conditionalFormatting sqref="B14 B17">
    <cfRule type="expression" dxfId="105" priority="25" stopIfTrue="1">
      <formula>AND(NOT(ISBLANK(C16)),ISBLANK(B14))</formula>
    </cfRule>
  </conditionalFormatting>
  <conditionalFormatting sqref="B15:B16">
    <cfRule type="expression" dxfId="104" priority="28" stopIfTrue="1">
      <formula>AND(NOT(ISBLANK(C18)),ISBLANK(B15))</formula>
    </cfRule>
  </conditionalFormatting>
  <conditionalFormatting sqref="B30:B31">
    <cfRule type="expression" dxfId="103" priority="18" stopIfTrue="1">
      <formula>AND(NOT(ISBLANK(#REF!)),ISBLANK(B30))</formula>
    </cfRule>
  </conditionalFormatting>
  <conditionalFormatting sqref="B32">
    <cfRule type="expression" dxfId="102" priority="15" stopIfTrue="1">
      <formula>AND(NOT(ISBLANK(C31)),ISBLANK(B32))</formula>
    </cfRule>
  </conditionalFormatting>
  <conditionalFormatting sqref="B1:D2">
    <cfRule type="expression" dxfId="101" priority="10" stopIfTrue="1">
      <formula>ISBLANK(B1)</formula>
    </cfRule>
  </conditionalFormatting>
  <conditionalFormatting sqref="C3">
    <cfRule type="expression" dxfId="100" priority="9" stopIfTrue="1">
      <formula>ISBLANK(C3)</formula>
    </cfRule>
  </conditionalFormatting>
  <conditionalFormatting sqref="E3">
    <cfRule type="expression" dxfId="99" priority="5" stopIfTrue="1">
      <formula>ISBLANK(E3)</formula>
    </cfRule>
  </conditionalFormatting>
  <conditionalFormatting sqref="I11:I14 I18:I32">
    <cfRule type="expression" priority="6" stopIfTrue="1">
      <formula>AND(SUM($N11:$R11)&gt;0,NOT(ISBLANK(I11)))</formula>
    </cfRule>
    <cfRule type="expression" dxfId="98" priority="7" stopIfTrue="1">
      <formula>SUM($N11:$R11)&gt;0</formula>
    </cfRule>
  </conditionalFormatting>
  <conditionalFormatting sqref="I16:I17">
    <cfRule type="expression" priority="30" stopIfTrue="1">
      <formula>AND(SUM($N15:$R15)&gt;0,NOT(ISBLANK(I16)))</formula>
    </cfRule>
    <cfRule type="expression" dxfId="97" priority="31" stopIfTrue="1">
      <formula>SUM($N15:$R15)&gt;0</formula>
    </cfRule>
  </conditionalFormatting>
  <conditionalFormatting sqref="J32">
    <cfRule type="expression" dxfId="96" priority="22" stopIfTrue="1">
      <formula>AND(NOT(ISBLANK($C19)),ISBLANK(J32))</formula>
    </cfRule>
  </conditionalFormatting>
  <conditionalFormatting sqref="J11:L11 L31">
    <cfRule type="expression" dxfId="95" priority="8" stopIfTrue="1">
      <formula>AND(NOT(ISBLANK($C11)),ISBLANK(J11))</formula>
    </cfRule>
  </conditionalFormatting>
  <conditionalFormatting sqref="J12:L13 J18:L18 K19:L19 J27:L29">
    <cfRule type="expression" dxfId="94" priority="23" stopIfTrue="1">
      <formula>AND(NOT(ISBLANK($C13)),ISBLANK(J12))</formula>
    </cfRule>
  </conditionalFormatting>
  <conditionalFormatting sqref="J14:L14">
    <cfRule type="expression" dxfId="93" priority="26" stopIfTrue="1">
      <formula>AND(NOT(ISBLANK($C16)),ISBLANK(J14))</formula>
    </cfRule>
  </conditionalFormatting>
  <conditionalFormatting sqref="J16:L17">
    <cfRule type="expression" dxfId="92" priority="29" stopIfTrue="1">
      <formula>AND(NOT(ISBLANK($C18)),ISBLANK(J16))</formula>
    </cfRule>
  </conditionalFormatting>
  <conditionalFormatting sqref="J20:L24">
    <cfRule type="expression" dxfId="91" priority="13" stopIfTrue="1">
      <formula>AND(NOT(ISBLANK($B20)),ISBLANK(J20))</formula>
    </cfRule>
  </conditionalFormatting>
  <conditionalFormatting sqref="J25:L25">
    <cfRule type="expression" dxfId="90" priority="3" stopIfTrue="1">
      <formula>AND(NOT(ISBLANK(#REF!)),ISBLANK(J25))</formula>
    </cfRule>
  </conditionalFormatting>
  <conditionalFormatting sqref="J30:L30">
    <cfRule type="expression" dxfId="89" priority="24" stopIfTrue="1">
      <formula>AND(NOT(ISBLANK(#REF!)),ISBLANK(J30))</formula>
    </cfRule>
  </conditionalFormatting>
  <conditionalFormatting sqref="J32:L32">
    <cfRule type="expression" dxfId="88" priority="16" stopIfTrue="1">
      <formula>AND(NOT(ISBLANK($C31)),ISBLANK(J32))</formula>
    </cfRule>
  </conditionalFormatting>
  <conditionalFormatting sqref="K26">
    <cfRule type="expression" dxfId="87" priority="2" stopIfTrue="1">
      <formula>AND(NOT(ISBLANK(#REF!)),ISBLANK(K26))</formula>
    </cfRule>
  </conditionalFormatting>
  <conditionalFormatting sqref="K31">
    <cfRule type="expression" dxfId="86" priority="19" stopIfTrue="1">
      <formula>AND(NOT(ISBLANK(#REF!)),ISBLANK(K31))</formula>
    </cfRule>
  </conditionalFormatting>
  <conditionalFormatting sqref="L15">
    <cfRule type="expression" dxfId="85" priority="4" stopIfTrue="1">
      <formula>AND(NOT(ISBLANK($C17)),ISBLANK(L15))</formula>
    </cfRule>
  </conditionalFormatting>
  <conditionalFormatting sqref="L26">
    <cfRule type="expression" dxfId="84" priority="1" stopIfTrue="1">
      <formula>AND(NOT(ISBLANK($C26)),ISBLANK(L26))</formula>
    </cfRule>
  </conditionalFormatting>
  <dataValidations count="3">
    <dataValidation type="date" allowBlank="1" showInputMessage="1" showErrorMessage="1" sqref="E3 C3" xr:uid="{424778F5-539B-454A-A5C3-82034752B925}">
      <formula1>44938</formula1>
      <formula2>73031</formula2>
    </dataValidation>
    <dataValidation type="textLength" operator="lessThan" allowBlank="1" showInputMessage="1" showErrorMessage="1" sqref="B2:D2" xr:uid="{AAC61191-200B-4B3C-B543-047D656BAAD7}">
      <formula1>250</formula1>
    </dataValidation>
    <dataValidation type="list" allowBlank="1" showInputMessage="1" showErrorMessage="1" sqref="B11:B32" xr:uid="{8B3643BC-3408-4F38-BB3F-8E5A440A046F}">
      <formula1>$B$37:$B$41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73016-8AFF-489E-AA1D-1EC7E7C49247}">
  <dimension ref="A1:X26"/>
  <sheetViews>
    <sheetView workbookViewId="0">
      <selection activeCell="A11" sqref="A1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42.140625" customWidth="1"/>
    <col min="10" max="10" width="67.140625" customWidth="1"/>
    <col min="11" max="11" width="27.42578125" customWidth="1"/>
    <col min="12" max="12" width="36.42578125" bestFit="1" customWidth="1"/>
    <col min="14" max="17" width="0" hidden="1" customWidth="1" outlineLevel="1"/>
    <col min="18" max="18" width="9.140625" collapsed="1"/>
  </cols>
  <sheetData>
    <row r="1" spans="1:24" s="58" customFormat="1" ht="18" customHeight="1" x14ac:dyDescent="0.25">
      <c r="A1" s="55" t="s">
        <v>0</v>
      </c>
      <c r="B1" s="337" t="s">
        <v>1</v>
      </c>
      <c r="C1" s="338"/>
      <c r="D1" s="338"/>
      <c r="E1" s="56"/>
      <c r="F1" s="56"/>
      <c r="G1" s="56"/>
      <c r="H1" s="56"/>
      <c r="I1" s="56"/>
      <c r="J1" s="57"/>
      <c r="K1" s="57"/>
      <c r="L1" s="57"/>
    </row>
    <row r="2" spans="1:24" s="58" customFormat="1" ht="18" customHeight="1" x14ac:dyDescent="0.25">
      <c r="A2" s="59" t="s">
        <v>2</v>
      </c>
      <c r="B2" s="337" t="s">
        <v>109</v>
      </c>
      <c r="C2" s="338"/>
      <c r="D2" s="338"/>
      <c r="E2" s="60"/>
      <c r="F2" s="60"/>
      <c r="G2" s="60"/>
      <c r="H2" s="60"/>
      <c r="I2" s="60"/>
    </row>
    <row r="3" spans="1:24" s="58" customFormat="1" ht="18" customHeight="1" x14ac:dyDescent="0.25">
      <c r="A3" s="61" t="s">
        <v>4</v>
      </c>
      <c r="B3" s="62" t="s">
        <v>5</v>
      </c>
      <c r="C3" s="63">
        <v>45211</v>
      </c>
      <c r="D3" s="62" t="s">
        <v>6</v>
      </c>
      <c r="E3" s="63">
        <v>45241</v>
      </c>
      <c r="F3" s="64"/>
    </row>
    <row r="4" spans="1:24" s="58" customFormat="1" ht="18" customHeight="1" x14ac:dyDescent="0.25">
      <c r="A4" s="65"/>
      <c r="B4" s="65"/>
      <c r="C4" s="65"/>
      <c r="D4" s="65"/>
      <c r="E4" s="65"/>
      <c r="F4" s="66"/>
      <c r="G4" s="66"/>
      <c r="H4" s="66"/>
      <c r="I4" s="65"/>
      <c r="J4" s="65"/>
      <c r="K4" s="65"/>
    </row>
    <row r="5" spans="1:24" s="58" customFormat="1" ht="18" customHeight="1" x14ac:dyDescent="0.25">
      <c r="A5" s="339" t="s">
        <v>7</v>
      </c>
      <c r="B5" s="340"/>
      <c r="C5" s="340"/>
      <c r="D5" s="340"/>
      <c r="E5" s="340"/>
      <c r="F5" s="340"/>
      <c r="G5" s="340"/>
      <c r="H5" s="340"/>
      <c r="I5" s="340"/>
      <c r="J5" s="340"/>
      <c r="K5" s="340"/>
      <c r="L5" s="341"/>
    </row>
    <row r="6" spans="1:24" s="58" customFormat="1" ht="18" customHeight="1" x14ac:dyDescent="0.25">
      <c r="A6" s="65"/>
      <c r="B6" s="65"/>
      <c r="C6" s="65"/>
      <c r="D6" s="65"/>
      <c r="E6" s="65"/>
      <c r="F6" s="66"/>
      <c r="G6" s="66"/>
      <c r="H6" s="66"/>
      <c r="I6" s="65"/>
      <c r="J6" s="65"/>
      <c r="K6" s="65"/>
      <c r="L6" s="67"/>
    </row>
    <row r="7" spans="1:24" s="58" customFormat="1" ht="18" x14ac:dyDescent="0.25">
      <c r="A7" s="342" t="s">
        <v>8</v>
      </c>
      <c r="B7" s="68" t="s">
        <v>9</v>
      </c>
      <c r="C7" s="68" t="s">
        <v>10</v>
      </c>
      <c r="D7" s="68" t="s">
        <v>9</v>
      </c>
      <c r="E7" s="68" t="s">
        <v>11</v>
      </c>
      <c r="F7" s="345" t="s">
        <v>12</v>
      </c>
      <c r="G7" s="346"/>
      <c r="H7" s="347"/>
      <c r="I7" s="348" t="s">
        <v>13</v>
      </c>
      <c r="J7" s="348" t="s">
        <v>14</v>
      </c>
      <c r="K7" s="351" t="s">
        <v>15</v>
      </c>
      <c r="L7" s="354" t="s">
        <v>16</v>
      </c>
      <c r="M7" s="69"/>
      <c r="N7" s="69"/>
      <c r="O7" s="69"/>
      <c r="P7" s="69"/>
      <c r="Q7" s="69"/>
      <c r="R7" s="69"/>
      <c r="S7" s="69"/>
      <c r="T7" s="69"/>
      <c r="U7" s="69"/>
      <c r="V7" s="69"/>
      <c r="W7" s="69"/>
      <c r="X7" s="69"/>
    </row>
    <row r="8" spans="1:24" s="58" customFormat="1" ht="18" x14ac:dyDescent="0.25">
      <c r="A8" s="343"/>
      <c r="B8" s="70" t="s">
        <v>17</v>
      </c>
      <c r="C8" s="70" t="s">
        <v>18</v>
      </c>
      <c r="D8" s="70" t="s">
        <v>18</v>
      </c>
      <c r="E8" s="70" t="s">
        <v>18</v>
      </c>
      <c r="F8" s="357" t="s">
        <v>19</v>
      </c>
      <c r="G8" s="358"/>
      <c r="H8" s="359"/>
      <c r="I8" s="349"/>
      <c r="J8" s="349"/>
      <c r="K8" s="352"/>
      <c r="L8" s="355"/>
      <c r="M8" s="69"/>
      <c r="N8" s="69"/>
      <c r="O8" s="69"/>
      <c r="P8" s="69"/>
      <c r="Q8" s="69"/>
      <c r="R8" s="69"/>
      <c r="S8" s="69"/>
      <c r="T8" s="69"/>
      <c r="U8" s="69"/>
      <c r="V8" s="69"/>
      <c r="W8" s="69"/>
      <c r="X8" s="69"/>
    </row>
    <row r="9" spans="1:24" s="58" customFormat="1" ht="18" customHeight="1" x14ac:dyDescent="0.25">
      <c r="A9" s="344"/>
      <c r="B9" s="71"/>
      <c r="C9" s="71" t="s">
        <v>20</v>
      </c>
      <c r="D9" s="71" t="s">
        <v>20</v>
      </c>
      <c r="E9" s="71" t="s">
        <v>20</v>
      </c>
      <c r="F9" s="360"/>
      <c r="G9" s="361"/>
      <c r="H9" s="362"/>
      <c r="I9" s="350"/>
      <c r="J9" s="350"/>
      <c r="K9" s="353"/>
      <c r="L9" s="356"/>
    </row>
    <row r="10" spans="1:24" s="58" customFormat="1" ht="18" customHeight="1" x14ac:dyDescent="0.25">
      <c r="A10" s="72"/>
      <c r="B10" s="71"/>
      <c r="C10" s="71"/>
      <c r="D10" s="71"/>
      <c r="E10" s="71"/>
      <c r="F10" s="71"/>
      <c r="G10" s="71"/>
      <c r="H10" s="71"/>
      <c r="I10" s="71"/>
      <c r="J10" s="73"/>
      <c r="K10" s="74"/>
      <c r="L10" s="74"/>
    </row>
    <row r="11" spans="1:24" s="58" customFormat="1" ht="18.75" customHeight="1" x14ac:dyDescent="0.3">
      <c r="A11" s="75">
        <v>45217</v>
      </c>
      <c r="B11" s="76" t="s">
        <v>21</v>
      </c>
      <c r="C11" s="98">
        <v>40.21</v>
      </c>
      <c r="D11" s="77">
        <v>2.99</v>
      </c>
      <c r="E11" s="77">
        <v>37.22</v>
      </c>
      <c r="F11" s="78">
        <v>377</v>
      </c>
      <c r="G11" s="79">
        <v>4020</v>
      </c>
      <c r="H11" s="80"/>
      <c r="I11" s="81" t="s">
        <v>110</v>
      </c>
      <c r="J11" s="82" t="s">
        <v>111</v>
      </c>
      <c r="K11" s="83" t="s">
        <v>34</v>
      </c>
      <c r="L11" s="83" t="s">
        <v>112</v>
      </c>
      <c r="N11" s="58" t="b">
        <f>OR(F11&lt;100,LEN(F11)=2)</f>
        <v>0</v>
      </c>
      <c r="O11" s="58" t="b">
        <f>OR(G11&lt;1000,LEN(G11)=3)</f>
        <v>0</v>
      </c>
      <c r="P11" s="58" t="b">
        <f>IF(H11&lt;1000,TRUE)</f>
        <v>1</v>
      </c>
      <c r="Q11" s="58" t="e">
        <f>OR(#REF!&lt;100000,LEN(#REF!)=5)</f>
        <v>#REF!</v>
      </c>
    </row>
    <row r="12" spans="1:24" s="58" customFormat="1" ht="18.75" customHeight="1" x14ac:dyDescent="0.3">
      <c r="A12" s="75">
        <v>45230</v>
      </c>
      <c r="B12" s="76" t="s">
        <v>21</v>
      </c>
      <c r="C12" s="98">
        <v>53.92</v>
      </c>
      <c r="D12" s="77">
        <v>9.01</v>
      </c>
      <c r="E12" s="77">
        <v>44.91</v>
      </c>
      <c r="F12" s="69">
        <v>377</v>
      </c>
      <c r="G12" s="79">
        <v>4020</v>
      </c>
      <c r="H12" s="80"/>
      <c r="I12" s="81" t="s">
        <v>110</v>
      </c>
      <c r="J12" s="82" t="s">
        <v>113</v>
      </c>
      <c r="K12" s="83" t="s">
        <v>34</v>
      </c>
      <c r="L12" s="83" t="s">
        <v>40</v>
      </c>
    </row>
    <row r="13" spans="1:24" s="58" customFormat="1" ht="18.75" customHeight="1" x14ac:dyDescent="0.3">
      <c r="A13" s="75"/>
      <c r="B13" s="76"/>
      <c r="C13" s="98"/>
      <c r="D13" s="77"/>
      <c r="E13" s="77"/>
      <c r="F13" s="69"/>
      <c r="G13" s="79"/>
      <c r="H13" s="80"/>
      <c r="I13" s="81"/>
      <c r="J13" s="82"/>
      <c r="K13" s="83"/>
      <c r="L13" s="83"/>
    </row>
    <row r="14" spans="1:24" s="58" customFormat="1" ht="18.75" customHeight="1" x14ac:dyDescent="0.3">
      <c r="A14" s="122"/>
      <c r="B14" s="123"/>
      <c r="C14" s="124"/>
      <c r="D14" s="125"/>
      <c r="E14" s="125"/>
      <c r="F14" s="69"/>
      <c r="G14" s="79"/>
      <c r="H14" s="128"/>
      <c r="I14" s="81"/>
      <c r="J14" s="126"/>
      <c r="K14" s="127"/>
      <c r="L14" s="83"/>
    </row>
    <row r="15" spans="1:24" s="58" customFormat="1" ht="18" customHeight="1" x14ac:dyDescent="0.25">
      <c r="A15" s="329" t="s">
        <v>63</v>
      </c>
      <c r="B15" s="330"/>
      <c r="C15" s="87">
        <f>SUM(C11:C14)</f>
        <v>94.13</v>
      </c>
      <c r="D15" s="87">
        <f>SUM(D11:D14)</f>
        <v>12</v>
      </c>
      <c r="E15" s="87">
        <f>SUM(E11:E14)</f>
        <v>82.13</v>
      </c>
      <c r="F15" s="331"/>
      <c r="G15" s="332"/>
      <c r="H15" s="333"/>
      <c r="I15" s="88"/>
      <c r="J15" s="89"/>
      <c r="K15" s="90"/>
      <c r="L15" s="91"/>
    </row>
    <row r="18" spans="2:5" s="92" customFormat="1" ht="15.75" x14ac:dyDescent="0.25">
      <c r="B18" s="334" t="s">
        <v>64</v>
      </c>
      <c r="C18" s="335"/>
      <c r="E18" s="129"/>
    </row>
    <row r="19" spans="2:5" s="92" customFormat="1" ht="15" x14ac:dyDescent="0.2">
      <c r="B19" s="93" t="s">
        <v>26</v>
      </c>
      <c r="C19" s="94" t="s">
        <v>65</v>
      </c>
    </row>
    <row r="20" spans="2:5" s="92" customFormat="1" ht="15" x14ac:dyDescent="0.2">
      <c r="B20" s="93" t="s">
        <v>44</v>
      </c>
      <c r="C20" s="94" t="s">
        <v>66</v>
      </c>
    </row>
    <row r="21" spans="2:5" s="92" customFormat="1" ht="15" x14ac:dyDescent="0.2">
      <c r="B21" s="93" t="s">
        <v>21</v>
      </c>
      <c r="C21" s="94" t="s">
        <v>67</v>
      </c>
    </row>
    <row r="22" spans="2:5" s="92" customFormat="1" ht="15" x14ac:dyDescent="0.2">
      <c r="B22" s="93" t="s">
        <v>68</v>
      </c>
      <c r="C22" s="94" t="s">
        <v>69</v>
      </c>
    </row>
    <row r="23" spans="2:5" s="92" customFormat="1" ht="15" x14ac:dyDescent="0.2">
      <c r="B23" s="95" t="s">
        <v>70</v>
      </c>
      <c r="C23" s="96" t="s">
        <v>71</v>
      </c>
    </row>
    <row r="26" spans="2:5" x14ac:dyDescent="0.2">
      <c r="B26" s="336"/>
      <c r="C26" s="336"/>
    </row>
  </sheetData>
  <mergeCells count="14">
    <mergeCell ref="A15:B15"/>
    <mergeCell ref="F15:H15"/>
    <mergeCell ref="B18:C18"/>
    <mergeCell ref="B26:C26"/>
    <mergeCell ref="B1:D1"/>
    <mergeCell ref="B2:D2"/>
    <mergeCell ref="A5:L5"/>
    <mergeCell ref="A7:A9"/>
    <mergeCell ref="F7:H7"/>
    <mergeCell ref="I7:I9"/>
    <mergeCell ref="J7:J9"/>
    <mergeCell ref="K7:K9"/>
    <mergeCell ref="L7:L9"/>
    <mergeCell ref="F8:H9"/>
  </mergeCells>
  <conditionalFormatting sqref="A11:A14">
    <cfRule type="expression" dxfId="83" priority="8" stopIfTrue="1">
      <formula>AND(NOT(ISBLANK(C11)),ISBLANK(A11))</formula>
    </cfRule>
  </conditionalFormatting>
  <conditionalFormatting sqref="B11:B14">
    <cfRule type="expression" dxfId="82" priority="7" stopIfTrue="1">
      <formula>AND(NOT(ISBLANK(C11)),ISBLANK(B11))</formula>
    </cfRule>
  </conditionalFormatting>
  <conditionalFormatting sqref="B1:D2">
    <cfRule type="expression" dxfId="81" priority="5" stopIfTrue="1">
      <formula>ISBLANK(B1)</formula>
    </cfRule>
  </conditionalFormatting>
  <conditionalFormatting sqref="C3">
    <cfRule type="expression" dxfId="80" priority="4" stopIfTrue="1">
      <formula>ISBLANK(C3)</formula>
    </cfRule>
  </conditionalFormatting>
  <conditionalFormatting sqref="E3">
    <cfRule type="expression" dxfId="79" priority="1" stopIfTrue="1">
      <formula>ISBLANK(E3)</formula>
    </cfRule>
  </conditionalFormatting>
  <conditionalFormatting sqref="I11:I14">
    <cfRule type="expression" priority="2" stopIfTrue="1">
      <formula>AND(SUM($N11:$R11)&gt;0,NOT(ISBLANK(I11)))</formula>
    </cfRule>
    <cfRule type="expression" dxfId="78" priority="3" stopIfTrue="1">
      <formula>SUM($N11:$R11)&gt;0</formula>
    </cfRule>
  </conditionalFormatting>
  <conditionalFormatting sqref="J11:L14">
    <cfRule type="expression" dxfId="77" priority="6" stopIfTrue="1">
      <formula>AND(NOT(ISBLANK($C11)),ISBLANK(J11))</formula>
    </cfRule>
  </conditionalFormatting>
  <dataValidations count="3">
    <dataValidation type="date" allowBlank="1" showInputMessage="1" showErrorMessage="1" sqref="E3 C3" xr:uid="{026CA1BE-8936-414F-B797-6A2B101AD688}">
      <formula1>44938</formula1>
      <formula2>73031</formula2>
    </dataValidation>
    <dataValidation type="textLength" operator="lessThan" allowBlank="1" showInputMessage="1" showErrorMessage="1" sqref="B2:D2" xr:uid="{7751AD20-202C-441E-8ADF-414A1B2ADC39}">
      <formula1>250</formula1>
    </dataValidation>
    <dataValidation type="list" allowBlank="1" showInputMessage="1" showErrorMessage="1" sqref="B11:B14" xr:uid="{5A80E656-CCC4-46E6-93B3-0BD29C3B3C35}">
      <formula1>$B$19:$B$23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X33"/>
  <sheetViews>
    <sheetView zoomScale="80" zoomScaleNormal="80" workbookViewId="0">
      <selection activeCell="B11" sqref="B1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customHeight="1" x14ac:dyDescent="0.25">
      <c r="A1" s="55" t="s">
        <v>0</v>
      </c>
      <c r="B1" s="337" t="s">
        <v>1</v>
      </c>
      <c r="C1" s="338"/>
      <c r="D1" s="338"/>
      <c r="E1" s="56"/>
      <c r="F1" s="56"/>
      <c r="G1" s="56"/>
      <c r="H1" s="56"/>
      <c r="I1" s="56"/>
      <c r="J1" s="57"/>
      <c r="K1" s="57"/>
      <c r="L1" s="57"/>
    </row>
    <row r="2" spans="1:24" s="58" customFormat="1" ht="18" customHeight="1" x14ac:dyDescent="0.25">
      <c r="A2" s="59" t="s">
        <v>2</v>
      </c>
      <c r="B2" s="337" t="s">
        <v>72</v>
      </c>
      <c r="C2" s="338"/>
      <c r="D2" s="338"/>
      <c r="E2" s="60"/>
      <c r="F2" s="60"/>
      <c r="G2" s="60"/>
      <c r="H2" s="60"/>
      <c r="I2" s="60"/>
    </row>
    <row r="3" spans="1:24" s="58" customFormat="1" ht="18" customHeight="1" x14ac:dyDescent="0.25">
      <c r="A3" s="61" t="s">
        <v>4</v>
      </c>
      <c r="B3" s="62" t="s">
        <v>5</v>
      </c>
      <c r="C3" s="63">
        <v>45211</v>
      </c>
      <c r="D3" s="62" t="s">
        <v>6</v>
      </c>
      <c r="E3" s="63">
        <v>45241</v>
      </c>
      <c r="F3" s="64"/>
    </row>
    <row r="4" spans="1:24" s="58" customFormat="1" ht="18" customHeight="1" x14ac:dyDescent="0.25">
      <c r="A4" s="65"/>
      <c r="B4" s="65"/>
      <c r="C4" s="65"/>
      <c r="D4" s="65"/>
      <c r="E4" s="65"/>
      <c r="F4" s="66"/>
      <c r="G4" s="66"/>
      <c r="H4" s="66"/>
      <c r="I4" s="65"/>
      <c r="J4" s="65"/>
      <c r="K4" s="65"/>
    </row>
    <row r="5" spans="1:24" s="58" customFormat="1" ht="18" customHeight="1" x14ac:dyDescent="0.25">
      <c r="A5" s="339" t="s">
        <v>7</v>
      </c>
      <c r="B5" s="340"/>
      <c r="C5" s="340"/>
      <c r="D5" s="340"/>
      <c r="E5" s="340"/>
      <c r="F5" s="340"/>
      <c r="G5" s="340"/>
      <c r="H5" s="340"/>
      <c r="I5" s="340"/>
      <c r="J5" s="340"/>
      <c r="K5" s="340"/>
      <c r="L5" s="341"/>
    </row>
    <row r="6" spans="1:24" s="58" customFormat="1" ht="18" customHeight="1" x14ac:dyDescent="0.25">
      <c r="A6" s="65"/>
      <c r="B6" s="65"/>
      <c r="C6" s="65"/>
      <c r="D6" s="65"/>
      <c r="E6" s="65"/>
      <c r="F6" s="66"/>
      <c r="G6" s="66"/>
      <c r="H6" s="66"/>
      <c r="I6" s="65"/>
      <c r="J6" s="65"/>
      <c r="K6" s="65"/>
      <c r="L6" s="67"/>
    </row>
    <row r="7" spans="1:24" s="58" customFormat="1" ht="18" x14ac:dyDescent="0.25">
      <c r="A7" s="342" t="s">
        <v>8</v>
      </c>
      <c r="B7" s="68" t="s">
        <v>9</v>
      </c>
      <c r="C7" s="68" t="s">
        <v>10</v>
      </c>
      <c r="D7" s="68" t="s">
        <v>9</v>
      </c>
      <c r="E7" s="68" t="s">
        <v>11</v>
      </c>
      <c r="F7" s="345" t="s">
        <v>12</v>
      </c>
      <c r="G7" s="346"/>
      <c r="H7" s="347"/>
      <c r="I7" s="348" t="s">
        <v>13</v>
      </c>
      <c r="J7" s="348" t="s">
        <v>14</v>
      </c>
      <c r="K7" s="351" t="s">
        <v>15</v>
      </c>
      <c r="L7" s="354" t="s">
        <v>16</v>
      </c>
      <c r="M7" s="69"/>
      <c r="N7" s="69"/>
      <c r="O7" s="69"/>
      <c r="P7" s="69"/>
      <c r="Q7" s="69"/>
      <c r="R7" s="69"/>
      <c r="S7" s="69"/>
      <c r="T7" s="69"/>
      <c r="U7" s="69"/>
      <c r="V7" s="69"/>
      <c r="W7" s="69"/>
      <c r="X7" s="69"/>
    </row>
    <row r="8" spans="1:24" s="58" customFormat="1" ht="18" x14ac:dyDescent="0.25">
      <c r="A8" s="343"/>
      <c r="B8" s="70" t="s">
        <v>17</v>
      </c>
      <c r="C8" s="70" t="s">
        <v>18</v>
      </c>
      <c r="D8" s="70" t="s">
        <v>18</v>
      </c>
      <c r="E8" s="70" t="s">
        <v>18</v>
      </c>
      <c r="F8" s="357" t="s">
        <v>19</v>
      </c>
      <c r="G8" s="358"/>
      <c r="H8" s="359"/>
      <c r="I8" s="349"/>
      <c r="J8" s="349"/>
      <c r="K8" s="352"/>
      <c r="L8" s="355"/>
      <c r="M8" s="69"/>
      <c r="N8" s="69"/>
      <c r="O8" s="69"/>
      <c r="P8" s="69"/>
      <c r="Q8" s="69"/>
      <c r="R8" s="69"/>
      <c r="S8" s="69"/>
      <c r="T8" s="69"/>
      <c r="U8" s="69"/>
      <c r="V8" s="69"/>
      <c r="W8" s="69"/>
      <c r="X8" s="69"/>
    </row>
    <row r="9" spans="1:24" s="58" customFormat="1" ht="18" customHeight="1" x14ac:dyDescent="0.25">
      <c r="A9" s="344"/>
      <c r="B9" s="71"/>
      <c r="C9" s="71" t="s">
        <v>20</v>
      </c>
      <c r="D9" s="71" t="s">
        <v>20</v>
      </c>
      <c r="E9" s="71" t="s">
        <v>20</v>
      </c>
      <c r="F9" s="360"/>
      <c r="G9" s="361"/>
      <c r="H9" s="362"/>
      <c r="I9" s="350"/>
      <c r="J9" s="350"/>
      <c r="K9" s="353"/>
      <c r="L9" s="356"/>
    </row>
    <row r="10" spans="1:24" s="58" customFormat="1" ht="18" customHeight="1" x14ac:dyDescent="0.25">
      <c r="A10" s="72"/>
      <c r="B10" s="71"/>
      <c r="C10" s="71"/>
      <c r="D10" s="71"/>
      <c r="E10" s="71"/>
      <c r="F10" s="71"/>
      <c r="G10" s="71"/>
      <c r="H10" s="71"/>
      <c r="I10" s="71"/>
      <c r="J10" s="73"/>
      <c r="K10" s="74"/>
      <c r="L10" s="74"/>
    </row>
    <row r="11" spans="1:24" s="58" customFormat="1" ht="18.75" customHeight="1" x14ac:dyDescent="0.3">
      <c r="A11" s="75" t="s">
        <v>73</v>
      </c>
      <c r="B11" s="76" t="s">
        <v>21</v>
      </c>
      <c r="C11" s="77">
        <v>55.51</v>
      </c>
      <c r="D11" s="77">
        <v>9.25</v>
      </c>
      <c r="E11" s="77">
        <v>46.26</v>
      </c>
      <c r="F11" s="130">
        <v>517</v>
      </c>
      <c r="G11" s="131">
        <v>2140</v>
      </c>
      <c r="H11" s="132"/>
      <c r="I11" s="81" t="s">
        <v>72</v>
      </c>
      <c r="J11" s="82" t="s">
        <v>74</v>
      </c>
      <c r="K11" s="83" t="s">
        <v>75</v>
      </c>
      <c r="L11" s="83" t="s">
        <v>76</v>
      </c>
      <c r="N11" s="58" t="b">
        <f>OR(F11&lt;100,LEN(F11)=2)</f>
        <v>0</v>
      </c>
      <c r="O11" s="58" t="b">
        <f>OR(G11&lt;1000,LEN(G11)=3)</f>
        <v>0</v>
      </c>
      <c r="P11" s="58" t="b">
        <f>IF(H11&lt;1000,TRUE)</f>
        <v>1</v>
      </c>
      <c r="Q11" s="58" t="e">
        <f>OR(#REF!&lt;100000,LEN(#REF!)=5)</f>
        <v>#REF!</v>
      </c>
    </row>
    <row r="12" spans="1:24" s="58" customFormat="1" ht="18.75" customHeight="1" x14ac:dyDescent="0.3">
      <c r="A12" s="75" t="s">
        <v>77</v>
      </c>
      <c r="B12" s="76" t="s">
        <v>44</v>
      </c>
      <c r="C12" s="77">
        <v>360</v>
      </c>
      <c r="D12" s="77">
        <v>0</v>
      </c>
      <c r="E12" s="77">
        <v>360</v>
      </c>
      <c r="F12" s="84">
        <v>520</v>
      </c>
      <c r="G12" s="85">
        <v>1101</v>
      </c>
      <c r="H12" s="133" t="s">
        <v>78</v>
      </c>
      <c r="I12" s="81" t="s">
        <v>45</v>
      </c>
      <c r="J12" s="82" t="s">
        <v>79</v>
      </c>
      <c r="K12" s="83" t="s">
        <v>80</v>
      </c>
      <c r="L12" s="83" t="s">
        <v>81</v>
      </c>
    </row>
    <row r="13" spans="1:24" s="58" customFormat="1" ht="18.75" customHeight="1" x14ac:dyDescent="0.3">
      <c r="A13" s="75" t="s">
        <v>82</v>
      </c>
      <c r="B13" s="76" t="s">
        <v>44</v>
      </c>
      <c r="C13" s="77">
        <v>44</v>
      </c>
      <c r="D13" s="77">
        <v>0</v>
      </c>
      <c r="E13" s="77">
        <v>44</v>
      </c>
      <c r="F13" s="78">
        <v>516</v>
      </c>
      <c r="G13" s="85">
        <v>4020</v>
      </c>
      <c r="H13" s="86"/>
      <c r="I13" s="81" t="s">
        <v>72</v>
      </c>
      <c r="J13" s="82" t="s">
        <v>83</v>
      </c>
      <c r="K13" s="83" t="s">
        <v>31</v>
      </c>
      <c r="L13" s="83" t="s">
        <v>40</v>
      </c>
    </row>
    <row r="14" spans="1:24" s="58" customFormat="1" ht="18.75" customHeight="1" x14ac:dyDescent="0.3">
      <c r="A14" s="75" t="s">
        <v>84</v>
      </c>
      <c r="B14" s="76" t="s">
        <v>21</v>
      </c>
      <c r="C14" s="77">
        <v>65.8</v>
      </c>
      <c r="D14" s="77">
        <v>10.97</v>
      </c>
      <c r="E14" s="77">
        <v>54.83</v>
      </c>
      <c r="F14" s="78">
        <v>510</v>
      </c>
      <c r="G14" s="85">
        <v>2215</v>
      </c>
      <c r="H14" s="133" t="s">
        <v>85</v>
      </c>
      <c r="I14" s="81" t="s">
        <v>72</v>
      </c>
      <c r="J14" s="82" t="s">
        <v>86</v>
      </c>
      <c r="K14" s="83" t="s">
        <v>87</v>
      </c>
      <c r="L14" s="83" t="s">
        <v>40</v>
      </c>
    </row>
    <row r="15" spans="1:24" s="58" customFormat="1" ht="18.75" customHeight="1" x14ac:dyDescent="0.3">
      <c r="A15" s="75" t="s">
        <v>84</v>
      </c>
      <c r="B15" s="76" t="s">
        <v>44</v>
      </c>
      <c r="C15" s="77">
        <v>88.28</v>
      </c>
      <c r="D15" s="77">
        <v>0</v>
      </c>
      <c r="E15" s="77">
        <v>88.28</v>
      </c>
      <c r="F15" s="84" t="s">
        <v>88</v>
      </c>
      <c r="G15" s="85">
        <v>9802</v>
      </c>
      <c r="H15" s="133" t="s">
        <v>89</v>
      </c>
      <c r="I15" s="81" t="s">
        <v>72</v>
      </c>
      <c r="J15" s="82" t="s">
        <v>90</v>
      </c>
      <c r="K15" s="83" t="s">
        <v>87</v>
      </c>
      <c r="L15" s="83" t="s">
        <v>40</v>
      </c>
    </row>
    <row r="16" spans="1:24" s="58" customFormat="1" ht="18.75" customHeight="1" x14ac:dyDescent="0.3">
      <c r="A16" s="75"/>
      <c r="B16" s="76"/>
      <c r="C16" s="77"/>
      <c r="D16" s="77"/>
      <c r="E16" s="77"/>
      <c r="F16" s="84"/>
      <c r="G16" s="85"/>
      <c r="H16" s="86"/>
      <c r="I16" s="81"/>
      <c r="J16" s="82"/>
      <c r="K16" s="83"/>
      <c r="L16" s="83"/>
    </row>
    <row r="17" spans="1:17" s="58" customFormat="1" ht="18.75" customHeight="1" x14ac:dyDescent="0.3">
      <c r="A17" s="75"/>
      <c r="B17" s="76"/>
      <c r="C17" s="77"/>
      <c r="D17" s="77"/>
      <c r="E17" s="77"/>
      <c r="F17" s="84"/>
      <c r="G17" s="85"/>
      <c r="H17" s="86"/>
      <c r="I17" s="81"/>
      <c r="J17" s="82"/>
      <c r="K17" s="83"/>
      <c r="L17" s="83"/>
    </row>
    <row r="18" spans="1:17" s="58" customFormat="1" ht="18.75" customHeight="1" x14ac:dyDescent="0.3">
      <c r="A18" s="75"/>
      <c r="B18" s="76"/>
      <c r="C18" s="77"/>
      <c r="D18" s="77"/>
      <c r="E18" s="77"/>
      <c r="F18" s="84"/>
      <c r="G18" s="85"/>
      <c r="H18" s="86"/>
      <c r="I18" s="81"/>
      <c r="J18" s="82"/>
      <c r="K18" s="83"/>
      <c r="L18" s="83"/>
    </row>
    <row r="19" spans="1:17" s="58" customFormat="1" ht="18.75" customHeight="1" x14ac:dyDescent="0.3">
      <c r="A19" s="75"/>
      <c r="B19" s="76"/>
      <c r="C19" s="77"/>
      <c r="D19" s="77"/>
      <c r="E19" s="77"/>
      <c r="F19" s="84"/>
      <c r="G19" s="85"/>
      <c r="H19" s="86"/>
      <c r="I19" s="81"/>
      <c r="J19" s="82"/>
      <c r="K19" s="83"/>
      <c r="L19" s="83"/>
    </row>
    <row r="20" spans="1:17" s="58" customFormat="1" ht="18.75" customHeight="1" x14ac:dyDescent="0.3">
      <c r="A20" s="75"/>
      <c r="B20" s="76"/>
      <c r="C20" s="77"/>
      <c r="D20" s="77"/>
      <c r="E20" s="77"/>
      <c r="F20" s="310"/>
      <c r="G20" s="311"/>
      <c r="H20" s="312"/>
      <c r="I20" s="81"/>
      <c r="J20" s="82"/>
      <c r="K20" s="83"/>
      <c r="L20" s="83"/>
      <c r="N20" s="58" t="b">
        <f>OR(F20&lt;100,LEN(F20)=2)</f>
        <v>1</v>
      </c>
      <c r="O20" s="58" t="b">
        <f>OR(G20&lt;1000,LEN(G20)=3)</f>
        <v>1</v>
      </c>
      <c r="P20" s="58" t="b">
        <f>IF(H20&lt;1000,TRUE)</f>
        <v>1</v>
      </c>
      <c r="Q20" s="58" t="e">
        <f>OR(#REF!&lt;100000,LEN(#REF!)=5)</f>
        <v>#REF!</v>
      </c>
    </row>
    <row r="21" spans="1:17" s="58" customFormat="1" ht="18.75" customHeight="1" x14ac:dyDescent="0.3">
      <c r="A21" s="75"/>
      <c r="B21" s="76"/>
      <c r="C21" s="77"/>
      <c r="D21" s="77"/>
      <c r="E21" s="77"/>
      <c r="F21" s="310"/>
      <c r="G21" s="311"/>
      <c r="H21" s="312"/>
      <c r="I21" s="81"/>
      <c r="J21" s="82"/>
      <c r="K21" s="83"/>
      <c r="L21" s="83"/>
      <c r="N21" s="58" t="b">
        <f>OR(F21&lt;100,LEN(F21)=2)</f>
        <v>1</v>
      </c>
      <c r="O21" s="58" t="b">
        <f>OR(G21&lt;1000,LEN(G21)=3)</f>
        <v>1</v>
      </c>
      <c r="P21" s="58" t="b">
        <f>IF(H21&lt;1000,TRUE)</f>
        <v>1</v>
      </c>
      <c r="Q21" s="58" t="e">
        <f>OR(#REF!&lt;100000,LEN(#REF!)=5)</f>
        <v>#REF!</v>
      </c>
    </row>
    <row r="22" spans="1:17" s="58" customFormat="1" ht="18" customHeight="1" x14ac:dyDescent="0.25">
      <c r="A22" s="329" t="s">
        <v>63</v>
      </c>
      <c r="B22" s="330"/>
      <c r="C22" s="87">
        <f>SUM(C11:C21)</f>
        <v>613.58999999999992</v>
      </c>
      <c r="D22" s="87">
        <f>SUM(D11:D21)</f>
        <v>20.22</v>
      </c>
      <c r="E22" s="87">
        <f>SUM(E11:E21)</f>
        <v>593.37</v>
      </c>
      <c r="F22" s="331"/>
      <c r="G22" s="332"/>
      <c r="H22" s="333"/>
      <c r="I22" s="88"/>
      <c r="J22" s="89"/>
      <c r="K22" s="90"/>
      <c r="L22" s="91"/>
    </row>
    <row r="25" spans="1:17" s="92" customFormat="1" ht="15.75" x14ac:dyDescent="0.25">
      <c r="B25" s="334" t="s">
        <v>64</v>
      </c>
      <c r="C25" s="335"/>
    </row>
    <row r="26" spans="1:17" s="92" customFormat="1" ht="15" x14ac:dyDescent="0.2">
      <c r="B26" s="93" t="s">
        <v>26</v>
      </c>
      <c r="C26" s="94" t="s">
        <v>65</v>
      </c>
    </row>
    <row r="27" spans="1:17" s="92" customFormat="1" ht="15" x14ac:dyDescent="0.2">
      <c r="B27" s="93" t="s">
        <v>44</v>
      </c>
      <c r="C27" s="94" t="s">
        <v>66</v>
      </c>
    </row>
    <row r="28" spans="1:17" s="92" customFormat="1" ht="15.75" x14ac:dyDescent="0.25">
      <c r="B28" s="93" t="s">
        <v>21</v>
      </c>
      <c r="C28" s="94" t="s">
        <v>67</v>
      </c>
      <c r="I28" s="134"/>
    </row>
    <row r="29" spans="1:17" s="92" customFormat="1" ht="15" x14ac:dyDescent="0.2">
      <c r="B29" s="93" t="s">
        <v>68</v>
      </c>
      <c r="C29" s="94" t="s">
        <v>69</v>
      </c>
    </row>
    <row r="30" spans="1:17" s="92" customFormat="1" ht="15" x14ac:dyDescent="0.2">
      <c r="B30" s="95" t="s">
        <v>70</v>
      </c>
      <c r="C30" s="96" t="s">
        <v>71</v>
      </c>
    </row>
    <row r="33" spans="2:3" x14ac:dyDescent="0.2">
      <c r="B33" s="336"/>
      <c r="C33" s="336"/>
    </row>
  </sheetData>
  <mergeCells count="16">
    <mergeCell ref="B33:C33"/>
    <mergeCell ref="B1:D1"/>
    <mergeCell ref="B2:D2"/>
    <mergeCell ref="A5:L5"/>
    <mergeCell ref="A7:A9"/>
    <mergeCell ref="F7:H7"/>
    <mergeCell ref="I7:I9"/>
    <mergeCell ref="J7:J9"/>
    <mergeCell ref="K7:K9"/>
    <mergeCell ref="L7:L9"/>
    <mergeCell ref="F8:H9"/>
    <mergeCell ref="F20:H20"/>
    <mergeCell ref="F21:H21"/>
    <mergeCell ref="A22:B22"/>
    <mergeCell ref="F22:H22"/>
    <mergeCell ref="B25:C25"/>
  </mergeCells>
  <conditionalFormatting sqref="A11:A21">
    <cfRule type="expression" dxfId="76" priority="8" stopIfTrue="1">
      <formula>AND(NOT(ISBLANK(C11)),ISBLANK(A11))</formula>
    </cfRule>
  </conditionalFormatting>
  <conditionalFormatting sqref="B11:B21">
    <cfRule type="expression" dxfId="75" priority="7" stopIfTrue="1">
      <formula>AND(NOT(ISBLANK(C11)),ISBLANK(B11))</formula>
    </cfRule>
  </conditionalFormatting>
  <conditionalFormatting sqref="B1:D2">
    <cfRule type="expression" dxfId="74" priority="6" stopIfTrue="1">
      <formula>ISBLANK(B1)</formula>
    </cfRule>
  </conditionalFormatting>
  <conditionalFormatting sqref="C3">
    <cfRule type="expression" dxfId="73" priority="5" stopIfTrue="1">
      <formula>ISBLANK(C3)</formula>
    </cfRule>
  </conditionalFormatting>
  <conditionalFormatting sqref="E3">
    <cfRule type="expression" dxfId="72" priority="1" stopIfTrue="1">
      <formula>ISBLANK(E3)</formula>
    </cfRule>
  </conditionalFormatting>
  <conditionalFormatting sqref="I11:I21">
    <cfRule type="expression" priority="2" stopIfTrue="1">
      <formula>AND(SUM($N11:$R11)&gt;0,NOT(ISBLANK(I11)))</formula>
    </cfRule>
    <cfRule type="expression" dxfId="71" priority="3" stopIfTrue="1">
      <formula>SUM($N11:$R11)&gt;0</formula>
    </cfRule>
  </conditionalFormatting>
  <conditionalFormatting sqref="J11:L21">
    <cfRule type="expression" dxfId="70" priority="4" stopIfTrue="1">
      <formula>AND(NOT(ISBLANK($C11)),ISBLANK(J11))</formula>
    </cfRule>
  </conditionalFormatting>
  <dataValidations count="3">
    <dataValidation type="list" allowBlank="1" showInputMessage="1" showErrorMessage="1" sqref="B11:B21" xr:uid="{4486DEAB-07C8-42F1-A162-0046907D8336}">
      <formula1>$B$26:$B$30</formula1>
    </dataValidation>
    <dataValidation type="date" allowBlank="1" showInputMessage="1" showErrorMessage="1" sqref="E3 C3" xr:uid="{55DCC1B2-6717-40E8-98D9-9A77BF3082D1}">
      <formula1>44938</formula1>
      <formula2>73031</formula2>
    </dataValidation>
    <dataValidation type="textLength" operator="lessThan" allowBlank="1" showInputMessage="1" showErrorMessage="1" sqref="B2:D2" xr:uid="{6DD30065-C6F0-4C46-BFC3-8877933CCE3E}">
      <formula1>250</formula1>
    </dataValidation>
  </dataValidations>
  <pageMargins left="0.37" right="0.31" top="0.68" bottom="0.68" header="0.34" footer="0.25"/>
  <pageSetup paperSize="9" scale="51" orientation="landscape" r:id="rId1"/>
  <headerFooter alignWithMargins="0">
    <oddFooter>&amp;L&amp;Z&amp;F&amp;RPrinted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5F1B6-7933-42A7-BF33-744428A0BEA5}">
  <sheetPr>
    <tabColor theme="0"/>
  </sheetPr>
  <dimension ref="A1:X25"/>
  <sheetViews>
    <sheetView zoomScale="70" zoomScaleNormal="70" workbookViewId="0">
      <selection activeCell="E14" sqref="D14:E14"/>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customHeight="1" x14ac:dyDescent="0.25">
      <c r="A1" s="55" t="s">
        <v>0</v>
      </c>
      <c r="B1" s="337" t="s">
        <v>1</v>
      </c>
      <c r="C1" s="338"/>
      <c r="D1" s="338"/>
      <c r="E1" s="56"/>
      <c r="F1" s="56"/>
      <c r="G1" s="56"/>
      <c r="H1" s="56"/>
      <c r="I1" s="56"/>
      <c r="J1" s="57"/>
      <c r="K1" s="57"/>
      <c r="L1" s="57"/>
    </row>
    <row r="2" spans="1:24" s="58" customFormat="1" ht="18" customHeight="1" x14ac:dyDescent="0.25">
      <c r="A2" s="59" t="s">
        <v>2</v>
      </c>
      <c r="B2" s="337" t="s">
        <v>91</v>
      </c>
      <c r="C2" s="338"/>
      <c r="D2" s="338"/>
      <c r="E2" s="60"/>
      <c r="F2" s="60"/>
      <c r="G2" s="60"/>
      <c r="H2" s="60"/>
      <c r="I2" s="60"/>
    </row>
    <row r="3" spans="1:24" s="58" customFormat="1" ht="18" customHeight="1" x14ac:dyDescent="0.25">
      <c r="A3" s="61" t="s">
        <v>4</v>
      </c>
      <c r="B3" s="62" t="s">
        <v>5</v>
      </c>
      <c r="C3" s="63">
        <v>45211</v>
      </c>
      <c r="D3" s="62" t="s">
        <v>6</v>
      </c>
      <c r="E3" s="63">
        <v>45241</v>
      </c>
      <c r="F3" s="64"/>
    </row>
    <row r="4" spans="1:24" s="58" customFormat="1" ht="18" customHeight="1" x14ac:dyDescent="0.25">
      <c r="A4" s="65"/>
      <c r="B4" s="65"/>
      <c r="C4" s="65"/>
      <c r="D4" s="65"/>
      <c r="E4" s="65"/>
      <c r="F4" s="66"/>
      <c r="G4" s="66"/>
      <c r="H4" s="66"/>
      <c r="I4" s="65"/>
      <c r="J4" s="65"/>
      <c r="K4" s="65"/>
    </row>
    <row r="5" spans="1:24" s="58" customFormat="1" ht="18" customHeight="1" x14ac:dyDescent="0.25">
      <c r="A5" s="339" t="s">
        <v>7</v>
      </c>
      <c r="B5" s="340"/>
      <c r="C5" s="340"/>
      <c r="D5" s="340"/>
      <c r="E5" s="340"/>
      <c r="F5" s="340"/>
      <c r="G5" s="340"/>
      <c r="H5" s="340"/>
      <c r="I5" s="340"/>
      <c r="J5" s="340"/>
      <c r="K5" s="340"/>
      <c r="L5" s="341"/>
    </row>
    <row r="6" spans="1:24" s="58" customFormat="1" ht="18" customHeight="1" x14ac:dyDescent="0.25">
      <c r="A6" s="65"/>
      <c r="B6" s="65"/>
      <c r="C6" s="65"/>
      <c r="D6" s="65"/>
      <c r="E6" s="65"/>
      <c r="F6" s="66"/>
      <c r="G6" s="66"/>
      <c r="H6" s="66"/>
      <c r="I6" s="65"/>
      <c r="J6" s="65"/>
      <c r="K6" s="65"/>
      <c r="L6" s="67"/>
    </row>
    <row r="7" spans="1:24" s="58" customFormat="1" ht="18" x14ac:dyDescent="0.25">
      <c r="A7" s="342" t="s">
        <v>8</v>
      </c>
      <c r="B7" s="68" t="s">
        <v>9</v>
      </c>
      <c r="C7" s="68" t="s">
        <v>10</v>
      </c>
      <c r="D7" s="68" t="s">
        <v>9</v>
      </c>
      <c r="E7" s="68" t="s">
        <v>11</v>
      </c>
      <c r="F7" s="345" t="s">
        <v>12</v>
      </c>
      <c r="G7" s="346"/>
      <c r="H7" s="347"/>
      <c r="I7" s="348" t="s">
        <v>13</v>
      </c>
      <c r="J7" s="348" t="s">
        <v>14</v>
      </c>
      <c r="K7" s="351" t="s">
        <v>15</v>
      </c>
      <c r="L7" s="354" t="s">
        <v>16</v>
      </c>
      <c r="M7" s="69"/>
      <c r="N7" s="69"/>
      <c r="O7" s="69"/>
      <c r="P7" s="69"/>
      <c r="Q7" s="69"/>
      <c r="R7" s="69"/>
      <c r="S7" s="69"/>
      <c r="T7" s="69"/>
      <c r="U7" s="69"/>
      <c r="V7" s="69"/>
      <c r="W7" s="69"/>
      <c r="X7" s="69"/>
    </row>
    <row r="8" spans="1:24" s="58" customFormat="1" ht="18" x14ac:dyDescent="0.25">
      <c r="A8" s="343"/>
      <c r="B8" s="70" t="s">
        <v>17</v>
      </c>
      <c r="C8" s="70" t="s">
        <v>18</v>
      </c>
      <c r="D8" s="70" t="s">
        <v>18</v>
      </c>
      <c r="E8" s="70" t="s">
        <v>18</v>
      </c>
      <c r="F8" s="357" t="s">
        <v>19</v>
      </c>
      <c r="G8" s="358"/>
      <c r="H8" s="359"/>
      <c r="I8" s="349"/>
      <c r="J8" s="349"/>
      <c r="K8" s="352"/>
      <c r="L8" s="355"/>
      <c r="M8" s="69"/>
      <c r="N8" s="69"/>
      <c r="O8" s="69"/>
      <c r="P8" s="69"/>
      <c r="Q8" s="69"/>
      <c r="R8" s="69"/>
      <c r="S8" s="69"/>
      <c r="T8" s="69"/>
      <c r="U8" s="69"/>
      <c r="V8" s="69"/>
      <c r="W8" s="69"/>
      <c r="X8" s="69"/>
    </row>
    <row r="9" spans="1:24" s="58" customFormat="1" ht="18" customHeight="1" x14ac:dyDescent="0.25">
      <c r="A9" s="344"/>
      <c r="B9" s="71"/>
      <c r="C9" s="71" t="s">
        <v>20</v>
      </c>
      <c r="D9" s="71" t="s">
        <v>20</v>
      </c>
      <c r="E9" s="71" t="s">
        <v>20</v>
      </c>
      <c r="F9" s="360"/>
      <c r="G9" s="361"/>
      <c r="H9" s="362"/>
      <c r="I9" s="350"/>
      <c r="J9" s="350"/>
      <c r="K9" s="353"/>
      <c r="L9" s="356"/>
    </row>
    <row r="10" spans="1:24" s="58" customFormat="1" ht="18" customHeight="1" x14ac:dyDescent="0.25">
      <c r="A10" s="72"/>
      <c r="B10" s="71"/>
      <c r="C10" s="71"/>
      <c r="D10" s="71"/>
      <c r="E10" s="71"/>
      <c r="F10" s="71"/>
      <c r="G10" s="71"/>
      <c r="H10" s="71"/>
      <c r="I10" s="71"/>
      <c r="J10" s="73"/>
      <c r="K10" s="74"/>
      <c r="L10" s="74"/>
    </row>
    <row r="11" spans="1:24" s="58" customFormat="1" ht="18.75" customHeight="1" x14ac:dyDescent="0.3">
      <c r="A11" s="75" t="s">
        <v>92</v>
      </c>
      <c r="B11" s="76" t="s">
        <v>21</v>
      </c>
      <c r="C11" s="77">
        <v>157.05000000000001</v>
      </c>
      <c r="D11" s="77">
        <v>26.17</v>
      </c>
      <c r="E11" s="77">
        <v>130.88</v>
      </c>
      <c r="F11" s="84" t="s">
        <v>93</v>
      </c>
      <c r="G11" s="85" t="s">
        <v>94</v>
      </c>
      <c r="H11" s="86">
        <v>37011</v>
      </c>
      <c r="I11" s="81" t="s">
        <v>91</v>
      </c>
      <c r="J11" s="82" t="s">
        <v>95</v>
      </c>
      <c r="K11" s="83" t="s">
        <v>96</v>
      </c>
      <c r="L11" s="83" t="s">
        <v>97</v>
      </c>
      <c r="N11" s="58" t="b">
        <f>OR(F11&lt;100,LEN(F11)=2)</f>
        <v>0</v>
      </c>
      <c r="O11" s="58" t="b">
        <f>OR(G11&lt;1000,LEN(G11)=3)</f>
        <v>0</v>
      </c>
      <c r="P11" s="58" t="b">
        <f>IF(H11&lt;1000,TRUE)</f>
        <v>0</v>
      </c>
      <c r="Q11" s="58" t="e">
        <f>OR(#REF!&lt;100000,LEN(#REF!)=5)</f>
        <v>#REF!</v>
      </c>
    </row>
    <row r="12" spans="1:24" s="58" customFormat="1" ht="18.75" customHeight="1" x14ac:dyDescent="0.3">
      <c r="A12" s="75"/>
      <c r="B12" s="76"/>
      <c r="C12" s="77"/>
      <c r="D12" s="77"/>
      <c r="E12" s="77"/>
      <c r="F12" s="84"/>
      <c r="G12" s="85"/>
      <c r="H12" s="86"/>
      <c r="I12" s="81"/>
      <c r="J12" s="82"/>
      <c r="K12" s="83"/>
      <c r="L12" s="83"/>
    </row>
    <row r="13" spans="1:24" s="58" customFormat="1" ht="18.75" customHeight="1" x14ac:dyDescent="0.3">
      <c r="A13" s="75"/>
      <c r="B13" s="76"/>
      <c r="C13" s="77"/>
      <c r="D13" s="77"/>
      <c r="E13" s="77"/>
      <c r="F13" s="310"/>
      <c r="G13" s="311"/>
      <c r="H13" s="312"/>
      <c r="I13" s="81"/>
      <c r="J13" s="82"/>
      <c r="K13" s="83"/>
      <c r="L13" s="83"/>
      <c r="N13" s="58" t="b">
        <f>OR(F13&lt;100,LEN(F13)=2)</f>
        <v>1</v>
      </c>
      <c r="O13" s="58" t="b">
        <f>OR(G13&lt;1000,LEN(G13)=3)</f>
        <v>1</v>
      </c>
      <c r="P13" s="58" t="b">
        <f>IF(H13&lt;1000,TRUE)</f>
        <v>1</v>
      </c>
      <c r="Q13" s="58" t="e">
        <f>OR(#REF!&lt;100000,LEN(#REF!)=5)</f>
        <v>#REF!</v>
      </c>
    </row>
    <row r="14" spans="1:24" s="58" customFormat="1" ht="18" customHeight="1" x14ac:dyDescent="0.25">
      <c r="A14" s="329" t="s">
        <v>63</v>
      </c>
      <c r="B14" s="330"/>
      <c r="C14" s="87">
        <f>SUM(C11:C13)</f>
        <v>157.05000000000001</v>
      </c>
      <c r="D14" s="87">
        <f>SUM(D11:D13)</f>
        <v>26.17</v>
      </c>
      <c r="E14" s="87">
        <f>SUM(E11:E13)</f>
        <v>130.88</v>
      </c>
      <c r="F14" s="331"/>
      <c r="G14" s="332"/>
      <c r="H14" s="333"/>
      <c r="I14" s="88"/>
      <c r="J14" s="89"/>
      <c r="K14" s="90"/>
      <c r="L14" s="91"/>
    </row>
    <row r="17" spans="2:3" s="92" customFormat="1" ht="15.75" x14ac:dyDescent="0.25">
      <c r="B17" s="334" t="s">
        <v>64</v>
      </c>
      <c r="C17" s="335"/>
    </row>
    <row r="18" spans="2:3" s="92" customFormat="1" ht="15" x14ac:dyDescent="0.2">
      <c r="B18" s="93" t="s">
        <v>26</v>
      </c>
      <c r="C18" s="94" t="s">
        <v>65</v>
      </c>
    </row>
    <row r="19" spans="2:3" s="92" customFormat="1" ht="15" x14ac:dyDescent="0.2">
      <c r="B19" s="93" t="s">
        <v>44</v>
      </c>
      <c r="C19" s="94" t="s">
        <v>66</v>
      </c>
    </row>
    <row r="20" spans="2:3" s="92" customFormat="1" ht="15" x14ac:dyDescent="0.2">
      <c r="B20" s="93" t="s">
        <v>21</v>
      </c>
      <c r="C20" s="94" t="s">
        <v>67</v>
      </c>
    </row>
    <row r="21" spans="2:3" s="92" customFormat="1" ht="15" x14ac:dyDescent="0.2">
      <c r="B21" s="93" t="s">
        <v>68</v>
      </c>
      <c r="C21" s="94" t="s">
        <v>69</v>
      </c>
    </row>
    <row r="22" spans="2:3" s="92" customFormat="1" ht="15" x14ac:dyDescent="0.2">
      <c r="B22" s="95" t="s">
        <v>70</v>
      </c>
      <c r="C22" s="96" t="s">
        <v>71</v>
      </c>
    </row>
    <row r="25" spans="2:3" x14ac:dyDescent="0.2">
      <c r="B25" s="336"/>
      <c r="C25" s="336"/>
    </row>
  </sheetData>
  <mergeCells count="15">
    <mergeCell ref="B25:C25"/>
    <mergeCell ref="B1:D1"/>
    <mergeCell ref="B2:D2"/>
    <mergeCell ref="A5:L5"/>
    <mergeCell ref="A7:A9"/>
    <mergeCell ref="F7:H7"/>
    <mergeCell ref="I7:I9"/>
    <mergeCell ref="J7:J9"/>
    <mergeCell ref="K7:K9"/>
    <mergeCell ref="L7:L9"/>
    <mergeCell ref="F8:H9"/>
    <mergeCell ref="F13:H13"/>
    <mergeCell ref="A14:B14"/>
    <mergeCell ref="F14:H14"/>
    <mergeCell ref="B17:C17"/>
  </mergeCells>
  <conditionalFormatting sqref="A11:A13">
    <cfRule type="expression" dxfId="69" priority="8" stopIfTrue="1">
      <formula>AND(NOT(ISBLANK(C11)),ISBLANK(A11))</formula>
    </cfRule>
  </conditionalFormatting>
  <conditionalFormatting sqref="B11:B13">
    <cfRule type="expression" dxfId="68" priority="7" stopIfTrue="1">
      <formula>AND(NOT(ISBLANK(C11)),ISBLANK(B11))</formula>
    </cfRule>
  </conditionalFormatting>
  <conditionalFormatting sqref="B1:D2">
    <cfRule type="expression" dxfId="67" priority="6" stopIfTrue="1">
      <formula>ISBLANK(B1)</formula>
    </cfRule>
  </conditionalFormatting>
  <conditionalFormatting sqref="C3">
    <cfRule type="expression" dxfId="66" priority="5" stopIfTrue="1">
      <formula>ISBLANK(C3)</formula>
    </cfRule>
  </conditionalFormatting>
  <conditionalFormatting sqref="E3">
    <cfRule type="expression" dxfId="65" priority="1" stopIfTrue="1">
      <formula>ISBLANK(E3)</formula>
    </cfRule>
  </conditionalFormatting>
  <conditionalFormatting sqref="I11:I13">
    <cfRule type="expression" priority="2" stopIfTrue="1">
      <formula>AND(SUM($N11:$R11)&gt;0,NOT(ISBLANK(I11)))</formula>
    </cfRule>
    <cfRule type="expression" dxfId="64" priority="3" stopIfTrue="1">
      <formula>SUM($N11:$R11)&gt;0</formula>
    </cfRule>
  </conditionalFormatting>
  <conditionalFormatting sqref="J11:L13">
    <cfRule type="expression" dxfId="63" priority="4" stopIfTrue="1">
      <formula>AND(NOT(ISBLANK($C11)),ISBLANK(J11))</formula>
    </cfRule>
  </conditionalFormatting>
  <dataValidations count="3">
    <dataValidation type="date" allowBlank="1" showInputMessage="1" showErrorMessage="1" sqref="E3 C3" xr:uid="{084F0807-3102-4AEC-A3B1-F3FE0DEA52CC}">
      <formula1>44938</formula1>
      <formula2>73031</formula2>
    </dataValidation>
    <dataValidation type="textLength" operator="lessThan" allowBlank="1" showInputMessage="1" showErrorMessage="1" sqref="B2:D2" xr:uid="{635BB9B4-88E8-47ED-8384-D938C8892176}">
      <formula1>250</formula1>
    </dataValidation>
    <dataValidation type="list" allowBlank="1" showInputMessage="1" showErrorMessage="1" sqref="B11:B13" xr:uid="{D8DE4D28-A30F-40D9-B508-5CC50CC9DB2F}">
      <formula1>$B$18:$B$22</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417FD-BC2A-4F9D-BEF7-1B34ACD9479D}">
  <sheetPr>
    <pageSetUpPr fitToPage="1"/>
  </sheetPr>
  <dimension ref="A1:X33"/>
  <sheetViews>
    <sheetView zoomScale="90" workbookViewId="0">
      <selection activeCell="A11" sqref="A11"/>
    </sheetView>
  </sheetViews>
  <sheetFormatPr defaultColWidth="9.140625" defaultRowHeight="12.75" outlineLevelCol="1" x14ac:dyDescent="0.2"/>
  <cols>
    <col min="1" max="1" width="20.7109375" style="228" customWidth="1"/>
    <col min="2" max="2" width="10.7109375" style="228" customWidth="1"/>
    <col min="3" max="3" width="22.7109375" style="228" customWidth="1"/>
    <col min="4" max="5" width="20.7109375" style="228" customWidth="1"/>
    <col min="6" max="6" width="8.42578125" style="228" customWidth="1"/>
    <col min="7" max="7" width="9" style="228" customWidth="1"/>
    <col min="8" max="8" width="11.7109375" style="228" bestFit="1" customWidth="1"/>
    <col min="9" max="9" width="29.7109375" style="228" customWidth="1"/>
    <col min="10" max="10" width="60.42578125" style="228" bestFit="1" customWidth="1"/>
    <col min="11" max="11" width="27.42578125" style="228" customWidth="1"/>
    <col min="12" max="12" width="36.42578125" style="228" bestFit="1" customWidth="1"/>
    <col min="13" max="13" width="9.140625" style="228"/>
    <col min="14" max="17" width="0" style="228" hidden="1" customWidth="1" outlineLevel="1"/>
    <col min="18" max="18" width="9.140625" style="228" collapsed="1"/>
    <col min="19" max="16384" width="9.140625" style="228"/>
  </cols>
  <sheetData>
    <row r="1" spans="1:24" s="191" customFormat="1" ht="36.75" customHeight="1" x14ac:dyDescent="0.25">
      <c r="A1" s="188" t="s">
        <v>0</v>
      </c>
      <c r="B1" s="283" t="s">
        <v>1</v>
      </c>
      <c r="C1" s="284"/>
      <c r="D1" s="284"/>
      <c r="E1" s="189"/>
      <c r="F1" s="189"/>
      <c r="G1" s="189"/>
      <c r="H1" s="189"/>
      <c r="I1" s="189"/>
      <c r="J1" s="190"/>
      <c r="K1" s="190"/>
      <c r="L1" s="190"/>
    </row>
    <row r="2" spans="1:24" s="191" customFormat="1" ht="36.75" customHeight="1" x14ac:dyDescent="0.25">
      <c r="A2" s="192" t="s">
        <v>2</v>
      </c>
      <c r="B2" s="283" t="s">
        <v>91</v>
      </c>
      <c r="C2" s="284"/>
      <c r="D2" s="284"/>
      <c r="E2" s="193"/>
      <c r="F2" s="193"/>
      <c r="G2" s="193"/>
      <c r="H2" s="193"/>
      <c r="I2" s="193"/>
    </row>
    <row r="3" spans="1:24" s="191" customFormat="1" ht="36" customHeight="1" x14ac:dyDescent="0.25">
      <c r="A3" s="194" t="s">
        <v>4</v>
      </c>
      <c r="B3" s="195" t="s">
        <v>5</v>
      </c>
      <c r="C3" s="196">
        <v>45211</v>
      </c>
      <c r="D3" s="195" t="s">
        <v>6</v>
      </c>
      <c r="E3" s="196">
        <v>45241</v>
      </c>
      <c r="F3" s="197"/>
    </row>
    <row r="4" spans="1:24" s="191" customFormat="1" ht="21.75" customHeight="1" thickBot="1" x14ac:dyDescent="0.3">
      <c r="A4" s="198"/>
      <c r="B4" s="198"/>
      <c r="C4" s="198"/>
      <c r="D4" s="198"/>
      <c r="E4" s="198"/>
      <c r="F4" s="199"/>
      <c r="G4" s="199"/>
      <c r="H4" s="199"/>
      <c r="I4" s="198"/>
      <c r="J4" s="198"/>
      <c r="K4" s="198"/>
    </row>
    <row r="5" spans="1:24" s="191" customFormat="1" ht="36" customHeight="1" thickBot="1" x14ac:dyDescent="0.3">
      <c r="A5" s="285" t="s">
        <v>7</v>
      </c>
      <c r="B5" s="286"/>
      <c r="C5" s="286"/>
      <c r="D5" s="286"/>
      <c r="E5" s="286"/>
      <c r="F5" s="286"/>
      <c r="G5" s="286"/>
      <c r="H5" s="286"/>
      <c r="I5" s="286"/>
      <c r="J5" s="286"/>
      <c r="K5" s="286"/>
      <c r="L5" s="287"/>
    </row>
    <row r="6" spans="1:24" s="191" customFormat="1" ht="21.75" customHeight="1" x14ac:dyDescent="0.25">
      <c r="A6" s="198"/>
      <c r="B6" s="198"/>
      <c r="C6" s="198"/>
      <c r="D6" s="198"/>
      <c r="E6" s="198"/>
      <c r="F6" s="199"/>
      <c r="G6" s="199"/>
      <c r="H6" s="199"/>
      <c r="I6" s="198"/>
      <c r="J6" s="198"/>
      <c r="K6" s="198"/>
      <c r="L6" s="200"/>
    </row>
    <row r="7" spans="1:24" s="191" customFormat="1" ht="18" x14ac:dyDescent="0.25">
      <c r="A7" s="288" t="s">
        <v>8</v>
      </c>
      <c r="B7" s="201" t="s">
        <v>9</v>
      </c>
      <c r="C7" s="201" t="s">
        <v>10</v>
      </c>
      <c r="D7" s="201" t="s">
        <v>9</v>
      </c>
      <c r="E7" s="201" t="s">
        <v>11</v>
      </c>
      <c r="F7" s="291" t="s">
        <v>12</v>
      </c>
      <c r="G7" s="292"/>
      <c r="H7" s="293"/>
      <c r="I7" s="294" t="s">
        <v>13</v>
      </c>
      <c r="J7" s="294" t="s">
        <v>14</v>
      </c>
      <c r="K7" s="297" t="s">
        <v>15</v>
      </c>
      <c r="L7" s="300" t="s">
        <v>16</v>
      </c>
      <c r="M7" s="202"/>
      <c r="N7" s="202"/>
      <c r="O7" s="202"/>
      <c r="P7" s="202"/>
      <c r="Q7" s="202"/>
      <c r="R7" s="202"/>
      <c r="S7" s="202"/>
      <c r="T7" s="202"/>
      <c r="U7" s="202"/>
      <c r="V7" s="202"/>
      <c r="W7" s="202"/>
      <c r="X7" s="202"/>
    </row>
    <row r="8" spans="1:24" s="191" customFormat="1" ht="18" x14ac:dyDescent="0.25">
      <c r="A8" s="289"/>
      <c r="B8" s="203" t="s">
        <v>17</v>
      </c>
      <c r="C8" s="203" t="s">
        <v>18</v>
      </c>
      <c r="D8" s="203" t="s">
        <v>18</v>
      </c>
      <c r="E8" s="203" t="s">
        <v>18</v>
      </c>
      <c r="F8" s="303" t="s">
        <v>19</v>
      </c>
      <c r="G8" s="304"/>
      <c r="H8" s="305"/>
      <c r="I8" s="295"/>
      <c r="J8" s="295"/>
      <c r="K8" s="298"/>
      <c r="L8" s="301"/>
      <c r="M8" s="202"/>
      <c r="N8" s="202"/>
      <c r="O8" s="202"/>
      <c r="P8" s="202"/>
      <c r="Q8" s="202"/>
      <c r="R8" s="202"/>
      <c r="S8" s="202"/>
      <c r="T8" s="202"/>
      <c r="U8" s="202"/>
      <c r="V8" s="202"/>
      <c r="W8" s="202"/>
      <c r="X8" s="202"/>
    </row>
    <row r="9" spans="1:24" s="191" customFormat="1" ht="32.25" customHeight="1" x14ac:dyDescent="0.25">
      <c r="A9" s="290"/>
      <c r="B9" s="204"/>
      <c r="C9" s="204" t="s">
        <v>20</v>
      </c>
      <c r="D9" s="204" t="s">
        <v>20</v>
      </c>
      <c r="E9" s="204" t="s">
        <v>20</v>
      </c>
      <c r="F9" s="306"/>
      <c r="G9" s="307"/>
      <c r="H9" s="308"/>
      <c r="I9" s="296"/>
      <c r="J9" s="296"/>
      <c r="K9" s="299"/>
      <c r="L9" s="302"/>
    </row>
    <row r="10" spans="1:24" s="191" customFormat="1" ht="0.75" customHeight="1" x14ac:dyDescent="0.25">
      <c r="A10" s="205"/>
      <c r="B10" s="204"/>
      <c r="C10" s="204"/>
      <c r="D10" s="204"/>
      <c r="E10" s="204"/>
      <c r="F10" s="204"/>
      <c r="G10" s="204"/>
      <c r="H10" s="204"/>
      <c r="I10" s="204"/>
      <c r="J10" s="206"/>
      <c r="K10" s="207"/>
      <c r="L10" s="207"/>
    </row>
    <row r="11" spans="1:24" s="191" customFormat="1" ht="20.100000000000001" customHeight="1" x14ac:dyDescent="0.3">
      <c r="A11" s="208">
        <v>45237</v>
      </c>
      <c r="B11" s="209" t="s">
        <v>44</v>
      </c>
      <c r="C11" s="210">
        <v>1380</v>
      </c>
      <c r="D11" s="210">
        <v>0</v>
      </c>
      <c r="E11" s="210">
        <v>1380</v>
      </c>
      <c r="F11" s="313" t="s">
        <v>314</v>
      </c>
      <c r="G11" s="314"/>
      <c r="H11" s="315"/>
      <c r="I11" s="214" t="s">
        <v>91</v>
      </c>
      <c r="J11" s="215" t="s">
        <v>315</v>
      </c>
      <c r="K11" s="216" t="s">
        <v>316</v>
      </c>
      <c r="L11" s="215" t="s">
        <v>317</v>
      </c>
      <c r="N11" s="191" t="b">
        <f>OR(F11&lt;100,LEN(F11)=2)</f>
        <v>0</v>
      </c>
      <c r="O11" s="191" t="b">
        <f>OR(G11&lt;1000,LEN(G11)=3)</f>
        <v>1</v>
      </c>
      <c r="P11" s="191" t="b">
        <f>IF(H11&lt;1000,TRUE)</f>
        <v>1</v>
      </c>
      <c r="Q11" s="191" t="e">
        <f>OR(#REF!&lt;100000,LEN(#REF!)=5)</f>
        <v>#REF!</v>
      </c>
    </row>
    <row r="12" spans="1:24" s="191" customFormat="1" ht="20.100000000000001" customHeight="1" x14ac:dyDescent="0.3">
      <c r="A12" s="208"/>
      <c r="B12" s="209"/>
      <c r="C12" s="210"/>
      <c r="D12" s="210"/>
      <c r="E12" s="210"/>
      <c r="F12" s="313"/>
      <c r="G12" s="314"/>
      <c r="H12" s="315"/>
      <c r="I12" s="214"/>
      <c r="K12" s="216"/>
      <c r="L12" s="215"/>
    </row>
    <row r="13" spans="1:24" s="191" customFormat="1" ht="20.100000000000001" customHeight="1" x14ac:dyDescent="0.3">
      <c r="A13" s="208"/>
      <c r="B13" s="209"/>
      <c r="C13" s="210"/>
      <c r="D13" s="210"/>
      <c r="E13" s="210"/>
      <c r="F13" s="211"/>
      <c r="G13" s="212"/>
      <c r="H13" s="213"/>
      <c r="I13" s="214"/>
      <c r="J13" s="217"/>
      <c r="K13" s="216"/>
      <c r="L13" s="216"/>
    </row>
    <row r="14" spans="1:24" s="191" customFormat="1" ht="20.100000000000001" customHeight="1" x14ac:dyDescent="0.3">
      <c r="A14" s="208"/>
      <c r="B14" s="209"/>
      <c r="C14" s="210"/>
      <c r="D14" s="210"/>
      <c r="E14" s="210"/>
      <c r="F14" s="211"/>
      <c r="G14" s="212"/>
      <c r="H14" s="213"/>
      <c r="I14" s="214"/>
      <c r="J14" s="217"/>
      <c r="K14" s="216"/>
      <c r="L14" s="216"/>
    </row>
    <row r="15" spans="1:24" s="191" customFormat="1" ht="20.100000000000001" customHeight="1" x14ac:dyDescent="0.3">
      <c r="A15" s="208"/>
      <c r="B15" s="209"/>
      <c r="C15" s="210"/>
      <c r="D15" s="210"/>
      <c r="E15" s="210"/>
      <c r="F15" s="211"/>
      <c r="G15" s="212"/>
      <c r="H15" s="213"/>
      <c r="I15" s="214"/>
      <c r="J15" s="217"/>
      <c r="K15" s="216"/>
      <c r="L15" s="216"/>
    </row>
    <row r="16" spans="1:24" s="191" customFormat="1" ht="20.100000000000001" customHeight="1" x14ac:dyDescent="0.3">
      <c r="A16" s="208"/>
      <c r="B16" s="209"/>
      <c r="C16" s="210"/>
      <c r="D16" s="210"/>
      <c r="E16" s="210"/>
      <c r="F16" s="211"/>
      <c r="G16" s="212"/>
      <c r="H16" s="213"/>
      <c r="I16" s="214"/>
      <c r="J16" s="217"/>
      <c r="K16" s="216"/>
      <c r="L16" s="216"/>
    </row>
    <row r="17" spans="1:17" s="191" customFormat="1" ht="20.100000000000001" customHeight="1" x14ac:dyDescent="0.3">
      <c r="A17" s="208"/>
      <c r="B17" s="209"/>
      <c r="C17" s="210"/>
      <c r="D17" s="210"/>
      <c r="E17" s="210"/>
      <c r="F17" s="211"/>
      <c r="G17" s="212"/>
      <c r="H17" s="213"/>
      <c r="I17" s="214"/>
      <c r="J17" s="217"/>
      <c r="K17" s="216"/>
      <c r="L17" s="216"/>
    </row>
    <row r="18" spans="1:17" s="191" customFormat="1" ht="20.100000000000001" customHeight="1" x14ac:dyDescent="0.3">
      <c r="A18" s="208"/>
      <c r="B18" s="209"/>
      <c r="C18" s="210"/>
      <c r="D18" s="210"/>
      <c r="E18" s="210"/>
      <c r="F18" s="211"/>
      <c r="G18" s="212"/>
      <c r="H18" s="213"/>
      <c r="I18" s="214"/>
      <c r="J18" s="217"/>
      <c r="K18" s="216"/>
      <c r="L18" s="216"/>
    </row>
    <row r="19" spans="1:17" s="191" customFormat="1" ht="20.100000000000001" customHeight="1" x14ac:dyDescent="0.3">
      <c r="A19" s="208"/>
      <c r="B19" s="209"/>
      <c r="C19" s="210"/>
      <c r="D19" s="210"/>
      <c r="E19" s="210"/>
      <c r="F19" s="211"/>
      <c r="G19" s="212"/>
      <c r="H19" s="213"/>
      <c r="I19" s="214"/>
      <c r="J19" s="217"/>
      <c r="K19" s="216"/>
      <c r="L19" s="216"/>
    </row>
    <row r="20" spans="1:17" s="191" customFormat="1" ht="20.100000000000001" customHeight="1" x14ac:dyDescent="0.3">
      <c r="A20" s="208"/>
      <c r="B20" s="209"/>
      <c r="C20" s="210"/>
      <c r="D20" s="210"/>
      <c r="E20" s="210"/>
      <c r="F20" s="313"/>
      <c r="G20" s="314"/>
      <c r="H20" s="315"/>
      <c r="I20" s="214"/>
      <c r="J20" s="217"/>
      <c r="K20" s="216"/>
      <c r="L20" s="216"/>
      <c r="N20" s="191" t="b">
        <f>OR(F20&lt;100,LEN(F20)=2)</f>
        <v>1</v>
      </c>
      <c r="O20" s="191" t="b">
        <f>OR(G20&lt;1000,LEN(G20)=3)</f>
        <v>1</v>
      </c>
      <c r="P20" s="191" t="b">
        <f>IF(H20&lt;1000,TRUE)</f>
        <v>1</v>
      </c>
      <c r="Q20" s="191" t="e">
        <f>OR(#REF!&lt;100000,LEN(#REF!)=5)</f>
        <v>#REF!</v>
      </c>
    </row>
    <row r="21" spans="1:17" s="191" customFormat="1" ht="20.100000000000001" customHeight="1" x14ac:dyDescent="0.3">
      <c r="A21" s="208"/>
      <c r="B21" s="209"/>
      <c r="C21" s="210"/>
      <c r="D21" s="210"/>
      <c r="E21" s="210"/>
      <c r="F21" s="313"/>
      <c r="G21" s="314"/>
      <c r="H21" s="315"/>
      <c r="I21" s="214"/>
      <c r="J21" s="217"/>
      <c r="K21" s="216"/>
      <c r="L21" s="216"/>
      <c r="N21" s="191" t="b">
        <f>OR(F21&lt;100,LEN(F21)=2)</f>
        <v>1</v>
      </c>
      <c r="O21" s="191" t="b">
        <f>OR(G21&lt;1000,LEN(G21)=3)</f>
        <v>1</v>
      </c>
      <c r="P21" s="191" t="b">
        <f>IF(H21&lt;1000,TRUE)</f>
        <v>1</v>
      </c>
      <c r="Q21" s="191" t="e">
        <f>OR(#REF!&lt;100000,LEN(#REF!)=5)</f>
        <v>#REF!</v>
      </c>
    </row>
    <row r="22" spans="1:17" s="191" customFormat="1" ht="20.100000000000001" customHeight="1" thickBot="1" x14ac:dyDescent="0.3">
      <c r="A22" s="316" t="s">
        <v>63</v>
      </c>
      <c r="B22" s="317"/>
      <c r="C22" s="218">
        <f>SUM(C11:C21)</f>
        <v>1380</v>
      </c>
      <c r="D22" s="218">
        <f>SUM(D11:D21)</f>
        <v>0</v>
      </c>
      <c r="E22" s="218">
        <f>SUM(E11:E21)</f>
        <v>1380</v>
      </c>
      <c r="F22" s="318"/>
      <c r="G22" s="319"/>
      <c r="H22" s="320"/>
      <c r="I22" s="219"/>
      <c r="J22" s="220"/>
      <c r="K22" s="221"/>
      <c r="L22" s="222"/>
    </row>
    <row r="25" spans="1:17" s="223" customFormat="1" ht="15.75" x14ac:dyDescent="0.25">
      <c r="B25" s="321" t="s">
        <v>64</v>
      </c>
      <c r="C25" s="322"/>
    </row>
    <row r="26" spans="1:17" s="223" customFormat="1" ht="15" x14ac:dyDescent="0.2">
      <c r="B26" s="224" t="s">
        <v>26</v>
      </c>
      <c r="C26" s="225" t="s">
        <v>65</v>
      </c>
    </row>
    <row r="27" spans="1:17" s="223" customFormat="1" ht="15" x14ac:dyDescent="0.2">
      <c r="B27" s="224" t="s">
        <v>44</v>
      </c>
      <c r="C27" s="225" t="s">
        <v>66</v>
      </c>
    </row>
    <row r="28" spans="1:17" s="223" customFormat="1" ht="15" x14ac:dyDescent="0.2">
      <c r="B28" s="224" t="s">
        <v>21</v>
      </c>
      <c r="C28" s="225" t="s">
        <v>67</v>
      </c>
    </row>
    <row r="29" spans="1:17" s="223" customFormat="1" ht="15" x14ac:dyDescent="0.2">
      <c r="B29" s="224" t="s">
        <v>68</v>
      </c>
      <c r="C29" s="225" t="s">
        <v>69</v>
      </c>
    </row>
    <row r="30" spans="1:17" s="223" customFormat="1" ht="15" x14ac:dyDescent="0.2">
      <c r="B30" s="226" t="s">
        <v>70</v>
      </c>
      <c r="C30" s="227" t="s">
        <v>71</v>
      </c>
    </row>
    <row r="33" spans="2:3" x14ac:dyDescent="0.2">
      <c r="B33" s="309"/>
      <c r="C33" s="309"/>
    </row>
  </sheetData>
  <mergeCells count="18">
    <mergeCell ref="B25:C25"/>
    <mergeCell ref="B33:C33"/>
    <mergeCell ref="F11:H11"/>
    <mergeCell ref="F12:H12"/>
    <mergeCell ref="F20:H20"/>
    <mergeCell ref="F21:H21"/>
    <mergeCell ref="A22:B22"/>
    <mergeCell ref="F22:H22"/>
    <mergeCell ref="B1:D1"/>
    <mergeCell ref="B2:D2"/>
    <mergeCell ref="A5:L5"/>
    <mergeCell ref="A7:A9"/>
    <mergeCell ref="F7:H7"/>
    <mergeCell ref="I7:I9"/>
    <mergeCell ref="J7:J9"/>
    <mergeCell ref="K7:K9"/>
    <mergeCell ref="L7:L9"/>
    <mergeCell ref="F8:H9"/>
  </mergeCells>
  <conditionalFormatting sqref="A11:A21">
    <cfRule type="expression" dxfId="62" priority="9" stopIfTrue="1">
      <formula>AND(NOT(ISBLANK(C11)),ISBLANK(A11))</formula>
    </cfRule>
  </conditionalFormatting>
  <conditionalFormatting sqref="B11:B21">
    <cfRule type="expression" dxfId="61" priority="8" stopIfTrue="1">
      <formula>AND(NOT(ISBLANK(C11)),ISBLANK(B11))</formula>
    </cfRule>
  </conditionalFormatting>
  <conditionalFormatting sqref="B1:D2">
    <cfRule type="expression" dxfId="60" priority="7" stopIfTrue="1">
      <formula>ISBLANK(B1)</formula>
    </cfRule>
  </conditionalFormatting>
  <conditionalFormatting sqref="C3">
    <cfRule type="expression" dxfId="59" priority="6" stopIfTrue="1">
      <formula>ISBLANK(C3)</formula>
    </cfRule>
  </conditionalFormatting>
  <conditionalFormatting sqref="E3">
    <cfRule type="expression" dxfId="58" priority="3" stopIfTrue="1">
      <formula>ISBLANK(E3)</formula>
    </cfRule>
  </conditionalFormatting>
  <conditionalFormatting sqref="I11:I21">
    <cfRule type="expression" priority="4" stopIfTrue="1">
      <formula>AND(SUM($N11:$R11)&gt;0,NOT(ISBLANK(I11)))</formula>
    </cfRule>
    <cfRule type="expression" dxfId="57" priority="5" stopIfTrue="1">
      <formula>SUM($N11:$R11)&gt;0</formula>
    </cfRule>
  </conditionalFormatting>
  <conditionalFormatting sqref="J11">
    <cfRule type="expression" dxfId="56" priority="2" stopIfTrue="1">
      <formula>AND(NOT(ISBLANK($C12)),ISBLANK(J11))</formula>
    </cfRule>
  </conditionalFormatting>
  <conditionalFormatting sqref="K11:L12 J13:L21">
    <cfRule type="expression" dxfId="55" priority="1" stopIfTrue="1">
      <formula>AND(NOT(ISBLANK($C11)),ISBLANK(J11))</formula>
    </cfRule>
  </conditionalFormatting>
  <dataValidations count="3">
    <dataValidation type="textLength" operator="lessThan" allowBlank="1" showInputMessage="1" showErrorMessage="1" sqref="B2:D2" xr:uid="{192738C2-9864-4208-BA3A-ACE87547950D}">
      <formula1>250</formula1>
    </dataValidation>
    <dataValidation type="date" allowBlank="1" showInputMessage="1" showErrorMessage="1" sqref="E3 C3" xr:uid="{23508CBF-2B10-4492-86AB-85EF55E26B05}">
      <formula1>44938</formula1>
      <formula2>73031</formula2>
    </dataValidation>
    <dataValidation type="list" allowBlank="1" showInputMessage="1" showErrorMessage="1" sqref="B11:B21" xr:uid="{81753AAA-0486-4E8A-A0CA-B0FF190A695D}">
      <formula1>$B$26:$B$30</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7E43F-AB29-4575-8E32-B2402E86BEEE}">
  <dimension ref="A1:X27"/>
  <sheetViews>
    <sheetView workbookViewId="0">
      <selection activeCell="A10" sqref="A1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customHeight="1" x14ac:dyDescent="0.25">
      <c r="A1" s="55" t="s">
        <v>0</v>
      </c>
      <c r="B1" s="337" t="s">
        <v>1</v>
      </c>
      <c r="C1" s="338"/>
      <c r="D1" s="338"/>
      <c r="E1" s="56"/>
      <c r="F1" s="56"/>
      <c r="G1" s="56"/>
      <c r="H1" s="56"/>
      <c r="I1" s="56"/>
      <c r="J1" s="57"/>
      <c r="K1" s="57"/>
      <c r="L1" s="57"/>
    </row>
    <row r="2" spans="1:24" s="58" customFormat="1" ht="18" customHeight="1" x14ac:dyDescent="0.25">
      <c r="A2" s="59" t="s">
        <v>2</v>
      </c>
      <c r="B2" s="337" t="s">
        <v>91</v>
      </c>
      <c r="C2" s="338"/>
      <c r="D2" s="338"/>
      <c r="E2" s="60"/>
      <c r="F2" s="60"/>
      <c r="G2" s="60"/>
      <c r="H2" s="60"/>
      <c r="I2" s="60"/>
    </row>
    <row r="3" spans="1:24" s="58" customFormat="1" ht="18" customHeight="1" x14ac:dyDescent="0.25">
      <c r="A3" s="61" t="s">
        <v>4</v>
      </c>
      <c r="B3" s="62" t="s">
        <v>5</v>
      </c>
      <c r="C3" s="63">
        <v>45210</v>
      </c>
      <c r="D3" s="62" t="s">
        <v>6</v>
      </c>
      <c r="E3" s="63">
        <v>45219</v>
      </c>
      <c r="F3" s="64"/>
    </row>
    <row r="4" spans="1:24" s="58" customFormat="1" ht="18" customHeight="1" x14ac:dyDescent="0.25">
      <c r="A4" s="65"/>
      <c r="B4" s="65"/>
      <c r="C4" s="65"/>
      <c r="D4" s="65"/>
      <c r="E4" s="65"/>
      <c r="F4" s="66"/>
      <c r="G4" s="66"/>
      <c r="H4" s="66"/>
      <c r="I4" s="65"/>
      <c r="J4" s="65"/>
      <c r="K4" s="65"/>
    </row>
    <row r="5" spans="1:24" s="58" customFormat="1" ht="18" customHeight="1" x14ac:dyDescent="0.25">
      <c r="A5" s="339" t="s">
        <v>7</v>
      </c>
      <c r="B5" s="340"/>
      <c r="C5" s="340"/>
      <c r="D5" s="340"/>
      <c r="E5" s="340"/>
      <c r="F5" s="340"/>
      <c r="G5" s="340"/>
      <c r="H5" s="340"/>
      <c r="I5" s="340"/>
      <c r="J5" s="340"/>
      <c r="K5" s="340"/>
      <c r="L5" s="341"/>
    </row>
    <row r="6" spans="1:24" s="58" customFormat="1" ht="18" customHeight="1" x14ac:dyDescent="0.25">
      <c r="A6" s="65"/>
      <c r="B6" s="65"/>
      <c r="C6" s="65"/>
      <c r="D6" s="65"/>
      <c r="E6" s="65"/>
      <c r="F6" s="66"/>
      <c r="G6" s="66"/>
      <c r="H6" s="66"/>
      <c r="I6" s="65"/>
      <c r="J6" s="65"/>
      <c r="K6" s="65"/>
      <c r="L6" s="67"/>
    </row>
    <row r="7" spans="1:24" s="58" customFormat="1" ht="18" x14ac:dyDescent="0.25">
      <c r="A7" s="342" t="s">
        <v>8</v>
      </c>
      <c r="B7" s="68" t="s">
        <v>9</v>
      </c>
      <c r="C7" s="68" t="s">
        <v>10</v>
      </c>
      <c r="D7" s="68" t="s">
        <v>9</v>
      </c>
      <c r="E7" s="68" t="s">
        <v>11</v>
      </c>
      <c r="F7" s="345" t="s">
        <v>12</v>
      </c>
      <c r="G7" s="346"/>
      <c r="H7" s="347"/>
      <c r="I7" s="348" t="s">
        <v>13</v>
      </c>
      <c r="J7" s="348"/>
      <c r="K7" s="351" t="s">
        <v>15</v>
      </c>
      <c r="L7" s="354" t="s">
        <v>16</v>
      </c>
      <c r="M7" s="69"/>
      <c r="N7" s="69"/>
      <c r="O7" s="69"/>
      <c r="P7" s="69"/>
      <c r="Q7" s="69"/>
      <c r="R7" s="69"/>
      <c r="S7" s="69"/>
      <c r="T7" s="69"/>
      <c r="U7" s="69"/>
      <c r="V7" s="69"/>
      <c r="W7" s="69"/>
      <c r="X7" s="69"/>
    </row>
    <row r="8" spans="1:24" s="58" customFormat="1" ht="18" x14ac:dyDescent="0.25">
      <c r="A8" s="343"/>
      <c r="B8" s="70" t="s">
        <v>17</v>
      </c>
      <c r="C8" s="70" t="s">
        <v>18</v>
      </c>
      <c r="D8" s="70" t="s">
        <v>18</v>
      </c>
      <c r="E8" s="70" t="s">
        <v>18</v>
      </c>
      <c r="F8" s="357" t="s">
        <v>19</v>
      </c>
      <c r="G8" s="358"/>
      <c r="H8" s="359"/>
      <c r="I8" s="349"/>
      <c r="J8" s="349"/>
      <c r="K8" s="352"/>
      <c r="L8" s="355"/>
      <c r="M8" s="69"/>
      <c r="N8" s="69"/>
      <c r="O8" s="69"/>
      <c r="P8" s="69"/>
      <c r="Q8" s="69"/>
      <c r="R8" s="69"/>
      <c r="S8" s="69"/>
      <c r="T8" s="69"/>
      <c r="U8" s="69"/>
      <c r="V8" s="69"/>
      <c r="W8" s="69"/>
      <c r="X8" s="69"/>
    </row>
    <row r="9" spans="1:24" s="58" customFormat="1" ht="18" customHeight="1" x14ac:dyDescent="0.25">
      <c r="A9" s="344"/>
      <c r="B9" s="71"/>
      <c r="C9" s="71" t="s">
        <v>20</v>
      </c>
      <c r="D9" s="71" t="s">
        <v>20</v>
      </c>
      <c r="E9" s="71" t="s">
        <v>20</v>
      </c>
      <c r="F9" s="360"/>
      <c r="G9" s="361"/>
      <c r="H9" s="362"/>
      <c r="I9" s="350"/>
      <c r="J9" s="350"/>
      <c r="K9" s="353"/>
      <c r="L9" s="356"/>
    </row>
    <row r="10" spans="1:24" s="58" customFormat="1" ht="18" customHeight="1" x14ac:dyDescent="0.25">
      <c r="A10" s="72"/>
      <c r="B10" s="71"/>
      <c r="C10" s="71"/>
      <c r="D10" s="71"/>
      <c r="E10" s="71"/>
      <c r="F10" s="71"/>
      <c r="G10" s="71"/>
      <c r="H10" s="71"/>
      <c r="I10" s="71"/>
      <c r="J10" s="73"/>
      <c r="K10" s="74"/>
    </row>
    <row r="11" spans="1:24" s="58" customFormat="1" ht="18.75" customHeight="1" x14ac:dyDescent="0.3">
      <c r="A11" s="75" t="s">
        <v>73</v>
      </c>
      <c r="B11" s="76" t="s">
        <v>44</v>
      </c>
      <c r="C11" s="77">
        <v>4.9800000000000004</v>
      </c>
      <c r="D11" s="77">
        <v>0</v>
      </c>
      <c r="E11" s="77">
        <v>4.9800000000000004</v>
      </c>
      <c r="F11" s="310" t="s">
        <v>98</v>
      </c>
      <c r="G11" s="311"/>
      <c r="H11" s="312"/>
      <c r="I11" s="81" t="s">
        <v>99</v>
      </c>
      <c r="J11" s="121" t="s">
        <v>100</v>
      </c>
      <c r="K11" s="83" t="s">
        <v>101</v>
      </c>
      <c r="L11" s="74" t="s">
        <v>32</v>
      </c>
      <c r="N11" s="58" t="b">
        <f>OR(F11&lt;100,LEN(F11)=2)</f>
        <v>0</v>
      </c>
      <c r="O11" s="58" t="b">
        <f>OR(G11&lt;1000,LEN(G11)=3)</f>
        <v>1</v>
      </c>
      <c r="P11" s="58" t="b">
        <f>IF(H11&lt;1000,TRUE)</f>
        <v>1</v>
      </c>
      <c r="Q11" s="58" t="e">
        <f>OR(#REF!&lt;100000,LEN(#REF!)=5)</f>
        <v>#REF!</v>
      </c>
    </row>
    <row r="12" spans="1:24" s="58" customFormat="1" ht="18.75" customHeight="1" x14ac:dyDescent="0.3">
      <c r="A12" s="75" t="s">
        <v>102</v>
      </c>
      <c r="B12" s="76" t="s">
        <v>21</v>
      </c>
      <c r="C12" s="77">
        <v>5.79</v>
      </c>
      <c r="D12" s="77">
        <v>0.97</v>
      </c>
      <c r="E12" s="77">
        <v>4.82</v>
      </c>
      <c r="F12" s="310" t="s">
        <v>98</v>
      </c>
      <c r="G12" s="311"/>
      <c r="H12" s="312"/>
      <c r="I12" s="81" t="s">
        <v>99</v>
      </c>
      <c r="J12" s="82" t="s">
        <v>103</v>
      </c>
      <c r="K12" s="83" t="s">
        <v>104</v>
      </c>
      <c r="L12" s="83" t="s">
        <v>32</v>
      </c>
    </row>
    <row r="13" spans="1:24" s="58" customFormat="1" ht="18.75" customHeight="1" x14ac:dyDescent="0.3">
      <c r="A13" s="75" t="s">
        <v>77</v>
      </c>
      <c r="B13" s="76" t="s">
        <v>44</v>
      </c>
      <c r="C13" s="77">
        <v>4.2</v>
      </c>
      <c r="D13" s="77">
        <v>0</v>
      </c>
      <c r="E13" s="77">
        <v>4.2</v>
      </c>
      <c r="F13" s="310" t="s">
        <v>98</v>
      </c>
      <c r="G13" s="311"/>
      <c r="H13" s="312"/>
      <c r="I13" s="81" t="s">
        <v>99</v>
      </c>
      <c r="J13" s="82" t="s">
        <v>105</v>
      </c>
      <c r="K13" s="83" t="s">
        <v>106</v>
      </c>
      <c r="L13" s="83" t="s">
        <v>76</v>
      </c>
    </row>
    <row r="14" spans="1:24" s="58" customFormat="1" ht="18.75" customHeight="1" x14ac:dyDescent="0.3">
      <c r="A14" s="75" t="s">
        <v>107</v>
      </c>
      <c r="B14" s="76" t="s">
        <v>44</v>
      </c>
      <c r="C14" s="77">
        <v>4.76</v>
      </c>
      <c r="D14" s="77">
        <v>0</v>
      </c>
      <c r="E14" s="77">
        <v>4.76</v>
      </c>
      <c r="F14" s="310" t="s">
        <v>98</v>
      </c>
      <c r="G14" s="311"/>
      <c r="H14" s="312"/>
      <c r="I14" s="81" t="s">
        <v>99</v>
      </c>
      <c r="J14" s="82" t="s">
        <v>108</v>
      </c>
      <c r="K14" s="83" t="s">
        <v>104</v>
      </c>
      <c r="L14" s="83" t="s">
        <v>76</v>
      </c>
    </row>
    <row r="15" spans="1:24" s="58" customFormat="1" ht="18.75" customHeight="1" x14ac:dyDescent="0.3">
      <c r="A15" s="75"/>
      <c r="B15" s="76"/>
      <c r="C15" s="77"/>
      <c r="D15" s="77"/>
      <c r="E15" s="77"/>
      <c r="F15" s="310"/>
      <c r="G15" s="311"/>
      <c r="H15" s="312"/>
      <c r="I15" s="81"/>
      <c r="J15" s="82"/>
      <c r="K15" s="83"/>
      <c r="L15" s="83"/>
      <c r="N15" s="58" t="b">
        <f>OR(F15&lt;100,LEN(F15)=2)</f>
        <v>1</v>
      </c>
      <c r="O15" s="58" t="b">
        <f>OR(G15&lt;1000,LEN(G15)=3)</f>
        <v>1</v>
      </c>
      <c r="P15" s="58" t="b">
        <f>IF(H15&lt;1000,TRUE)</f>
        <v>1</v>
      </c>
      <c r="Q15" s="58" t="e">
        <f>OR(#REF!&lt;100000,LEN(#REF!)=5)</f>
        <v>#REF!</v>
      </c>
    </row>
    <row r="16" spans="1:24" s="58" customFormat="1" ht="18" customHeight="1" x14ac:dyDescent="0.25">
      <c r="A16" s="329" t="s">
        <v>63</v>
      </c>
      <c r="B16" s="330"/>
      <c r="C16" s="87">
        <f>SUM(C11:C15)</f>
        <v>19.729999999999997</v>
      </c>
      <c r="D16" s="87">
        <f>SUM(D11:D15)</f>
        <v>0.97</v>
      </c>
      <c r="E16" s="87">
        <f>SUM(E11:E15)</f>
        <v>18.759999999999998</v>
      </c>
      <c r="F16" s="331"/>
      <c r="G16" s="332"/>
      <c r="H16" s="333"/>
      <c r="I16" s="88"/>
      <c r="J16" s="89"/>
      <c r="K16" s="90"/>
      <c r="L16" s="91"/>
    </row>
    <row r="19" spans="2:3" s="92" customFormat="1" ht="15.75" x14ac:dyDescent="0.25">
      <c r="B19" s="334" t="s">
        <v>64</v>
      </c>
      <c r="C19" s="335"/>
    </row>
    <row r="20" spans="2:3" s="92" customFormat="1" ht="15" x14ac:dyDescent="0.2">
      <c r="B20" s="93" t="s">
        <v>26</v>
      </c>
      <c r="C20" s="94" t="s">
        <v>65</v>
      </c>
    </row>
    <row r="21" spans="2:3" s="92" customFormat="1" ht="15" x14ac:dyDescent="0.2">
      <c r="B21" s="93" t="s">
        <v>44</v>
      </c>
      <c r="C21" s="94" t="s">
        <v>66</v>
      </c>
    </row>
    <row r="22" spans="2:3" s="92" customFormat="1" ht="15" x14ac:dyDescent="0.2">
      <c r="B22" s="93" t="s">
        <v>21</v>
      </c>
      <c r="C22" s="94" t="s">
        <v>67</v>
      </c>
    </row>
    <row r="23" spans="2:3" s="92" customFormat="1" ht="15" x14ac:dyDescent="0.2">
      <c r="B23" s="93" t="s">
        <v>68</v>
      </c>
      <c r="C23" s="94" t="s">
        <v>69</v>
      </c>
    </row>
    <row r="24" spans="2:3" s="92" customFormat="1" ht="15" x14ac:dyDescent="0.2">
      <c r="B24" s="95" t="s">
        <v>70</v>
      </c>
      <c r="C24" s="96" t="s">
        <v>71</v>
      </c>
    </row>
    <row r="27" spans="2:3" x14ac:dyDescent="0.2">
      <c r="B27" s="336"/>
      <c r="C27" s="336"/>
    </row>
  </sheetData>
  <mergeCells count="19">
    <mergeCell ref="B1:D1"/>
    <mergeCell ref="B2:D2"/>
    <mergeCell ref="A5:L5"/>
    <mergeCell ref="A7:A9"/>
    <mergeCell ref="F7:H7"/>
    <mergeCell ref="I7:I9"/>
    <mergeCell ref="J7:J9"/>
    <mergeCell ref="K7:K9"/>
    <mergeCell ref="L7:L9"/>
    <mergeCell ref="F8:H9"/>
    <mergeCell ref="B27:C27"/>
    <mergeCell ref="F11:H11"/>
    <mergeCell ref="F12:H12"/>
    <mergeCell ref="F13:H13"/>
    <mergeCell ref="F14:H14"/>
    <mergeCell ref="F15:H15"/>
    <mergeCell ref="A16:B16"/>
    <mergeCell ref="F16:H16"/>
    <mergeCell ref="B19:C19"/>
  </mergeCells>
  <conditionalFormatting sqref="A11:A15">
    <cfRule type="expression" dxfId="54" priority="8" stopIfTrue="1">
      <formula>AND(NOT(ISBLANK(C11)),ISBLANK(A11))</formula>
    </cfRule>
  </conditionalFormatting>
  <conditionalFormatting sqref="B11:B15">
    <cfRule type="expression" dxfId="53" priority="7" stopIfTrue="1">
      <formula>AND(NOT(ISBLANK(C11)),ISBLANK(B11))</formula>
    </cfRule>
  </conditionalFormatting>
  <conditionalFormatting sqref="B1:D2">
    <cfRule type="expression" dxfId="52" priority="6" stopIfTrue="1">
      <formula>ISBLANK(B1)</formula>
    </cfRule>
  </conditionalFormatting>
  <conditionalFormatting sqref="C3">
    <cfRule type="expression" dxfId="51" priority="5" stopIfTrue="1">
      <formula>ISBLANK(C3)</formula>
    </cfRule>
  </conditionalFormatting>
  <conditionalFormatting sqref="E3">
    <cfRule type="expression" dxfId="50" priority="1" stopIfTrue="1">
      <formula>ISBLANK(E3)</formula>
    </cfRule>
  </conditionalFormatting>
  <conditionalFormatting sqref="I11:I15">
    <cfRule type="expression" priority="2" stopIfTrue="1">
      <formula>AND(SUM($N11:$R11)&gt;0,NOT(ISBLANK(I11)))</formula>
    </cfRule>
    <cfRule type="expression" dxfId="49" priority="3" stopIfTrue="1">
      <formula>SUM($N11:$R11)&gt;0</formula>
    </cfRule>
  </conditionalFormatting>
  <conditionalFormatting sqref="J11:L15">
    <cfRule type="expression" dxfId="48" priority="4" stopIfTrue="1">
      <formula>AND(NOT(ISBLANK($C11)),ISBLANK(J11))</formula>
    </cfRule>
  </conditionalFormatting>
  <dataValidations count="3">
    <dataValidation type="date" allowBlank="1" showInputMessage="1" showErrorMessage="1" sqref="E3 C3" xr:uid="{2D1439B1-665E-456F-8FC3-C1DFEA930342}">
      <formula1>44938</formula1>
      <formula2>73031</formula2>
    </dataValidation>
    <dataValidation type="textLength" operator="lessThan" allowBlank="1" showInputMessage="1" showErrorMessage="1" sqref="B2:D2" xr:uid="{D2975B71-18AA-4081-9FD6-A808119FCB1D}">
      <formula1>250</formula1>
    </dataValidation>
    <dataValidation type="list" allowBlank="1" showInputMessage="1" showErrorMessage="1" sqref="B11:B15" xr:uid="{1AAD50A6-838E-4DED-9900-B023AF816C2D}">
      <formula1>$B$20:$B$24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E8CF2-D8DF-4C42-850B-3FE412A06482}">
  <sheetPr>
    <tabColor theme="0"/>
  </sheetPr>
  <dimension ref="A1:X25"/>
  <sheetViews>
    <sheetView zoomScale="55" zoomScaleNormal="55" workbookViewId="0">
      <selection activeCell="C14" sqref="C14"/>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customHeight="1" x14ac:dyDescent="0.25">
      <c r="A1" s="55" t="s">
        <v>0</v>
      </c>
      <c r="B1" s="337" t="s">
        <v>1</v>
      </c>
      <c r="C1" s="338"/>
      <c r="D1" s="338"/>
      <c r="E1" s="56"/>
      <c r="F1" s="56"/>
      <c r="G1" s="56"/>
      <c r="H1" s="56"/>
      <c r="I1" s="56"/>
      <c r="J1" s="57"/>
      <c r="K1" s="57"/>
      <c r="L1" s="57"/>
    </row>
    <row r="2" spans="1:24" s="58" customFormat="1" ht="18" customHeight="1" x14ac:dyDescent="0.25">
      <c r="A2" s="59" t="s">
        <v>2</v>
      </c>
      <c r="B2" s="337" t="s">
        <v>91</v>
      </c>
      <c r="C2" s="338"/>
      <c r="D2" s="338"/>
      <c r="E2" s="60"/>
      <c r="F2" s="60"/>
      <c r="G2" s="60"/>
      <c r="H2" s="60"/>
      <c r="I2" s="60"/>
    </row>
    <row r="3" spans="1:24" s="58" customFormat="1" ht="18" customHeight="1" x14ac:dyDescent="0.25">
      <c r="A3" s="61" t="s">
        <v>4</v>
      </c>
      <c r="B3" s="62" t="s">
        <v>5</v>
      </c>
      <c r="C3" s="63">
        <v>45211</v>
      </c>
      <c r="D3" s="62" t="s">
        <v>6</v>
      </c>
      <c r="E3" s="63">
        <v>45241</v>
      </c>
      <c r="F3" s="64"/>
    </row>
    <row r="4" spans="1:24" s="58" customFormat="1" ht="18" customHeight="1" x14ac:dyDescent="0.25">
      <c r="A4" s="65"/>
      <c r="B4" s="65"/>
      <c r="C4" s="65"/>
      <c r="D4" s="65"/>
      <c r="E4" s="65"/>
      <c r="F4" s="66"/>
      <c r="G4" s="66"/>
      <c r="H4" s="66"/>
      <c r="I4" s="65"/>
      <c r="J4" s="65"/>
      <c r="K4" s="65"/>
    </row>
    <row r="5" spans="1:24" s="58" customFormat="1" ht="18" customHeight="1" x14ac:dyDescent="0.25">
      <c r="A5" s="339" t="s">
        <v>7</v>
      </c>
      <c r="B5" s="340"/>
      <c r="C5" s="340"/>
      <c r="D5" s="340"/>
      <c r="E5" s="340"/>
      <c r="F5" s="340"/>
      <c r="G5" s="340"/>
      <c r="H5" s="340"/>
      <c r="I5" s="340"/>
      <c r="J5" s="340"/>
      <c r="K5" s="340"/>
      <c r="L5" s="341"/>
    </row>
    <row r="6" spans="1:24" s="58" customFormat="1" ht="18" customHeight="1" x14ac:dyDescent="0.25">
      <c r="A6" s="65"/>
      <c r="B6" s="65"/>
      <c r="C6" s="65"/>
      <c r="D6" s="65"/>
      <c r="E6" s="65"/>
      <c r="F6" s="66"/>
      <c r="G6" s="66"/>
      <c r="H6" s="66"/>
      <c r="I6" s="65"/>
      <c r="J6" s="65"/>
      <c r="K6" s="65"/>
      <c r="L6" s="67"/>
    </row>
    <row r="7" spans="1:24" s="58" customFormat="1" ht="18" x14ac:dyDescent="0.25">
      <c r="A7" s="342" t="s">
        <v>8</v>
      </c>
      <c r="B7" s="68" t="s">
        <v>9</v>
      </c>
      <c r="C7" s="68" t="s">
        <v>10</v>
      </c>
      <c r="D7" s="68" t="s">
        <v>9</v>
      </c>
      <c r="E7" s="68" t="s">
        <v>11</v>
      </c>
      <c r="F7" s="345" t="s">
        <v>12</v>
      </c>
      <c r="G7" s="346"/>
      <c r="H7" s="347"/>
      <c r="I7" s="348" t="s">
        <v>13</v>
      </c>
      <c r="J7" s="348" t="s">
        <v>14</v>
      </c>
      <c r="K7" s="351" t="s">
        <v>15</v>
      </c>
      <c r="L7" s="354" t="s">
        <v>16</v>
      </c>
      <c r="M7" s="69"/>
      <c r="N7" s="69"/>
      <c r="O7" s="69"/>
      <c r="P7" s="69"/>
      <c r="Q7" s="69"/>
      <c r="R7" s="69"/>
      <c r="S7" s="69"/>
      <c r="T7" s="69"/>
      <c r="U7" s="69"/>
      <c r="V7" s="69"/>
      <c r="W7" s="69"/>
      <c r="X7" s="69"/>
    </row>
    <row r="8" spans="1:24" s="58" customFormat="1" ht="18" x14ac:dyDescent="0.25">
      <c r="A8" s="343"/>
      <c r="B8" s="70" t="s">
        <v>17</v>
      </c>
      <c r="C8" s="70" t="s">
        <v>18</v>
      </c>
      <c r="D8" s="70" t="s">
        <v>18</v>
      </c>
      <c r="E8" s="70" t="s">
        <v>18</v>
      </c>
      <c r="F8" s="357" t="s">
        <v>19</v>
      </c>
      <c r="G8" s="358"/>
      <c r="H8" s="359"/>
      <c r="I8" s="349"/>
      <c r="J8" s="349"/>
      <c r="K8" s="352"/>
      <c r="L8" s="355"/>
      <c r="M8" s="69"/>
      <c r="N8" s="69"/>
      <c r="O8" s="69"/>
      <c r="P8" s="69"/>
      <c r="Q8" s="69"/>
      <c r="R8" s="69"/>
      <c r="S8" s="69"/>
      <c r="T8" s="69"/>
      <c r="U8" s="69"/>
      <c r="V8" s="69"/>
      <c r="W8" s="69"/>
      <c r="X8" s="69"/>
    </row>
    <row r="9" spans="1:24" s="58" customFormat="1" ht="18" customHeight="1" x14ac:dyDescent="0.25">
      <c r="A9" s="344"/>
      <c r="B9" s="71"/>
      <c r="C9" s="71" t="s">
        <v>20</v>
      </c>
      <c r="D9" s="71" t="s">
        <v>20</v>
      </c>
      <c r="E9" s="71" t="s">
        <v>20</v>
      </c>
      <c r="F9" s="360"/>
      <c r="G9" s="361"/>
      <c r="H9" s="362"/>
      <c r="I9" s="350"/>
      <c r="J9" s="350"/>
      <c r="K9" s="353"/>
      <c r="L9" s="356"/>
    </row>
    <row r="10" spans="1:24" s="58" customFormat="1" ht="18" customHeight="1" x14ac:dyDescent="0.25">
      <c r="A10" s="72"/>
      <c r="B10" s="71"/>
      <c r="C10" s="71"/>
      <c r="D10" s="71"/>
      <c r="E10" s="71"/>
      <c r="F10" s="71"/>
      <c r="G10" s="71"/>
      <c r="H10" s="71"/>
      <c r="I10" s="71"/>
      <c r="J10" s="73"/>
      <c r="K10" s="74"/>
      <c r="L10" s="74"/>
    </row>
    <row r="11" spans="1:24" s="58" customFormat="1" ht="18.75" customHeight="1" x14ac:dyDescent="0.3">
      <c r="A11" s="75">
        <v>45232</v>
      </c>
      <c r="B11" s="76" t="s">
        <v>21</v>
      </c>
      <c r="C11" s="77">
        <v>491.05</v>
      </c>
      <c r="D11" s="77">
        <v>81.819999999999993</v>
      </c>
      <c r="E11" s="77">
        <v>409.23</v>
      </c>
      <c r="F11" s="84" t="s">
        <v>93</v>
      </c>
      <c r="G11" s="85" t="s">
        <v>94</v>
      </c>
      <c r="H11" s="86">
        <v>37011</v>
      </c>
      <c r="I11" s="81" t="s">
        <v>91</v>
      </c>
      <c r="J11" s="82" t="s">
        <v>95</v>
      </c>
      <c r="K11" s="83" t="s">
        <v>96</v>
      </c>
      <c r="L11" s="83" t="s">
        <v>97</v>
      </c>
      <c r="N11" s="58" t="b">
        <f>OR(F11&lt;100,LEN(F11)=2)</f>
        <v>0</v>
      </c>
      <c r="O11" s="58" t="b">
        <f>OR(G11&lt;1000,LEN(G11)=3)</f>
        <v>0</v>
      </c>
      <c r="P11" s="58" t="b">
        <f>IF(H11&lt;1000,TRUE)</f>
        <v>0</v>
      </c>
      <c r="Q11" s="58" t="e">
        <f>OR(#REF!&lt;100000,LEN(#REF!)=5)</f>
        <v>#REF!</v>
      </c>
    </row>
    <row r="12" spans="1:24" s="58" customFormat="1" ht="18.75" customHeight="1" x14ac:dyDescent="0.3">
      <c r="A12" s="75">
        <v>45239</v>
      </c>
      <c r="B12" s="76" t="s">
        <v>21</v>
      </c>
      <c r="C12" s="77">
        <v>299.31</v>
      </c>
      <c r="D12" s="77">
        <v>49.88</v>
      </c>
      <c r="E12" s="77">
        <v>249.43</v>
      </c>
      <c r="F12" s="84" t="s">
        <v>93</v>
      </c>
      <c r="G12" s="85" t="s">
        <v>94</v>
      </c>
      <c r="H12" s="86">
        <v>37011</v>
      </c>
      <c r="I12" s="81" t="s">
        <v>91</v>
      </c>
      <c r="J12" s="82" t="s">
        <v>95</v>
      </c>
      <c r="K12" s="83" t="s">
        <v>96</v>
      </c>
      <c r="L12" s="83" t="s">
        <v>97</v>
      </c>
    </row>
    <row r="13" spans="1:24" s="58" customFormat="1" ht="18.75" customHeight="1" x14ac:dyDescent="0.3">
      <c r="A13" s="75"/>
      <c r="B13" s="76"/>
      <c r="C13" s="77"/>
      <c r="D13" s="77"/>
      <c r="E13" s="77"/>
      <c r="F13" s="84"/>
      <c r="G13" s="85"/>
      <c r="H13" s="86"/>
      <c r="I13" s="81"/>
      <c r="J13" s="82"/>
      <c r="K13" s="83"/>
      <c r="L13" s="83"/>
    </row>
    <row r="14" spans="1:24" s="58" customFormat="1" ht="18" customHeight="1" thickBot="1" x14ac:dyDescent="0.3">
      <c r="A14" s="329" t="s">
        <v>63</v>
      </c>
      <c r="B14" s="330"/>
      <c r="C14" s="87">
        <f>SUM(C11:C13)</f>
        <v>790.36</v>
      </c>
      <c r="D14" s="87">
        <f>SUM(D11:D13)</f>
        <v>131.69999999999999</v>
      </c>
      <c r="E14" s="87">
        <f>SUM(E11:E13)</f>
        <v>658.66000000000008</v>
      </c>
      <c r="F14" s="331"/>
      <c r="G14" s="332"/>
      <c r="H14" s="333"/>
      <c r="I14" s="88"/>
      <c r="J14" s="89"/>
      <c r="K14" s="90"/>
      <c r="L14" s="91"/>
    </row>
    <row r="17" spans="2:3" s="92" customFormat="1" ht="15.75" x14ac:dyDescent="0.25">
      <c r="B17" s="334" t="s">
        <v>64</v>
      </c>
      <c r="C17" s="335"/>
    </row>
    <row r="18" spans="2:3" s="92" customFormat="1" ht="15" x14ac:dyDescent="0.2">
      <c r="B18" s="93" t="s">
        <v>26</v>
      </c>
      <c r="C18" s="94" t="s">
        <v>65</v>
      </c>
    </row>
    <row r="19" spans="2:3" s="92" customFormat="1" ht="15" x14ac:dyDescent="0.2">
      <c r="B19" s="93" t="s">
        <v>44</v>
      </c>
      <c r="C19" s="94" t="s">
        <v>66</v>
      </c>
    </row>
    <row r="20" spans="2:3" s="92" customFormat="1" ht="15" x14ac:dyDescent="0.2">
      <c r="B20" s="93" t="s">
        <v>21</v>
      </c>
      <c r="C20" s="94" t="s">
        <v>67</v>
      </c>
    </row>
    <row r="21" spans="2:3" s="92" customFormat="1" ht="15" x14ac:dyDescent="0.2">
      <c r="B21" s="93" t="s">
        <v>68</v>
      </c>
      <c r="C21" s="94" t="s">
        <v>69</v>
      </c>
    </row>
    <row r="22" spans="2:3" s="92" customFormat="1" ht="15" x14ac:dyDescent="0.2">
      <c r="B22" s="95" t="s">
        <v>70</v>
      </c>
      <c r="C22" s="96" t="s">
        <v>71</v>
      </c>
    </row>
    <row r="25" spans="2:3" x14ac:dyDescent="0.2">
      <c r="B25" s="336"/>
      <c r="C25" s="336"/>
    </row>
  </sheetData>
  <mergeCells count="14">
    <mergeCell ref="B25:C25"/>
    <mergeCell ref="B1:D1"/>
    <mergeCell ref="B2:D2"/>
    <mergeCell ref="A5:L5"/>
    <mergeCell ref="A7:A9"/>
    <mergeCell ref="F7:H7"/>
    <mergeCell ref="I7:I9"/>
    <mergeCell ref="J7:J9"/>
    <mergeCell ref="K7:K9"/>
    <mergeCell ref="L7:L9"/>
    <mergeCell ref="F8:H9"/>
    <mergeCell ref="A14:B14"/>
    <mergeCell ref="F14:H14"/>
    <mergeCell ref="B17:C17"/>
  </mergeCells>
  <conditionalFormatting sqref="A11:A13">
    <cfRule type="expression" dxfId="47" priority="8" stopIfTrue="1">
      <formula>AND(NOT(ISBLANK(C11)),ISBLANK(A11))</formula>
    </cfRule>
  </conditionalFormatting>
  <conditionalFormatting sqref="B11:B13">
    <cfRule type="expression" dxfId="46" priority="7" stopIfTrue="1">
      <formula>AND(NOT(ISBLANK(C11)),ISBLANK(B11))</formula>
    </cfRule>
  </conditionalFormatting>
  <conditionalFormatting sqref="B1:D2">
    <cfRule type="expression" dxfId="45" priority="6" stopIfTrue="1">
      <formula>ISBLANK(B1)</formula>
    </cfRule>
  </conditionalFormatting>
  <conditionalFormatting sqref="C3">
    <cfRule type="expression" dxfId="44" priority="5" stopIfTrue="1">
      <formula>ISBLANK(C3)</formula>
    </cfRule>
  </conditionalFormatting>
  <conditionalFormatting sqref="E3">
    <cfRule type="expression" dxfId="43" priority="1" stopIfTrue="1">
      <formula>ISBLANK(E3)</formula>
    </cfRule>
  </conditionalFormatting>
  <conditionalFormatting sqref="I11:I13">
    <cfRule type="expression" priority="2" stopIfTrue="1">
      <formula>AND(SUM($N11:$R11)&gt;0,NOT(ISBLANK(I11)))</formula>
    </cfRule>
    <cfRule type="expression" dxfId="42" priority="3" stopIfTrue="1">
      <formula>SUM($N11:$R11)&gt;0</formula>
    </cfRule>
  </conditionalFormatting>
  <conditionalFormatting sqref="J11:L13">
    <cfRule type="expression" dxfId="41" priority="4" stopIfTrue="1">
      <formula>AND(NOT(ISBLANK($C11)),ISBLANK(J11))</formula>
    </cfRule>
  </conditionalFormatting>
  <dataValidations count="3">
    <dataValidation type="list" allowBlank="1" showInputMessage="1" showErrorMessage="1" sqref="B11:B13" xr:uid="{240EB5ED-76E1-4E56-A360-50A3AFECC709}">
      <formula1>$B$18:$B$22</formula1>
    </dataValidation>
    <dataValidation type="date" allowBlank="1" showInputMessage="1" showErrorMessage="1" sqref="E3 C3" xr:uid="{4B2523A4-09C0-4740-8C03-8484533EF5F3}">
      <formula1>44938</formula1>
      <formula2>73031</formula2>
    </dataValidation>
    <dataValidation type="textLength" operator="lessThan" allowBlank="1" showInputMessage="1" showErrorMessage="1" sqref="B2:D2" xr:uid="{AA9D4344-FD13-462C-8EFA-DFC1E1667D5C}">
      <formula1>250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Car parking</vt:lpstr>
      <vt:lpstr>Civic Support</vt:lpstr>
      <vt:lpstr>Facilities</vt:lpstr>
      <vt:lpstr>Family Support</vt:lpstr>
      <vt:lpstr>Greenspace</vt:lpstr>
      <vt:lpstr>Housing</vt:lpstr>
      <vt:lpstr>Housing 1</vt:lpstr>
      <vt:lpstr>Housing 2</vt:lpstr>
      <vt:lpstr>Housing 3</vt:lpstr>
      <vt:lpstr>JWS</vt:lpstr>
      <vt:lpstr>JWS1</vt:lpstr>
      <vt:lpstr>JWS2</vt:lpstr>
      <vt:lpstr>Legal</vt:lpstr>
      <vt:lpstr>Theatre</vt:lpstr>
      <vt:lpstr>Theatre 2</vt:lpstr>
      <vt:lpstr>Example</vt:lpstr>
      <vt:lpstr>Sheet1</vt:lpstr>
    </vt:vector>
  </TitlesOfParts>
  <Manager/>
  <Company>SHBC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Hilda</dc:creator>
  <cp:keywords/>
  <dc:description/>
  <cp:lastModifiedBy>Michelle Smith</cp:lastModifiedBy>
  <cp:revision/>
  <dcterms:created xsi:type="dcterms:W3CDTF">2011-07-25T12:59:48Z</dcterms:created>
  <dcterms:modified xsi:type="dcterms:W3CDTF">2023-11-23T12:09:13Z</dcterms:modified>
  <cp:category/>
  <cp:contentStatus/>
</cp:coreProperties>
</file>