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8_{31BEF82B-1790-42DD-9996-209D53915A93}" xr6:coauthVersionLast="47" xr6:coauthVersionMax="47" xr10:uidLastSave="{00000000-0000-0000-0000-000000000000}"/>
  <bookViews>
    <workbookView xWindow="-120" yWindow="-120" windowWidth="29040" windowHeight="15840" firstSheet="2" activeTab="14" xr2:uid="{00000000-000D-0000-FFFF-FFFF00000000}"/>
  </bookViews>
  <sheets>
    <sheet name="Civic Support" sheetId="56" r:id="rId1"/>
    <sheet name="Facilities" sheetId="53" r:id="rId2"/>
    <sheet name="Finance" sheetId="67" r:id="rId3"/>
    <sheet name="Greenspace" sheetId="11" r:id="rId4"/>
    <sheet name="HR" sheetId="61" r:id="rId5"/>
    <sheet name="Housing" sheetId="34" r:id="rId6"/>
    <sheet name="Housing 2" sheetId="58" r:id="rId7"/>
    <sheet name="Housing 3" sheetId="60" r:id="rId8"/>
    <sheet name="Housing 4" sheetId="66" r:id="rId9"/>
    <sheet name="JWS" sheetId="20" r:id="rId10"/>
    <sheet name="JWS1" sheetId="50" r:id="rId11"/>
    <sheet name="JWS2" sheetId="59" r:id="rId12"/>
    <sheet name="Legal" sheetId="62" r:id="rId13"/>
    <sheet name="Theatre" sheetId="18" r:id="rId14"/>
    <sheet name="Theatre 2" sheetId="57" r:id="rId15"/>
    <sheet name="Example" sheetId="3" state="hidden" r:id="rId16"/>
    <sheet name="Sheet1" sheetId="4" state="hidden" r:id="rId17"/>
  </sheets>
  <definedNames>
    <definedName name="_xlnm.Print_Area" localSheetId="0">'Civic Support'!$A$1:$L$38</definedName>
    <definedName name="_xlnm.Print_Area" localSheetId="1">Facilities!$A$1:$M$30</definedName>
    <definedName name="_xlnm.Print_Area" localSheetId="3">Greenspace!#REF!</definedName>
    <definedName name="_xlnm.Print_Area" localSheetId="5">Housing!$A$1:$L$32</definedName>
    <definedName name="_xlnm.Print_Area" localSheetId="6">'Housing 2'!$A$1:$L$29</definedName>
    <definedName name="_xlnm.Print_Area" localSheetId="7">'Housing 3'!#REF!</definedName>
    <definedName name="_xlnm.Print_Area" localSheetId="4">HR!$A$1:$L$31</definedName>
    <definedName name="_xlnm.Print_Area" localSheetId="9">JWS!$A$1:$L$30</definedName>
    <definedName name="_xlnm.Print_Area" localSheetId="10">'JWS1'!$A$1:$L$30</definedName>
    <definedName name="_xlnm.Print_Area" localSheetId="11">'JWS2'!$A$1:$L$43</definedName>
    <definedName name="_xlnm.Print_Area" localSheetId="12">Legal!$A$1:$L$30</definedName>
    <definedName name="_xlnm.Print_Area" localSheetId="13">Theatre!$A$1:$L$39</definedName>
    <definedName name="_xlnm.Print_Area" localSheetId="14">'Theatre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57" l="1"/>
  <c r="E13" i="57"/>
  <c r="D13" i="57"/>
  <c r="R11" i="57"/>
  <c r="Q11" i="57"/>
  <c r="P11" i="57"/>
  <c r="O11" i="57"/>
  <c r="E22" i="66"/>
  <c r="D22" i="66"/>
  <c r="C22" i="66"/>
  <c r="Q21" i="66"/>
  <c r="P21" i="66"/>
  <c r="O21" i="66"/>
  <c r="N21" i="66"/>
  <c r="Q20" i="66"/>
  <c r="P20" i="66"/>
  <c r="O20" i="66"/>
  <c r="N20" i="66"/>
  <c r="Q11" i="66"/>
  <c r="P11" i="66"/>
  <c r="O11" i="66"/>
  <c r="N11" i="66"/>
  <c r="E19" i="18"/>
  <c r="D19" i="18"/>
  <c r="C19" i="18"/>
  <c r="Q18" i="18"/>
  <c r="P18" i="18"/>
  <c r="O18" i="18"/>
  <c r="N18" i="18"/>
  <c r="Q11" i="18"/>
  <c r="P11" i="18"/>
  <c r="O11" i="18"/>
  <c r="N11" i="18"/>
  <c r="E22" i="11"/>
  <c r="D22" i="11"/>
  <c r="C22" i="11"/>
  <c r="Q21" i="11"/>
  <c r="P21" i="11"/>
  <c r="O21" i="11"/>
  <c r="N21" i="11"/>
  <c r="Q20" i="11"/>
  <c r="P20" i="11"/>
  <c r="O20" i="11"/>
  <c r="N20" i="11"/>
  <c r="Q11" i="11"/>
  <c r="P11" i="11"/>
  <c r="O11" i="11"/>
  <c r="N11" i="11"/>
  <c r="E22" i="60"/>
  <c r="D22" i="60"/>
  <c r="C22" i="60"/>
  <c r="Q21" i="60"/>
  <c r="P21" i="60"/>
  <c r="O21" i="60"/>
  <c r="N21" i="60"/>
  <c r="Q20" i="60"/>
  <c r="P20" i="60"/>
  <c r="O20" i="60"/>
  <c r="N20" i="60"/>
  <c r="Q11" i="60"/>
  <c r="P11" i="60"/>
  <c r="O11" i="60"/>
  <c r="N11" i="60"/>
  <c r="C22" i="59"/>
  <c r="D15" i="59"/>
  <c r="E15" i="59" s="1"/>
  <c r="D14" i="59"/>
  <c r="D22" i="59" s="1"/>
  <c r="E13" i="59"/>
  <c r="E12" i="59"/>
  <c r="E11" i="59"/>
  <c r="E22" i="59" l="1"/>
  <c r="E14" i="59"/>
  <c r="E19" i="50" l="1"/>
  <c r="D19" i="50"/>
  <c r="C19" i="50"/>
  <c r="Q18" i="50"/>
  <c r="P18" i="50"/>
  <c r="O18" i="50"/>
  <c r="N18" i="50"/>
  <c r="Q17" i="50"/>
  <c r="P17" i="50"/>
  <c r="O17" i="50"/>
  <c r="N17" i="50"/>
  <c r="Q11" i="50"/>
  <c r="P11" i="50"/>
  <c r="O11" i="50"/>
  <c r="N11" i="50"/>
  <c r="E41" i="20" l="1"/>
  <c r="D41" i="20"/>
  <c r="C41" i="20"/>
  <c r="Q11" i="20"/>
  <c r="P11" i="20"/>
  <c r="O11" i="20"/>
  <c r="N11" i="20"/>
  <c r="E22" i="53"/>
  <c r="D22" i="53"/>
  <c r="C22" i="53"/>
  <c r="Q21" i="53"/>
  <c r="P21" i="53"/>
  <c r="O21" i="53"/>
  <c r="N21" i="53"/>
  <c r="Q20" i="53"/>
  <c r="P20" i="53"/>
  <c r="O20" i="53"/>
  <c r="N20" i="53"/>
  <c r="Q11" i="53"/>
  <c r="P11" i="53"/>
  <c r="O11" i="53"/>
  <c r="N11" i="53"/>
  <c r="E22" i="61" l="1"/>
  <c r="D22" i="61"/>
  <c r="C22" i="61"/>
  <c r="Q21" i="61"/>
  <c r="P21" i="61"/>
  <c r="O21" i="61"/>
  <c r="N21" i="61"/>
  <c r="Q20" i="61"/>
  <c r="P20" i="61"/>
  <c r="O20" i="61"/>
  <c r="N20" i="61"/>
  <c r="Q11" i="61"/>
  <c r="P11" i="61"/>
  <c r="O11" i="61"/>
  <c r="N11" i="61"/>
  <c r="E22" i="62" l="1"/>
  <c r="D22" i="62"/>
  <c r="C22" i="62"/>
  <c r="Q21" i="62"/>
  <c r="P21" i="62"/>
  <c r="O21" i="62"/>
  <c r="N21" i="62"/>
  <c r="Q20" i="62"/>
  <c r="P20" i="62"/>
  <c r="O20" i="62"/>
  <c r="N20" i="62"/>
  <c r="Q11" i="62"/>
  <c r="P11" i="62"/>
  <c r="O11" i="62"/>
  <c r="N11" i="62"/>
  <c r="E21" i="58" l="1"/>
  <c r="D21" i="58"/>
  <c r="C21" i="58"/>
  <c r="Q20" i="58"/>
  <c r="P20" i="58"/>
  <c r="O20" i="58"/>
  <c r="N20" i="58"/>
  <c r="Q19" i="58"/>
  <c r="P19" i="58"/>
  <c r="O19" i="58"/>
  <c r="N19" i="58"/>
  <c r="Q11" i="58"/>
  <c r="P11" i="58"/>
  <c r="O11" i="58"/>
  <c r="N11" i="58"/>
  <c r="E22" i="34" l="1"/>
  <c r="D22" i="34"/>
  <c r="C22" i="34"/>
  <c r="Q21" i="34"/>
  <c r="P21" i="34"/>
  <c r="O21" i="34"/>
  <c r="N21" i="34"/>
  <c r="Q20" i="34"/>
  <c r="P20" i="34"/>
  <c r="O20" i="34"/>
  <c r="N20" i="34"/>
  <c r="Q11" i="34"/>
  <c r="P11" i="34"/>
  <c r="O11" i="34"/>
  <c r="N11" i="34"/>
  <c r="I28" i="67"/>
  <c r="E14" i="67"/>
  <c r="D14" i="67"/>
  <c r="C14" i="67"/>
  <c r="Q13" i="67"/>
  <c r="P13" i="67"/>
  <c r="O13" i="67"/>
  <c r="N13" i="67"/>
  <c r="Q12" i="67"/>
  <c r="P12" i="67"/>
  <c r="O12" i="67"/>
  <c r="N12" i="67"/>
  <c r="I33" i="56"/>
  <c r="D19" i="56"/>
  <c r="C19" i="56"/>
  <c r="Q18" i="56"/>
  <c r="P18" i="56"/>
  <c r="O18" i="56"/>
  <c r="N18" i="56"/>
  <c r="E18" i="56"/>
  <c r="E17" i="56"/>
  <c r="E16" i="56"/>
  <c r="E15" i="56"/>
  <c r="E14" i="56"/>
  <c r="E13" i="56"/>
  <c r="E19" i="56" s="1"/>
  <c r="E37" i="4" l="1"/>
  <c r="F37" i="4"/>
  <c r="D37" i="4"/>
  <c r="E33" i="4"/>
  <c r="F33" i="4"/>
  <c r="D33" i="4"/>
  <c r="E32" i="4"/>
  <c r="F32" i="4"/>
  <c r="D32" i="4"/>
  <c r="F26" i="4"/>
  <c r="D26" i="4"/>
  <c r="F24" i="4"/>
  <c r="D24" i="4"/>
  <c r="D25" i="4"/>
  <c r="D23" i="4"/>
  <c r="D20" i="4"/>
  <c r="D5" i="4"/>
  <c r="F5" i="4" s="1"/>
  <c r="F13" i="4"/>
  <c r="D11" i="4"/>
  <c r="F11" i="4" s="1"/>
  <c r="G26" i="4" s="1"/>
  <c r="F12" i="4"/>
  <c r="D10" i="4"/>
  <c r="F10" i="4" s="1"/>
  <c r="D9" i="4"/>
  <c r="F9" i="4" s="1"/>
  <c r="F4" i="4"/>
  <c r="G33" i="4" s="1"/>
  <c r="D8" i="4"/>
  <c r="F8" i="4" s="1"/>
  <c r="G25" i="4" s="1"/>
  <c r="D7" i="4"/>
  <c r="F7" i="4" s="1"/>
  <c r="F3" i="4"/>
  <c r="F2" i="4"/>
  <c r="D6" i="4"/>
  <c r="F6" i="4" s="1"/>
  <c r="G24" i="4" l="1"/>
  <c r="G32" i="4"/>
  <c r="G37" i="4"/>
  <c r="G23" i="4"/>
  <c r="E20" i="4"/>
  <c r="E23" i="4"/>
  <c r="G20" i="4"/>
  <c r="E25" i="4"/>
  <c r="E24" i="4"/>
  <c r="E26" i="4"/>
  <c r="F12" i="3" l="1"/>
  <c r="D13" i="3"/>
  <c r="F13" i="3" s="1"/>
  <c r="F14" i="3"/>
  <c r="D15" i="3"/>
  <c r="F15" i="3" s="1"/>
  <c r="F16" i="3"/>
  <c r="D17" i="3"/>
  <c r="F17" i="3" s="1"/>
  <c r="F18" i="3"/>
  <c r="F19" i="3"/>
  <c r="F20" i="3"/>
  <c r="F21" i="3"/>
  <c r="D22" i="3"/>
  <c r="F22" i="3" s="1"/>
  <c r="F23" i="3"/>
  <c r="F24" i="3"/>
  <c r="F25" i="3"/>
  <c r="F26" i="3"/>
  <c r="F27" i="3"/>
  <c r="F28" i="3"/>
  <c r="F29" i="3"/>
  <c r="F30" i="3"/>
  <c r="F31" i="3"/>
  <c r="D12" i="3"/>
  <c r="D14" i="3"/>
  <c r="D16" i="3"/>
  <c r="D18" i="3"/>
  <c r="D19" i="3"/>
  <c r="D20" i="3"/>
  <c r="D21" i="3"/>
  <c r="D23" i="3"/>
  <c r="D24" i="3"/>
  <c r="D25" i="3"/>
  <c r="D26" i="3"/>
  <c r="D27" i="3"/>
  <c r="D28" i="3"/>
  <c r="D29" i="3"/>
  <c r="D30" i="3"/>
  <c r="D31" i="3"/>
  <c r="C32" i="3"/>
  <c r="S31" i="3"/>
  <c r="R31" i="3"/>
  <c r="Q31" i="3"/>
  <c r="P31" i="3"/>
  <c r="S30" i="3"/>
  <c r="R30" i="3"/>
  <c r="Q30" i="3"/>
  <c r="P30" i="3"/>
  <c r="S29" i="3"/>
  <c r="R29" i="3"/>
  <c r="Q29" i="3"/>
  <c r="P29" i="3"/>
  <c r="S28" i="3"/>
  <c r="R28" i="3"/>
  <c r="Q28" i="3"/>
  <c r="P28" i="3"/>
  <c r="S27" i="3"/>
  <c r="R27" i="3"/>
  <c r="Q27" i="3"/>
  <c r="P27" i="3"/>
  <c r="S26" i="3"/>
  <c r="R26" i="3"/>
  <c r="Q26" i="3"/>
  <c r="P26" i="3"/>
  <c r="S25" i="3"/>
  <c r="R25" i="3"/>
  <c r="Q25" i="3"/>
  <c r="P25" i="3"/>
  <c r="S24" i="3"/>
  <c r="R24" i="3"/>
  <c r="Q24" i="3"/>
  <c r="P24" i="3"/>
  <c r="S23" i="3"/>
  <c r="R23" i="3"/>
  <c r="Q23" i="3"/>
  <c r="P23" i="3"/>
  <c r="S22" i="3"/>
  <c r="R22" i="3"/>
  <c r="Q22" i="3"/>
  <c r="P22" i="3"/>
  <c r="S21" i="3"/>
  <c r="R21" i="3"/>
  <c r="Q21" i="3"/>
  <c r="P21" i="3"/>
  <c r="S20" i="3"/>
  <c r="R20" i="3"/>
  <c r="Q20" i="3"/>
  <c r="P20" i="3"/>
  <c r="S19" i="3"/>
  <c r="R19" i="3"/>
  <c r="Q19" i="3"/>
  <c r="P19" i="3"/>
  <c r="S18" i="3"/>
  <c r="R18" i="3"/>
  <c r="Q18" i="3"/>
  <c r="P18" i="3"/>
  <c r="S17" i="3"/>
  <c r="R17" i="3"/>
  <c r="Q17" i="3"/>
  <c r="P17" i="3"/>
  <c r="S16" i="3"/>
  <c r="R16" i="3"/>
  <c r="Q16" i="3"/>
  <c r="P16" i="3"/>
  <c r="S15" i="3"/>
  <c r="R15" i="3"/>
  <c r="Q15" i="3"/>
  <c r="P15" i="3"/>
  <c r="S14" i="3"/>
  <c r="R14" i="3"/>
  <c r="Q14" i="3"/>
  <c r="P14" i="3"/>
  <c r="S13" i="3"/>
  <c r="R13" i="3"/>
  <c r="Q13" i="3"/>
  <c r="P13" i="3"/>
  <c r="S12" i="3"/>
  <c r="R12" i="3"/>
  <c r="Q12" i="3"/>
  <c r="P12" i="3"/>
  <c r="D32" i="3" l="1"/>
  <c r="F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tc={77C036C0-0B07-4E29-9BCE-297739BF4822}</author>
    <author>tc={DDE52F90-178E-4B31-8F31-15B63E406576}</author>
    <author>tc={150164EF-2CEF-48D2-8722-B90B5622DE64}</author>
    <author>tc={BC0B6500-31BC-4160-AAED-A5A3D5BAD7D5}</author>
    <author>tc={3F557D53-70D8-4599-B301-8E9858FCEE6D}</author>
    <author>tc={2E84EF2F-698E-4FD2-BE57-6E466F4F21D9}</author>
    <author>tc={7A8AC26B-1378-4C1D-B9DD-6B213268A793}</author>
    <author>tc={2FEE4290-CE1A-4863-9605-15858C57CD46}</author>
    <author>tc={0BFF3ADD-C852-4C20-AC47-AEFD7BBB0A23}</author>
    <author>tc={962AD0D2-DD4B-4511-AFF4-51DD50223F19}</author>
    <author>tc={9E574EAA-CFB3-4E2B-A023-F488D2F5F40E}</author>
    <author>tc={2E11B9BD-54D2-49B1-9ACE-BB8ADC86A9D3}</author>
    <author>tc={52160A48-D845-42AD-8F18-93F7C29F6226}</author>
    <author>tc={3C38C200-32AB-4138-A644-0F21DD17A468}</author>
  </authors>
  <commentList>
    <comment ref="B1" authorId="0" shapeId="0" xr:uid="{77C036C0-0B07-4E29-9BCE-297739BF482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DE52F90-178E-4B31-8F31-15B63E40657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150164EF-2CEF-48D2-8722-B90B5622DE6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C0B6500-31BC-4160-AAED-A5A3D5BAD7D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3F557D53-70D8-4599-B301-8E9858FCEE6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E84EF2F-698E-4FD2-BE57-6E466F4F21D9}">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A8AC26B-1378-4C1D-B9DD-6B213268A79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2FEE4290-CE1A-4863-9605-15858C57CD4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BFF3ADD-C852-4C20-AC47-AEFD7BBB0A2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62AD0D2-DD4B-4511-AFF4-51DD50223F1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E574EAA-CFB3-4E2B-A023-F488D2F5F40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9" authorId="11" shapeId="0" xr:uid="{2E11B9BD-54D2-49B1-9ACE-BB8ADC86A9D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9" authorId="12" shapeId="0" xr:uid="{52160A48-D845-42AD-8F18-93F7C29F622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9" authorId="13" shapeId="0" xr:uid="{3C38C200-32AB-4138-A644-0F21DD17A46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tc={E9157D6F-04CB-41DA-8E11-8D69186F61CD}</author>
    <author>tc={492873EC-A34A-4C51-8C5F-46A122BD375D}</author>
    <author>tc={91F1145B-CCB8-4B80-BF0A-173D3C6768BF}</author>
    <author>tc={E346C419-371C-406C-AF1F-0AD03827C42A}</author>
    <author>tc={C0D94F10-9D8C-4D33-9B27-B8D3A4A5BB5E}</author>
    <author>tc={D51AAF92-ABAB-4A21-87D1-E1D19A6F28D2}</author>
    <author>tc={43384995-2E68-4F67-BDCE-6388081DC2F2}</author>
    <author>tc={75B5E1D2-58DA-4D7F-A27F-0337468ABC54}</author>
    <author>tc={31BFB912-9515-40DD-BA43-FBF3F69C5861}</author>
    <author>tc={7111483D-5398-4FBF-B7A8-A3BE44D6C51F}</author>
    <author>tc={E23690E6-1F35-40B2-825D-E16BDA77731F}</author>
    <author>tc={00F5E5EA-1DFF-438E-B2F2-DABEB23CF568}</author>
  </authors>
  <commentList>
    <comment ref="B1" authorId="0" shapeId="0" xr:uid="{E9157D6F-04CB-41DA-8E11-8D69186F61C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492873EC-A34A-4C51-8C5F-46A122BD375D}">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91F1145B-CCB8-4B80-BF0A-173D3C6768BF}">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E346C419-371C-406C-AF1F-0AD03827C42A}">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0D94F10-9D8C-4D33-9B27-B8D3A4A5BB5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51AAF92-ABAB-4A21-87D1-E1D19A6F28D2}">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43384995-2E68-4F67-BDCE-6388081DC2F2}">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5B5E1D2-58DA-4D7F-A27F-0337468ABC5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1BFB912-9515-40DD-BA43-FBF3F69C586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111483D-5398-4FBF-B7A8-A3BE44D6C51F}">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23690E6-1F35-40B2-825D-E16BDA77731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41" authorId="11" shapeId="0" xr:uid="{00F5E5EA-1DFF-438E-B2F2-DABEB23CF56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tc={A46907D9-BBC3-42F6-8606-720EF605AF4E}</author>
    <author>tc={4651BB70-C362-4EDC-BE0E-25854CC75248}</author>
    <author>tc={EF18BC5B-AE4F-452A-86ED-D32BE8360137}</author>
    <author>tc={B58D499D-2B6A-49EA-A942-8E63C4F2F7A0}</author>
    <author>tc={99421328-63A4-427A-BEEB-5C93B8AADB97}</author>
    <author>tc={58D4DEA3-9A21-4E86-A966-C14BBD53C976}</author>
    <author>tc={73C46E12-370A-4339-B1D3-75BBB80DB582}</author>
    <author>tc={86CD6C3B-1D67-4FBB-88AE-93ECDBA40E62}</author>
    <author>tc={2B13857A-CA5C-4898-92DA-CC431C9FE466}</author>
    <author>tc={AA2B96C6-B44D-4045-867F-C7F5FD3618F3}</author>
    <author>tc={54CC6305-3B76-4659-9C70-87D45B7800AD}</author>
    <author>tc={F08CB461-DB25-4422-9FB1-F672EBD0D372}</author>
  </authors>
  <commentList>
    <comment ref="B1" authorId="0" shapeId="0" xr:uid="{A46907D9-BBC3-42F6-8606-720EF605AF4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4651BB70-C362-4EDC-BE0E-25854CC7524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EF18BC5B-AE4F-452A-86ED-D32BE836013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58D499D-2B6A-49EA-A942-8E63C4F2F7A0}">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9421328-63A4-427A-BEEB-5C93B8AADB9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8D4DEA3-9A21-4E86-A966-C14BBD53C97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3C46E12-370A-4339-B1D3-75BBB80DB582}">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6CD6C3B-1D67-4FBB-88AE-93ECDBA40E6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2B13857A-CA5C-4898-92DA-CC431C9FE46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A2B96C6-B44D-4045-867F-C7F5FD3618F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54CC6305-3B76-4659-9C70-87D45B7800A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9" authorId="11" shapeId="0" xr:uid="{F08CB461-DB25-4422-9FB1-F672EBD0D37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tc={8B1E564E-EB9D-4CFF-8CCF-DD7C29D2B5AE}</author>
    <author>tc={06489199-F8CB-4AD8-A569-431018CA84FB}</author>
    <author>tc={3E059A29-6387-4DB4-9BE9-13C6047E2EAB}</author>
    <author>tc={35CA1949-4C93-453F-A02A-514DF460F355}</author>
    <author>tc={1D92F87E-3732-402E-925E-F6BBA20ADAC1}</author>
    <author>tc={8FDADDB0-3137-48C8-8BF5-1720CFC75535}</author>
    <author>tc={8496586C-DB3C-4044-833C-4FBF2DB5ACAB}</author>
    <author>tc={3BD7D319-8972-44BF-90E9-8AC3F75D4192}</author>
    <author>tc={C95C9E7D-736B-4168-A2C0-AEFE273B8551}</author>
    <author>tc={F1A91229-2582-4AA6-B21E-CA85D63C3396}</author>
    <author>tc={06AE0D36-2F2A-47C3-9107-AB016587B9FD}</author>
    <author>tc={FDF5B620-E652-4D6D-A32F-CDA2A35B129B}</author>
  </authors>
  <commentList>
    <comment ref="B1" authorId="0" shapeId="0" xr:uid="{8B1E564E-EB9D-4CFF-8CCF-DD7C29D2B5A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6489199-F8CB-4AD8-A569-431018CA84F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3E059A29-6387-4DB4-9BE9-13C6047E2EA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5CA1949-4C93-453F-A02A-514DF460F35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D92F87E-3732-402E-925E-F6BBA20ADAC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8FDADDB0-3137-48C8-8BF5-1720CFC7553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8496586C-DB3C-4044-833C-4FBF2DB5ACA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BD7D319-8972-44BF-90E9-8AC3F75D419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C95C9E7D-736B-4168-A2C0-AEFE273B855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1A91229-2582-4AA6-B21E-CA85D63C339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06AE0D36-2F2A-47C3-9107-AB016587B9F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FDF5B620-E652-4D6D-A32F-CDA2A35B129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tc={5D5C1A00-38BB-455A-87D6-2EB6CBFB1748}</author>
    <author>tc={7EBCB789-BF13-4A82-9A5E-DFBC3824DFD3}</author>
    <author>tc={41E67CFF-6353-4230-911B-01CC48E18330}</author>
    <author>tc={95858438-9AD9-4C67-BF51-A2302334EDB4}</author>
    <author>tc={CC86DDF8-6E2A-4EA2-BBED-75D0747FC6EE}</author>
    <author>tc={38355C1D-A81E-41AD-B940-AC82C266426B}</author>
    <author>tc={11A96BD3-E97A-405A-B7B7-35E737C2B98F}</author>
    <author>tc={EB254E72-AC4A-4EDE-9D4D-9F470F71B785}</author>
    <author>tc={207E5976-8929-4304-967C-5AC36BA981B3}</author>
    <author>tc={071ACFF8-4890-4D07-9A09-8E54BA380CCD}</author>
    <author>tc={D806DE1D-41BF-48DA-A06A-141A4563BDBD}</author>
    <author>tc={088937D6-CD37-456E-A7EA-8535023B5B71}</author>
  </authors>
  <commentList>
    <comment ref="B1" authorId="0" shapeId="0" xr:uid="{5D5C1A00-38BB-455A-87D6-2EB6CBFB1748}">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EBCB789-BF13-4A82-9A5E-DFBC3824DFD3}">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1E67CFF-6353-4230-911B-01CC48E1833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95858438-9AD9-4C67-BF51-A2302334EDB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C86DDF8-6E2A-4EA2-BBED-75D0747FC6E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8355C1D-A81E-41AD-B940-AC82C266426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1A96BD3-E97A-405A-B7B7-35E737C2B98F}">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B254E72-AC4A-4EDE-9D4D-9F470F71B78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207E5976-8929-4304-967C-5AC36BA981B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71ACFF8-4890-4D07-9A09-8E54BA380CC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D806DE1D-41BF-48DA-A06A-141A4563BDB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088937D6-CD37-456E-A7EA-8535023B5B71}">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tc={A9FFD812-656E-4F90-A905-35D809797985}</author>
    <author>tc={7EAD77F3-084D-4B85-95F8-8727148ABC32}</author>
    <author>tc={83A1A246-DB80-4D94-8830-2E8952BF2E05}</author>
    <author>tc={5C02CD42-1DFD-4128-B514-08293C87E6E7}</author>
    <author>tc={3D5F85CC-EAAE-4445-9580-611102CC3F59}</author>
    <author>tc={26CE49AE-9A36-4D95-8B82-1E9D70F10687}</author>
    <author>tc={E7DB2CB7-9EA1-4404-9C9C-E82110E06BA7}</author>
    <author>tc={8789C8C1-535F-4466-A3AB-0EB57D23BEAD}</author>
    <author>tc={603221D5-53D6-4AE0-A184-9AC373E31BA7}</author>
    <author>tc={14D497EE-08AA-4157-997F-C588779E141D}</author>
    <author>tc={CF6EC1F4-FBF8-4F9D-B5FE-C1477470BBBE}</author>
    <author>tc={DFC811E9-03FF-4736-80EA-081AF61D8B02}</author>
  </authors>
  <commentList>
    <comment ref="B1" authorId="0" shapeId="0" xr:uid="{A9FFD812-656E-4F90-A905-35D80979798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EAD77F3-084D-4B85-95F8-8727148ABC3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3A1A246-DB80-4D94-8830-2E8952BF2E0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5C02CD42-1DFD-4128-B514-08293C87E6E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3D5F85CC-EAAE-4445-9580-611102CC3F5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6CE49AE-9A36-4D95-8B82-1E9D70F10687}">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7DB2CB7-9EA1-4404-9C9C-E82110E06BA7}">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789C8C1-535F-4466-A3AB-0EB57D23BEA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603221D5-53D6-4AE0-A184-9AC373E31BA7}">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4D497EE-08AA-4157-997F-C588779E141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F6EC1F4-FBF8-4F9D-B5FE-C1477470BBB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9" authorId="11" shapeId="0" xr:uid="{DFC811E9-03FF-4736-80EA-081AF61D8B0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tc={E567B5D6-5837-436D-A63A-EEF63C30385B}</author>
    <author>tc={10FB1DCC-4B97-4B4A-8B20-85398A0CDB6F}</author>
    <author>tc={193B7353-4708-4622-A86B-D1292500D037}</author>
    <author>tc={877D7A61-E49B-4488-A1C4-F2C7E20A6F40}</author>
    <author>tc={FEEBF57F-C956-48F6-AD1B-34CC6A881946}</author>
    <author>tc={9E0CD29B-30C8-4F68-91AB-DD861228F4DB}</author>
    <author>tc={5E0047FD-E819-4045-A495-7FE45F3E3DA4}</author>
    <author>tc={C7338715-30ED-43C6-8637-AA6123059B82}</author>
    <author>tc={D254BB3D-FAA1-432F-8BB9-99B4F6FAA008}</author>
    <author>tc={919F2428-7FBA-47CC-959A-88A1E48E2344}</author>
    <author>tc={430EFACA-43D2-43E8-B864-47BF6A50D742}</author>
  </authors>
  <commentList>
    <comment ref="C1" authorId="0" shapeId="0" xr:uid="{E567B5D6-5837-436D-A63A-EEF63C30385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2" authorId="1" shapeId="0" xr:uid="{10FB1DCC-4B97-4B4A-8B20-85398A0CDB6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D3" authorId="2" shapeId="0" xr:uid="{193B7353-4708-4622-A86B-D1292500D03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F3" authorId="3" shapeId="0" xr:uid="{877D7A61-E49B-4488-A1C4-F2C7E20A6F40}">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B7" authorId="4" shapeId="0" xr:uid="{FEEBF57F-C956-48F6-AD1B-34CC6A88194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G7" authorId="5" shapeId="0" xr:uid="{9E0CD29B-30C8-4F68-91AB-DD861228F4D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M7" authorId="6" shapeId="0" xr:uid="{5E0047FD-E819-4045-A495-7FE45F3E3DA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C8" authorId="7" shapeId="0" xr:uid="{C7338715-30ED-43C6-8637-AA6123059B8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D8" authorId="8" shapeId="0" xr:uid="{D254BB3D-FAA1-432F-8BB9-99B4F6FAA00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E8" authorId="9" shapeId="0" xr:uid="{919F2428-7FBA-47CC-959A-88A1E48E2344}">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F8" authorId="10" shapeId="0" xr:uid="{430EFACA-43D2-43E8-B864-47BF6A50D74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tc={2DF07B36-A15C-4680-B1AF-D56B85384592}</author>
    <author>tc={7B1FB02A-4436-41D3-BCB1-BB855DF9736A}</author>
    <author>tc={EC1002B5-3608-4D42-AD6B-654FC4503854}</author>
    <author>tc={2DEF698A-92CF-4B35-A53D-BE7C9E1122AF}</author>
    <author>tc={D62DAA32-0134-479A-B451-0214D180AA45}</author>
    <author>tc={633C7B15-44B9-4883-9E2F-9CBC182CAE25}</author>
    <author>tc={37997BB4-1AC9-48E8-B1D9-F578AE37C17C}</author>
    <author>tc={7108519B-7E42-4898-B50C-A10F124A92A9}</author>
    <author>tc={450376E9-2701-4AC0-B1CB-5557618E7F90}</author>
    <author>tc={B2D3AD1B-5E3F-4121-8141-5C69AB66E0CA}</author>
    <author>tc={2E8CF6F5-A3BB-4B9D-BF06-C1E5FF330BC8}</author>
    <author>tc={79D57A41-CB37-4CA7-B04F-9A318D497C79}</author>
  </authors>
  <commentList>
    <comment ref="B1" authorId="0" shapeId="0" xr:uid="{2DF07B36-A15C-4680-B1AF-D56B8538459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B1FB02A-4436-41D3-BCB1-BB855DF9736A}">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EC1002B5-3608-4D42-AD6B-654FC450385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2DEF698A-92CF-4B35-A53D-BE7C9E1122A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62DAA32-0134-479A-B451-0214D180AA45}">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33C7B15-44B9-4883-9E2F-9CBC182CAE2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37997BB4-1AC9-48E8-B1D9-F578AE37C17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108519B-7E42-4898-B50C-A10F124A92A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50376E9-2701-4AC0-B1CB-5557618E7F90}">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2D3AD1B-5E3F-4121-8141-5C69AB66E0CA}">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2E8CF6F5-A3BB-4B9D-BF06-C1E5FF330BC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79D57A41-CB37-4CA7-B04F-9A318D497C7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tc={223F8A0B-8329-42F8-AC65-A1E2E26AFE6E}</author>
    <author>tc={CB4E71A8-FC4B-4C2E-BBE1-AA472A13DAEC}</author>
    <author>tc={32892C72-7155-4E6C-BD41-3A93FB2AA7D3}</author>
    <author>tc={2F74BDDE-5335-40AA-8B77-7937B2216468}</author>
    <author>tc={492E1EAB-1803-4619-8D8D-4256C4B45722}</author>
    <author>tc={3D7E71A0-9C49-4FD5-8C2F-5BF8BE108B5F}</author>
    <author>tc={E69A5D4A-7E9B-47E5-90EC-3FAAE17D7FBD}</author>
    <author>tc={57C943AD-5319-4769-91AB-35A750C524E0}</author>
    <author>tc={93AA0657-8EC9-4C09-B2B6-6D3E1CD72F1F}</author>
    <author>tc={3E37B17C-D608-4998-BEC9-A26EACE866F9}</author>
    <author>tc={148F896A-C7C3-45B6-9632-8C70F5E1EEA0}</author>
    <author>tc={1D3E99AB-5567-433F-823F-6FD47CCA7B05}</author>
    <author>tc={E4A380A3-EDA3-483D-99A6-9987DC72935E}</author>
    <author>tc={357CEC6F-5C04-4682-942D-AB52A38C9277}</author>
  </authors>
  <commentList>
    <comment ref="B1" authorId="0" shapeId="0" xr:uid="{223F8A0B-8329-42F8-AC65-A1E2E26AFE6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CB4E71A8-FC4B-4C2E-BBE1-AA472A13DAE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32892C72-7155-4E6C-BD41-3A93FB2AA7D3}">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2F74BDDE-5335-40AA-8B77-7937B2216468}">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92E1EAB-1803-4619-8D8D-4256C4B45722}">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D7E71A0-9C49-4FD5-8C2F-5BF8BE108B5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69A5D4A-7E9B-47E5-90EC-3FAAE17D7FBD}">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57C943AD-5319-4769-91AB-35A750C524E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93AA0657-8EC9-4C09-B2B6-6D3E1CD72F1F}">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3E37B17C-D608-4998-BEC9-A26EACE866F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48F896A-C7C3-45B6-9632-8C70F5E1EEA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1D3E99AB-5567-433F-823F-6FD47CCA7B0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4" authorId="12" shapeId="0" xr:uid="{E4A380A3-EDA3-483D-99A6-9987DC72935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4" authorId="13" shapeId="0" xr:uid="{357CEC6F-5C04-4682-942D-AB52A38C9277}">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tc={4DC1A0AB-AEF6-42C3-821B-108E6E800EDA}</author>
    <author>tc={690D6D09-77CE-4B40-ABF4-1ABE199C77E2}</author>
    <author>tc={5AAFD733-700B-4BF2-B5CF-9B320D815018}</author>
    <author>tc={428402AE-3D0F-46E5-BDA7-81E5F74A3F44}</author>
    <author>tc={ED203404-1971-4FA0-8151-F93B5353206F}</author>
    <author>tc={1FA38A03-9DA7-41E6-B5E5-50529092C3AE}</author>
    <author>tc={9E5CA18C-E0D6-4DBE-A2B9-8568BD2BC227}</author>
    <author>tc={457246FB-01B7-4376-9A37-36712B6BD4D3}</author>
    <author>tc={8B1AFB3B-EE98-4E36-99A3-CFCEB5AE0CD5}</author>
    <author>tc={40D2870E-EF64-4873-A968-06A35B6FFD45}</author>
    <author>tc={D0E113C4-3437-40BC-86CB-70265595213A}</author>
    <author>tc={56F128F1-A136-44D8-9394-32DD0002B4B7}</author>
  </authors>
  <commentList>
    <comment ref="B1" authorId="0" shapeId="0" xr:uid="{4DC1A0AB-AEF6-42C3-821B-108E6E800ED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90D6D09-77CE-4B40-ABF4-1ABE199C77E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AAFD733-700B-4BF2-B5CF-9B320D81501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28402AE-3D0F-46E5-BDA7-81E5F74A3F4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D203404-1971-4FA0-8151-F93B5353206F}">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FA38A03-9DA7-41E6-B5E5-50529092C3A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E5CA18C-E0D6-4DBE-A2B9-8568BD2BC227}">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57246FB-01B7-4376-9A37-36712B6BD4D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B1AFB3B-EE98-4E36-99A3-CFCEB5AE0CD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0D2870E-EF64-4873-A968-06A35B6FFD4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D0E113C4-3437-40BC-86CB-70265595213A}">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56F128F1-A136-44D8-9394-32DD0002B4B7}">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tc={0CA86F00-700D-42A0-95D4-BF6C31C9DD1A}</author>
    <author>tc={B7B9CB4F-122D-4DA8-953B-D466C7F60A03}</author>
    <author>tc={6E8C3684-9949-4168-9423-E3C8DD9FBAD3}</author>
    <author>tc={C612500F-E230-4862-836F-2E0F564B0202}</author>
    <author>tc={5A1787F3-D2F0-4BC6-B9AB-CB5224268B6B}</author>
    <author>tc={A0C1DD02-F746-460F-8AE7-C5D2980AA8AB}</author>
    <author>tc={29635921-A80A-4FDF-9BE5-99B995F4D017}</author>
    <author>tc={6C887F2E-FB77-4ED4-A052-6A88AA07E043}</author>
    <author>tc={3AC7844F-D688-4B1B-8F06-60A2D4C42B3B}</author>
    <author>tc={70B60A05-CF6E-4A40-BA81-F90FFFD7C25E}</author>
    <author>tc={1A17B206-FA4C-4815-9D42-DE406547EFD9}</author>
    <author>tc={8B6B4286-615F-45F6-8F9F-BD5B8FCA4CD1}</author>
  </authors>
  <commentList>
    <comment ref="B1" authorId="0" shapeId="0" xr:uid="{0CA86F00-700D-42A0-95D4-BF6C31C9DD1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B7B9CB4F-122D-4DA8-953B-D466C7F60A03}">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6E8C3684-9949-4168-9423-E3C8DD9FBAD3}">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612500F-E230-4862-836F-2E0F564B020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A1787F3-D2F0-4BC6-B9AB-CB5224268B6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A0C1DD02-F746-460F-8AE7-C5D2980AA8A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29635921-A80A-4FDF-9BE5-99B995F4D017}">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C887F2E-FB77-4ED4-A052-6A88AA07E04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AC7844F-D688-4B1B-8F06-60A2D4C42B3B}">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0B60A05-CF6E-4A40-BA81-F90FFFD7C25E}">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A17B206-FA4C-4815-9D42-DE406547EFD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8B6B4286-615F-45F6-8F9F-BD5B8FCA4CD1}">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tc={0BF89619-CD52-4EDF-97C5-1DF2BAFCAF29}</author>
    <author>tc={D456BA38-5E16-430A-8912-CD27B5FB2CEA}</author>
    <author>tc={868D65C5-4FF5-4A4D-9817-2928CF956E23}</author>
    <author>tc={703FDA53-6ED8-4FEE-9920-96A913CD96B1}</author>
    <author>tc={864634EA-F9B2-41B3-8F18-D73EAF62CE54}</author>
    <author>tc={6C4CD9A7-0CD5-432E-BB45-E5F755DC93B4}</author>
    <author>tc={DC01F0F0-A644-4C1B-9E1E-B522C2424D58}</author>
    <author>tc={2EFE3D8C-DEF3-4801-83C7-6826EB14EBEC}</author>
    <author>tc={698BDCF5-E82E-420C-91AC-1F540CEBA8AF}</author>
    <author>tc={F1CD29F6-196C-4E66-9A60-0AF6D4640344}</author>
    <author>tc={E068F00D-F4E1-40DC-9014-7D776B56C0F1}</author>
    <author>tc={C529CD21-6394-4C54-B178-266211959E49}</author>
  </authors>
  <commentList>
    <comment ref="B1" authorId="0" shapeId="0" xr:uid="{0BF89619-CD52-4EDF-97C5-1DF2BAFCAF2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456BA38-5E16-430A-8912-CD27B5FB2CEA}">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68D65C5-4FF5-4A4D-9817-2928CF956E23}">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703FDA53-6ED8-4FEE-9920-96A913CD96B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64634EA-F9B2-41B3-8F18-D73EAF62CE5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C4CD9A7-0CD5-432E-BB45-E5F755DC93B4}">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DC01F0F0-A644-4C1B-9E1E-B522C2424D58}">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2EFE3D8C-DEF3-4801-83C7-6826EB14EBEC}">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698BDCF5-E82E-420C-91AC-1F540CEBA8AF}">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1CD29F6-196C-4E66-9A60-0AF6D4640344}">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068F00D-F4E1-40DC-9014-7D776B56C0F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C529CD21-6394-4C54-B178-266211959E4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tc={D1E17AC2-51D7-4544-905C-4617DA4F044B}</author>
    <author>tc={35B74A08-272D-4F4D-A10B-436A991C687F}</author>
    <author>tc={1D6A38CC-AE9C-4D9B-B79A-390FF06A3094}</author>
    <author>tc={CE82017C-B908-41B3-A406-1D1C02046542}</author>
    <author>tc={9682E2D0-6235-48F1-8C0F-975804A6D0A8}</author>
    <author>tc={E1B11CA4-C0A7-46C6-9640-B8C1B111B02D}</author>
    <author>tc={C22B52CE-6A4E-474D-A6B6-739C9A9DA154}</author>
    <author>tc={711EB4A1-304F-4055-BBAB-A5CDB0FF806A}</author>
    <author>tc={E9512573-4DAE-407B-AD4C-56B3FCAB0291}</author>
    <author>tc={59F0B96A-9A1B-41ED-92B0-979C1FCCFC77}</author>
    <author>tc={8AAF0B28-9C9E-49FC-8749-46C0A2EA7086}</author>
    <author>tc={4DCDD1B3-BDA8-4FE9-BCA7-12B434910170}</author>
  </authors>
  <commentList>
    <comment ref="B1" authorId="0" shapeId="0" xr:uid="{D1E17AC2-51D7-4544-905C-4617DA4F044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5B74A08-272D-4F4D-A10B-436A991C687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1D6A38CC-AE9C-4D9B-B79A-390FF06A309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E82017C-B908-41B3-A406-1D1C0204654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682E2D0-6235-48F1-8C0F-975804A6D0A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E1B11CA4-C0A7-46C6-9640-B8C1B111B02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22B52CE-6A4E-474D-A6B6-739C9A9DA15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11EB4A1-304F-4055-BBAB-A5CDB0FF806A}">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9512573-4DAE-407B-AD4C-56B3FCAB029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59F0B96A-9A1B-41ED-92B0-979C1FCCFC7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AAF0B28-9C9E-49FC-8749-46C0A2EA7086}">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1" authorId="11" shapeId="0" xr:uid="{4DCDD1B3-BDA8-4FE9-BCA7-12B434910170}">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tc={20105E83-9F6A-4BE1-A1B0-163DA772E5EC}</author>
    <author>tc={3B50904E-7F59-4E74-B28E-85E74127364A}</author>
    <author>tc={BE59E292-E0E5-4179-8FBE-8A08F9E0C85F}</author>
    <author>tc={F823F3E8-A5C7-4208-851E-8A9416D79967}</author>
    <author>tc={62F67644-776B-4932-A7CB-FB8FCAB7A522}</author>
    <author>tc={7103DD18-0982-4E7E-A60F-003506975A1B}</author>
    <author>tc={E2C518C9-2B18-4110-BE53-8C5CD98F695C}</author>
    <author>tc={B16CD05F-1D16-49D3-82FC-E9A52CC94C38}</author>
    <author>tc={135EB1F9-C9F8-4D0C-B7C6-DDE8CB9A3207}</author>
    <author>tc={C57786FC-48D9-4DCF-AC45-9D21027A9036}</author>
    <author>tc={0BBECA07-556E-426F-BCD9-66453EB27331}</author>
    <author>tc={40193923-27A4-402C-A1D8-746B3A4BAA63}</author>
  </authors>
  <commentList>
    <comment ref="B1" authorId="0" shapeId="0" xr:uid="{20105E83-9F6A-4BE1-A1B0-163DA772E5EC}">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B50904E-7F59-4E74-B28E-85E74127364A}">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E59E292-E0E5-4179-8FBE-8A08F9E0C85F}">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823F3E8-A5C7-4208-851E-8A9416D7996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2F67644-776B-4932-A7CB-FB8FCAB7A522}">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7103DD18-0982-4E7E-A60F-003506975A1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2C518C9-2B18-4110-BE53-8C5CD98F695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16CD05F-1D16-49D3-82FC-E9A52CC94C38}">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35EB1F9-C9F8-4D0C-B7C6-DDE8CB9A3207}">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C57786FC-48D9-4DCF-AC45-9D21027A903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0BBECA07-556E-426F-BCD9-66453EB2733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40193923-27A4-402C-A1D8-746B3A4BAA6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tc={3CAB30C8-718C-4554-86BA-BFE169A9B9F6}</author>
    <author>tc={27CBBB03-A07A-4571-92B2-4544888CE4F9}</author>
    <author>tc={6995EB04-5633-4055-A18B-7746BF772EDA}</author>
    <author>tc={8EEBBD3D-1C2A-4F30-8A33-35D3061EF3AE}</author>
    <author>tc={E573767A-DAD8-4015-9BF4-EAA84A7E298C}</author>
    <author>tc={C52BF867-1E55-4E0D-978F-8904C1AF2780}</author>
    <author>tc={68740D6F-D29B-46FD-81DD-7F5CE6290D46}</author>
    <author>tc={CEB48874-78DA-401D-8917-8F505E4C9BE5}</author>
    <author>tc={1BFA239D-9237-49F9-8A43-8A01517E18D1}</author>
    <author>tc={E6EFCE16-2460-4AB1-BE7F-0322FE109E75}</author>
    <author>tc={A63071AA-7ED5-4084-932F-0AA89DFDB3D7}</author>
    <author>tc={DADB9C53-D77B-4FAC-B704-99B4B4DE9EFE}</author>
  </authors>
  <commentList>
    <comment ref="B1" authorId="0" shapeId="0" xr:uid="{3CAB30C8-718C-4554-86BA-BFE169A9B9F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7CBBB03-A07A-4571-92B2-4544888CE4F9}">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6995EB04-5633-4055-A18B-7746BF772ED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EEBBD3D-1C2A-4F30-8A33-35D3061EF3A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573767A-DAD8-4015-9BF4-EAA84A7E298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C52BF867-1E55-4E0D-978F-8904C1AF2780}">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8740D6F-D29B-46FD-81DD-7F5CE6290D4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CEB48874-78DA-401D-8917-8F505E4C9BE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BFA239D-9237-49F9-8A43-8A01517E18D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E6EFCE16-2460-4AB1-BE7F-0322FE109E7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A63071AA-7ED5-4084-932F-0AA89DFDB3D7}">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DADB9C53-D77B-4FAC-B704-99B4B4DE9EF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<sst xmlns="http://schemas.openxmlformats.org/spreadsheetml/2006/main" count="1169" uniqueCount="257">
  <si>
    <t>CARD:</t>
  </si>
  <si>
    <t>USER:</t>
  </si>
  <si>
    <t xml:space="preserve">Dates Covered </t>
  </si>
  <si>
    <t>from:</t>
  </si>
  <si>
    <t>to:</t>
  </si>
  <si>
    <t xml:space="preserve">Date </t>
  </si>
  <si>
    <t>VAT</t>
  </si>
  <si>
    <t>Gross</t>
  </si>
  <si>
    <t>Manual VAT</t>
  </si>
  <si>
    <t>Net</t>
  </si>
  <si>
    <t>Account Code</t>
  </si>
  <si>
    <t>Description</t>
  </si>
  <si>
    <t>Supplier</t>
  </si>
  <si>
    <t>Merchant Category</t>
  </si>
  <si>
    <t>Code</t>
  </si>
  <si>
    <t>Amount</t>
  </si>
  <si>
    <t>Override</t>
  </si>
  <si>
    <t>S, E, Z, O</t>
  </si>
  <si>
    <t>£</t>
  </si>
  <si>
    <t>O</t>
  </si>
  <si>
    <t>Amazon</t>
  </si>
  <si>
    <t>Z</t>
  </si>
  <si>
    <t>Totals</t>
  </si>
  <si>
    <t>VAT indicators</t>
  </si>
  <si>
    <t>E</t>
  </si>
  <si>
    <t>Exempt</t>
  </si>
  <si>
    <t>Outside Scope</t>
  </si>
  <si>
    <t>S</t>
  </si>
  <si>
    <t>Standard Rated</t>
  </si>
  <si>
    <t>Zero Rated</t>
  </si>
  <si>
    <t>CORPORATE CARD</t>
  </si>
  <si>
    <t>Mrs Rita Hall</t>
  </si>
  <si>
    <t>Order</t>
  </si>
  <si>
    <t>No</t>
  </si>
  <si>
    <t>eg: Name, Item, event &amp; venue,</t>
  </si>
  <si>
    <t>PA</t>
  </si>
  <si>
    <t>CC</t>
  </si>
  <si>
    <t>AC</t>
  </si>
  <si>
    <t>JOB</t>
  </si>
  <si>
    <t>CF2149</t>
  </si>
  <si>
    <t>CISM Review 2011 Manual &amp; Q &amp; As</t>
  </si>
  <si>
    <t>itgovernance</t>
  </si>
  <si>
    <t>VAT only on shipping</t>
  </si>
  <si>
    <t>CF2158</t>
  </si>
  <si>
    <t>Battery for Phone</t>
  </si>
  <si>
    <t>CF2165</t>
  </si>
  <si>
    <t>Gliders for DB</t>
  </si>
  <si>
    <t>Style Direct Furniture</t>
  </si>
  <si>
    <t>CF2185</t>
  </si>
  <si>
    <t>ICT Subscription to web Site</t>
  </si>
  <si>
    <t>Experts Exchange USA</t>
  </si>
  <si>
    <t>CF2141</t>
  </si>
  <si>
    <t>Accomodation for xyz, 3 nights</t>
  </si>
  <si>
    <t>Travelodge</t>
  </si>
  <si>
    <t>CF2156</t>
  </si>
  <si>
    <t>LPT renewal fees</t>
  </si>
  <si>
    <t>EC-Council Int. Ltd  USA</t>
  </si>
  <si>
    <t>CF2143</t>
  </si>
  <si>
    <t>New Book for xyz</t>
  </si>
  <si>
    <t>CF2167</t>
  </si>
  <si>
    <t>Xyz - Rail Fare - to abc</t>
  </si>
  <si>
    <t>South Western Trains</t>
  </si>
  <si>
    <t>CF2137</t>
  </si>
  <si>
    <t>30 sheets foam board</t>
  </si>
  <si>
    <t>The Foamboard Store</t>
  </si>
  <si>
    <t>cc</t>
  </si>
  <si>
    <t>GL</t>
  </si>
  <si>
    <t>20.07.17</t>
  </si>
  <si>
    <t>21.07.17</t>
  </si>
  <si>
    <t>26.07.17</t>
  </si>
  <si>
    <t>o</t>
  </si>
  <si>
    <t>15.07.17</t>
  </si>
  <si>
    <t>s</t>
  </si>
  <si>
    <t>29.07.17</t>
  </si>
  <si>
    <t>31.07.17</t>
  </si>
  <si>
    <t>04.08.17</t>
  </si>
  <si>
    <t>z</t>
  </si>
  <si>
    <t>gross</t>
  </si>
  <si>
    <t xml:space="preserve">vat </t>
  </si>
  <si>
    <t>net</t>
  </si>
  <si>
    <t>standard</t>
  </si>
  <si>
    <t>outside</t>
  </si>
  <si>
    <t>x=zero</t>
  </si>
  <si>
    <t>R</t>
  </si>
  <si>
    <t>Barclaycard - Procurement Card</t>
  </si>
  <si>
    <t>Housing</t>
  </si>
  <si>
    <t>Card Type:</t>
  </si>
  <si>
    <t>Cardholder:</t>
  </si>
  <si>
    <t>Statement period</t>
  </si>
  <si>
    <t>Please record details of all transactions made in the statement period and ensure they match the transactions on your statement (and the total amount agrees to the total on your statement)</t>
  </si>
  <si>
    <t>Transaction date</t>
  </si>
  <si>
    <t>General Ledger Code</t>
  </si>
  <si>
    <t>SHBC Department  incurring the expenditure</t>
  </si>
  <si>
    <t>Description of the expenditure</t>
  </si>
  <si>
    <t>Supplier name</t>
  </si>
  <si>
    <t>Made up of cost centre and detail code and optionally classification code (separated by a /)</t>
  </si>
  <si>
    <t>Total:</t>
  </si>
  <si>
    <t>VAT codes:</t>
  </si>
  <si>
    <t>Standard rate (20%)</t>
  </si>
  <si>
    <t>Reduced rate (5%)</t>
  </si>
  <si>
    <t>Miscellaneous / Other</t>
  </si>
  <si>
    <t>General retail and wholesale</t>
  </si>
  <si>
    <t>Office stationery, equipment and supplies</t>
  </si>
  <si>
    <t>370/4020/37030</t>
  </si>
  <si>
    <t>Mail and courier services</t>
  </si>
  <si>
    <t>448/4020</t>
  </si>
  <si>
    <t>housing</t>
  </si>
  <si>
    <t>C05/9821</t>
  </si>
  <si>
    <t>Surrey CC</t>
  </si>
  <si>
    <t>Statutory Bodies</t>
  </si>
  <si>
    <t>Screwfix</t>
  </si>
  <si>
    <t>HR</t>
  </si>
  <si>
    <t>JWS</t>
  </si>
  <si>
    <t>JWS - SBM</t>
  </si>
  <si>
    <t>Theatre</t>
  </si>
  <si>
    <t>Utilities and non-automotive fuel</t>
  </si>
  <si>
    <t>Print and advertising</t>
  </si>
  <si>
    <t>iStock</t>
  </si>
  <si>
    <t>Google</t>
  </si>
  <si>
    <t>Legal</t>
  </si>
  <si>
    <t>Facilities</t>
  </si>
  <si>
    <t>MailChimp newsletter software</t>
  </si>
  <si>
    <t>Mailchimp</t>
  </si>
  <si>
    <t>Meta</t>
  </si>
  <si>
    <t>iStock Monthly Subscription</t>
  </si>
  <si>
    <t>JWS - Projects</t>
  </si>
  <si>
    <t>Car Hire</t>
  </si>
  <si>
    <t>Penny car Hire</t>
  </si>
  <si>
    <t>Auto rental</t>
  </si>
  <si>
    <t>114/4020</t>
  </si>
  <si>
    <t>110/4400</t>
  </si>
  <si>
    <t>Punjabi Roots</t>
  </si>
  <si>
    <t>110/4020</t>
  </si>
  <si>
    <t>Cleaning services and supplies</t>
  </si>
  <si>
    <t>key cutting</t>
  </si>
  <si>
    <t>Payment to Surrey CC for Vehicle Crossover</t>
  </si>
  <si>
    <t>Civic Support/Legal &amp; Democratic Services</t>
  </si>
  <si>
    <t>course fee</t>
  </si>
  <si>
    <t>SHBC Crest Badge for Poppy Wreaths</t>
  </si>
  <si>
    <t>RBL</t>
  </si>
  <si>
    <t>Clubs  / associations / organisations</t>
  </si>
  <si>
    <t>Poppy Wreaths/SHBC Crest Badge for Remembrance Parade</t>
  </si>
  <si>
    <t xml:space="preserve">Civic Support </t>
  </si>
  <si>
    <t>Finance</t>
  </si>
  <si>
    <t>Companies House (file Joint Waste Solutions Limited Confirmation Statement)</t>
  </si>
  <si>
    <t>Companies House</t>
  </si>
  <si>
    <t>Fees</t>
  </si>
  <si>
    <t>Companies House (file SHBC Camberley Limited Confirmation Statement)</t>
  </si>
  <si>
    <t>11.09.23</t>
  </si>
  <si>
    <t>cement for washing line</t>
  </si>
  <si>
    <t>homebase</t>
  </si>
  <si>
    <t>15.09.23</t>
  </si>
  <si>
    <t>electric top up for flat 10</t>
  </si>
  <si>
    <t>coop</t>
  </si>
  <si>
    <t>cleaning stuff</t>
  </si>
  <si>
    <t>batteries for flat 10 thermostat</t>
  </si>
  <si>
    <t>sainsburys</t>
  </si>
  <si>
    <t>18.09.23</t>
  </si>
  <si>
    <t>electric top up flat 10</t>
  </si>
  <si>
    <t>timpsons</t>
  </si>
  <si>
    <t>22.09.23</t>
  </si>
  <si>
    <t>key labels</t>
  </si>
  <si>
    <t>amazon</t>
  </si>
  <si>
    <t>10.10.23</t>
  </si>
  <si>
    <t>outside broom</t>
  </si>
  <si>
    <t>longacre</t>
  </si>
  <si>
    <t>Property Services</t>
  </si>
  <si>
    <t>SHBC V M Weller application by consent to county court</t>
  </si>
  <si>
    <t>CCBC</t>
  </si>
  <si>
    <t>Camberley Theatre</t>
  </si>
  <si>
    <t>Advertising Services</t>
  </si>
  <si>
    <t>Facebook - Meta</t>
  </si>
  <si>
    <t xml:space="preserve">Wasp Spray </t>
  </si>
  <si>
    <t>Savers</t>
  </si>
  <si>
    <t>02065</t>
  </si>
  <si>
    <t>P&amp;ED</t>
  </si>
  <si>
    <t xml:space="preserve">RICS Course </t>
  </si>
  <si>
    <t>RICS</t>
  </si>
  <si>
    <t>Training and educational</t>
  </si>
  <si>
    <t>RICS Subsciption</t>
  </si>
  <si>
    <t>Facebook Advert</t>
  </si>
  <si>
    <t xml:space="preserve">Antibacterial Wipes </t>
  </si>
  <si>
    <t>Laser Distance Measurer</t>
  </si>
  <si>
    <t xml:space="preserve">Property Perspective Ltd </t>
  </si>
  <si>
    <t xml:space="preserve">Corporate Enforcement </t>
  </si>
  <si>
    <t xml:space="preserve">Notebook Covers </t>
  </si>
  <si>
    <t>Police Supplies</t>
  </si>
  <si>
    <t>Facebook Advert (NO RECEIPT/INVOICE YET)</t>
  </si>
  <si>
    <t>JWS Communications &amp; Engagement</t>
  </si>
  <si>
    <t>SEP Generic Posts</t>
  </si>
  <si>
    <t>JWS Generic Posts</t>
  </si>
  <si>
    <t>SEP Food Waste Reduction</t>
  </si>
  <si>
    <t>JWS Food Waste Reduction</t>
  </si>
  <si>
    <t>JWS - Comms</t>
  </si>
  <si>
    <t>Postage for 52 Food waste posters (Own Your Impact campaign)</t>
  </si>
  <si>
    <t>Royal Mail</t>
  </si>
  <si>
    <t>Train ticket for Wilhelmina - Conference to Birmingham</t>
  </si>
  <si>
    <t>Trainline</t>
  </si>
  <si>
    <t>Travel - air/rail/road</t>
  </si>
  <si>
    <t>JWS - Ops</t>
  </si>
  <si>
    <t>Advertisement for Assistant Operations Officer</t>
  </si>
  <si>
    <t>Indeed Jobs</t>
  </si>
  <si>
    <t>Type measure, Single Hole Punch for Project team and AAA Batteries</t>
  </si>
  <si>
    <t>JWS - Project</t>
  </si>
  <si>
    <t>2xPack of 2 Felt Edge Squeegee</t>
  </si>
  <si>
    <t>370 /</t>
  </si>
  <si>
    <t>2120 /</t>
  </si>
  <si>
    <t>Travelodge Interim Placement</t>
  </si>
  <si>
    <t>Hotels and accomodation</t>
  </si>
  <si>
    <t xml:space="preserve">Housing </t>
  </si>
  <si>
    <t>19.09.23</t>
  </si>
  <si>
    <t>00514</t>
  </si>
  <si>
    <t>Greenspace</t>
  </si>
  <si>
    <t>Fire signage</t>
  </si>
  <si>
    <t>Screw Fix</t>
  </si>
  <si>
    <t>25.09.23</t>
  </si>
  <si>
    <t>07901</t>
  </si>
  <si>
    <t xml:space="preserve">CPD Course </t>
  </si>
  <si>
    <t>Associations of Accounting Technicians</t>
  </si>
  <si>
    <t>Equipment for Volunteers at Lightwater Country Park</t>
  </si>
  <si>
    <t>Spalding</t>
  </si>
  <si>
    <t>02.10.23</t>
  </si>
  <si>
    <t>enviromental</t>
  </si>
  <si>
    <t>PPE</t>
  </si>
  <si>
    <t>screw Fix</t>
  </si>
  <si>
    <t>09.10.23</t>
  </si>
  <si>
    <t>greenspace</t>
  </si>
  <si>
    <t>van service</t>
  </si>
  <si>
    <t>warrens garage</t>
  </si>
  <si>
    <t>Vehicles, servicing and spares</t>
  </si>
  <si>
    <t>van MOT</t>
  </si>
  <si>
    <t>Decorations for Panto Tree</t>
  </si>
  <si>
    <t>Home Bargains</t>
  </si>
  <si>
    <t>DVD for Sikh Film</t>
  </si>
  <si>
    <t>110/2140</t>
  </si>
  <si>
    <t>Spill Kits for Toilet Flooding</t>
  </si>
  <si>
    <t>110/4310</t>
  </si>
  <si>
    <t>Ecologi Donations (collected by theatre)</t>
  </si>
  <si>
    <t>Ecologi</t>
  </si>
  <si>
    <t>Measures for Bar</t>
  </si>
  <si>
    <t>Nisbets</t>
  </si>
  <si>
    <t>Miscellaneous industrial / commercial supplies</t>
  </si>
  <si>
    <t>03.10.23</t>
  </si>
  <si>
    <t>Handwash for Connaught Court</t>
  </si>
  <si>
    <t xml:space="preserve">Waitrose </t>
  </si>
  <si>
    <t>05.10.23</t>
  </si>
  <si>
    <t>370/</t>
  </si>
  <si>
    <t>4020/</t>
  </si>
  <si>
    <t>Keys Cut for Connaught Court</t>
  </si>
  <si>
    <t>Timpson</t>
  </si>
  <si>
    <t>Receipt</t>
  </si>
  <si>
    <t>Number</t>
  </si>
  <si>
    <t>Fan kit for shower</t>
  </si>
  <si>
    <t>FRONT</t>
  </si>
  <si>
    <t>Monthly Spotify</t>
  </si>
  <si>
    <t>Spotify</t>
  </si>
  <si>
    <t>192/2142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</si>
</sst>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
    <numFmt numFmtId="166" formatCode="00000"/>
    <numFmt numFmtId="167" formatCode="[$-409]d\-mmm\-yy;@"/>
  </numFmts>
  <fonts count="18" x14ac:knownFonts="1">
    <font>
      <sz val="10"/>
      <name val="Arial"/>
    </font>
    <font>
      <b/>
      <sz val="10"/>
      <name val="Arial"/>
      <family val="2"/>
    </font>
    <font>
      <sz val="12"/>
      <name val="Times New Roman"/>
      <family val="1"/>
    </font>
    <font>
      <sz val="10"/>
      <name val="Times New Roman"/>
      <family val="1"/>
    </font>
    <font>
      <sz val="9"/>
      <name val="Arial"/>
      <family val="2"/>
    </font>
    <font>
      <sz val="8"/>
      <name val="Arial"/>
      <family val="2"/>
    </font>
    <font>
      <sz val="10"/>
      <name val="Arial"/>
      <family val="2"/>
    </font>
    <font>
      <sz val="11"/>
      <name val="Arial"/>
      <family val="2"/>
    </font>
    <font>
      <sz val="10"/>
      <name val="Times New Roman"/>
      <family val="1"/>
    </font>
    <font>
      <sz val="10"/>
      <color indexed="8"/>
      <name val="Helvetica"/>
    </font>
    <font>
      <b/>
      <sz val="14"/>
      <name val="Arial"/>
      <family val="2"/>
    </font>
    <font>
      <sz val="14"/>
      <name val="Arial"/>
      <family val="2"/>
    </font>
    <font>
      <b/>
      <sz val="9"/>
      <name val="Arial"/>
      <family val="2"/>
    </font>
    <font>
      <sz val="14"/>
      <name val="Times New Roman"/>
      <family val="1"/>
    </font>
    <font>
      <sz val="12"/>
      <name val="Arial"/>
      <family val="2"/>
    </font>
    <font>
      <b/>
      <sz val="12"/>
      <name val="Arial"/>
      <family val="2"/>
    </font>
    <font>
      <sz val="14"/>
      <color rgb="FF242424"/>
      <name val="Calibri"/>
      <family val="2"/>
      <scheme val="minor"/>
    </font>
    <font>
      <sz val="10"/>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
      <patternFill patternType="solid">
        <fgColor theme="0"/>
        <bgColor indexed="64"/>
      </patternFill>
    </fill>
  </fills>
  <borders count="5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6">
    <xf numFmtId="0" fontId="0" fillId="0" borderId="0"/>
    <xf numFmtId="0" fontId="3" fillId="0" borderId="0"/>
    <xf numFmtId="0" fontId="8" fillId="0" borderId="0"/>
    <xf numFmtId="0" fontId="6" fillId="0" borderId="0"/>
    <xf numFmtId="0" fontId="9" fillId="0" borderId="0" applyNumberFormat="0" applyFill="0" applyBorder="0" applyProtection="0">
      <alignment vertical="top" wrapText="1"/>
    </xf>
    <xf numFmtId="43" fontId="17" fillId="0" borderId="0" applyFont="0" applyFill="0" applyBorder="0" applyAlignment="0" applyProtection="0"/>
  </cellStyleXfs>
  <cellXfs count="223">
    <xf numFmtId="0" fontId="0" fillId="0" borderId="0" xfId="0"/>
    <xf numFmtId="0" fontId="0" fillId="0" borderId="1" xfId="0" applyBorder="1"/>
    <xf numFmtId="0" fontId="1" fillId="0" borderId="2" xfId="0" applyFont="1" applyBorder="1"/>
    <xf numFmtId="0" fontId="1" fillId="0" borderId="1" xfId="0" applyFont="1" applyBorder="1"/>
    <xf numFmtId="0" fontId="1" fillId="0" borderId="3" xfId="0" applyFont="1" applyBorder="1"/>
    <xf numFmtId="0" fontId="0" fillId="0" borderId="4" xfId="0" applyBorder="1"/>
    <xf numFmtId="0" fontId="0" fillId="0" borderId="5" xfId="0" applyBorder="1"/>
    <xf numFmtId="0" fontId="1" fillId="0" borderId="6" xfId="0" applyFont="1" applyBorder="1"/>
    <xf numFmtId="0" fontId="1" fillId="0" borderId="0" xfId="0" applyFont="1"/>
    <xf numFmtId="0" fontId="1" fillId="0" borderId="2" xfId="0" applyFont="1" applyBorder="1" applyAlignment="1">
      <alignment horizontal="center" wrapText="1"/>
    </xf>
    <xf numFmtId="0" fontId="1" fillId="0" borderId="7" xfId="0" applyFont="1" applyBorder="1" applyAlignment="1">
      <alignment horizontal="right"/>
    </xf>
    <xf numFmtId="15" fontId="6" fillId="0" borderId="0" xfId="0" applyNumberFormat="1" applyFont="1"/>
    <xf numFmtId="0" fontId="6" fillId="0" borderId="0" xfId="0" applyFont="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0" borderId="0" xfId="0"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4" fillId="0" borderId="15" xfId="0" applyFont="1" applyBorder="1" applyAlignment="1">
      <alignment horizontal="center"/>
    </xf>
    <xf numFmtId="0" fontId="0" fillId="0" borderId="15" xfId="0" applyBorder="1"/>
    <xf numFmtId="0" fontId="0" fillId="0" borderId="16" xfId="0" applyBorder="1"/>
    <xf numFmtId="0" fontId="0" fillId="0" borderId="17" xfId="0" applyBorder="1" applyProtection="1">
      <protection locked="0"/>
    </xf>
    <xf numFmtId="0" fontId="0" fillId="0" borderId="2" xfId="0" applyBorder="1" applyAlignment="1" applyProtection="1">
      <alignment horizontal="center"/>
      <protection locked="0"/>
    </xf>
    <xf numFmtId="4" fontId="0" fillId="0" borderId="2" xfId="0" applyNumberFormat="1" applyBorder="1" applyProtection="1">
      <protection locked="0"/>
    </xf>
    <xf numFmtId="4" fontId="0" fillId="0" borderId="2" xfId="0" applyNumberFormat="1" applyBorder="1"/>
    <xf numFmtId="164" fontId="2" fillId="0" borderId="2" xfId="1" applyNumberFormat="1" applyFont="1" applyBorder="1" applyAlignment="1" applyProtection="1">
      <alignment horizontal="center"/>
      <protection locked="0"/>
    </xf>
    <xf numFmtId="165" fontId="2" fillId="0" borderId="2" xfId="1" applyNumberFormat="1" applyFont="1" applyBorder="1" applyAlignment="1" applyProtection="1">
      <alignment horizontal="center"/>
      <protection locked="0"/>
    </xf>
    <xf numFmtId="166" fontId="2" fillId="0" borderId="2" xfId="1" applyNumberFormat="1" applyFont="1" applyBorder="1" applyAlignment="1" applyProtection="1">
      <alignment horizontal="center"/>
      <protection locked="0"/>
    </xf>
    <xf numFmtId="166" fontId="2" fillId="0" borderId="2" xfId="1" applyNumberFormat="1" applyFont="1" applyBorder="1" applyAlignment="1">
      <alignment horizontal="center"/>
    </xf>
    <xf numFmtId="164" fontId="2" fillId="0" borderId="2" xfId="1" applyNumberFormat="1" applyFont="1" applyBorder="1" applyAlignment="1">
      <alignment horizontal="center"/>
    </xf>
    <xf numFmtId="4" fontId="0" fillId="0" borderId="18" xfId="0" applyNumberFormat="1" applyBorder="1"/>
    <xf numFmtId="4" fontId="1" fillId="0" borderId="19" xfId="0" applyNumberFormat="1" applyFont="1"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164" fontId="2" fillId="0" borderId="2" xfId="1" applyNumberFormat="1" applyFont="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167" fontId="1" fillId="0" borderId="2" xfId="0" applyNumberFormat="1" applyFont="1" applyBorder="1" applyAlignment="1" applyProtection="1">
      <alignment horizontal="center"/>
      <protection locked="0"/>
    </xf>
    <xf numFmtId="1" fontId="6" fillId="0" borderId="2" xfId="0" applyNumberFormat="1" applyFont="1" applyBorder="1"/>
    <xf numFmtId="14" fontId="0" fillId="0" borderId="17" xfId="0" applyNumberFormat="1" applyBorder="1" applyProtection="1">
      <protection locked="0"/>
    </xf>
    <xf numFmtId="4" fontId="6" fillId="0" borderId="25" xfId="0" applyNumberFormat="1" applyFont="1" applyBorder="1"/>
    <xf numFmtId="1" fontId="6" fillId="0" borderId="17" xfId="0" applyNumberFormat="1" applyFont="1" applyBorder="1"/>
    <xf numFmtId="0" fontId="1" fillId="0" borderId="25" xfId="0" applyFont="1" applyBorder="1"/>
    <xf numFmtId="0" fontId="1" fillId="0" borderId="7" xfId="0" applyFont="1" applyBorder="1"/>
    <xf numFmtId="4" fontId="0" fillId="0" borderId="0" xfId="0" applyNumberFormat="1"/>
    <xf numFmtId="4" fontId="0" fillId="2" borderId="2" xfId="0" applyNumberFormat="1" applyFill="1" applyBorder="1" applyProtection="1">
      <protection locked="0"/>
    </xf>
    <xf numFmtId="0" fontId="1" fillId="0" borderId="28" xfId="0" applyFont="1" applyBorder="1" applyAlignment="1">
      <alignment horizontal="center"/>
    </xf>
    <xf numFmtId="0" fontId="10" fillId="4" borderId="37" xfId="0" applyFont="1" applyFill="1" applyBorder="1"/>
    <xf numFmtId="0" fontId="11" fillId="0" borderId="1" xfId="0" applyFont="1" applyBorder="1"/>
    <xf numFmtId="0" fontId="10" fillId="0" borderId="1" xfId="0" applyFont="1" applyBorder="1"/>
    <xf numFmtId="0" fontId="11" fillId="0" borderId="0" xfId="0" applyFont="1"/>
    <xf numFmtId="0" fontId="10" fillId="4" borderId="6" xfId="0" applyFont="1" applyFill="1" applyBorder="1"/>
    <xf numFmtId="0" fontId="10" fillId="0" borderId="0" xfId="0" applyFont="1"/>
    <xf numFmtId="0" fontId="10" fillId="4" borderId="41" xfId="0" applyFont="1" applyFill="1" applyBorder="1" applyAlignment="1">
      <alignment horizontal="center" wrapText="1"/>
    </xf>
    <xf numFmtId="0" fontId="10" fillId="4" borderId="43" xfId="0" applyFont="1" applyFill="1" applyBorder="1" applyAlignment="1">
      <alignment horizontal="right"/>
    </xf>
    <xf numFmtId="167" fontId="10" fillId="4" borderId="41" xfId="0" applyNumberFormat="1" applyFont="1" applyFill="1" applyBorder="1" applyAlignment="1" applyProtection="1">
      <alignment horizontal="center"/>
      <protection locked="0"/>
    </xf>
    <xf numFmtId="15" fontId="11" fillId="0" borderId="0" xfId="0" applyNumberFormat="1" applyFont="1"/>
    <xf numFmtId="0" fontId="10" fillId="0" borderId="0" xfId="0" applyFont="1" applyAlignment="1">
      <alignment horizontal="center" wrapText="1"/>
    </xf>
    <xf numFmtId="0" fontId="10" fillId="0" borderId="35" xfId="0" applyFont="1" applyBorder="1" applyAlignment="1">
      <alignment horizontal="center" wrapText="1"/>
    </xf>
    <xf numFmtId="0" fontId="10" fillId="0" borderId="5" xfId="0" applyFont="1" applyBorder="1" applyAlignment="1">
      <alignment horizontal="center" wrapText="1"/>
    </xf>
    <xf numFmtId="0" fontId="10" fillId="0" borderId="41" xfId="0" applyFont="1" applyBorder="1" applyAlignment="1">
      <alignment horizontal="center"/>
    </xf>
    <xf numFmtId="0" fontId="11" fillId="0" borderId="0" xfId="0" applyFont="1" applyAlignment="1">
      <alignment horizontal="center"/>
    </xf>
    <xf numFmtId="0" fontId="10" fillId="0" borderId="12" xfId="0" applyFont="1" applyBorder="1" applyAlignment="1">
      <alignment horizontal="center"/>
    </xf>
    <xf numFmtId="0" fontId="11" fillId="0" borderId="15" xfId="0" applyFont="1" applyBorder="1" applyAlignment="1">
      <alignment horizontal="center"/>
    </xf>
    <xf numFmtId="0" fontId="11" fillId="0" borderId="14" xfId="0" applyFont="1" applyBorder="1"/>
    <xf numFmtId="0" fontId="11" fillId="0" borderId="15" xfId="0" applyFont="1" applyBorder="1"/>
    <xf numFmtId="0" fontId="11" fillId="0" borderId="22" xfId="0" applyFont="1" applyBorder="1"/>
    <xf numFmtId="14" fontId="11" fillId="0" borderId="17" xfId="0" applyNumberFormat="1" applyFont="1" applyBorder="1" applyProtection="1">
      <protection locked="0"/>
    </xf>
    <xf numFmtId="0" fontId="11" fillId="0" borderId="37" xfId="0" applyFont="1" applyBorder="1" applyAlignment="1" applyProtection="1">
      <alignment horizontal="center"/>
      <protection locked="0"/>
    </xf>
    <xf numFmtId="4" fontId="11" fillId="0" borderId="37" xfId="0" applyNumberFormat="1" applyFont="1" applyBorder="1"/>
    <xf numFmtId="164" fontId="13" fillId="0" borderId="37" xfId="2" applyNumberFormat="1" applyFont="1" applyBorder="1" applyAlignment="1">
      <alignment horizontal="center"/>
    </xf>
    <xf numFmtId="164" fontId="13" fillId="0" borderId="37" xfId="2" applyNumberFormat="1" applyFont="1" applyBorder="1" applyAlignment="1" applyProtection="1">
      <alignment horizontal="center"/>
      <protection locked="0"/>
    </xf>
    <xf numFmtId="164" fontId="13" fillId="0" borderId="37" xfId="2" applyNumberFormat="1" applyFont="1" applyBorder="1" applyAlignment="1" applyProtection="1">
      <alignment horizontal="left"/>
      <protection locked="0"/>
    </xf>
    <xf numFmtId="1" fontId="11" fillId="0" borderId="36" xfId="0" applyNumberFormat="1" applyFont="1" applyBorder="1" applyAlignment="1">
      <alignment horizontal="center"/>
    </xf>
    <xf numFmtId="1" fontId="11" fillId="0" borderId="39" xfId="0" applyNumberFormat="1" applyFont="1" applyBorder="1" applyAlignment="1">
      <alignment horizontal="center"/>
    </xf>
    <xf numFmtId="1" fontId="11" fillId="0" borderId="38" xfId="0" applyNumberFormat="1" applyFont="1" applyBorder="1" applyAlignment="1">
      <alignment horizontal="center"/>
    </xf>
    <xf numFmtId="4" fontId="10" fillId="3" borderId="18" xfId="0" applyNumberFormat="1" applyFont="1" applyFill="1" applyBorder="1"/>
    <xf numFmtId="0" fontId="11" fillId="5" borderId="18" xfId="0" applyFont="1" applyFill="1" applyBorder="1"/>
    <xf numFmtId="0" fontId="11" fillId="5" borderId="18" xfId="0" applyFont="1" applyFill="1" applyBorder="1" applyAlignment="1">
      <alignment horizontal="left"/>
    </xf>
    <xf numFmtId="0" fontId="11" fillId="5" borderId="33" xfId="0" applyFont="1" applyFill="1" applyBorder="1" applyAlignment="1">
      <alignment horizontal="left"/>
    </xf>
    <xf numFmtId="0" fontId="11" fillId="5" borderId="24" xfId="0" applyFont="1" applyFill="1" applyBorder="1" applyAlignment="1">
      <alignment horizontal="left"/>
    </xf>
    <xf numFmtId="0" fontId="14" fillId="0" borderId="0" xfId="0" applyFont="1"/>
    <xf numFmtId="0" fontId="14" fillId="0" borderId="20" xfId="0" applyFont="1" applyBorder="1"/>
    <xf numFmtId="0" fontId="14" fillId="0" borderId="21" xfId="0" applyFont="1" applyBorder="1"/>
    <xf numFmtId="0" fontId="14" fillId="0" borderId="22" xfId="0" applyFont="1" applyBorder="1"/>
    <xf numFmtId="0" fontId="14" fillId="0" borderId="34" xfId="0" applyFont="1" applyBorder="1"/>
    <xf numFmtId="164" fontId="2" fillId="0" borderId="37" xfId="2" applyNumberFormat="1" applyFont="1" applyBorder="1" applyAlignment="1" applyProtection="1">
      <alignment horizontal="left"/>
      <protection locked="0"/>
    </xf>
    <xf numFmtId="1" fontId="11" fillId="0" borderId="36" xfId="0" applyNumberFormat="1" applyFont="1" applyBorder="1"/>
    <xf numFmtId="1" fontId="11" fillId="0" borderId="38" xfId="0" applyNumberFormat="1" applyFont="1" applyBorder="1"/>
    <xf numFmtId="1" fontId="11" fillId="0" borderId="39" xfId="0" applyNumberFormat="1" applyFont="1" applyBorder="1"/>
    <xf numFmtId="164" fontId="2" fillId="0" borderId="37" xfId="2" applyNumberFormat="1" applyFont="1" applyBorder="1" applyAlignment="1">
      <alignment horizontal="center"/>
    </xf>
    <xf numFmtId="164" fontId="13" fillId="0" borderId="49" xfId="2" applyNumberFormat="1" applyFont="1" applyBorder="1" applyAlignment="1" applyProtection="1">
      <alignment horizontal="left"/>
      <protection locked="0"/>
    </xf>
    <xf numFmtId="0" fontId="6" fillId="0" borderId="0" xfId="3"/>
    <xf numFmtId="0" fontId="6" fillId="0" borderId="0" xfId="3" applyAlignment="1">
      <alignment horizontal="left"/>
    </xf>
    <xf numFmtId="164" fontId="13" fillId="0" borderId="37" xfId="2" applyNumberFormat="1" applyFont="1" applyBorder="1" applyAlignment="1" applyProtection="1">
      <alignment horizontal="left" wrapText="1"/>
      <protection locked="0"/>
    </xf>
    <xf numFmtId="14" fontId="11" fillId="0" borderId="17" xfId="0" applyNumberFormat="1" applyFont="1" applyBorder="1" applyAlignment="1" applyProtection="1">
      <alignment vertical="center"/>
      <protection locked="0"/>
    </xf>
    <xf numFmtId="0" fontId="11" fillId="0" borderId="37" xfId="0" applyFont="1" applyBorder="1" applyAlignment="1" applyProtection="1">
      <alignment horizontal="center" vertical="center"/>
      <protection locked="0"/>
    </xf>
    <xf numFmtId="4" fontId="11" fillId="0" borderId="37" xfId="0" applyNumberFormat="1" applyFont="1" applyBorder="1" applyAlignment="1">
      <alignment vertical="center"/>
    </xf>
    <xf numFmtId="1" fontId="11" fillId="0" borderId="36" xfId="0" applyNumberFormat="1" applyFont="1" applyBorder="1" applyAlignment="1">
      <alignment vertical="center"/>
    </xf>
    <xf numFmtId="1" fontId="11" fillId="0" borderId="38" xfId="0" applyNumberFormat="1" applyFont="1" applyBorder="1" applyAlignment="1">
      <alignment vertical="center"/>
    </xf>
    <xf numFmtId="1" fontId="11" fillId="0" borderId="39" xfId="0" applyNumberFormat="1" applyFont="1" applyBorder="1" applyAlignment="1">
      <alignment vertical="center"/>
    </xf>
    <xf numFmtId="164" fontId="13" fillId="0" borderId="37" xfId="2" applyNumberFormat="1" applyFont="1" applyBorder="1" applyAlignment="1" applyProtection="1">
      <alignment horizontal="left" vertical="center" wrapText="1"/>
      <protection locked="0"/>
    </xf>
    <xf numFmtId="164" fontId="13" fillId="0" borderId="37" xfId="2" applyNumberFormat="1" applyFont="1" applyBorder="1" applyAlignment="1" applyProtection="1">
      <alignment horizontal="left" vertical="center"/>
      <protection locked="0"/>
    </xf>
    <xf numFmtId="0" fontId="6" fillId="0" borderId="0" xfId="3" applyAlignment="1">
      <alignment vertical="center"/>
    </xf>
    <xf numFmtId="0" fontId="6" fillId="0" borderId="0" xfId="3" applyAlignment="1">
      <alignment horizontal="left" vertical="center"/>
    </xf>
    <xf numFmtId="1" fontId="11" fillId="0" borderId="40" xfId="0" applyNumberFormat="1" applyFont="1" applyBorder="1" applyAlignment="1">
      <alignment horizontal="center"/>
    </xf>
    <xf numFmtId="14" fontId="11" fillId="0" borderId="50" xfId="0" applyNumberFormat="1" applyFont="1" applyBorder="1" applyProtection="1">
      <protection locked="0"/>
    </xf>
    <xf numFmtId="0" fontId="11" fillId="0" borderId="40" xfId="0" applyFont="1" applyBorder="1" applyAlignment="1" applyProtection="1">
      <alignment horizontal="center"/>
      <protection locked="0"/>
    </xf>
    <xf numFmtId="4" fontId="11" fillId="0" borderId="41" xfId="0" applyNumberFormat="1" applyFont="1" applyBorder="1"/>
    <xf numFmtId="1" fontId="11" fillId="0" borderId="42" xfId="0" applyNumberFormat="1" applyFont="1" applyBorder="1" applyAlignment="1">
      <alignment horizontal="center"/>
    </xf>
    <xf numFmtId="1" fontId="11" fillId="0" borderId="43" xfId="0" applyNumberFormat="1" applyFont="1" applyBorder="1" applyAlignment="1">
      <alignment horizontal="center"/>
    </xf>
    <xf numFmtId="164" fontId="13" fillId="0" borderId="41" xfId="2" applyNumberFormat="1" applyFont="1" applyBorder="1" applyAlignment="1" applyProtection="1">
      <alignment horizontal="center"/>
      <protection locked="0"/>
    </xf>
    <xf numFmtId="164" fontId="13" fillId="0" borderId="42" xfId="2" applyNumberFormat="1" applyFont="1" applyBorder="1" applyAlignment="1" applyProtection="1">
      <alignment horizontal="left"/>
      <protection locked="0"/>
    </xf>
    <xf numFmtId="164" fontId="2" fillId="0" borderId="37" xfId="1" applyNumberFormat="1" applyFont="1" applyBorder="1" applyAlignment="1">
      <alignment horizontal="center"/>
    </xf>
    <xf numFmtId="164" fontId="2" fillId="0" borderId="37" xfId="1" applyNumberFormat="1" applyFont="1" applyBorder="1" applyAlignment="1" applyProtection="1">
      <alignment horizontal="left"/>
      <protection locked="0"/>
    </xf>
    <xf numFmtId="0" fontId="10" fillId="0" borderId="1" xfId="0" applyFont="1" applyBorder="1" applyAlignment="1">
      <alignment horizontal="center"/>
    </xf>
    <xf numFmtId="14" fontId="11" fillId="6" borderId="17" xfId="0" applyNumberFormat="1" applyFont="1" applyFill="1" applyBorder="1" applyProtection="1">
      <protection locked="0"/>
    </xf>
    <xf numFmtId="0" fontId="11" fillId="6" borderId="37" xfId="0" applyFont="1" applyFill="1" applyBorder="1" applyAlignment="1" applyProtection="1">
      <alignment horizontal="center"/>
      <protection locked="0"/>
    </xf>
    <xf numFmtId="4" fontId="11" fillId="6" borderId="37" xfId="0" applyNumberFormat="1" applyFont="1" applyFill="1" applyBorder="1"/>
    <xf numFmtId="164" fontId="13" fillId="6" borderId="37" xfId="2" applyNumberFormat="1" applyFont="1" applyFill="1" applyBorder="1" applyAlignment="1">
      <alignment horizontal="center"/>
    </xf>
    <xf numFmtId="164" fontId="13" fillId="6" borderId="37" xfId="2" applyNumberFormat="1" applyFont="1" applyFill="1" applyBorder="1" applyAlignment="1" applyProtection="1">
      <alignment horizontal="center"/>
      <protection locked="0"/>
    </xf>
    <xf numFmtId="164" fontId="13" fillId="6" borderId="37" xfId="2" applyNumberFormat="1" applyFont="1" applyFill="1" applyBorder="1" applyAlignment="1" applyProtection="1">
      <alignment horizontal="left"/>
      <protection locked="0"/>
    </xf>
    <xf numFmtId="0" fontId="11" fillId="6" borderId="0" xfId="0" applyFont="1" applyFill="1"/>
    <xf numFmtId="0" fontId="11" fillId="5" borderId="18" xfId="0" applyFont="1" applyFill="1" applyBorder="1" applyAlignment="1">
      <alignment horizontal="center"/>
    </xf>
    <xf numFmtId="0" fontId="14" fillId="0" borderId="0" xfId="0" applyFont="1" applyAlignment="1">
      <alignment horizontal="center"/>
    </xf>
    <xf numFmtId="4" fontId="11" fillId="6" borderId="41" xfId="0" applyNumberFormat="1" applyFont="1" applyFill="1" applyBorder="1"/>
    <xf numFmtId="4" fontId="11" fillId="6" borderId="37" xfId="0" applyNumberFormat="1" applyFont="1" applyFill="1" applyBorder="1" applyAlignment="1">
      <alignment vertical="center"/>
    </xf>
    <xf numFmtId="164" fontId="3" fillId="0" borderId="37" xfId="2" applyNumberFormat="1" applyFont="1" applyBorder="1" applyAlignment="1" applyProtection="1">
      <alignment horizontal="center"/>
      <protection locked="0"/>
    </xf>
    <xf numFmtId="0" fontId="11" fillId="0" borderId="22" xfId="0" applyFont="1" applyBorder="1" applyAlignment="1">
      <alignment horizontal="center"/>
    </xf>
    <xf numFmtId="0" fontId="11" fillId="0" borderId="35" xfId="0" applyFont="1" applyBorder="1" applyAlignment="1">
      <alignment horizontal="center"/>
    </xf>
    <xf numFmtId="0" fontId="11" fillId="0" borderId="34" xfId="0" applyFont="1" applyBorder="1" applyAlignment="1">
      <alignment horizontal="center"/>
    </xf>
    <xf numFmtId="14" fontId="11" fillId="0" borderId="14" xfId="0" applyNumberFormat="1" applyFont="1" applyBorder="1"/>
    <xf numFmtId="43" fontId="11" fillId="0" borderId="15" xfId="5" applyFont="1" applyBorder="1" applyAlignment="1">
      <alignment horizontal="center"/>
    </xf>
    <xf numFmtId="0" fontId="11" fillId="0" borderId="15" xfId="0" applyFont="1" applyBorder="1" applyAlignment="1">
      <alignment horizontal="center" wrapText="1"/>
    </xf>
    <xf numFmtId="43" fontId="11" fillId="0" borderId="37" xfId="5" applyFont="1" applyBorder="1"/>
    <xf numFmtId="1" fontId="11" fillId="6" borderId="36" xfId="0" applyNumberFormat="1" applyFont="1" applyFill="1" applyBorder="1" applyAlignment="1">
      <alignment horizontal="center"/>
    </xf>
    <xf numFmtId="1" fontId="11" fillId="6" borderId="38" xfId="0" applyNumberFormat="1" applyFont="1" applyFill="1" applyBorder="1" applyAlignment="1">
      <alignment horizontal="center"/>
    </xf>
    <xf numFmtId="1" fontId="11" fillId="6" borderId="39" xfId="0" applyNumberFormat="1" applyFont="1" applyFill="1" applyBorder="1" applyAlignment="1">
      <alignment horizontal="center"/>
    </xf>
    <xf numFmtId="14" fontId="6" fillId="0" borderId="17" xfId="0" applyNumberFormat="1" applyFont="1" applyBorder="1" applyProtection="1">
      <protection locked="0"/>
    </xf>
    <xf numFmtId="0" fontId="6" fillId="0" borderId="37" xfId="0" applyFont="1" applyBorder="1" applyAlignment="1" applyProtection="1">
      <alignment horizontal="center"/>
      <protection locked="0"/>
    </xf>
    <xf numFmtId="4" fontId="0" fillId="0" borderId="37" xfId="0" applyNumberFormat="1" applyBorder="1" applyProtection="1">
      <protection locked="0"/>
    </xf>
    <xf numFmtId="4" fontId="0" fillId="0" borderId="37" xfId="0" applyNumberFormat="1" applyBorder="1"/>
    <xf numFmtId="4" fontId="6" fillId="0" borderId="37" xfId="0" applyNumberFormat="1" applyFont="1" applyBorder="1"/>
    <xf numFmtId="1" fontId="6" fillId="0" borderId="37" xfId="0" applyNumberFormat="1" applyFont="1" applyBorder="1"/>
    <xf numFmtId="1" fontId="4" fillId="0" borderId="37" xfId="0" applyNumberFormat="1" applyFont="1" applyBorder="1"/>
    <xf numFmtId="0" fontId="0" fillId="0" borderId="37" xfId="0" applyBorder="1" applyAlignment="1" applyProtection="1">
      <alignment horizontal="center"/>
      <protection locked="0"/>
    </xf>
    <xf numFmtId="1" fontId="11" fillId="6" borderId="39" xfId="0" quotePrefix="1" applyNumberFormat="1" applyFont="1" applyFill="1" applyBorder="1" applyAlignment="1">
      <alignment horizontal="center"/>
    </xf>
    <xf numFmtId="0" fontId="16" fillId="6" borderId="0" xfId="0" applyFont="1" applyFill="1" applyAlignment="1">
      <alignment horizontal="center"/>
    </xf>
    <xf numFmtId="4" fontId="11" fillId="6" borderId="37" xfId="0" applyNumberFormat="1" applyFont="1" applyFill="1" applyBorder="1" applyAlignment="1">
      <alignment horizontal="center" vertical="top"/>
    </xf>
    <xf numFmtId="17" fontId="6" fillId="0" borderId="0" xfId="3" applyNumberFormat="1"/>
    <xf numFmtId="0" fontId="11" fillId="0" borderId="36" xfId="0" applyFont="1" applyBorder="1" applyAlignment="1">
      <alignment horizontal="center"/>
    </xf>
    <xf numFmtId="0" fontId="11" fillId="0" borderId="36" xfId="0" applyFont="1" applyBorder="1"/>
    <xf numFmtId="0" fontId="11" fillId="0" borderId="38" xfId="0" applyFont="1" applyBorder="1"/>
    <xf numFmtId="0" fontId="11" fillId="0" borderId="39" xfId="0" quotePrefix="1" applyFont="1" applyBorder="1"/>
    <xf numFmtId="1" fontId="11" fillId="0" borderId="39" xfId="0" quotePrefix="1" applyNumberFormat="1" applyFont="1" applyBorder="1" applyAlignment="1">
      <alignment horizontal="center"/>
    </xf>
    <xf numFmtId="0" fontId="6" fillId="0" borderId="0" xfId="0" applyFont="1" applyAlignment="1">
      <alignment horizontal="center"/>
    </xf>
    <xf numFmtId="0" fontId="1" fillId="0" borderId="0" xfId="0" applyFont="1" applyAlignment="1">
      <alignment horizontal="center"/>
    </xf>
    <xf numFmtId="1" fontId="11" fillId="0" borderId="36" xfId="0" quotePrefix="1" applyNumberFormat="1" applyFont="1" applyBorder="1" applyAlignment="1">
      <alignment horizontal="center"/>
    </xf>
    <xf numFmtId="1" fontId="11" fillId="0" borderId="38" xfId="0" applyNumberFormat="1" applyFont="1" applyBorder="1" applyAlignment="1">
      <alignment horizontal="center"/>
    </xf>
    <xf numFmtId="1" fontId="11" fillId="0" borderId="39" xfId="0" applyNumberFormat="1" applyFont="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1" fontId="11" fillId="5" borderId="33" xfId="0" applyNumberFormat="1" applyFont="1" applyFill="1" applyBorder="1" applyAlignment="1">
      <alignment horizontal="center"/>
    </xf>
    <xf numFmtId="1" fontId="11" fillId="5" borderId="48" xfId="0" applyNumberFormat="1" applyFont="1" applyFill="1" applyBorder="1" applyAlignment="1">
      <alignment horizontal="center"/>
    </xf>
    <xf numFmtId="1" fontId="11" fillId="5" borderId="30" xfId="0" applyNumberFormat="1" applyFont="1" applyFill="1" applyBorder="1" applyAlignment="1">
      <alignment horizontal="center"/>
    </xf>
    <xf numFmtId="0" fontId="15" fillId="0" borderId="42" xfId="0" applyFont="1" applyBorder="1" applyAlignment="1">
      <alignment horizontal="center"/>
    </xf>
    <xf numFmtId="0" fontId="15" fillId="0" borderId="40" xfId="0" applyFont="1" applyBorder="1" applyAlignment="1">
      <alignment horizontal="center"/>
    </xf>
    <xf numFmtId="0" fontId="11" fillId="4" borderId="36" xfId="0" applyFont="1" applyFill="1" applyBorder="1" applyAlignment="1" applyProtection="1">
      <alignment horizontal="center"/>
      <protection locked="0"/>
    </xf>
    <xf numFmtId="0" fontId="11" fillId="4" borderId="38" xfId="0" applyFont="1" applyFill="1" applyBorder="1" applyAlignment="1" applyProtection="1">
      <alignment horizontal="center"/>
      <protection locked="0"/>
    </xf>
    <xf numFmtId="0" fontId="10" fillId="0" borderId="45" xfId="0" applyFont="1" applyBorder="1" applyAlignment="1">
      <alignment horizontal="center" wrapText="1"/>
    </xf>
    <xf numFmtId="0" fontId="10" fillId="0" borderId="46" xfId="0" applyFont="1" applyBorder="1" applyAlignment="1">
      <alignment horizontal="center" wrapText="1"/>
    </xf>
    <xf numFmtId="0" fontId="10" fillId="0" borderId="47" xfId="0" applyFont="1" applyBorder="1" applyAlignment="1">
      <alignment horizontal="center" wrapText="1"/>
    </xf>
    <xf numFmtId="0" fontId="10" fillId="0" borderId="4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6" xfId="0" applyFont="1" applyBorder="1" applyAlignment="1">
      <alignment horizont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4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4" xfId="0" applyFont="1" applyBorder="1" applyAlignment="1">
      <alignment horizontal="center" vertical="center" wrapText="1"/>
    </xf>
    <xf numFmtId="1" fontId="11" fillId="0" borderId="36" xfId="0" applyNumberFormat="1" applyFont="1" applyBorder="1" applyAlignment="1">
      <alignment horizontal="center"/>
    </xf>
    <xf numFmtId="49" fontId="11" fillId="0" borderId="36" xfId="0" applyNumberFormat="1" applyFont="1" applyBorder="1" applyAlignment="1">
      <alignment horizontal="center"/>
    </xf>
    <xf numFmtId="49" fontId="11" fillId="0" borderId="38" xfId="0" applyNumberFormat="1" applyFont="1" applyBorder="1" applyAlignment="1">
      <alignment horizontal="center"/>
    </xf>
    <xf numFmtId="49" fontId="11" fillId="0" borderId="39" xfId="0" applyNumberFormat="1" applyFont="1" applyBorder="1" applyAlignment="1">
      <alignment horizontal="center"/>
    </xf>
    <xf numFmtId="0" fontId="11" fillId="0" borderId="36"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 fillId="0" borderId="27" xfId="0" applyFont="1" applyBorder="1" applyAlignment="1">
      <alignment horizont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22" xfId="0" applyFont="1" applyBorder="1" applyAlignment="1">
      <alignment horizontal="center"/>
    </xf>
    <xf numFmtId="0" fontId="1" fillId="0" borderId="32" xfId="0" applyFont="1" applyBorder="1" applyAlignment="1">
      <alignment horizontal="center"/>
    </xf>
    <xf numFmtId="0" fontId="1" fillId="0" borderId="2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7" fillId="0" borderId="25"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26" xfId="0" applyFont="1" applyBorder="1" applyAlignment="1" applyProtection="1">
      <alignment horizontal="center"/>
      <protection locked="0"/>
    </xf>
    <xf numFmtId="49" fontId="11" fillId="0" borderId="36" xfId="0" applyNumberFormat="1" applyFont="1" applyFill="1" applyBorder="1" applyAlignment="1">
      <alignment horizontal="center"/>
    </xf>
    <xf numFmtId="49" fontId="11" fillId="0" borderId="38" xfId="0" applyNumberFormat="1" applyFont="1" applyFill="1" applyBorder="1" applyAlignment="1">
      <alignment horizontal="center"/>
    </xf>
    <xf numFmtId="49" fontId="11" fillId="0" borderId="39" xfId="0" applyNumberFormat="1" applyFont="1" applyFill="1" applyBorder="1" applyAlignment="1">
      <alignment horizontal="center"/>
    </xf>
    <xf numFmtId="0" fontId="11" fillId="0" borderId="15" xfId="0" applyFont="1" applyFill="1" applyBorder="1" applyAlignment="1">
      <alignment horizontal="center"/>
    </xf>
  </cellXfs>
  <cellStyles count="6">
    <cellStyle name="Comma" xfId="5" builtinId="3"/>
    <cellStyle name="Normal" xfId="0" builtinId="0"/>
    <cellStyle name="Normal 2" xfId="3" xr:uid="{00000000-0005-0000-0000-000001000000}"/>
    <cellStyle name="Normal 3" xfId="4" xr:uid="{00000000-0005-0000-0000-000002000000}"/>
    <cellStyle name="Normal_Redistribution and journal forms.xls" xfId="1" xr:uid="{00000000-0005-0000-0000-000003000000}"/>
    <cellStyle name="Normal_Redistribution and journal forms.xls 2" xfId="2" xr:uid="{00000000-0005-0000-0000-000004000000}"/>
  </cellStyles>
  <dxfs count="145">
    <dxf>
      <fill>
        <patternFill>
          <bgColor indexed="26"/>
        </patternFill>
      </fill>
    </dxf>
    <dxf>
      <fill>
        <patternFill patternType="gray0625">
          <bgColor indexed="26"/>
        </patternFill>
      </fill>
    </dxf>
    <dxf>
      <fill>
        <patternFill patternType="gray0625">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chelle Smith" id="{3CA71DAD-D2C7-47C7-8EDD-CFAABB3BA7C1}" userId="S::Michelle.Smith@surreyheath.gov.uk::9e0f5197-f150-4ff2-86e3-4ae48864f37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3CA71DAD-D2C7-47C7-8EDD-CFAABB3BA7C1}" id="{77C036C0-0B07-4E29-9BCE-297739BF4822}">
    <text>Please select Natwest credit card or Barclaycard procurement card depending on the card type you hold</text>
  </threadedComment>
  <threadedComment ref="B2" dT="2023-01-16T10:17:14.71" personId="{3CA71DAD-D2C7-47C7-8EDD-CFAABB3BA7C1}" id="{DDE52F90-178E-4B31-8F31-15B63E406576}">
    <text>Please enter your name</text>
  </threadedComment>
  <threadedComment ref="C3" dT="2023-01-16T10:13:18.86" personId="{3CA71DAD-D2C7-47C7-8EDD-CFAABB3BA7C1}" id="{150164EF-2CEF-48D2-8722-B90B5622DE64}">
    <text>Natwest - Statement start date is 11th of the month; Barclaycards - Statement start date is 12th of the month</text>
  </threadedComment>
  <threadedComment ref="E3" dT="2023-01-16T10:13:18.86" personId="{3CA71DAD-D2C7-47C7-8EDD-CFAABB3BA7C1}" id="{BC0B6500-31BC-4160-AAED-A5A3D5BAD7D5}">
    <text>Natwest - Statement end date is 10th of the month; Barclaycards - Statement end date is 11th of the month</text>
  </threadedComment>
  <threadedComment ref="A7" dT="2023-01-16T10:46:01.83" personId="{3CA71DAD-D2C7-47C7-8EDD-CFAABB3BA7C1}" id="{3F557D53-70D8-4599-B301-8E9858FCEE6D}">
    <text>Please enter date of transaction as per the date on your statement</text>
  </threadedComment>
  <threadedComment ref="F7" dT="2023-01-16T10:11:43.29" personId="{3CA71DAD-D2C7-47C7-8EDD-CFAABB3BA7C1}" id="{2E84EF2F-698E-4FD2-BE57-6E466F4F21D9}">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A8AC26B-1378-4C1D-B9DD-6B213268A793}">
    <text>Please select most appropriate category from dropdown list</text>
  </threadedComment>
  <threadedComment ref="B8" dT="2023-01-16T10:32:33.72" personId="{3CA71DAD-D2C7-47C7-8EDD-CFAABB3BA7C1}" id="{2FEE4290-CE1A-4863-9605-15858C57CD46}">
    <text>Please select VAT code - see key below for definition of each code</text>
  </threadedComment>
  <threadedComment ref="C8" dT="2023-01-16T10:44:38.41" personId="{3CA71DAD-D2C7-47C7-8EDD-CFAABB3BA7C1}" id="{0BFF3ADD-C852-4C20-AC47-AEFD7BBB0A23}">
    <text>Please enter same amount in Net and Gross amount columns if no VAT.  If there is VAT, please ensure net amount + VAT amount is equal to the Gross Amount</text>
  </threadedComment>
  <threadedComment ref="D8" dT="2023-01-16T10:45:06.89" personId="{3CA71DAD-D2C7-47C7-8EDD-CFAABB3BA7C1}" id="{962AD0D2-DD4B-4511-AFF4-51DD50223F19}">
    <text>Please enter amount if VAT code R or S is selected</text>
  </threadedComment>
  <threadedComment ref="E8" dT="2023-01-16T10:45:41.53" personId="{3CA71DAD-D2C7-47C7-8EDD-CFAABB3BA7C1}" id="{9E574EAA-CFB3-4E2B-A023-F488D2F5F40E}">
    <text>Please enter net amount (this will be the same as the gross amount if the gross amount does not include any vat)</text>
  </threadedComment>
  <threadedComment ref="C19" dT="2023-01-16T10:48:37.32" personId="{3CA71DAD-D2C7-47C7-8EDD-CFAABB3BA7C1}" id="{2E11B9BD-54D2-49B1-9ACE-BB8ADC86A9D3}">
    <text>Please ensure this Total agrees to the total amount shown on your statement (and agrees to the sum of the VAT amount and Net Amount columns on this spreadsheet)</text>
  </threadedComment>
  <threadedComment ref="D19" dT="2023-01-16T10:48:37.32" personId="{3CA71DAD-D2C7-47C7-8EDD-CFAABB3BA7C1}" id="{52160A48-D845-42AD-8F18-93F7C29F6226}">
    <text>Please ensure this Total agrees to the total amount shown on your statement (and agrees to the sum of the VAT amount and Net Amount columns on this spreadsheet)</text>
  </threadedComment>
  <threadedComment ref="E19" dT="2023-01-16T10:48:37.32" personId="{3CA71DAD-D2C7-47C7-8EDD-CFAABB3BA7C1}" id="{3C38C200-32AB-4138-A644-0F21DD17A468}">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3CA71DAD-D2C7-47C7-8EDD-CFAABB3BA7C1}" id="{E9157D6F-04CB-41DA-8E11-8D69186F61CD}">
    <text>Please select Natwest credit card or Barclaycard procurement card depending on the card type you hold</text>
  </threadedComment>
  <threadedComment ref="B2" dT="2023-01-16T10:17:14.71" personId="{3CA71DAD-D2C7-47C7-8EDD-CFAABB3BA7C1}" id="{492873EC-A34A-4C51-8C5F-46A122BD375D}">
    <text>Please enter your name</text>
  </threadedComment>
  <threadedComment ref="C3" dT="2023-01-16T10:13:18.86" personId="{3CA71DAD-D2C7-47C7-8EDD-CFAABB3BA7C1}" id="{91F1145B-CCB8-4B80-BF0A-173D3C6768BF}">
    <text>Natwest - Statement start date is 11th of the month; Barclaycards - Statement start date is 12th of the month</text>
  </threadedComment>
  <threadedComment ref="E3" dT="2023-01-16T10:13:18.86" personId="{3CA71DAD-D2C7-47C7-8EDD-CFAABB3BA7C1}" id="{E346C419-371C-406C-AF1F-0AD03827C42A}">
    <text>Natwest - Statement end date is 10th of the month; Barclaycards - Statement end date is 11th of the month</text>
  </threadedComment>
  <threadedComment ref="A7" dT="2023-01-16T10:46:01.83" personId="{3CA71DAD-D2C7-47C7-8EDD-CFAABB3BA7C1}" id="{C0D94F10-9D8C-4D33-9B27-B8D3A4A5BB5E}">
    <text>Please enter date of transaction as per the date on your statement</text>
  </threadedComment>
  <threadedComment ref="F7" dT="2023-01-16T10:11:43.29" personId="{3CA71DAD-D2C7-47C7-8EDD-CFAABB3BA7C1}" id="{D51AAF92-ABAB-4A21-87D1-E1D19A6F28D2}">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43384995-2E68-4F67-BDCE-6388081DC2F2}">
    <text>Please select most appropriate category from dropdown list</text>
  </threadedComment>
  <threadedComment ref="B8" dT="2023-01-16T10:32:33.72" personId="{3CA71DAD-D2C7-47C7-8EDD-CFAABB3BA7C1}" id="{75B5E1D2-58DA-4D7F-A27F-0337468ABC54}">
    <text>Please select VAT code - see key below for definition of each code</text>
  </threadedComment>
  <threadedComment ref="C8" dT="2023-01-16T10:44:38.41" personId="{3CA71DAD-D2C7-47C7-8EDD-CFAABB3BA7C1}" id="{31BFB912-9515-40DD-BA43-FBF3F69C5861}">
    <text>Please enter same amount in Net and Gross amount columns if no VAT.  If there is VAT, please ensure net amount + VAT amount is equal to the Gross Amount</text>
  </threadedComment>
  <threadedComment ref="D8" dT="2023-01-16T10:45:06.89" personId="{3CA71DAD-D2C7-47C7-8EDD-CFAABB3BA7C1}" id="{7111483D-5398-4FBF-B7A8-A3BE44D6C51F}">
    <text>Please enter amount if VAT code R or S is selected</text>
  </threadedComment>
  <threadedComment ref="E8" dT="2023-01-16T10:45:41.53" personId="{3CA71DAD-D2C7-47C7-8EDD-CFAABB3BA7C1}" id="{E23690E6-1F35-40B2-825D-E16BDA77731F}">
    <text>Please enter net amount (this will be the same as the gross amount if the gross amount does not include any vat)</text>
  </threadedComment>
  <threadedComment ref="C41" dT="2023-01-16T10:48:37.32" personId="{3CA71DAD-D2C7-47C7-8EDD-CFAABB3BA7C1}" id="{00F5E5EA-1DFF-438E-B2F2-DABEB23CF568}">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3CA71DAD-D2C7-47C7-8EDD-CFAABB3BA7C1}" id="{A46907D9-BBC3-42F6-8606-720EF605AF4E}">
    <text>Please select Natwest credit card or Barclaycard procurement card depending on the card type you hold</text>
  </threadedComment>
  <threadedComment ref="B2" dT="2023-01-16T10:17:14.71" personId="{3CA71DAD-D2C7-47C7-8EDD-CFAABB3BA7C1}" id="{4651BB70-C362-4EDC-BE0E-25854CC75248}">
    <text>Please enter your name</text>
  </threadedComment>
  <threadedComment ref="C3" dT="2023-01-16T10:13:18.86" personId="{3CA71DAD-D2C7-47C7-8EDD-CFAABB3BA7C1}" id="{EF18BC5B-AE4F-452A-86ED-D32BE8360137}">
    <text>Natwest - Statement start date is 11th of the month; Barclaycards - Statement start date is 12th of the month</text>
  </threadedComment>
  <threadedComment ref="E3" dT="2023-01-16T10:13:18.86" personId="{3CA71DAD-D2C7-47C7-8EDD-CFAABB3BA7C1}" id="{B58D499D-2B6A-49EA-A942-8E63C4F2F7A0}">
    <text>Natwest - Statement end date is 10th of the month; Barclaycards - Statement end date is 11th of the month</text>
  </threadedComment>
  <threadedComment ref="A7" dT="2023-01-16T10:46:01.83" personId="{3CA71DAD-D2C7-47C7-8EDD-CFAABB3BA7C1}" id="{99421328-63A4-427A-BEEB-5C93B8AADB97}">
    <text>Please enter date of transaction as per the date on your statement</text>
  </threadedComment>
  <threadedComment ref="F7" dT="2023-01-16T10:11:43.29" personId="{3CA71DAD-D2C7-47C7-8EDD-CFAABB3BA7C1}" id="{58D4DEA3-9A21-4E86-A966-C14BBD53C97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3C46E12-370A-4339-B1D3-75BBB80DB582}">
    <text>Please select most appropriate category from dropdown list</text>
  </threadedComment>
  <threadedComment ref="B8" dT="2023-01-16T10:32:33.72" personId="{3CA71DAD-D2C7-47C7-8EDD-CFAABB3BA7C1}" id="{86CD6C3B-1D67-4FBB-88AE-93ECDBA40E62}">
    <text>Please select VAT code - see key below for definition of each code</text>
  </threadedComment>
  <threadedComment ref="C8" dT="2023-01-16T10:44:38.41" personId="{3CA71DAD-D2C7-47C7-8EDD-CFAABB3BA7C1}" id="{2B13857A-CA5C-4898-92DA-CC431C9FE466}">
    <text>Please enter same amount in Net and Gross amount columns if no VAT.  If there is VAT, please ensure net amount + VAT amount is equal to the Gross Amount</text>
  </threadedComment>
  <threadedComment ref="D8" dT="2023-01-16T10:45:06.89" personId="{3CA71DAD-D2C7-47C7-8EDD-CFAABB3BA7C1}" id="{AA2B96C6-B44D-4045-867F-C7F5FD3618F3}">
    <text>Please enter amount if VAT code R or S is selected</text>
  </threadedComment>
  <threadedComment ref="E8" dT="2023-01-16T10:45:41.53" personId="{3CA71DAD-D2C7-47C7-8EDD-CFAABB3BA7C1}" id="{54CC6305-3B76-4659-9C70-87D45B7800AD}">
    <text>Please enter net amount (this will be the same as the gross amount if the gross amount does not include any vat)</text>
  </threadedComment>
  <threadedComment ref="C19" dT="2023-01-16T10:48:37.32" personId="{3CA71DAD-D2C7-47C7-8EDD-CFAABB3BA7C1}" id="{F08CB461-DB25-4422-9FB1-F672EBD0D372}">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3CA71DAD-D2C7-47C7-8EDD-CFAABB3BA7C1}" id="{8B1E564E-EB9D-4CFF-8CCF-DD7C29D2B5AE}">
    <text>Please select Natwest credit card or Barclaycard procurement card depending on the card type you hold</text>
  </threadedComment>
  <threadedComment ref="B2" dT="2023-01-16T10:17:14.71" personId="{3CA71DAD-D2C7-47C7-8EDD-CFAABB3BA7C1}" id="{06489199-F8CB-4AD8-A569-431018CA84FB}">
    <text>Please enter your name</text>
  </threadedComment>
  <threadedComment ref="C3" dT="2023-01-16T10:13:18.86" personId="{3CA71DAD-D2C7-47C7-8EDD-CFAABB3BA7C1}" id="{3E059A29-6387-4DB4-9BE9-13C6047E2EAB}">
    <text>Natwest - Statement start date is 11th of the month; Barclaycards - Statement start date is 12th of the month</text>
  </threadedComment>
  <threadedComment ref="E3" dT="2023-01-16T10:13:18.86" personId="{3CA71DAD-D2C7-47C7-8EDD-CFAABB3BA7C1}" id="{35CA1949-4C93-453F-A02A-514DF460F355}">
    <text>Natwest - Statement end date is 10th of the month; Barclaycards - Statement end date is 11th of the month</text>
  </threadedComment>
  <threadedComment ref="A7" dT="2023-01-16T10:46:01.83" personId="{3CA71DAD-D2C7-47C7-8EDD-CFAABB3BA7C1}" id="{1D92F87E-3732-402E-925E-F6BBA20ADAC1}">
    <text>Please enter date of transaction as per the date on your statement</text>
  </threadedComment>
  <threadedComment ref="F7" dT="2023-01-16T10:11:43.29" personId="{3CA71DAD-D2C7-47C7-8EDD-CFAABB3BA7C1}" id="{8FDADDB0-3137-48C8-8BF5-1720CFC7553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8496586C-DB3C-4044-833C-4FBF2DB5ACAB}">
    <text>Please select most appropriate category from dropdown list</text>
  </threadedComment>
  <threadedComment ref="B8" dT="2023-01-16T10:32:33.72" personId="{3CA71DAD-D2C7-47C7-8EDD-CFAABB3BA7C1}" id="{3BD7D319-8972-44BF-90E9-8AC3F75D4192}">
    <text>Please select VAT code - see key below for definition of each code</text>
  </threadedComment>
  <threadedComment ref="C8" dT="2023-01-16T10:44:38.41" personId="{3CA71DAD-D2C7-47C7-8EDD-CFAABB3BA7C1}" id="{C95C9E7D-736B-4168-A2C0-AEFE273B8551}">
    <text>Please enter same amount in Net and Gross amount columns if no VAT.  If there is VAT, please ensure net amount + VAT amount is equal to the Gross Amount</text>
  </threadedComment>
  <threadedComment ref="D8" dT="2023-01-16T10:45:06.89" personId="{3CA71DAD-D2C7-47C7-8EDD-CFAABB3BA7C1}" id="{F1A91229-2582-4AA6-B21E-CA85D63C3396}">
    <text>Please enter amount if VAT code R or S is selected</text>
  </threadedComment>
  <threadedComment ref="E8" dT="2023-01-16T10:45:41.53" personId="{3CA71DAD-D2C7-47C7-8EDD-CFAABB3BA7C1}" id="{06AE0D36-2F2A-47C3-9107-AB016587B9FD}">
    <text>Please enter net amount (this will be the same as the gross amount if the gross amount does not include any vat)</text>
  </threadedComment>
  <threadedComment ref="C22" dT="2023-01-16T10:48:37.32" personId="{3CA71DAD-D2C7-47C7-8EDD-CFAABB3BA7C1}" id="{FDF5B620-E652-4D6D-A32F-CDA2A35B129B}">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B1" dT="2023-01-16T10:16:48.48" personId="{3CA71DAD-D2C7-47C7-8EDD-CFAABB3BA7C1}" id="{5D5C1A00-38BB-455A-87D6-2EB6CBFB1748}">
    <text>Please select Natwest credit card or Barclaycard procurement card depending on the card type you hold</text>
  </threadedComment>
  <threadedComment ref="B2" dT="2023-01-16T10:17:14.71" personId="{3CA71DAD-D2C7-47C7-8EDD-CFAABB3BA7C1}" id="{7EBCB789-BF13-4A82-9A5E-DFBC3824DFD3}">
    <text>Please enter your name</text>
  </threadedComment>
  <threadedComment ref="C3" dT="2023-01-16T10:13:18.86" personId="{3CA71DAD-D2C7-47C7-8EDD-CFAABB3BA7C1}" id="{41E67CFF-6353-4230-911B-01CC48E18330}">
    <text>Natwest - Statement start date is 11th of the month; Barclaycards - Statement start date is 12th of the month</text>
  </threadedComment>
  <threadedComment ref="E3" dT="2023-01-16T10:13:18.86" personId="{3CA71DAD-D2C7-47C7-8EDD-CFAABB3BA7C1}" id="{95858438-9AD9-4C67-BF51-A2302334EDB4}">
    <text>Natwest - Statement end date is 10th of the month; Barclaycards - Statement end date is 11th of the month</text>
  </threadedComment>
  <threadedComment ref="A7" dT="2023-01-16T10:46:01.83" personId="{3CA71DAD-D2C7-47C7-8EDD-CFAABB3BA7C1}" id="{CC86DDF8-6E2A-4EA2-BBED-75D0747FC6EE}">
    <text>Please enter date of transaction as per the date on your statement</text>
  </threadedComment>
  <threadedComment ref="F7" dT="2023-01-16T10:11:43.29" personId="{3CA71DAD-D2C7-47C7-8EDD-CFAABB3BA7C1}" id="{38355C1D-A81E-41AD-B940-AC82C266426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11A96BD3-E97A-405A-B7B7-35E737C2B98F}">
    <text>Please select most appropriate category from dropdown list</text>
  </threadedComment>
  <threadedComment ref="B8" dT="2023-01-16T10:32:33.72" personId="{3CA71DAD-D2C7-47C7-8EDD-CFAABB3BA7C1}" id="{EB254E72-AC4A-4EDE-9D4D-9F470F71B785}">
    <text>Please select VAT code - see key below for definition of each code</text>
  </threadedComment>
  <threadedComment ref="C8" dT="2023-01-16T10:44:38.41" personId="{3CA71DAD-D2C7-47C7-8EDD-CFAABB3BA7C1}" id="{207E5976-8929-4304-967C-5AC36BA981B3}">
    <text>Please enter same amount in Net and Gross amount columns if no VAT.  If there is VAT, please ensure net amount + VAT amount is equal to the Gross Amount</text>
  </threadedComment>
  <threadedComment ref="D8" dT="2023-01-16T10:45:06.89" personId="{3CA71DAD-D2C7-47C7-8EDD-CFAABB3BA7C1}" id="{071ACFF8-4890-4D07-9A09-8E54BA380CCD}">
    <text>Please enter amount if VAT code R or S is selected</text>
  </threadedComment>
  <threadedComment ref="E8" dT="2023-01-16T10:45:41.53" personId="{3CA71DAD-D2C7-47C7-8EDD-CFAABB3BA7C1}" id="{D806DE1D-41BF-48DA-A06A-141A4563BDBD}">
    <text>Please enter net amount (this will be the same as the gross amount if the gross amount does not include any vat)</text>
  </threadedComment>
  <threadedComment ref="C22" dT="2023-01-16T10:48:37.32" personId="{3CA71DAD-D2C7-47C7-8EDD-CFAABB3BA7C1}" id="{088937D6-CD37-456E-A7EA-8535023B5B71}">
    <text>Please ensure this Total agrees to the total amount shown on your statement (and agrees to the sum of the VAT amount and Net Amount columns on this spreadsheet)</text>
  </threadedComment>
</ThreadedComments>
</file>

<file path=xl/threadedComments/threadedComment14.xml><?xml version="1.0" encoding="utf-8"?>
<ThreadedComments xmlns="http://schemas.microsoft.com/office/spreadsheetml/2018/threadedcomments" xmlns:x="http://schemas.openxmlformats.org/spreadsheetml/2006/main">
  <threadedComment ref="B1" dT="2023-01-16T10:16:48.48" personId="{3CA71DAD-D2C7-47C7-8EDD-CFAABB3BA7C1}" id="{A9FFD812-656E-4F90-A905-35D809797985}">
    <text>Please select Natwest credit card or Barclaycard procurement card depending on the card type you hold</text>
  </threadedComment>
  <threadedComment ref="B2" dT="2023-01-16T10:17:14.71" personId="{3CA71DAD-D2C7-47C7-8EDD-CFAABB3BA7C1}" id="{7EAD77F3-084D-4B85-95F8-8727148ABC32}">
    <text>Please enter your name</text>
  </threadedComment>
  <threadedComment ref="C3" dT="2023-01-16T10:13:18.86" personId="{3CA71DAD-D2C7-47C7-8EDD-CFAABB3BA7C1}" id="{83A1A246-DB80-4D94-8830-2E8952BF2E05}">
    <text>Natwest - Statement start date is 11th of the month; Barclaycards - Statement start date is 12th of the month</text>
  </threadedComment>
  <threadedComment ref="E3" dT="2023-01-16T10:13:18.86" personId="{3CA71DAD-D2C7-47C7-8EDD-CFAABB3BA7C1}" id="{5C02CD42-1DFD-4128-B514-08293C87E6E7}">
    <text>Natwest - Statement end date is 10th of the month; Barclaycards - Statement end date is 11th of the month</text>
  </threadedComment>
  <threadedComment ref="A7" dT="2023-01-16T10:46:01.83" personId="{3CA71DAD-D2C7-47C7-8EDD-CFAABB3BA7C1}" id="{3D5F85CC-EAAE-4445-9580-611102CC3F59}">
    <text>Please enter date of transaction as per the date on your statement</text>
  </threadedComment>
  <threadedComment ref="F7" dT="2023-01-16T10:11:43.29" personId="{3CA71DAD-D2C7-47C7-8EDD-CFAABB3BA7C1}" id="{26CE49AE-9A36-4D95-8B82-1E9D70F10687}">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7DB2CB7-9EA1-4404-9C9C-E82110E06BA7}">
    <text>Please select most appropriate category from dropdown list</text>
  </threadedComment>
  <threadedComment ref="B8" dT="2023-01-16T10:32:33.72" personId="{3CA71DAD-D2C7-47C7-8EDD-CFAABB3BA7C1}" id="{8789C8C1-535F-4466-A3AB-0EB57D23BEAD}">
    <text>Please select VAT code - see key below for definition of each code</text>
  </threadedComment>
  <threadedComment ref="C8" dT="2023-01-16T10:44:38.41" personId="{3CA71DAD-D2C7-47C7-8EDD-CFAABB3BA7C1}" id="{603221D5-53D6-4AE0-A184-9AC373E31BA7}">
    <text>Please enter same amount in Net and Gross amount columns if no VAT.  If there is VAT, please ensure net amount + VAT amount is equal to the Gross Amount</text>
  </threadedComment>
  <threadedComment ref="D8" dT="2023-01-16T10:45:06.89" personId="{3CA71DAD-D2C7-47C7-8EDD-CFAABB3BA7C1}" id="{14D497EE-08AA-4157-997F-C588779E141D}">
    <text>Please enter amount if VAT code R or S is selected</text>
  </threadedComment>
  <threadedComment ref="E8" dT="2023-01-16T10:45:41.53" personId="{3CA71DAD-D2C7-47C7-8EDD-CFAABB3BA7C1}" id="{CF6EC1F4-FBF8-4F9D-B5FE-C1477470BBBE}">
    <text>Please enter net amount (this will be the same as the gross amount if the gross amount does not include any vat)</text>
  </threadedComment>
  <threadedComment ref="C19" dT="2023-01-16T10:48:37.32" personId="{3CA71DAD-D2C7-47C7-8EDD-CFAABB3BA7C1}" id="{DFC811E9-03FF-4736-80EA-081AF61D8B02}">
    <text>Please ensure this Total agrees to the total amount shown on your statement (and agrees to the sum of the VAT amount and Net Amount columns on this spreadsheet)</text>
  </threadedComment>
</ThreadedComments>
</file>

<file path=xl/threadedComments/threadedComment15.xml><?xml version="1.0" encoding="utf-8"?>
<ThreadedComments xmlns="http://schemas.microsoft.com/office/spreadsheetml/2018/threadedcomments" xmlns:x="http://schemas.openxmlformats.org/spreadsheetml/2006/main">
  <threadedComment ref="C1" dT="2023-01-16T10:16:48.48" personId="{3CA71DAD-D2C7-47C7-8EDD-CFAABB3BA7C1}" id="{E567B5D6-5837-436D-A63A-EEF63C30385B}">
    <text>Please select Natwest credit card or Barclaycard procurement card depending on the card type you hold</text>
  </threadedComment>
  <threadedComment ref="C2" dT="2023-01-16T10:17:14.71" personId="{3CA71DAD-D2C7-47C7-8EDD-CFAABB3BA7C1}" id="{10FB1DCC-4B97-4B4A-8B20-85398A0CDB6F}">
    <text>Please enter your name</text>
  </threadedComment>
  <threadedComment ref="D3" dT="2023-01-16T10:13:18.86" personId="{3CA71DAD-D2C7-47C7-8EDD-CFAABB3BA7C1}" id="{193B7353-4708-4622-A86B-D1292500D037}">
    <text>Natwest - Statement start date is 11th of the month; Barclaycards - Statement start date is 12th of the month</text>
  </threadedComment>
  <threadedComment ref="F3" dT="2023-01-16T10:13:18.86" personId="{3CA71DAD-D2C7-47C7-8EDD-CFAABB3BA7C1}" id="{877D7A61-E49B-4488-A1C4-F2C7E20A6F40}">
    <text>Natwest - Statement end date is 10th of the month; Barclaycards - Statement end date is 11th of the month</text>
  </threadedComment>
  <threadedComment ref="B7" dT="2023-01-16T10:46:01.83" personId="{3CA71DAD-D2C7-47C7-8EDD-CFAABB3BA7C1}" id="{FEEBF57F-C956-48F6-AD1B-34CC6A881946}">
    <text>Please enter date of transaction as per the date on your statement</text>
  </threadedComment>
  <threadedComment ref="G7" dT="2023-01-16T10:11:43.29" personId="{3CA71DAD-D2C7-47C7-8EDD-CFAABB3BA7C1}" id="{9E0CD29B-30C8-4F68-91AB-DD861228F4DB}">
    <text>The GL code consists of up to 12 digits as is made up of 3 digits for cost centre, 4 digits for detail code and optionally 5 digits for classification code (the three components are separated by /   An example code is 200/4020/20005</text>
  </threadedComment>
  <threadedComment ref="M7" dT="2023-01-16T10:42:23.53" personId="{3CA71DAD-D2C7-47C7-8EDD-CFAABB3BA7C1}" id="{5E0047FD-E819-4045-A495-7FE45F3E3DA4}">
    <text>Please select most appropriate category from dropdown list</text>
  </threadedComment>
  <threadedComment ref="C8" dT="2023-01-16T10:32:33.72" personId="{3CA71DAD-D2C7-47C7-8EDD-CFAABB3BA7C1}" id="{C7338715-30ED-43C6-8637-AA6123059B82}">
    <text>Please select VAT code - see key below for definition of each code</text>
  </threadedComment>
  <threadedComment ref="D8" dT="2023-01-16T10:44:38.41" personId="{3CA71DAD-D2C7-47C7-8EDD-CFAABB3BA7C1}" id="{D254BB3D-FAA1-432F-8BB9-99B4F6FAA008}">
    <text>Please enter same amount in Net and Gross amount columns if no VAT.  If there is VAT, please ensure net amount + VAT amount is equal to the Gross Amount</text>
  </threadedComment>
  <threadedComment ref="E8" dT="2023-01-16T10:45:06.89" personId="{3CA71DAD-D2C7-47C7-8EDD-CFAABB3BA7C1}" id="{919F2428-7FBA-47CC-959A-88A1E48E2344}">
    <text>Please enter amount if VAT code R or S is selected</text>
  </threadedComment>
  <threadedComment ref="F8" dT="2023-01-16T10:45:41.53" personId="{3CA71DAD-D2C7-47C7-8EDD-CFAABB3BA7C1}" id="{430EFACA-43D2-43E8-B864-47BF6A50D742}">
    <text>Please enter net amount (this will be the same as the gross amount if the gross amount does not include any vat)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3CA71DAD-D2C7-47C7-8EDD-CFAABB3BA7C1}" id="{2DF07B36-A15C-4680-B1AF-D56B85384592}">
    <text>Please select Natwest credit card or Barclaycard procurement card depending on the card type you hold</text>
  </threadedComment>
  <threadedComment ref="B2" dT="2023-01-16T10:17:14.71" personId="{3CA71DAD-D2C7-47C7-8EDD-CFAABB3BA7C1}" id="{7B1FB02A-4436-41D3-BCB1-BB855DF9736A}">
    <text>Please enter your name</text>
  </threadedComment>
  <threadedComment ref="C3" dT="2023-01-16T10:13:18.86" personId="{3CA71DAD-D2C7-47C7-8EDD-CFAABB3BA7C1}" id="{EC1002B5-3608-4D42-AD6B-654FC4503854}">
    <text>Natwest - Statement start date is 11th of the month; Barclaycards - Statement start date is 12th of the month</text>
  </threadedComment>
  <threadedComment ref="E3" dT="2023-01-16T10:13:18.86" personId="{3CA71DAD-D2C7-47C7-8EDD-CFAABB3BA7C1}" id="{2DEF698A-92CF-4B35-A53D-BE7C9E1122AF}">
    <text>Natwest - Statement end date is 10th of the month; Barclaycards - Statement end date is 11th of the month</text>
  </threadedComment>
  <threadedComment ref="A7" dT="2023-01-16T10:46:01.83" personId="{3CA71DAD-D2C7-47C7-8EDD-CFAABB3BA7C1}" id="{D62DAA32-0134-479A-B451-0214D180AA45}">
    <text>Please enter date of transaction as per the date on your statement</text>
  </threadedComment>
  <threadedComment ref="F7" dT="2023-01-16T10:11:43.29" personId="{3CA71DAD-D2C7-47C7-8EDD-CFAABB3BA7C1}" id="{633C7B15-44B9-4883-9E2F-9CBC182CAE2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37997BB4-1AC9-48E8-B1D9-F578AE37C17C}">
    <text>Please select most appropriate category from dropdown list</text>
  </threadedComment>
  <threadedComment ref="B8" dT="2023-01-16T10:32:33.72" personId="{3CA71DAD-D2C7-47C7-8EDD-CFAABB3BA7C1}" id="{7108519B-7E42-4898-B50C-A10F124A92A9}">
    <text>Please select VAT code - see key below for definition of each code</text>
  </threadedComment>
  <threadedComment ref="C8" dT="2023-01-16T10:44:38.41" personId="{3CA71DAD-D2C7-47C7-8EDD-CFAABB3BA7C1}" id="{450376E9-2701-4AC0-B1CB-5557618E7F90}">
    <text>Please enter same amount in Net and Gross amount columns if no VAT.  If there is VAT, please ensure net amount + VAT amount is equal to the Gross Amount</text>
  </threadedComment>
  <threadedComment ref="D8" dT="2023-01-16T10:45:06.89" personId="{3CA71DAD-D2C7-47C7-8EDD-CFAABB3BA7C1}" id="{B2D3AD1B-5E3F-4121-8141-5C69AB66E0CA}">
    <text>Please enter amount if VAT code R or S is selected</text>
  </threadedComment>
  <threadedComment ref="E8" dT="2023-01-16T10:45:41.53" personId="{3CA71DAD-D2C7-47C7-8EDD-CFAABB3BA7C1}" id="{2E8CF6F5-A3BB-4B9D-BF06-C1E5FF330BC8}">
    <text>Please enter net amount (this will be the same as the gross amount if the gross amount does not include any vat)</text>
  </threadedComment>
  <threadedComment ref="C22" dT="2023-01-16T10:48:37.32" personId="{3CA71DAD-D2C7-47C7-8EDD-CFAABB3BA7C1}" id="{79D57A41-CB37-4CA7-B04F-9A318D497C79}">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3CA71DAD-D2C7-47C7-8EDD-CFAABB3BA7C1}" id="{223F8A0B-8329-42F8-AC65-A1E2E26AFE6E}">
    <text>Please select Natwest credit card or Barclaycard procurement card depending on the card type you hold</text>
  </threadedComment>
  <threadedComment ref="B2" dT="2023-01-16T10:17:14.71" personId="{3CA71DAD-D2C7-47C7-8EDD-CFAABB3BA7C1}" id="{CB4E71A8-FC4B-4C2E-BBE1-AA472A13DAEC}">
    <text>Please enter your name</text>
  </threadedComment>
  <threadedComment ref="C3" dT="2023-01-16T10:13:18.86" personId="{3CA71DAD-D2C7-47C7-8EDD-CFAABB3BA7C1}" id="{32892C72-7155-4E6C-BD41-3A93FB2AA7D3}">
    <text>Natwest - Statement start date is 11th of the month; Barclaycards - Statement start date is 12th of the month</text>
  </threadedComment>
  <threadedComment ref="E3" dT="2023-01-16T10:13:18.86" personId="{3CA71DAD-D2C7-47C7-8EDD-CFAABB3BA7C1}" id="{2F74BDDE-5335-40AA-8B77-7937B2216468}">
    <text>Natwest - Statement end date is 10th of the month; Barclaycards - Statement end date is 11th of the month</text>
  </threadedComment>
  <threadedComment ref="A7" dT="2023-01-16T10:46:01.83" personId="{3CA71DAD-D2C7-47C7-8EDD-CFAABB3BA7C1}" id="{492E1EAB-1803-4619-8D8D-4256C4B45722}">
    <text>Please enter date of transaction as per the date on your statement</text>
  </threadedComment>
  <threadedComment ref="F7" dT="2023-01-16T10:11:43.29" personId="{3CA71DAD-D2C7-47C7-8EDD-CFAABB3BA7C1}" id="{3D7E71A0-9C49-4FD5-8C2F-5BF8BE108B5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69A5D4A-7E9B-47E5-90EC-3FAAE17D7FBD}">
    <text>Please select most appropriate category from dropdown list</text>
  </threadedComment>
  <threadedComment ref="B8" dT="2023-01-16T10:32:33.72" personId="{3CA71DAD-D2C7-47C7-8EDD-CFAABB3BA7C1}" id="{57C943AD-5319-4769-91AB-35A750C524E0}">
    <text>Please select VAT code - see key below for definition of each code</text>
  </threadedComment>
  <threadedComment ref="C8" dT="2023-01-16T10:44:38.41" personId="{3CA71DAD-D2C7-47C7-8EDD-CFAABB3BA7C1}" id="{93AA0657-8EC9-4C09-B2B6-6D3E1CD72F1F}">
    <text>Please enter same amount in Net and Gross amount columns if no VAT.  If there is VAT, please ensure net amount + VAT amount is equal to the Gross Amount</text>
  </threadedComment>
  <threadedComment ref="D8" dT="2023-01-16T10:45:06.89" personId="{3CA71DAD-D2C7-47C7-8EDD-CFAABB3BA7C1}" id="{3E37B17C-D608-4998-BEC9-A26EACE866F9}">
    <text>Please enter amount if VAT code R or S is selected</text>
  </threadedComment>
  <threadedComment ref="E8" dT="2023-01-16T10:45:41.53" personId="{3CA71DAD-D2C7-47C7-8EDD-CFAABB3BA7C1}" id="{148F896A-C7C3-45B6-9632-8C70F5E1EEA0}">
    <text>Please enter net amount (this will be the same as the gross amount if the gross amount does not include any vat)</text>
  </threadedComment>
  <threadedComment ref="C14" dT="2023-01-16T10:48:37.32" personId="{3CA71DAD-D2C7-47C7-8EDD-CFAABB3BA7C1}" id="{1D3E99AB-5567-433F-823F-6FD47CCA7B05}">
    <text>Please ensure this Total agrees to the total amount shown on your statement (and agrees to the sum of the VAT amount and Net Amount columns on this spreadsheet)</text>
  </threadedComment>
  <threadedComment ref="D14" dT="2023-01-16T10:48:37.32" personId="{3CA71DAD-D2C7-47C7-8EDD-CFAABB3BA7C1}" id="{E4A380A3-EDA3-483D-99A6-9987DC72935E}">
    <text>Please ensure this Total agrees to the total amount shown on your statement (and agrees to the sum of the VAT amount and Net Amount columns on this spreadsheet)</text>
  </threadedComment>
  <threadedComment ref="E14" dT="2023-01-16T10:48:37.32" personId="{3CA71DAD-D2C7-47C7-8EDD-CFAABB3BA7C1}" id="{357CEC6F-5C04-4682-942D-AB52A38C9277}">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3CA71DAD-D2C7-47C7-8EDD-CFAABB3BA7C1}" id="{4DC1A0AB-AEF6-42C3-821B-108E6E800EDA}">
    <text>Please select Natwest credit card or Barclaycard procurement card depending on the card type you hold</text>
  </threadedComment>
  <threadedComment ref="B2" dT="2023-01-16T10:17:14.71" personId="{3CA71DAD-D2C7-47C7-8EDD-CFAABB3BA7C1}" id="{690D6D09-77CE-4B40-ABF4-1ABE199C77E2}">
    <text>Please enter your name</text>
  </threadedComment>
  <threadedComment ref="C3" dT="2023-01-16T10:13:18.86" personId="{3CA71DAD-D2C7-47C7-8EDD-CFAABB3BA7C1}" id="{5AAFD733-700B-4BF2-B5CF-9B320D815018}">
    <text>Natwest - Statement start date is 11th of the month; Barclaycards - Statement start date is 12th of the month</text>
  </threadedComment>
  <threadedComment ref="E3" dT="2023-01-16T10:13:18.86" personId="{3CA71DAD-D2C7-47C7-8EDD-CFAABB3BA7C1}" id="{428402AE-3D0F-46E5-BDA7-81E5F74A3F44}">
    <text>Natwest - Statement end date is 10th of the month; Barclaycards - Statement end date is 11th of the month</text>
  </threadedComment>
  <threadedComment ref="A7" dT="2023-01-16T10:46:01.83" personId="{3CA71DAD-D2C7-47C7-8EDD-CFAABB3BA7C1}" id="{ED203404-1971-4FA0-8151-F93B5353206F}">
    <text>Please enter date of transaction as per the date on your statement</text>
  </threadedComment>
  <threadedComment ref="F7" dT="2023-01-16T10:11:43.29" personId="{3CA71DAD-D2C7-47C7-8EDD-CFAABB3BA7C1}" id="{1FA38A03-9DA7-41E6-B5E5-50529092C3AE}">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E5CA18C-E0D6-4DBE-A2B9-8568BD2BC227}">
    <text>Please select most appropriate category from dropdown list</text>
  </threadedComment>
  <threadedComment ref="B8" dT="2023-01-16T10:32:33.72" personId="{3CA71DAD-D2C7-47C7-8EDD-CFAABB3BA7C1}" id="{457246FB-01B7-4376-9A37-36712B6BD4D3}">
    <text>Please select VAT code - see key below for definition of each code</text>
  </threadedComment>
  <threadedComment ref="C8" dT="2023-01-16T10:44:38.41" personId="{3CA71DAD-D2C7-47C7-8EDD-CFAABB3BA7C1}" id="{8B1AFB3B-EE98-4E36-99A3-CFCEB5AE0CD5}">
    <text>Please enter same amount in Net and Gross amount columns if no VAT.  If there is VAT, please ensure net amount + VAT amount is equal to the Gross Amount</text>
  </threadedComment>
  <threadedComment ref="D8" dT="2023-01-16T10:45:06.89" personId="{3CA71DAD-D2C7-47C7-8EDD-CFAABB3BA7C1}" id="{40D2870E-EF64-4873-A968-06A35B6FFD45}">
    <text>Please enter amount if VAT code R or S is selected</text>
  </threadedComment>
  <threadedComment ref="E8" dT="2023-01-16T10:45:41.53" personId="{3CA71DAD-D2C7-47C7-8EDD-CFAABB3BA7C1}" id="{D0E113C4-3437-40BC-86CB-70265595213A}">
    <text>Please enter net amount (this will be the same as the gross amount if the gross amount does not include any vat)</text>
  </threadedComment>
  <threadedComment ref="C22" dT="2023-01-16T10:48:37.32" personId="{3CA71DAD-D2C7-47C7-8EDD-CFAABB3BA7C1}" id="{56F128F1-A136-44D8-9394-32DD0002B4B7}">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3CA71DAD-D2C7-47C7-8EDD-CFAABB3BA7C1}" id="{0CA86F00-700D-42A0-95D4-BF6C31C9DD1A}">
    <text>Please select Natwest credit card or Barclaycard procurement card depending on the card type you hold</text>
  </threadedComment>
  <threadedComment ref="B2" dT="2023-01-16T10:17:14.71" personId="{3CA71DAD-D2C7-47C7-8EDD-CFAABB3BA7C1}" id="{B7B9CB4F-122D-4DA8-953B-D466C7F60A03}">
    <text>Please enter your name</text>
  </threadedComment>
  <threadedComment ref="C3" dT="2023-01-16T10:13:18.86" personId="{3CA71DAD-D2C7-47C7-8EDD-CFAABB3BA7C1}" id="{6E8C3684-9949-4168-9423-E3C8DD9FBAD3}">
    <text>Natwest - Statement start date is 11th of the month; Barclaycards - Statement start date is 12th of the month</text>
  </threadedComment>
  <threadedComment ref="E3" dT="2023-01-16T10:13:18.86" personId="{3CA71DAD-D2C7-47C7-8EDD-CFAABB3BA7C1}" id="{C612500F-E230-4862-836F-2E0F564B0202}">
    <text>Natwest - Statement end date is 10th of the month; Barclaycards - Statement end date is 11th of the month</text>
  </threadedComment>
  <threadedComment ref="A7" dT="2023-01-16T10:46:01.83" personId="{3CA71DAD-D2C7-47C7-8EDD-CFAABB3BA7C1}" id="{5A1787F3-D2F0-4BC6-B9AB-CB5224268B6B}">
    <text>Please enter date of transaction as per the date on your statement</text>
  </threadedComment>
  <threadedComment ref="F7" dT="2023-01-16T10:11:43.29" personId="{3CA71DAD-D2C7-47C7-8EDD-CFAABB3BA7C1}" id="{A0C1DD02-F746-460F-8AE7-C5D2980AA8A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29635921-A80A-4FDF-9BE5-99B995F4D017}">
    <text>Please select most appropriate category from dropdown list</text>
  </threadedComment>
  <threadedComment ref="B8" dT="2023-01-16T10:32:33.72" personId="{3CA71DAD-D2C7-47C7-8EDD-CFAABB3BA7C1}" id="{6C887F2E-FB77-4ED4-A052-6A88AA07E043}">
    <text>Please select VAT code - see key below for definition of each code</text>
  </threadedComment>
  <threadedComment ref="C8" dT="2023-01-16T10:44:38.41" personId="{3CA71DAD-D2C7-47C7-8EDD-CFAABB3BA7C1}" id="{3AC7844F-D688-4B1B-8F06-60A2D4C42B3B}">
    <text>Please enter same amount in Net and Gross amount columns if no VAT.  If there is VAT, please ensure net amount + VAT amount is equal to the Gross Amount</text>
  </threadedComment>
  <threadedComment ref="D8" dT="2023-01-16T10:45:06.89" personId="{3CA71DAD-D2C7-47C7-8EDD-CFAABB3BA7C1}" id="{70B60A05-CF6E-4A40-BA81-F90FFFD7C25E}">
    <text>Please enter amount if VAT code R or S is selected</text>
  </threadedComment>
  <threadedComment ref="E8" dT="2023-01-16T10:45:41.53" personId="{3CA71DAD-D2C7-47C7-8EDD-CFAABB3BA7C1}" id="{1A17B206-FA4C-4815-9D42-DE406547EFD9}">
    <text>Please enter net amount (this will be the same as the gross amount if the gross amount does not include any vat)</text>
  </threadedComment>
  <threadedComment ref="C22" dT="2023-01-16T10:48:37.32" personId="{3CA71DAD-D2C7-47C7-8EDD-CFAABB3BA7C1}" id="{8B6B4286-615F-45F6-8F9F-BD5B8FCA4CD1}">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3CA71DAD-D2C7-47C7-8EDD-CFAABB3BA7C1}" id="{0BF89619-CD52-4EDF-97C5-1DF2BAFCAF29}">
    <text>Please select Natwest credit card or Barclaycard procurement card depending on the card type you hold</text>
  </threadedComment>
  <threadedComment ref="B2" dT="2023-01-16T10:17:14.71" personId="{3CA71DAD-D2C7-47C7-8EDD-CFAABB3BA7C1}" id="{D456BA38-5E16-430A-8912-CD27B5FB2CEA}">
    <text>Please enter your name</text>
  </threadedComment>
  <threadedComment ref="C3" dT="2023-01-16T10:13:18.86" personId="{3CA71DAD-D2C7-47C7-8EDD-CFAABB3BA7C1}" id="{868D65C5-4FF5-4A4D-9817-2928CF956E23}">
    <text>Natwest - Statement start date is 11th of the month; Barclaycards - Statement start date is 12th of the month</text>
  </threadedComment>
  <threadedComment ref="E3" dT="2023-01-16T10:13:18.86" personId="{3CA71DAD-D2C7-47C7-8EDD-CFAABB3BA7C1}" id="{703FDA53-6ED8-4FEE-9920-96A913CD96B1}">
    <text>Natwest - Statement end date is 10th of the month; Barclaycards - Statement end date is 11th of the month</text>
  </threadedComment>
  <threadedComment ref="A7" dT="2023-01-16T10:46:01.83" personId="{3CA71DAD-D2C7-47C7-8EDD-CFAABB3BA7C1}" id="{864634EA-F9B2-41B3-8F18-D73EAF62CE54}">
    <text>Please enter date of transaction as per the date on your statement</text>
  </threadedComment>
  <threadedComment ref="F7" dT="2023-01-16T10:11:43.29" personId="{3CA71DAD-D2C7-47C7-8EDD-CFAABB3BA7C1}" id="{6C4CD9A7-0CD5-432E-BB45-E5F755DC93B4}">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DC01F0F0-A644-4C1B-9E1E-B522C2424D58}">
    <text>Please select most appropriate category from dropdown list</text>
  </threadedComment>
  <threadedComment ref="B8" dT="2023-01-16T10:32:33.72" personId="{3CA71DAD-D2C7-47C7-8EDD-CFAABB3BA7C1}" id="{2EFE3D8C-DEF3-4801-83C7-6826EB14EBEC}">
    <text>Please select VAT code - see key below for definition of each code</text>
  </threadedComment>
  <threadedComment ref="C8" dT="2023-01-16T10:44:38.41" personId="{3CA71DAD-D2C7-47C7-8EDD-CFAABB3BA7C1}" id="{698BDCF5-E82E-420C-91AC-1F540CEBA8AF}">
    <text>Please enter same amount in Net and Gross amount columns if no VAT.  If there is VAT, please ensure net amount + VAT amount is equal to the Gross Amount</text>
  </threadedComment>
  <threadedComment ref="D8" dT="2023-01-16T10:45:06.89" personId="{3CA71DAD-D2C7-47C7-8EDD-CFAABB3BA7C1}" id="{F1CD29F6-196C-4E66-9A60-0AF6D4640344}">
    <text>Please enter amount if VAT code R or S is selected</text>
  </threadedComment>
  <threadedComment ref="E8" dT="2023-01-16T10:45:41.53" personId="{3CA71DAD-D2C7-47C7-8EDD-CFAABB3BA7C1}" id="{E068F00D-F4E1-40DC-9014-7D776B56C0F1}">
    <text>Please enter net amount (this will be the same as the gross amount if the gross amount does not include any vat)</text>
  </threadedComment>
  <threadedComment ref="C22" dT="2023-01-16T10:48:37.32" personId="{3CA71DAD-D2C7-47C7-8EDD-CFAABB3BA7C1}" id="{C529CD21-6394-4C54-B178-266211959E49}">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3CA71DAD-D2C7-47C7-8EDD-CFAABB3BA7C1}" id="{D1E17AC2-51D7-4544-905C-4617DA4F044B}">
    <text>Please select Natwest credit card or Barclaycard procurement card depending on the card type you hold</text>
  </threadedComment>
  <threadedComment ref="B2" dT="2023-01-16T10:17:14.71" personId="{3CA71DAD-D2C7-47C7-8EDD-CFAABB3BA7C1}" id="{35B74A08-272D-4F4D-A10B-436A991C687F}">
    <text>Please enter your name</text>
  </threadedComment>
  <threadedComment ref="C3" dT="2023-01-16T10:13:18.86" personId="{3CA71DAD-D2C7-47C7-8EDD-CFAABB3BA7C1}" id="{1D6A38CC-AE9C-4D9B-B79A-390FF06A3094}">
    <text>Natwest - Statement start date is 11th of the month; Barclaycards - Statement start date is 12th of the month</text>
  </threadedComment>
  <threadedComment ref="E3" dT="2023-01-16T10:13:18.86" personId="{3CA71DAD-D2C7-47C7-8EDD-CFAABB3BA7C1}" id="{CE82017C-B908-41B3-A406-1D1C02046542}">
    <text>Natwest - Statement end date is 10th of the month; Barclaycards - Statement end date is 11th of the month</text>
  </threadedComment>
  <threadedComment ref="A7" dT="2023-01-16T10:46:01.83" personId="{3CA71DAD-D2C7-47C7-8EDD-CFAABB3BA7C1}" id="{9682E2D0-6235-48F1-8C0F-975804A6D0A8}">
    <text>Please enter date of transaction as per the date on your statement</text>
  </threadedComment>
  <threadedComment ref="F7" dT="2023-01-16T10:11:43.29" personId="{3CA71DAD-D2C7-47C7-8EDD-CFAABB3BA7C1}" id="{E1B11CA4-C0A7-46C6-9640-B8C1B111B02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22B52CE-6A4E-474D-A6B6-739C9A9DA154}">
    <text>Please select most appropriate category from dropdown list</text>
  </threadedComment>
  <threadedComment ref="B8" dT="2023-01-16T10:32:33.72" personId="{3CA71DAD-D2C7-47C7-8EDD-CFAABB3BA7C1}" id="{711EB4A1-304F-4055-BBAB-A5CDB0FF806A}">
    <text>Please select VAT code - see key below for definition of each code</text>
  </threadedComment>
  <threadedComment ref="C8" dT="2023-01-16T10:44:38.41" personId="{3CA71DAD-D2C7-47C7-8EDD-CFAABB3BA7C1}" id="{E9512573-4DAE-407B-AD4C-56B3FCAB0291}">
    <text>Please enter same amount in Net and Gross amount columns if no VAT.  If there is VAT, please ensure net amount + VAT amount is equal to the Gross Amount</text>
  </threadedComment>
  <threadedComment ref="D8" dT="2023-01-16T10:45:06.89" personId="{3CA71DAD-D2C7-47C7-8EDD-CFAABB3BA7C1}" id="{59F0B96A-9A1B-41ED-92B0-979C1FCCFC77}">
    <text>Please enter amount if VAT code R or S is selected</text>
  </threadedComment>
  <threadedComment ref="E8" dT="2023-01-16T10:45:41.53" personId="{3CA71DAD-D2C7-47C7-8EDD-CFAABB3BA7C1}" id="{8AAF0B28-9C9E-49FC-8749-46C0A2EA7086}">
    <text>Please enter net amount (this will be the same as the gross amount if the gross amount does not include any vat)</text>
  </threadedComment>
  <threadedComment ref="C21" dT="2023-01-16T10:48:37.32" personId="{3CA71DAD-D2C7-47C7-8EDD-CFAABB3BA7C1}" id="{4DCDD1B3-BDA8-4FE9-BCA7-12B434910170}">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3CA71DAD-D2C7-47C7-8EDD-CFAABB3BA7C1}" id="{20105E83-9F6A-4BE1-A1B0-163DA772E5EC}">
    <text>Please select Natwest credit card or Barclaycard procurement card depending on the card type you hold</text>
  </threadedComment>
  <threadedComment ref="B2" dT="2023-01-16T10:17:14.71" personId="{3CA71DAD-D2C7-47C7-8EDD-CFAABB3BA7C1}" id="{3B50904E-7F59-4E74-B28E-85E74127364A}">
    <text>Please enter your name</text>
  </threadedComment>
  <threadedComment ref="C3" dT="2023-01-16T10:13:18.86" personId="{3CA71DAD-D2C7-47C7-8EDD-CFAABB3BA7C1}" id="{BE59E292-E0E5-4179-8FBE-8A08F9E0C85F}">
    <text>Natwest - Statement start date is 11th of the month; Barclaycards - Statement start date is 12th of the month</text>
  </threadedComment>
  <threadedComment ref="E3" dT="2023-01-16T10:13:18.86" personId="{3CA71DAD-D2C7-47C7-8EDD-CFAABB3BA7C1}" id="{F823F3E8-A5C7-4208-851E-8A9416D79967}">
    <text>Natwest - Statement end date is 10th of the month; Barclaycards - Statement end date is 11th of the month</text>
  </threadedComment>
  <threadedComment ref="A7" dT="2023-01-16T10:46:01.83" personId="{3CA71DAD-D2C7-47C7-8EDD-CFAABB3BA7C1}" id="{62F67644-776B-4932-A7CB-FB8FCAB7A522}">
    <text>Please enter date of transaction as per the date on your statement</text>
  </threadedComment>
  <threadedComment ref="F7" dT="2023-01-16T10:11:43.29" personId="{3CA71DAD-D2C7-47C7-8EDD-CFAABB3BA7C1}" id="{7103DD18-0982-4E7E-A60F-003506975A1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2C518C9-2B18-4110-BE53-8C5CD98F695C}">
    <text>Please select most appropriate category from dropdown list</text>
  </threadedComment>
  <threadedComment ref="B8" dT="2023-01-16T10:32:33.72" personId="{3CA71DAD-D2C7-47C7-8EDD-CFAABB3BA7C1}" id="{B16CD05F-1D16-49D3-82FC-E9A52CC94C38}">
    <text>Please select VAT code - see key below for definition of each code</text>
  </threadedComment>
  <threadedComment ref="C8" dT="2023-01-16T10:44:38.41" personId="{3CA71DAD-D2C7-47C7-8EDD-CFAABB3BA7C1}" id="{135EB1F9-C9F8-4D0C-B7C6-DDE8CB9A3207}">
    <text>Please enter same amount in Net and Gross amount columns if no VAT.  If there is VAT, please ensure net amount + VAT amount is equal to the Gross Amount</text>
  </threadedComment>
  <threadedComment ref="D8" dT="2023-01-16T10:45:06.89" personId="{3CA71DAD-D2C7-47C7-8EDD-CFAABB3BA7C1}" id="{C57786FC-48D9-4DCF-AC45-9D21027A9036}">
    <text>Please enter amount if VAT code R or S is selected</text>
  </threadedComment>
  <threadedComment ref="E8" dT="2023-01-16T10:45:41.53" personId="{3CA71DAD-D2C7-47C7-8EDD-CFAABB3BA7C1}" id="{0BBECA07-556E-426F-BCD9-66453EB27331}">
    <text>Please enter net amount (this will be the same as the gross amount if the gross amount does not include any vat)</text>
  </threadedComment>
  <threadedComment ref="C22" dT="2023-01-16T10:48:37.32" personId="{3CA71DAD-D2C7-47C7-8EDD-CFAABB3BA7C1}" id="{40193923-27A4-402C-A1D8-746B3A4BAA63}">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3CA71DAD-D2C7-47C7-8EDD-CFAABB3BA7C1}" id="{3CAB30C8-718C-4554-86BA-BFE169A9B9F6}">
    <text>Please select Natwest credit card or Barclaycard procurement card depending on the card type you hold</text>
  </threadedComment>
  <threadedComment ref="B2" dT="2023-01-16T10:17:14.71" personId="{3CA71DAD-D2C7-47C7-8EDD-CFAABB3BA7C1}" id="{27CBBB03-A07A-4571-92B2-4544888CE4F9}">
    <text>Please enter your name</text>
  </threadedComment>
  <threadedComment ref="C3" dT="2023-01-16T10:13:18.86" personId="{3CA71DAD-D2C7-47C7-8EDD-CFAABB3BA7C1}" id="{6995EB04-5633-4055-A18B-7746BF772EDA}">
    <text>Natwest - Statement start date is 11th of the month; Barclaycards - Statement start date is 12th of the month</text>
  </threadedComment>
  <threadedComment ref="E3" dT="2023-01-16T10:13:18.86" personId="{3CA71DAD-D2C7-47C7-8EDD-CFAABB3BA7C1}" id="{8EEBBD3D-1C2A-4F30-8A33-35D3061EF3AE}">
    <text>Natwest - Statement end date is 10th of the month; Barclaycards - Statement end date is 11th of the month</text>
  </threadedComment>
  <threadedComment ref="A7" dT="2023-01-16T10:46:01.83" personId="{3CA71DAD-D2C7-47C7-8EDD-CFAABB3BA7C1}" id="{E573767A-DAD8-4015-9BF4-EAA84A7E298C}">
    <text>Please enter date of transaction as per the date on your statement</text>
  </threadedComment>
  <threadedComment ref="F7" dT="2023-01-16T10:11:43.29" personId="{3CA71DAD-D2C7-47C7-8EDD-CFAABB3BA7C1}" id="{C52BF867-1E55-4E0D-978F-8904C1AF2780}">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68740D6F-D29B-46FD-81DD-7F5CE6290D46}">
    <text>Please select most appropriate category from dropdown list</text>
  </threadedComment>
  <threadedComment ref="B8" dT="2023-01-16T10:32:33.72" personId="{3CA71DAD-D2C7-47C7-8EDD-CFAABB3BA7C1}" id="{CEB48874-78DA-401D-8917-8F505E4C9BE5}">
    <text>Please select VAT code - see key below for definition of each code</text>
  </threadedComment>
  <threadedComment ref="C8" dT="2023-01-16T10:44:38.41" personId="{3CA71DAD-D2C7-47C7-8EDD-CFAABB3BA7C1}" id="{1BFA239D-9237-49F9-8A43-8A01517E18D1}">
    <text>Please enter same amount in Net and Gross amount columns if no VAT.  If there is VAT, please ensure net amount + VAT amount is equal to the Gross Amount</text>
  </threadedComment>
  <threadedComment ref="D8" dT="2023-01-16T10:45:06.89" personId="{3CA71DAD-D2C7-47C7-8EDD-CFAABB3BA7C1}" id="{E6EFCE16-2460-4AB1-BE7F-0322FE109E75}">
    <text>Please enter amount if VAT code R or S is selected</text>
  </threadedComment>
  <threadedComment ref="E8" dT="2023-01-16T10:45:41.53" personId="{3CA71DAD-D2C7-47C7-8EDD-CFAABB3BA7C1}" id="{A63071AA-7ED5-4084-932F-0AA89DFDB3D7}">
    <text>Please enter net amount (this will be the same as the gross amount if the gross amount does not include any vat)</text>
  </threadedComment>
  <threadedComment ref="C22" dT="2023-01-16T10:48:37.32" personId="{3CA71DAD-D2C7-47C7-8EDD-CFAABB3BA7C1}" id="{DADB9C53-D77B-4FAC-B704-99B4B4DE9EFE}">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0.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microsoft.com/office/2017/10/relationships/threadedComment" Target="../threadedComments/threadedComment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2.bin"/><Relationship Id="rId4" Type="http://schemas.microsoft.com/office/2017/10/relationships/threadedComment" Target="../threadedComments/threadedComment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3.bin"/><Relationship Id="rId4" Type="http://schemas.microsoft.com/office/2017/10/relationships/threadedComment" Target="../threadedComments/threadedComment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1B7B-FBC6-4C6E-AD7D-173500306641}">
  <sheetPr>
    <tabColor theme="4"/>
  </sheetPr>
  <dimension ref="A1:X33"/>
  <sheetViews>
    <sheetView zoomScale="115" zoomScaleNormal="115" workbookViewId="0">
      <selection activeCell="B13" sqref="B13:B16"/>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142</v>
      </c>
      <c r="C2" s="176"/>
      <c r="D2" s="176"/>
      <c r="E2" s="60"/>
      <c r="F2" s="60"/>
      <c r="G2" s="60"/>
      <c r="H2" s="60"/>
      <c r="I2" s="60"/>
    </row>
    <row r="3" spans="1:24" s="58" customFormat="1" ht="36" customHeight="1" x14ac:dyDescent="0.25">
      <c r="A3" s="61" t="s">
        <v>88</v>
      </c>
      <c r="B3" s="62" t="s">
        <v>3</v>
      </c>
      <c r="C3" s="63">
        <v>45181</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18" hidden="1" x14ac:dyDescent="0.25">
      <c r="A10" s="72"/>
      <c r="B10" s="71"/>
      <c r="C10" s="71"/>
      <c r="D10" s="71"/>
      <c r="E10" s="71"/>
      <c r="F10" s="71"/>
      <c r="G10" s="71"/>
      <c r="H10" s="71"/>
      <c r="I10" s="71"/>
      <c r="J10" s="73"/>
      <c r="K10" s="74"/>
      <c r="L10" s="74"/>
    </row>
    <row r="11" spans="1:24" s="58" customFormat="1" ht="18" hidden="1" x14ac:dyDescent="0.25">
      <c r="A11" s="72"/>
      <c r="B11" s="71"/>
      <c r="C11" s="71"/>
      <c r="D11" s="71"/>
      <c r="E11" s="71"/>
      <c r="F11" s="136"/>
      <c r="G11" s="137"/>
      <c r="H11" s="138"/>
      <c r="I11" s="71"/>
      <c r="J11" s="73"/>
      <c r="K11" s="74"/>
      <c r="L11" s="74"/>
    </row>
    <row r="12" spans="1:24" s="58" customFormat="1" ht="20.100000000000001" customHeight="1" x14ac:dyDescent="0.3">
      <c r="A12" s="72"/>
      <c r="B12" s="71"/>
      <c r="C12" s="71"/>
      <c r="D12" s="71"/>
      <c r="E12" s="71"/>
      <c r="F12" s="136"/>
      <c r="G12" s="137"/>
      <c r="H12" s="138"/>
      <c r="I12" s="71"/>
      <c r="J12" s="73"/>
      <c r="K12" s="74"/>
      <c r="L12" s="80"/>
    </row>
    <row r="13" spans="1:24" s="58" customFormat="1" ht="20.100000000000001" customHeight="1" x14ac:dyDescent="0.3">
      <c r="A13" s="139">
        <v>45189</v>
      </c>
      <c r="B13" s="222" t="s">
        <v>19</v>
      </c>
      <c r="C13" s="140">
        <v>12.5</v>
      </c>
      <c r="D13" s="140">
        <v>2.08</v>
      </c>
      <c r="E13" s="140">
        <f>C13-D13</f>
        <v>10.42</v>
      </c>
      <c r="F13" s="136"/>
      <c r="G13" s="137" t="s">
        <v>105</v>
      </c>
      <c r="H13" s="138"/>
      <c r="I13" s="141" t="s">
        <v>136</v>
      </c>
      <c r="J13" s="73" t="s">
        <v>138</v>
      </c>
      <c r="K13" s="74" t="s">
        <v>139</v>
      </c>
      <c r="L13" s="80" t="s">
        <v>140</v>
      </c>
    </row>
    <row r="14" spans="1:24" s="58" customFormat="1" ht="20.100000000000001" customHeight="1" x14ac:dyDescent="0.3">
      <c r="A14" s="139">
        <v>45203</v>
      </c>
      <c r="B14" s="222" t="s">
        <v>19</v>
      </c>
      <c r="C14" s="140">
        <v>52.5</v>
      </c>
      <c r="D14" s="140">
        <v>8.75</v>
      </c>
      <c r="E14" s="140">
        <f t="shared" ref="E14:E18" si="0">C14-D14</f>
        <v>43.75</v>
      </c>
      <c r="F14" s="136"/>
      <c r="G14" s="137" t="s">
        <v>105</v>
      </c>
      <c r="H14" s="138"/>
      <c r="I14" s="141" t="s">
        <v>136</v>
      </c>
      <c r="J14" s="73" t="s">
        <v>141</v>
      </c>
      <c r="K14" s="74" t="s">
        <v>139</v>
      </c>
      <c r="L14" s="80" t="s">
        <v>140</v>
      </c>
    </row>
    <row r="15" spans="1:24" s="58" customFormat="1" ht="20.100000000000001" customHeight="1" x14ac:dyDescent="0.3">
      <c r="A15" s="139">
        <v>45203</v>
      </c>
      <c r="B15" s="222" t="s">
        <v>19</v>
      </c>
      <c r="C15" s="140">
        <v>105</v>
      </c>
      <c r="D15" s="140">
        <v>17.5</v>
      </c>
      <c r="E15" s="140">
        <f t="shared" si="0"/>
        <v>87.5</v>
      </c>
      <c r="F15" s="136"/>
      <c r="G15" s="137" t="s">
        <v>105</v>
      </c>
      <c r="H15" s="138"/>
      <c r="I15" s="141" t="s">
        <v>136</v>
      </c>
      <c r="J15" s="73" t="s">
        <v>141</v>
      </c>
      <c r="K15" s="74" t="s">
        <v>139</v>
      </c>
      <c r="L15" s="80" t="s">
        <v>140</v>
      </c>
    </row>
    <row r="16" spans="1:24" s="58" customFormat="1" ht="20.100000000000001" customHeight="1" x14ac:dyDescent="0.3">
      <c r="A16" s="139">
        <v>45203</v>
      </c>
      <c r="B16" s="222" t="s">
        <v>19</v>
      </c>
      <c r="C16" s="140">
        <v>105</v>
      </c>
      <c r="D16" s="140">
        <v>17.5</v>
      </c>
      <c r="E16" s="140">
        <f t="shared" si="0"/>
        <v>87.5</v>
      </c>
      <c r="F16" s="136"/>
      <c r="G16" s="137" t="s">
        <v>105</v>
      </c>
      <c r="H16" s="138"/>
      <c r="I16" s="141" t="s">
        <v>136</v>
      </c>
      <c r="J16" s="73" t="s">
        <v>141</v>
      </c>
      <c r="K16" s="74" t="s">
        <v>139</v>
      </c>
      <c r="L16" s="80" t="s">
        <v>140</v>
      </c>
    </row>
    <row r="17" spans="1:17" s="58" customFormat="1" ht="20.100000000000001" customHeight="1" x14ac:dyDescent="0.3">
      <c r="A17" s="139"/>
      <c r="B17" s="71"/>
      <c r="C17" s="140"/>
      <c r="D17" s="140"/>
      <c r="E17" s="140">
        <f t="shared" si="0"/>
        <v>0</v>
      </c>
      <c r="F17" s="136"/>
      <c r="G17" s="137"/>
      <c r="H17" s="138"/>
      <c r="I17" s="141"/>
      <c r="J17" s="73"/>
      <c r="K17" s="74"/>
      <c r="L17" s="80"/>
    </row>
    <row r="18" spans="1:17" s="58" customFormat="1" ht="20.100000000000001" customHeight="1" x14ac:dyDescent="0.3">
      <c r="A18" s="75"/>
      <c r="B18" s="76"/>
      <c r="C18" s="142"/>
      <c r="D18" s="142"/>
      <c r="E18" s="140">
        <f t="shared" si="0"/>
        <v>0</v>
      </c>
      <c r="F18" s="165"/>
      <c r="G18" s="166"/>
      <c r="H18" s="167"/>
      <c r="I18" s="78"/>
      <c r="J18" s="79"/>
      <c r="K18" s="80"/>
      <c r="L18" s="80"/>
      <c r="N18" s="58" t="b">
        <f>OR(F18&lt;100,LEN(F18)=2)</f>
        <v>1</v>
      </c>
      <c r="O18" s="58" t="b">
        <f>OR(G18&lt;1000,LEN(G18)=3)</f>
        <v>1</v>
      </c>
      <c r="P18" s="58" t="b">
        <f>IF(H18&lt;1000,TRUE)</f>
        <v>1</v>
      </c>
      <c r="Q18" s="58" t="e">
        <f>OR(#REF!&lt;100000,LEN(#REF!)=5)</f>
        <v>#REF!</v>
      </c>
    </row>
    <row r="19" spans="1:17" s="58" customFormat="1" ht="20.100000000000001" customHeight="1" thickBot="1" x14ac:dyDescent="0.3">
      <c r="A19" s="168" t="s">
        <v>96</v>
      </c>
      <c r="B19" s="169"/>
      <c r="C19" s="84">
        <f>SUM(C13:C18)</f>
        <v>275</v>
      </c>
      <c r="D19" s="84">
        <f t="shared" ref="D19:E19" si="1">SUM(D13:D18)</f>
        <v>45.83</v>
      </c>
      <c r="E19" s="84">
        <f t="shared" si="1"/>
        <v>229.17000000000002</v>
      </c>
      <c r="F19" s="170"/>
      <c r="G19" s="171"/>
      <c r="H19" s="172"/>
      <c r="I19" s="85"/>
      <c r="J19" s="86"/>
      <c r="K19" s="87"/>
      <c r="L19" s="88"/>
    </row>
    <row r="20" spans="1:17" ht="20.100000000000001" customHeight="1" x14ac:dyDescent="0.2"/>
    <row r="21" spans="1:17" ht="20.100000000000001" customHeight="1" x14ac:dyDescent="0.2"/>
    <row r="22" spans="1:17" s="89" customFormat="1" ht="20.100000000000001" customHeight="1" x14ac:dyDescent="0.25">
      <c r="B22" s="173" t="s">
        <v>97</v>
      </c>
      <c r="C22" s="174"/>
    </row>
    <row r="23" spans="1:17" s="89" customFormat="1" ht="15" x14ac:dyDescent="0.2">
      <c r="B23" s="90" t="s">
        <v>24</v>
      </c>
      <c r="C23" s="91" t="s">
        <v>25</v>
      </c>
    </row>
    <row r="24" spans="1:17" s="89" customFormat="1" ht="15" x14ac:dyDescent="0.2">
      <c r="B24" s="90" t="s">
        <v>19</v>
      </c>
      <c r="C24" s="91" t="s">
        <v>26</v>
      </c>
    </row>
    <row r="25" spans="1:17" s="89" customFormat="1" ht="15" x14ac:dyDescent="0.2">
      <c r="B25" s="90" t="s">
        <v>27</v>
      </c>
      <c r="C25" s="91" t="s">
        <v>98</v>
      </c>
    </row>
    <row r="26" spans="1:17" s="89" customFormat="1" ht="15" x14ac:dyDescent="0.2">
      <c r="B26" s="90" t="s">
        <v>83</v>
      </c>
      <c r="C26" s="91" t="s">
        <v>99</v>
      </c>
    </row>
    <row r="27" spans="1:17" s="89" customFormat="1" ht="15" x14ac:dyDescent="0.2">
      <c r="B27" s="92" t="s">
        <v>21</v>
      </c>
      <c r="C27" s="93" t="s">
        <v>29</v>
      </c>
    </row>
    <row r="30" spans="1:17" x14ac:dyDescent="0.2">
      <c r="B30" s="164"/>
      <c r="C30" s="164"/>
    </row>
    <row r="31" spans="1:17" x14ac:dyDescent="0.2">
      <c r="I31">
        <v>6.2</v>
      </c>
    </row>
    <row r="32" spans="1:17" x14ac:dyDescent="0.2">
      <c r="I32">
        <v>5.17</v>
      </c>
    </row>
    <row r="33" spans="9:9" x14ac:dyDescent="0.2">
      <c r="I33">
        <f>I31-I32</f>
        <v>1.0300000000000002</v>
      </c>
    </row>
  </sheetData>
  <mergeCells count="15">
    <mergeCell ref="B1:D1"/>
    <mergeCell ref="B2:D2"/>
    <mergeCell ref="A5:L5"/>
    <mergeCell ref="A7:A9"/>
    <mergeCell ref="F7:H7"/>
    <mergeCell ref="I7:I9"/>
    <mergeCell ref="J7:J9"/>
    <mergeCell ref="K7:K9"/>
    <mergeCell ref="L7:L9"/>
    <mergeCell ref="F8:H9"/>
    <mergeCell ref="B30:C30"/>
    <mergeCell ref="F18:H18"/>
    <mergeCell ref="A19:B19"/>
    <mergeCell ref="F19:H19"/>
    <mergeCell ref="B22:C22"/>
  </mergeCells>
  <conditionalFormatting sqref="A18">
    <cfRule type="expression" dxfId="144" priority="9" stopIfTrue="1">
      <formula>AND(NOT(ISBLANK(C18)),ISBLANK(A18))</formula>
    </cfRule>
  </conditionalFormatting>
  <conditionalFormatting sqref="B18">
    <cfRule type="expression" dxfId="143" priority="8" stopIfTrue="1">
      <formula>AND(NOT(ISBLANK(C18)),ISBLANK(B18))</formula>
    </cfRule>
  </conditionalFormatting>
  <conditionalFormatting sqref="B1:D2">
    <cfRule type="expression" dxfId="142" priority="6" stopIfTrue="1">
      <formula>ISBLANK(B1)</formula>
    </cfRule>
  </conditionalFormatting>
  <conditionalFormatting sqref="C3">
    <cfRule type="expression" dxfId="141" priority="5" stopIfTrue="1">
      <formula>ISBLANK(C3)</formula>
    </cfRule>
  </conditionalFormatting>
  <conditionalFormatting sqref="E3">
    <cfRule type="expression" dxfId="140" priority="2" stopIfTrue="1">
      <formula>ISBLANK(E3)</formula>
    </cfRule>
  </conditionalFormatting>
  <conditionalFormatting sqref="I18">
    <cfRule type="expression" priority="3" stopIfTrue="1">
      <formula>AND(SUM($N18:$R18)&gt;0,NOT(ISBLANK(I18)))</formula>
    </cfRule>
    <cfRule type="expression" dxfId="139" priority="4" stopIfTrue="1">
      <formula>SUM($N18:$R18)&gt;0</formula>
    </cfRule>
  </conditionalFormatting>
  <conditionalFormatting sqref="J18:L18">
    <cfRule type="expression" dxfId="138" priority="7" stopIfTrue="1">
      <formula>AND(NOT(ISBLANK($C18)),ISBLANK(J18))</formula>
    </cfRule>
  </conditionalFormatting>
  <conditionalFormatting sqref="L12:L17">
    <cfRule type="expression" dxfId="137" priority="1" stopIfTrue="1">
      <formula>AND(NOT(ISBLANK($C12)),ISBLANK(L12))</formula>
    </cfRule>
  </conditionalFormatting>
  <dataValidations count="3">
    <dataValidation type="textLength" operator="lessThan" allowBlank="1" showInputMessage="1" showErrorMessage="1" sqref="B2:D2" xr:uid="{EDB3C20B-C802-492D-B100-9A11EA223205}">
      <formula1>250</formula1>
    </dataValidation>
    <dataValidation type="date" allowBlank="1" showInputMessage="1" showErrorMessage="1" sqref="E3 C3" xr:uid="{00D3E6C5-2F3A-47D1-A889-2121E6D518E2}">
      <formula1>44938</formula1>
      <formula2>73031</formula2>
    </dataValidation>
    <dataValidation type="list" allowBlank="1" showInputMessage="1" showErrorMessage="1" sqref="B18" xr:uid="{27F954A2-F74F-4C7D-ABCD-89D878C11D13}">
      <formula1>$B$23:$B$27</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X70"/>
  <sheetViews>
    <sheetView zoomScale="70" zoomScaleNormal="70" workbookViewId="0">
      <selection activeCell="E41" sqref="D41:E41"/>
    </sheetView>
  </sheetViews>
  <sheetFormatPr defaultColWidth="9.140625" defaultRowHeight="12.75" outlineLevelCol="1" x14ac:dyDescent="0.2"/>
  <cols>
    <col min="1" max="1" width="20.85546875" customWidth="1"/>
    <col min="2" max="2" width="10.85546875" customWidth="1"/>
    <col min="3" max="3" width="22.85546875" customWidth="1"/>
    <col min="4" max="5" width="20.85546875" customWidth="1"/>
    <col min="6" max="6" width="8.42578125" customWidth="1"/>
    <col min="7" max="7" width="9" customWidth="1"/>
    <col min="8" max="8" width="11.85546875" bestFit="1" customWidth="1"/>
    <col min="9" max="9" width="57.85546875" bestFit="1"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112</v>
      </c>
      <c r="C2" s="176"/>
      <c r="D2" s="176"/>
      <c r="E2" s="60"/>
      <c r="F2" s="60"/>
      <c r="G2" s="60"/>
      <c r="H2" s="60"/>
      <c r="I2" s="60"/>
    </row>
    <row r="3" spans="1:24" s="58" customFormat="1" ht="36" customHeight="1" x14ac:dyDescent="0.25">
      <c r="A3" s="61" t="s">
        <v>88</v>
      </c>
      <c r="B3" s="62" t="s">
        <v>3</v>
      </c>
      <c r="C3" s="63">
        <v>45181</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45181</v>
      </c>
      <c r="B11" s="76" t="s">
        <v>19</v>
      </c>
      <c r="C11" s="126">
        <v>250</v>
      </c>
      <c r="D11" s="77"/>
      <c r="E11" s="77">
        <v>250</v>
      </c>
      <c r="F11" s="81">
        <v>611</v>
      </c>
      <c r="G11" s="83">
        <v>4200</v>
      </c>
      <c r="H11" s="82">
        <v>61106</v>
      </c>
      <c r="I11" s="78" t="s">
        <v>188</v>
      </c>
      <c r="J11" s="79" t="s">
        <v>189</v>
      </c>
      <c r="K11" s="80" t="s">
        <v>123</v>
      </c>
      <c r="L11" s="80" t="s">
        <v>116</v>
      </c>
      <c r="N11" s="58" t="b">
        <f>OR(F11&lt;100,LEN(F11)=2)</f>
        <v>0</v>
      </c>
      <c r="O11" s="58" t="b">
        <f>OR(G11&lt;1000,LEN(G11)=3)</f>
        <v>0</v>
      </c>
      <c r="P11" s="58" t="b">
        <f>IF(H11&lt;1000,TRUE)</f>
        <v>0</v>
      </c>
      <c r="Q11" s="58" t="e">
        <f>OR(#REF!&lt;100000,LEN(#REF!)=5)</f>
        <v>#REF!</v>
      </c>
    </row>
    <row r="12" spans="1:24" s="58" customFormat="1" ht="20.100000000000001" customHeight="1" x14ac:dyDescent="0.3">
      <c r="A12" s="75">
        <v>45183</v>
      </c>
      <c r="B12" s="76" t="s">
        <v>27</v>
      </c>
      <c r="C12" s="126">
        <v>174</v>
      </c>
      <c r="D12" s="77">
        <v>29</v>
      </c>
      <c r="E12" s="77">
        <v>145</v>
      </c>
      <c r="F12" s="81">
        <v>611</v>
      </c>
      <c r="G12" s="83">
        <v>4200</v>
      </c>
      <c r="H12" s="82">
        <v>61111</v>
      </c>
      <c r="I12" s="78" t="s">
        <v>188</v>
      </c>
      <c r="J12" s="79" t="s">
        <v>124</v>
      </c>
      <c r="K12" s="80" t="s">
        <v>117</v>
      </c>
      <c r="L12" s="80" t="s">
        <v>100</v>
      </c>
    </row>
    <row r="13" spans="1:24" s="58" customFormat="1" ht="20.100000000000001" customHeight="1" x14ac:dyDescent="0.3">
      <c r="A13" s="75">
        <v>45185</v>
      </c>
      <c r="B13" s="76" t="s">
        <v>19</v>
      </c>
      <c r="C13" s="126">
        <v>0.02</v>
      </c>
      <c r="D13" s="77"/>
      <c r="E13" s="77">
        <v>0.02</v>
      </c>
      <c r="F13" s="81">
        <v>595</v>
      </c>
      <c r="G13" s="83">
        <v>4200</v>
      </c>
      <c r="H13" s="82">
        <v>59510</v>
      </c>
      <c r="I13" s="78" t="s">
        <v>188</v>
      </c>
      <c r="J13" s="79" t="s">
        <v>190</v>
      </c>
      <c r="K13" s="80" t="s">
        <v>123</v>
      </c>
      <c r="L13" s="80" t="s">
        <v>116</v>
      </c>
    </row>
    <row r="14" spans="1:24" s="58" customFormat="1" ht="20.100000000000001" customHeight="1" x14ac:dyDescent="0.3">
      <c r="A14" s="75">
        <v>45185</v>
      </c>
      <c r="B14" s="76" t="s">
        <v>19</v>
      </c>
      <c r="C14" s="126">
        <v>71.87</v>
      </c>
      <c r="D14" s="77"/>
      <c r="E14" s="77">
        <v>71.87</v>
      </c>
      <c r="F14" s="81">
        <v>595</v>
      </c>
      <c r="G14" s="83">
        <v>4200</v>
      </c>
      <c r="H14" s="82">
        <v>59510</v>
      </c>
      <c r="I14" s="78" t="s">
        <v>188</v>
      </c>
      <c r="J14" s="79" t="s">
        <v>190</v>
      </c>
      <c r="K14" s="80" t="s">
        <v>123</v>
      </c>
      <c r="L14" s="80" t="s">
        <v>116</v>
      </c>
    </row>
    <row r="15" spans="1:24" s="58" customFormat="1" ht="20.100000000000001" customHeight="1" x14ac:dyDescent="0.3">
      <c r="A15" s="75">
        <v>45187</v>
      </c>
      <c r="B15" s="76" t="s">
        <v>19</v>
      </c>
      <c r="C15" s="126">
        <v>500</v>
      </c>
      <c r="D15" s="77"/>
      <c r="E15" s="77">
        <v>500</v>
      </c>
      <c r="F15" s="81">
        <v>611</v>
      </c>
      <c r="G15" s="83">
        <v>4200</v>
      </c>
      <c r="H15" s="82">
        <v>61106</v>
      </c>
      <c r="I15" s="78" t="s">
        <v>188</v>
      </c>
      <c r="J15" s="79" t="s">
        <v>191</v>
      </c>
      <c r="K15" s="80" t="s">
        <v>118</v>
      </c>
      <c r="L15" s="80" t="s">
        <v>116</v>
      </c>
    </row>
    <row r="16" spans="1:24" s="58" customFormat="1" ht="20.100000000000001" customHeight="1" x14ac:dyDescent="0.3">
      <c r="A16" s="75">
        <v>45189</v>
      </c>
      <c r="B16" s="76" t="s">
        <v>19</v>
      </c>
      <c r="C16" s="126">
        <v>78.31</v>
      </c>
      <c r="D16" s="77"/>
      <c r="E16" s="77">
        <v>78.31</v>
      </c>
      <c r="F16" s="81">
        <v>595</v>
      </c>
      <c r="G16" s="83">
        <v>4200</v>
      </c>
      <c r="H16" s="82">
        <v>59510</v>
      </c>
      <c r="I16" s="78" t="s">
        <v>188</v>
      </c>
      <c r="J16" s="79" t="s">
        <v>190</v>
      </c>
      <c r="K16" s="80" t="s">
        <v>123</v>
      </c>
      <c r="L16" s="80" t="s">
        <v>116</v>
      </c>
    </row>
    <row r="17" spans="1:12" s="58" customFormat="1" ht="20.100000000000001" customHeight="1" x14ac:dyDescent="0.3">
      <c r="A17" s="75">
        <v>45190</v>
      </c>
      <c r="B17" s="76" t="s">
        <v>19</v>
      </c>
      <c r="C17" s="126">
        <v>90</v>
      </c>
      <c r="D17" s="77"/>
      <c r="E17" s="77">
        <v>90</v>
      </c>
      <c r="F17" s="81">
        <v>595</v>
      </c>
      <c r="G17" s="83">
        <v>4200</v>
      </c>
      <c r="H17" s="82">
        <v>59510</v>
      </c>
      <c r="I17" s="78" t="s">
        <v>188</v>
      </c>
      <c r="J17" s="79" t="s">
        <v>192</v>
      </c>
      <c r="K17" s="80" t="s">
        <v>123</v>
      </c>
      <c r="L17" s="80" t="s">
        <v>116</v>
      </c>
    </row>
    <row r="18" spans="1:12" s="58" customFormat="1" ht="20.100000000000001" customHeight="1" x14ac:dyDescent="0.3">
      <c r="A18" s="114">
        <v>45191</v>
      </c>
      <c r="B18" s="115" t="s">
        <v>19</v>
      </c>
      <c r="C18" s="133">
        <v>0.56999999999999995</v>
      </c>
      <c r="D18" s="116"/>
      <c r="E18" s="116">
        <v>0.56999999999999995</v>
      </c>
      <c r="F18" s="117">
        <v>595</v>
      </c>
      <c r="G18" s="118">
        <v>4200</v>
      </c>
      <c r="H18" s="113">
        <v>59510</v>
      </c>
      <c r="I18" s="78" t="s">
        <v>188</v>
      </c>
      <c r="J18" s="119" t="s">
        <v>190</v>
      </c>
      <c r="K18" s="120" t="s">
        <v>123</v>
      </c>
      <c r="L18" s="80" t="s">
        <v>116</v>
      </c>
    </row>
    <row r="19" spans="1:12" s="58" customFormat="1" ht="20.100000000000001" customHeight="1" x14ac:dyDescent="0.3">
      <c r="A19" s="114">
        <v>45191</v>
      </c>
      <c r="B19" s="115" t="s">
        <v>19</v>
      </c>
      <c r="C19" s="133">
        <v>125</v>
      </c>
      <c r="D19" s="116"/>
      <c r="E19" s="116">
        <v>125</v>
      </c>
      <c r="F19" s="117">
        <v>595</v>
      </c>
      <c r="G19" s="118">
        <v>4200</v>
      </c>
      <c r="H19" s="113">
        <v>59510</v>
      </c>
      <c r="I19" s="78" t="s">
        <v>188</v>
      </c>
      <c r="J19" s="119" t="s">
        <v>192</v>
      </c>
      <c r="K19" s="120" t="s">
        <v>123</v>
      </c>
      <c r="L19" s="80" t="s">
        <v>116</v>
      </c>
    </row>
    <row r="20" spans="1:12" s="58" customFormat="1" ht="20.100000000000001" customHeight="1" x14ac:dyDescent="0.3">
      <c r="A20" s="114">
        <v>45192</v>
      </c>
      <c r="B20" s="115" t="s">
        <v>19</v>
      </c>
      <c r="C20" s="133">
        <v>125</v>
      </c>
      <c r="D20" s="116"/>
      <c r="E20" s="116">
        <v>125</v>
      </c>
      <c r="F20" s="117">
        <v>595</v>
      </c>
      <c r="G20" s="118">
        <v>4200</v>
      </c>
      <c r="H20" s="113">
        <v>59510</v>
      </c>
      <c r="I20" s="78" t="s">
        <v>188</v>
      </c>
      <c r="J20" s="119" t="s">
        <v>192</v>
      </c>
      <c r="K20" s="120" t="s">
        <v>123</v>
      </c>
      <c r="L20" s="80" t="s">
        <v>116</v>
      </c>
    </row>
    <row r="21" spans="1:12" s="58" customFormat="1" ht="20.100000000000001" customHeight="1" x14ac:dyDescent="0.3">
      <c r="A21" s="114">
        <v>45192</v>
      </c>
      <c r="B21" s="115" t="s">
        <v>19</v>
      </c>
      <c r="C21" s="133">
        <v>0.91</v>
      </c>
      <c r="D21" s="116"/>
      <c r="E21" s="116">
        <v>0.91</v>
      </c>
      <c r="F21" s="117">
        <v>595</v>
      </c>
      <c r="G21" s="118">
        <v>4200</v>
      </c>
      <c r="H21" s="113">
        <v>59510</v>
      </c>
      <c r="I21" s="78" t="s">
        <v>188</v>
      </c>
      <c r="J21" s="119" t="s">
        <v>190</v>
      </c>
      <c r="K21" s="120" t="s">
        <v>123</v>
      </c>
      <c r="L21" s="80" t="s">
        <v>116</v>
      </c>
    </row>
    <row r="22" spans="1:12" s="58" customFormat="1" ht="20.100000000000001" customHeight="1" x14ac:dyDescent="0.3">
      <c r="A22" s="114">
        <v>45192</v>
      </c>
      <c r="B22" s="115" t="s">
        <v>19</v>
      </c>
      <c r="C22" s="133">
        <v>125</v>
      </c>
      <c r="D22" s="116"/>
      <c r="E22" s="116">
        <v>125</v>
      </c>
      <c r="F22" s="117">
        <v>595</v>
      </c>
      <c r="G22" s="118">
        <v>4200</v>
      </c>
      <c r="H22" s="113">
        <v>59510</v>
      </c>
      <c r="I22" s="78" t="s">
        <v>188</v>
      </c>
      <c r="J22" s="119" t="s">
        <v>192</v>
      </c>
      <c r="K22" s="120" t="s">
        <v>123</v>
      </c>
      <c r="L22" s="80" t="s">
        <v>116</v>
      </c>
    </row>
    <row r="23" spans="1:12" s="58" customFormat="1" ht="20.100000000000001" customHeight="1" x14ac:dyDescent="0.3">
      <c r="A23" s="114">
        <v>45193</v>
      </c>
      <c r="B23" s="115" t="s">
        <v>19</v>
      </c>
      <c r="C23" s="133">
        <v>500</v>
      </c>
      <c r="D23" s="116"/>
      <c r="E23" s="116">
        <v>500</v>
      </c>
      <c r="F23" s="117">
        <v>611</v>
      </c>
      <c r="G23" s="118">
        <v>4200</v>
      </c>
      <c r="H23" s="113">
        <v>61106</v>
      </c>
      <c r="I23" s="78" t="s">
        <v>188</v>
      </c>
      <c r="J23" s="119" t="s">
        <v>191</v>
      </c>
      <c r="K23" s="120" t="s">
        <v>118</v>
      </c>
      <c r="L23" s="80" t="s">
        <v>116</v>
      </c>
    </row>
    <row r="24" spans="1:12" s="58" customFormat="1" ht="20.100000000000001" customHeight="1" x14ac:dyDescent="0.3">
      <c r="A24" s="114">
        <v>45195</v>
      </c>
      <c r="B24" s="115" t="s">
        <v>19</v>
      </c>
      <c r="C24" s="133">
        <v>0.21</v>
      </c>
      <c r="D24" s="116"/>
      <c r="E24" s="116">
        <v>0.21</v>
      </c>
      <c r="F24" s="117">
        <v>595</v>
      </c>
      <c r="G24" s="118">
        <v>4200</v>
      </c>
      <c r="H24" s="113">
        <v>59510</v>
      </c>
      <c r="I24" s="78" t="s">
        <v>188</v>
      </c>
      <c r="J24" s="119" t="s">
        <v>192</v>
      </c>
      <c r="K24" s="120" t="s">
        <v>123</v>
      </c>
      <c r="L24" s="80" t="s">
        <v>116</v>
      </c>
    </row>
    <row r="25" spans="1:12" s="58" customFormat="1" ht="20.100000000000001" customHeight="1" x14ac:dyDescent="0.3">
      <c r="A25" s="114">
        <v>45195</v>
      </c>
      <c r="B25" s="115" t="s">
        <v>19</v>
      </c>
      <c r="C25" s="133">
        <v>200</v>
      </c>
      <c r="D25" s="116"/>
      <c r="E25" s="116">
        <v>200</v>
      </c>
      <c r="F25" s="117">
        <v>595</v>
      </c>
      <c r="G25" s="118">
        <v>4200</v>
      </c>
      <c r="H25" s="113">
        <v>59510</v>
      </c>
      <c r="I25" s="78" t="s">
        <v>188</v>
      </c>
      <c r="J25" s="119" t="s">
        <v>192</v>
      </c>
      <c r="K25" s="120" t="s">
        <v>123</v>
      </c>
      <c r="L25" s="80" t="s">
        <v>116</v>
      </c>
    </row>
    <row r="26" spans="1:12" s="58" customFormat="1" ht="20.100000000000001" customHeight="1" x14ac:dyDescent="0.3">
      <c r="A26" s="114">
        <v>45197</v>
      </c>
      <c r="B26" s="115" t="s">
        <v>19</v>
      </c>
      <c r="C26" s="133">
        <v>200</v>
      </c>
      <c r="D26" s="116"/>
      <c r="E26" s="116">
        <v>200</v>
      </c>
      <c r="F26" s="117">
        <v>595</v>
      </c>
      <c r="G26" s="118">
        <v>4200</v>
      </c>
      <c r="H26" s="113">
        <v>59510</v>
      </c>
      <c r="I26" s="78" t="s">
        <v>188</v>
      </c>
      <c r="J26" s="119" t="s">
        <v>192</v>
      </c>
      <c r="K26" s="120" t="s">
        <v>123</v>
      </c>
      <c r="L26" s="80" t="s">
        <v>116</v>
      </c>
    </row>
    <row r="27" spans="1:12" s="58" customFormat="1" ht="20.100000000000001" customHeight="1" x14ac:dyDescent="0.3">
      <c r="A27" s="114">
        <v>45197</v>
      </c>
      <c r="B27" s="115" t="s">
        <v>19</v>
      </c>
      <c r="C27" s="133">
        <v>0.23</v>
      </c>
      <c r="D27" s="116"/>
      <c r="E27" s="116">
        <v>0.23</v>
      </c>
      <c r="F27" s="117">
        <v>595</v>
      </c>
      <c r="G27" s="118">
        <v>4200</v>
      </c>
      <c r="H27" s="113">
        <v>59510</v>
      </c>
      <c r="I27" s="78" t="s">
        <v>188</v>
      </c>
      <c r="J27" s="119" t="s">
        <v>190</v>
      </c>
      <c r="K27" s="120" t="s">
        <v>123</v>
      </c>
      <c r="L27" s="80" t="s">
        <v>116</v>
      </c>
    </row>
    <row r="28" spans="1:12" s="58" customFormat="1" ht="20.100000000000001" customHeight="1" x14ac:dyDescent="0.3">
      <c r="A28" s="114">
        <v>45199</v>
      </c>
      <c r="B28" s="115" t="s">
        <v>19</v>
      </c>
      <c r="C28" s="133">
        <v>1.47</v>
      </c>
      <c r="D28" s="116"/>
      <c r="E28" s="116">
        <v>1.47</v>
      </c>
      <c r="F28" s="117">
        <v>595</v>
      </c>
      <c r="G28" s="118">
        <v>4200</v>
      </c>
      <c r="H28" s="113">
        <v>59510</v>
      </c>
      <c r="I28" s="78" t="s">
        <v>188</v>
      </c>
      <c r="J28" s="119" t="s">
        <v>190</v>
      </c>
      <c r="K28" s="120" t="s">
        <v>123</v>
      </c>
      <c r="L28" s="80" t="s">
        <v>116</v>
      </c>
    </row>
    <row r="29" spans="1:12" s="58" customFormat="1" ht="20.100000000000001" customHeight="1" x14ac:dyDescent="0.3">
      <c r="A29" s="114">
        <v>45200</v>
      </c>
      <c r="B29" s="115" t="s">
        <v>19</v>
      </c>
      <c r="C29" s="133">
        <v>169.41</v>
      </c>
      <c r="D29" s="116"/>
      <c r="E29" s="116">
        <v>169.41</v>
      </c>
      <c r="F29" s="117">
        <v>611</v>
      </c>
      <c r="G29" s="118">
        <v>4200</v>
      </c>
      <c r="H29" s="113">
        <v>61106</v>
      </c>
      <c r="I29" s="78" t="s">
        <v>188</v>
      </c>
      <c r="J29" s="119" t="s">
        <v>191</v>
      </c>
      <c r="K29" s="120" t="s">
        <v>123</v>
      </c>
      <c r="L29" s="80" t="s">
        <v>116</v>
      </c>
    </row>
    <row r="30" spans="1:12" s="58" customFormat="1" ht="20.100000000000001" customHeight="1" x14ac:dyDescent="0.3">
      <c r="A30" s="114">
        <v>45200</v>
      </c>
      <c r="B30" s="115" t="s">
        <v>19</v>
      </c>
      <c r="C30" s="133">
        <v>564.16</v>
      </c>
      <c r="D30" s="116"/>
      <c r="E30" s="116">
        <v>564.16</v>
      </c>
      <c r="F30" s="117">
        <v>611</v>
      </c>
      <c r="G30" s="118">
        <v>4200</v>
      </c>
      <c r="H30" s="113">
        <v>61106</v>
      </c>
      <c r="I30" s="78" t="s">
        <v>188</v>
      </c>
      <c r="J30" s="119" t="s">
        <v>191</v>
      </c>
      <c r="K30" s="120" t="s">
        <v>118</v>
      </c>
      <c r="L30" s="80" t="s">
        <v>116</v>
      </c>
    </row>
    <row r="31" spans="1:12" s="58" customFormat="1" ht="20.100000000000001" customHeight="1" x14ac:dyDescent="0.3">
      <c r="A31" s="114">
        <v>45200</v>
      </c>
      <c r="B31" s="115" t="s">
        <v>19</v>
      </c>
      <c r="C31" s="133">
        <v>389.62</v>
      </c>
      <c r="D31" s="116"/>
      <c r="E31" s="116">
        <v>389.62</v>
      </c>
      <c r="F31" s="117">
        <v>595</v>
      </c>
      <c r="G31" s="118">
        <v>4200</v>
      </c>
      <c r="H31" s="113">
        <v>59510</v>
      </c>
      <c r="I31" s="78" t="s">
        <v>188</v>
      </c>
      <c r="J31" s="119" t="s">
        <v>192</v>
      </c>
      <c r="K31" s="120" t="s">
        <v>118</v>
      </c>
      <c r="L31" s="80" t="s">
        <v>116</v>
      </c>
    </row>
    <row r="32" spans="1:12" s="58" customFormat="1" ht="20.100000000000001" customHeight="1" x14ac:dyDescent="0.3">
      <c r="A32" s="114">
        <v>45202</v>
      </c>
      <c r="B32" s="115" t="s">
        <v>19</v>
      </c>
      <c r="C32" s="133">
        <v>87.82</v>
      </c>
      <c r="D32" s="116"/>
      <c r="E32" s="116">
        <v>87.82</v>
      </c>
      <c r="F32" s="117">
        <v>595</v>
      </c>
      <c r="G32" s="118">
        <v>4200</v>
      </c>
      <c r="H32" s="113">
        <v>59510</v>
      </c>
      <c r="I32" s="78" t="s">
        <v>188</v>
      </c>
      <c r="J32" s="119" t="s">
        <v>192</v>
      </c>
      <c r="K32" s="120" t="s">
        <v>123</v>
      </c>
      <c r="L32" s="80" t="s">
        <v>116</v>
      </c>
    </row>
    <row r="33" spans="1:12" s="58" customFormat="1" ht="20.100000000000001" customHeight="1" x14ac:dyDescent="0.3">
      <c r="A33" s="114">
        <v>45202</v>
      </c>
      <c r="B33" s="115" t="s">
        <v>19</v>
      </c>
      <c r="C33" s="133">
        <v>0.28000000000000003</v>
      </c>
      <c r="D33" s="116"/>
      <c r="E33" s="116">
        <v>0.28000000000000003</v>
      </c>
      <c r="F33" s="117">
        <v>595</v>
      </c>
      <c r="G33" s="118">
        <v>4200</v>
      </c>
      <c r="H33" s="113">
        <v>59510</v>
      </c>
      <c r="I33" s="78" t="s">
        <v>188</v>
      </c>
      <c r="J33" s="119" t="s">
        <v>190</v>
      </c>
      <c r="K33" s="120" t="s">
        <v>123</v>
      </c>
      <c r="L33" s="80" t="s">
        <v>116</v>
      </c>
    </row>
    <row r="34" spans="1:12" s="58" customFormat="1" ht="20.100000000000001" customHeight="1" x14ac:dyDescent="0.3">
      <c r="A34" s="114">
        <v>45204</v>
      </c>
      <c r="B34" s="115" t="s">
        <v>19</v>
      </c>
      <c r="C34" s="133">
        <v>250</v>
      </c>
      <c r="D34" s="116"/>
      <c r="E34" s="116">
        <v>250</v>
      </c>
      <c r="F34" s="117">
        <v>611</v>
      </c>
      <c r="G34" s="118">
        <v>4200</v>
      </c>
      <c r="H34" s="113">
        <v>61106</v>
      </c>
      <c r="I34" s="78" t="s">
        <v>188</v>
      </c>
      <c r="J34" s="119" t="s">
        <v>191</v>
      </c>
      <c r="K34" s="120" t="s">
        <v>123</v>
      </c>
      <c r="L34" s="80" t="s">
        <v>116</v>
      </c>
    </row>
    <row r="35" spans="1:12" s="58" customFormat="1" ht="20.100000000000001" customHeight="1" x14ac:dyDescent="0.3">
      <c r="A35" s="114">
        <v>45205</v>
      </c>
      <c r="B35" s="115" t="s">
        <v>19</v>
      </c>
      <c r="C35" s="133">
        <v>500</v>
      </c>
      <c r="D35" s="116"/>
      <c r="E35" s="116">
        <v>500</v>
      </c>
      <c r="F35" s="117">
        <v>595</v>
      </c>
      <c r="G35" s="118">
        <v>4200</v>
      </c>
      <c r="H35" s="113">
        <v>59510</v>
      </c>
      <c r="I35" s="78" t="s">
        <v>188</v>
      </c>
      <c r="J35" s="119" t="s">
        <v>192</v>
      </c>
      <c r="K35" s="120" t="s">
        <v>118</v>
      </c>
      <c r="L35" s="80" t="s">
        <v>116</v>
      </c>
    </row>
    <row r="36" spans="1:12" s="58" customFormat="1" ht="20.100000000000001" customHeight="1" x14ac:dyDescent="0.3">
      <c r="A36" s="114">
        <v>45205</v>
      </c>
      <c r="B36" s="115" t="s">
        <v>19</v>
      </c>
      <c r="C36" s="133">
        <v>112.11</v>
      </c>
      <c r="D36" s="116"/>
      <c r="E36" s="116">
        <v>112.11</v>
      </c>
      <c r="F36" s="117">
        <v>595</v>
      </c>
      <c r="G36" s="118">
        <v>4200</v>
      </c>
      <c r="H36" s="113">
        <v>59510</v>
      </c>
      <c r="I36" s="78" t="s">
        <v>188</v>
      </c>
      <c r="J36" s="119" t="s">
        <v>190</v>
      </c>
      <c r="K36" s="120" t="s">
        <v>123</v>
      </c>
      <c r="L36" s="80" t="s">
        <v>116</v>
      </c>
    </row>
    <row r="37" spans="1:12" s="58" customFormat="1" ht="20.100000000000001" customHeight="1" x14ac:dyDescent="0.3">
      <c r="A37" s="114">
        <v>45205</v>
      </c>
      <c r="B37" s="115" t="s">
        <v>19</v>
      </c>
      <c r="C37" s="133">
        <v>500</v>
      </c>
      <c r="D37" s="116"/>
      <c r="E37" s="116">
        <v>500</v>
      </c>
      <c r="F37" s="117">
        <v>611</v>
      </c>
      <c r="G37" s="118">
        <v>4200</v>
      </c>
      <c r="H37" s="113">
        <v>61106</v>
      </c>
      <c r="I37" s="78" t="s">
        <v>188</v>
      </c>
      <c r="J37" s="119" t="s">
        <v>191</v>
      </c>
      <c r="K37" s="120" t="s">
        <v>118</v>
      </c>
      <c r="L37" s="80" t="s">
        <v>116</v>
      </c>
    </row>
    <row r="38" spans="1:12" s="58" customFormat="1" ht="20.100000000000001" customHeight="1" x14ac:dyDescent="0.3">
      <c r="A38" s="114">
        <v>45206</v>
      </c>
      <c r="B38" s="115" t="s">
        <v>19</v>
      </c>
      <c r="C38" s="133">
        <v>200</v>
      </c>
      <c r="D38" s="116"/>
      <c r="E38" s="116">
        <v>200</v>
      </c>
      <c r="F38" s="117">
        <v>595</v>
      </c>
      <c r="G38" s="118">
        <v>4200</v>
      </c>
      <c r="H38" s="113">
        <v>59510</v>
      </c>
      <c r="I38" s="78" t="s">
        <v>188</v>
      </c>
      <c r="J38" s="119" t="s">
        <v>192</v>
      </c>
      <c r="K38" s="120" t="s">
        <v>123</v>
      </c>
      <c r="L38" s="80" t="s">
        <v>116</v>
      </c>
    </row>
    <row r="39" spans="1:12" s="58" customFormat="1" ht="20.100000000000001" customHeight="1" x14ac:dyDescent="0.3">
      <c r="A39" s="114">
        <v>45206</v>
      </c>
      <c r="B39" s="115" t="s">
        <v>19</v>
      </c>
      <c r="C39" s="133">
        <v>250</v>
      </c>
      <c r="D39" s="116"/>
      <c r="E39" s="116">
        <v>250</v>
      </c>
      <c r="F39" s="117">
        <v>611</v>
      </c>
      <c r="G39" s="118">
        <v>4200</v>
      </c>
      <c r="H39" s="113">
        <v>61106</v>
      </c>
      <c r="I39" s="78" t="s">
        <v>188</v>
      </c>
      <c r="J39" s="119" t="s">
        <v>191</v>
      </c>
      <c r="K39" s="120" t="s">
        <v>123</v>
      </c>
      <c r="L39" s="80" t="s">
        <v>116</v>
      </c>
    </row>
    <row r="40" spans="1:12" s="58" customFormat="1" ht="20.100000000000001" customHeight="1" x14ac:dyDescent="0.3">
      <c r="A40" s="114">
        <v>45207</v>
      </c>
      <c r="B40" s="115" t="s">
        <v>19</v>
      </c>
      <c r="C40" s="133">
        <v>134.41999999999999</v>
      </c>
      <c r="D40" s="116"/>
      <c r="E40" s="116">
        <v>134.41999999999999</v>
      </c>
      <c r="F40" s="117">
        <v>595</v>
      </c>
      <c r="G40" s="118">
        <v>4200</v>
      </c>
      <c r="H40" s="113">
        <v>59510</v>
      </c>
      <c r="I40" s="78" t="s">
        <v>188</v>
      </c>
      <c r="J40" s="119" t="s">
        <v>190</v>
      </c>
      <c r="K40" s="120" t="s">
        <v>123</v>
      </c>
      <c r="L40" s="80" t="s">
        <v>116</v>
      </c>
    </row>
    <row r="41" spans="1:12" s="58" customFormat="1" ht="20.100000000000001" customHeight="1" thickBot="1" x14ac:dyDescent="0.3">
      <c r="A41" s="168" t="s">
        <v>96</v>
      </c>
      <c r="B41" s="169"/>
      <c r="C41" s="84">
        <f>SUM(C11:C40)</f>
        <v>5600.41</v>
      </c>
      <c r="D41" s="84">
        <f>SUM(D11:D17)</f>
        <v>29</v>
      </c>
      <c r="E41" s="84">
        <f>SUM(E11:E40)</f>
        <v>5571.41</v>
      </c>
      <c r="F41" s="170"/>
      <c r="G41" s="171"/>
      <c r="H41" s="172"/>
      <c r="I41" s="85"/>
      <c r="J41" s="86"/>
      <c r="K41" s="87"/>
      <c r="L41" s="88"/>
    </row>
    <row r="44" spans="1:12" s="89" customFormat="1" ht="15.75" x14ac:dyDescent="0.25">
      <c r="B44" s="173" t="s">
        <v>97</v>
      </c>
      <c r="C44" s="174"/>
    </row>
    <row r="45" spans="1:12" s="89" customFormat="1" ht="15" x14ac:dyDescent="0.2">
      <c r="B45" s="90" t="s">
        <v>24</v>
      </c>
      <c r="C45" s="91" t="s">
        <v>25</v>
      </c>
    </row>
    <row r="46" spans="1:12" s="89" customFormat="1" ht="15" x14ac:dyDescent="0.2">
      <c r="B46" s="90" t="s">
        <v>19</v>
      </c>
      <c r="C46" s="91" t="s">
        <v>26</v>
      </c>
    </row>
    <row r="47" spans="1:12" s="89" customFormat="1" ht="15" x14ac:dyDescent="0.2">
      <c r="B47" s="90" t="s">
        <v>27</v>
      </c>
      <c r="C47" s="91" t="s">
        <v>98</v>
      </c>
    </row>
    <row r="48" spans="1:12" s="89" customFormat="1" ht="15" x14ac:dyDescent="0.2">
      <c r="B48" s="90" t="s">
        <v>83</v>
      </c>
      <c r="C48" s="91" t="s">
        <v>99</v>
      </c>
    </row>
    <row r="49" spans="2:3" s="89" customFormat="1" ht="15" x14ac:dyDescent="0.2">
      <c r="B49" s="92" t="s">
        <v>21</v>
      </c>
      <c r="C49" s="93" t="s">
        <v>29</v>
      </c>
    </row>
    <row r="52" spans="2:3" x14ac:dyDescent="0.2">
      <c r="B52" s="164"/>
      <c r="C52" s="164"/>
    </row>
    <row r="65" customFormat="1" x14ac:dyDescent="0.2"/>
    <row r="66" customFormat="1" x14ac:dyDescent="0.2"/>
    <row r="67" customFormat="1" x14ac:dyDescent="0.2"/>
    <row r="70" customFormat="1" x14ac:dyDescent="0.2"/>
  </sheetData>
  <mergeCells count="14">
    <mergeCell ref="A41:B41"/>
    <mergeCell ref="F41:H41"/>
    <mergeCell ref="B44:C44"/>
    <mergeCell ref="B52:C52"/>
    <mergeCell ref="B1:D1"/>
    <mergeCell ref="B2:D2"/>
    <mergeCell ref="A5:L5"/>
    <mergeCell ref="A7:A9"/>
    <mergeCell ref="F7:H7"/>
    <mergeCell ref="I7:I9"/>
    <mergeCell ref="J7:J9"/>
    <mergeCell ref="K7:K9"/>
    <mergeCell ref="L7:L9"/>
    <mergeCell ref="F8:H9"/>
  </mergeCells>
  <conditionalFormatting sqref="A11:A40">
    <cfRule type="expression" dxfId="72" priority="7" stopIfTrue="1">
      <formula>AND(NOT(ISBLANK(C11)),ISBLANK(A11))</formula>
    </cfRule>
  </conditionalFormatting>
  <conditionalFormatting sqref="B11:B40">
    <cfRule type="expression" dxfId="71" priority="6" stopIfTrue="1">
      <formula>AND(NOT(ISBLANK(C11)),ISBLANK(B11))</formula>
    </cfRule>
  </conditionalFormatting>
  <conditionalFormatting sqref="B1:D2">
    <cfRule type="expression" dxfId="70" priority="4" stopIfTrue="1">
      <formula>ISBLANK(B1)</formula>
    </cfRule>
  </conditionalFormatting>
  <conditionalFormatting sqref="C3">
    <cfRule type="expression" dxfId="69" priority="3" stopIfTrue="1">
      <formula>ISBLANK(C3)</formula>
    </cfRule>
  </conditionalFormatting>
  <conditionalFormatting sqref="E3">
    <cfRule type="expression" dxfId="68" priority="2" stopIfTrue="1">
      <formula>ISBLANK(E3)</formula>
    </cfRule>
  </conditionalFormatting>
  <conditionalFormatting sqref="I11:I40">
    <cfRule type="expression" priority="8" stopIfTrue="1">
      <formula>AND(SUM($N11:$R11)&gt;0,NOT(ISBLANK(I11)))</formula>
    </cfRule>
    <cfRule type="expression" dxfId="67" priority="9" stopIfTrue="1">
      <formula>SUM($N11:$R11)&gt;0</formula>
    </cfRule>
  </conditionalFormatting>
  <conditionalFormatting sqref="J11:L40">
    <cfRule type="expression" dxfId="66" priority="1" stopIfTrue="1">
      <formula>AND(NOT(ISBLANK($C11)),ISBLANK(J11))</formula>
    </cfRule>
  </conditionalFormatting>
  <dataValidations count="3">
    <dataValidation type="textLength" operator="lessThan" allowBlank="1" showInputMessage="1" showErrorMessage="1" sqref="B2:D2" xr:uid="{4B4B0DEB-1356-487E-8284-314DD64BDFCE}">
      <formula1>250</formula1>
    </dataValidation>
    <dataValidation type="date" allowBlank="1" showInputMessage="1" showErrorMessage="1" sqref="E3 C3" xr:uid="{8FDF2235-FF01-4765-8FF4-1F79678D788C}">
      <formula1>44938</formula1>
      <formula2>73031</formula2>
    </dataValidation>
    <dataValidation type="list" allowBlank="1" showInputMessage="1" showErrorMessage="1" sqref="B11:B40" xr:uid="{9539CBA3-0D50-4196-8881-91EF8288B040}">
      <formula1>$B$45:$B$49</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CEC0-7A10-457E-B709-687F5E44C6C6}">
  <sheetPr>
    <tabColor theme="4"/>
  </sheetPr>
  <dimension ref="A1:X70"/>
  <sheetViews>
    <sheetView zoomScale="70" zoomScaleNormal="70"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112</v>
      </c>
      <c r="C2" s="176"/>
      <c r="D2" s="176"/>
      <c r="E2" s="60"/>
      <c r="F2" s="60"/>
      <c r="G2" s="60"/>
      <c r="H2" s="60"/>
      <c r="I2" s="60"/>
    </row>
    <row r="3" spans="1:24" s="58" customFormat="1" ht="36" customHeight="1" x14ac:dyDescent="0.25">
      <c r="A3" s="61" t="s">
        <v>88</v>
      </c>
      <c r="B3" s="62" t="s">
        <v>3</v>
      </c>
      <c r="C3" s="63">
        <v>45181</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F11" s="201"/>
      <c r="G11" s="166"/>
      <c r="H11" s="167"/>
      <c r="I11" s="78"/>
      <c r="J11" s="79"/>
      <c r="K11" s="80"/>
      <c r="L11" s="80"/>
      <c r="N11" s="58" t="b">
        <f>OR(F11&lt;100,LEN(F11)=2)</f>
        <v>1</v>
      </c>
      <c r="O11" s="58" t="b">
        <f>OR(G11&lt;1000,LEN(G11)=3)</f>
        <v>1</v>
      </c>
      <c r="P11" s="58" t="b">
        <f>IF(H11&lt;1000,TRUE)</f>
        <v>1</v>
      </c>
      <c r="Q11" s="58" t="e">
        <f>OR(#REF!&lt;100000,LEN(#REF!)=5)</f>
        <v>#REF!</v>
      </c>
    </row>
    <row r="12" spans="1:24" s="58" customFormat="1" ht="20.100000000000001" customHeight="1" x14ac:dyDescent="0.3">
      <c r="A12" s="75">
        <v>45210</v>
      </c>
      <c r="B12" s="76" t="s">
        <v>27</v>
      </c>
      <c r="C12" s="77">
        <v>105</v>
      </c>
      <c r="D12" s="77">
        <v>17.5</v>
      </c>
      <c r="E12" s="77">
        <v>87.5</v>
      </c>
      <c r="F12" s="81">
        <v>611</v>
      </c>
      <c r="G12" s="83">
        <v>4041</v>
      </c>
      <c r="H12" s="82">
        <v>61126</v>
      </c>
      <c r="I12" s="78" t="s">
        <v>125</v>
      </c>
      <c r="J12" s="79" t="s">
        <v>126</v>
      </c>
      <c r="K12" s="80" t="s">
        <v>127</v>
      </c>
      <c r="L12" s="80" t="s">
        <v>128</v>
      </c>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201"/>
      <c r="G17" s="166"/>
      <c r="H17" s="167"/>
      <c r="I17" s="78"/>
      <c r="J17" s="79"/>
      <c r="K17" s="80"/>
      <c r="L17" s="80"/>
      <c r="N17" s="58" t="b">
        <f>OR(F17&lt;100,LEN(F17)=2)</f>
        <v>1</v>
      </c>
      <c r="O17" s="58" t="b">
        <f>OR(G17&lt;1000,LEN(G17)=3)</f>
        <v>1</v>
      </c>
      <c r="P17" s="58" t="b">
        <f>IF(H17&lt;1000,TRUE)</f>
        <v>1</v>
      </c>
      <c r="Q17" s="58" t="e">
        <f>OR(#REF!&lt;100000,LEN(#REF!)=5)</f>
        <v>#REF!</v>
      </c>
    </row>
    <row r="18" spans="1:17" s="58" customFormat="1" ht="20.100000000000001" customHeight="1" x14ac:dyDescent="0.3">
      <c r="A18" s="75"/>
      <c r="B18" s="76"/>
      <c r="C18" s="77"/>
      <c r="D18" s="77"/>
      <c r="E18" s="77"/>
      <c r="F18" s="201"/>
      <c r="G18" s="166"/>
      <c r="H18" s="167"/>
      <c r="I18" s="78"/>
      <c r="J18" s="79"/>
      <c r="K18" s="80"/>
      <c r="L18" s="80"/>
      <c r="N18" s="58" t="b">
        <f>OR(F18&lt;100,LEN(F18)=2)</f>
        <v>1</v>
      </c>
      <c r="O18" s="58" t="b">
        <f>OR(G18&lt;1000,LEN(G18)=3)</f>
        <v>1</v>
      </c>
      <c r="P18" s="58" t="b">
        <f>IF(H18&lt;1000,TRUE)</f>
        <v>1</v>
      </c>
      <c r="Q18" s="58" t="e">
        <f>OR(#REF!&lt;100000,LEN(#REF!)=5)</f>
        <v>#REF!</v>
      </c>
    </row>
    <row r="19" spans="1:17" s="58" customFormat="1" ht="20.100000000000001" customHeight="1" thickBot="1" x14ac:dyDescent="0.3">
      <c r="A19" s="168" t="s">
        <v>96</v>
      </c>
      <c r="B19" s="169"/>
      <c r="C19" s="84">
        <f>SUM(C12:C18)</f>
        <v>105</v>
      </c>
      <c r="D19" s="84">
        <f>SUM(D12:D18)</f>
        <v>17.5</v>
      </c>
      <c r="E19" s="84">
        <f>SUM(E12:E18)</f>
        <v>87.5</v>
      </c>
      <c r="F19" s="170"/>
      <c r="G19" s="171"/>
      <c r="H19" s="172"/>
      <c r="I19" s="85"/>
      <c r="J19" s="86"/>
      <c r="K19" s="87"/>
      <c r="L19" s="88"/>
    </row>
    <row r="22" spans="1:17" s="89" customFormat="1" ht="15.75" x14ac:dyDescent="0.25">
      <c r="B22" s="173" t="s">
        <v>97</v>
      </c>
      <c r="C22" s="174"/>
    </row>
    <row r="23" spans="1:17" s="89" customFormat="1" ht="15" x14ac:dyDescent="0.2">
      <c r="B23" s="90" t="s">
        <v>24</v>
      </c>
      <c r="C23" s="91" t="s">
        <v>25</v>
      </c>
    </row>
    <row r="24" spans="1:17" s="89" customFormat="1" ht="15" x14ac:dyDescent="0.2">
      <c r="B24" s="90" t="s">
        <v>19</v>
      </c>
      <c r="C24" s="91" t="s">
        <v>26</v>
      </c>
    </row>
    <row r="25" spans="1:17" s="89" customFormat="1" ht="15" x14ac:dyDescent="0.2">
      <c r="B25" s="90" t="s">
        <v>27</v>
      </c>
      <c r="C25" s="91" t="s">
        <v>98</v>
      </c>
    </row>
    <row r="26" spans="1:17" s="89" customFormat="1" ht="15" x14ac:dyDescent="0.2">
      <c r="B26" s="90" t="s">
        <v>83</v>
      </c>
      <c r="C26" s="91" t="s">
        <v>99</v>
      </c>
    </row>
    <row r="27" spans="1:17" s="89" customFormat="1" ht="15" x14ac:dyDescent="0.2">
      <c r="B27" s="92" t="s">
        <v>21</v>
      </c>
      <c r="C27" s="93" t="s">
        <v>29</v>
      </c>
    </row>
    <row r="30" spans="1:17" x14ac:dyDescent="0.2">
      <c r="B30" s="164"/>
      <c r="C30" s="164"/>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2" customFormat="1" x14ac:dyDescent="0.2"/>
    <row r="63" customFormat="1" x14ac:dyDescent="0.2"/>
    <row r="64" customFormat="1" x14ac:dyDescent="0.2"/>
    <row r="65" customFormat="1" x14ac:dyDescent="0.2"/>
    <row r="66" customFormat="1" x14ac:dyDescent="0.2"/>
    <row r="67" customFormat="1" x14ac:dyDescent="0.2"/>
    <row r="70" customFormat="1" x14ac:dyDescent="0.2"/>
  </sheetData>
  <mergeCells count="17">
    <mergeCell ref="F18:H18"/>
    <mergeCell ref="A19:B19"/>
    <mergeCell ref="F19:H19"/>
    <mergeCell ref="B22:C22"/>
    <mergeCell ref="B30:C30"/>
    <mergeCell ref="F11:H11"/>
    <mergeCell ref="F17:H17"/>
    <mergeCell ref="B1:D1"/>
    <mergeCell ref="B2:D2"/>
    <mergeCell ref="A5:L5"/>
    <mergeCell ref="A7:A9"/>
    <mergeCell ref="F7:H7"/>
    <mergeCell ref="I7:I9"/>
    <mergeCell ref="J7:J9"/>
    <mergeCell ref="K7:K9"/>
    <mergeCell ref="L7:L9"/>
    <mergeCell ref="F8:H9"/>
  </mergeCells>
  <conditionalFormatting sqref="A12:A18">
    <cfRule type="expression" dxfId="65" priority="10" stopIfTrue="1">
      <formula>AND(NOT(ISBLANK(C12)),ISBLANK(A12))</formula>
    </cfRule>
  </conditionalFormatting>
  <conditionalFormatting sqref="B12:B18">
    <cfRule type="expression" dxfId="64" priority="9" stopIfTrue="1">
      <formula>AND(NOT(ISBLANK(C12)),ISBLANK(B12))</formula>
    </cfRule>
  </conditionalFormatting>
  <conditionalFormatting sqref="B1:D2">
    <cfRule type="expression" dxfId="63" priority="8" stopIfTrue="1">
      <formula>ISBLANK(B1)</formula>
    </cfRule>
  </conditionalFormatting>
  <conditionalFormatting sqref="C3">
    <cfRule type="expression" dxfId="62" priority="7" stopIfTrue="1">
      <formula>ISBLANK(C3)</formula>
    </cfRule>
  </conditionalFormatting>
  <conditionalFormatting sqref="E3">
    <cfRule type="expression" dxfId="61" priority="3" stopIfTrue="1">
      <formula>ISBLANK(E3)</formula>
    </cfRule>
  </conditionalFormatting>
  <conditionalFormatting sqref="I11">
    <cfRule type="expression" priority="5" stopIfTrue="1">
      <formula>AND(SUM($N11:$R11)&gt;0,NOT(ISBLANK(I11)))</formula>
    </cfRule>
    <cfRule type="expression" dxfId="60" priority="6" stopIfTrue="1">
      <formula>SUM($N11:$R11)&gt;0</formula>
    </cfRule>
  </conditionalFormatting>
  <conditionalFormatting sqref="I12:I18">
    <cfRule type="expression" priority="1" stopIfTrue="1">
      <formula>AND(SUM($N12:$R12)&gt;0,NOT(ISBLANK(I12)))</formula>
    </cfRule>
    <cfRule type="expression" dxfId="59" priority="2" stopIfTrue="1">
      <formula>SUM($N12:$R12)&gt;0</formula>
    </cfRule>
  </conditionalFormatting>
  <conditionalFormatting sqref="J11:L11">
    <cfRule type="expression" dxfId="58" priority="11" stopIfTrue="1">
      <formula>AND(NOT(ISBLANK(#REF!)),ISBLANK(J11))</formula>
    </cfRule>
  </conditionalFormatting>
  <conditionalFormatting sqref="J12:L18">
    <cfRule type="expression" dxfId="57" priority="4" stopIfTrue="1">
      <formula>AND(NOT(ISBLANK($C12)),ISBLANK(J12))</formula>
    </cfRule>
  </conditionalFormatting>
  <dataValidations count="3">
    <dataValidation type="textLength" operator="lessThan" allowBlank="1" showInputMessage="1" showErrorMessage="1" sqref="B2:D2" xr:uid="{AC94778B-DFEB-47C6-AA6E-BF14B635D65F}">
      <formula1>250</formula1>
    </dataValidation>
    <dataValidation type="date" allowBlank="1" showInputMessage="1" showErrorMessage="1" sqref="E3 C3" xr:uid="{3ABEC67F-9D6F-4BAC-83AD-AD5704B083A1}">
      <formula1>44938</formula1>
      <formula2>73031</formula2>
    </dataValidation>
    <dataValidation type="list" allowBlank="1" showInputMessage="1" showErrorMessage="1" sqref="B12:B18" xr:uid="{6E2BD415-0DF8-464A-ACDF-39AB6D9C715A}">
      <formula1>$B$23:$B$27</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34ED-175B-46F9-B6F6-EB3DF8AEE8A2}">
  <sheetPr>
    <tabColor rgb="FF00B0F0"/>
  </sheetPr>
  <dimension ref="A1:X35"/>
  <sheetViews>
    <sheetView zoomScale="55" zoomScaleNormal="55" workbookViewId="0">
      <selection activeCell="E22" sqref="D22:E2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87.7109375" bestFit="1" customWidth="1"/>
    <col min="11" max="11" width="27.42578125" customWidth="1"/>
    <col min="12" max="12" width="46.8554687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112</v>
      </c>
      <c r="C2" s="176"/>
      <c r="D2" s="176"/>
      <c r="E2" s="60"/>
      <c r="F2" s="60"/>
      <c r="G2" s="60"/>
      <c r="H2" s="60"/>
      <c r="I2" s="60"/>
    </row>
    <row r="3" spans="1:24" s="58" customFormat="1" ht="36" customHeight="1" x14ac:dyDescent="0.25">
      <c r="A3" s="61" t="s">
        <v>88</v>
      </c>
      <c r="B3" s="62" t="s">
        <v>3</v>
      </c>
      <c r="C3" s="63">
        <v>45181</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customHeight="1"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c r="L10" s="74"/>
    </row>
    <row r="11" spans="1:24" s="100" customFormat="1" ht="20.100000000000001" customHeight="1" x14ac:dyDescent="0.3">
      <c r="A11" s="75">
        <v>45195</v>
      </c>
      <c r="B11" s="76" t="s">
        <v>19</v>
      </c>
      <c r="C11" s="77">
        <v>8.4499999999999993</v>
      </c>
      <c r="D11" s="77">
        <v>0</v>
      </c>
      <c r="E11" s="77">
        <f>C11-D11</f>
        <v>8.4499999999999993</v>
      </c>
      <c r="F11" s="95">
        <v>611</v>
      </c>
      <c r="G11" s="96">
        <v>4200</v>
      </c>
      <c r="H11" s="97">
        <v>61106</v>
      </c>
      <c r="I11" s="98" t="s">
        <v>193</v>
      </c>
      <c r="J11" s="80" t="s">
        <v>194</v>
      </c>
      <c r="K11" s="80" t="s">
        <v>195</v>
      </c>
      <c r="L11" s="99" t="s">
        <v>104</v>
      </c>
      <c r="N11" s="100" t="b">
        <v>0</v>
      </c>
      <c r="O11" s="100" t="b">
        <v>0</v>
      </c>
      <c r="P11" s="100" t="b">
        <v>1</v>
      </c>
      <c r="Q11" s="100" t="e">
        <v>#REF!</v>
      </c>
      <c r="S11" s="101"/>
    </row>
    <row r="12" spans="1:24" s="100" customFormat="1" ht="20.100000000000001" customHeight="1" x14ac:dyDescent="0.3">
      <c r="A12" s="75">
        <v>45196</v>
      </c>
      <c r="B12" s="76" t="s">
        <v>19</v>
      </c>
      <c r="C12" s="77">
        <v>68.36</v>
      </c>
      <c r="D12" s="77">
        <v>0</v>
      </c>
      <c r="E12" s="77">
        <f>C12-D12</f>
        <v>68.36</v>
      </c>
      <c r="F12" s="95">
        <v>595</v>
      </c>
      <c r="G12" s="96">
        <v>3022</v>
      </c>
      <c r="H12" s="97"/>
      <c r="I12" s="98" t="s">
        <v>113</v>
      </c>
      <c r="J12" s="80" t="s">
        <v>196</v>
      </c>
      <c r="K12" s="80" t="s">
        <v>197</v>
      </c>
      <c r="L12" s="99" t="s">
        <v>198</v>
      </c>
      <c r="N12" s="100" t="e">
        <v>#REF!</v>
      </c>
      <c r="O12" s="100" t="e">
        <v>#REF!</v>
      </c>
      <c r="P12" s="100" t="e">
        <v>#REF!</v>
      </c>
      <c r="Q12" s="100" t="e">
        <v>#REF!</v>
      </c>
      <c r="S12" s="101"/>
    </row>
    <row r="13" spans="1:24" s="100" customFormat="1" ht="20.100000000000001" customHeight="1" x14ac:dyDescent="0.3">
      <c r="A13" s="75">
        <v>45200</v>
      </c>
      <c r="B13" s="76" t="s">
        <v>19</v>
      </c>
      <c r="C13" s="77">
        <v>323.68</v>
      </c>
      <c r="D13" s="77">
        <v>0</v>
      </c>
      <c r="E13" s="77">
        <f>C13-D13</f>
        <v>323.68</v>
      </c>
      <c r="F13" s="95">
        <v>595</v>
      </c>
      <c r="G13" s="96">
        <v>1105</v>
      </c>
      <c r="H13" s="97"/>
      <c r="I13" s="98" t="s">
        <v>199</v>
      </c>
      <c r="J13" s="80" t="s">
        <v>200</v>
      </c>
      <c r="K13" s="80" t="s">
        <v>201</v>
      </c>
      <c r="L13" s="99" t="s">
        <v>116</v>
      </c>
      <c r="S13" s="101"/>
    </row>
    <row r="14" spans="1:24" s="100" customFormat="1" ht="20.100000000000001" customHeight="1" x14ac:dyDescent="0.3">
      <c r="A14" s="75">
        <v>45200</v>
      </c>
      <c r="B14" s="76" t="s">
        <v>27</v>
      </c>
      <c r="C14" s="126">
        <v>21.98</v>
      </c>
      <c r="D14" s="77">
        <f>1.12+2.55</f>
        <v>3.67</v>
      </c>
      <c r="E14" s="77">
        <f t="shared" ref="E14:E15" si="0">C14-D14</f>
        <v>18.310000000000002</v>
      </c>
      <c r="F14" s="95">
        <v>595</v>
      </c>
      <c r="G14" s="96">
        <v>4202</v>
      </c>
      <c r="H14" s="97"/>
      <c r="I14" s="98" t="s">
        <v>113</v>
      </c>
      <c r="J14" s="80" t="s">
        <v>202</v>
      </c>
      <c r="K14" s="80" t="s">
        <v>20</v>
      </c>
      <c r="L14" s="99" t="s">
        <v>102</v>
      </c>
      <c r="S14" s="101"/>
    </row>
    <row r="15" spans="1:24" s="100" customFormat="1" ht="20.100000000000001" customHeight="1" x14ac:dyDescent="0.3">
      <c r="A15" s="75">
        <v>45209</v>
      </c>
      <c r="B15" s="76" t="s">
        <v>27</v>
      </c>
      <c r="C15" s="77">
        <v>5.98</v>
      </c>
      <c r="D15" s="77">
        <f>2.49*2</f>
        <v>4.9800000000000004</v>
      </c>
      <c r="E15" s="77">
        <f t="shared" si="0"/>
        <v>1</v>
      </c>
      <c r="F15" s="95">
        <v>611</v>
      </c>
      <c r="G15" s="96">
        <v>4014</v>
      </c>
      <c r="H15" s="97">
        <v>61122</v>
      </c>
      <c r="I15" s="98" t="s">
        <v>203</v>
      </c>
      <c r="J15" s="102" t="s">
        <v>204</v>
      </c>
      <c r="K15" s="80" t="s">
        <v>20</v>
      </c>
      <c r="L15" s="99" t="s">
        <v>102</v>
      </c>
      <c r="S15" s="101"/>
    </row>
    <row r="16" spans="1:24" s="100" customFormat="1" ht="20.100000000000001" customHeight="1" x14ac:dyDescent="0.3">
      <c r="A16" s="75"/>
      <c r="B16" s="76"/>
      <c r="C16" s="126"/>
      <c r="D16" s="77"/>
      <c r="E16" s="77"/>
      <c r="F16" s="95"/>
      <c r="G16" s="96"/>
      <c r="H16" s="97"/>
      <c r="I16" s="98"/>
      <c r="J16" s="80"/>
      <c r="K16" s="80"/>
      <c r="L16" s="99"/>
      <c r="S16" s="101"/>
    </row>
    <row r="17" spans="1:19" s="111" customFormat="1" ht="20.100000000000001" customHeight="1" x14ac:dyDescent="0.3">
      <c r="A17" s="103"/>
      <c r="B17" s="104"/>
      <c r="C17" s="134"/>
      <c r="D17" s="105"/>
      <c r="E17" s="105"/>
      <c r="F17" s="106"/>
      <c r="G17" s="107"/>
      <c r="H17" s="108"/>
      <c r="I17" s="98"/>
      <c r="J17" s="109"/>
      <c r="K17" s="110"/>
      <c r="L17" s="99"/>
      <c r="S17" s="112"/>
    </row>
    <row r="18" spans="1:19" s="111" customFormat="1" ht="20.100000000000001" customHeight="1" x14ac:dyDescent="0.3">
      <c r="A18" s="103"/>
      <c r="B18" s="104"/>
      <c r="C18" s="134"/>
      <c r="D18" s="77"/>
      <c r="E18" s="105"/>
      <c r="F18" s="106"/>
      <c r="G18" s="107"/>
      <c r="H18" s="108"/>
      <c r="I18" s="98"/>
      <c r="J18" s="109"/>
      <c r="K18" s="110"/>
      <c r="L18" s="99"/>
      <c r="S18" s="112"/>
    </row>
    <row r="19" spans="1:19" s="100" customFormat="1" ht="20.100000000000001" customHeight="1" x14ac:dyDescent="0.3">
      <c r="A19" s="75"/>
      <c r="B19" s="76"/>
      <c r="C19" s="126"/>
      <c r="D19" s="157"/>
      <c r="E19" s="77"/>
      <c r="F19" s="95"/>
      <c r="G19" s="96"/>
      <c r="H19" s="97"/>
      <c r="I19" s="98"/>
      <c r="J19" s="80"/>
      <c r="K19" s="80"/>
      <c r="L19" s="99"/>
      <c r="S19" s="101"/>
    </row>
    <row r="20" spans="1:19" s="100" customFormat="1" ht="20.100000000000001" customHeight="1" x14ac:dyDescent="0.3">
      <c r="A20" s="75"/>
      <c r="B20" s="76"/>
      <c r="C20" s="77"/>
      <c r="D20" s="77"/>
      <c r="E20" s="77"/>
      <c r="F20" s="95"/>
      <c r="G20" s="96"/>
      <c r="H20" s="97"/>
      <c r="I20" s="78"/>
      <c r="J20" s="80"/>
      <c r="K20" s="80"/>
      <c r="L20" s="99"/>
      <c r="S20" s="101"/>
    </row>
    <row r="21" spans="1:19" s="58" customFormat="1" ht="20.100000000000001" customHeight="1" x14ac:dyDescent="0.3">
      <c r="A21" s="75"/>
      <c r="B21" s="76"/>
      <c r="C21" s="77"/>
      <c r="D21" s="77"/>
      <c r="E21" s="77"/>
      <c r="F21" s="95"/>
      <c r="G21" s="96"/>
      <c r="H21" s="97"/>
      <c r="I21" s="78"/>
      <c r="J21" s="80"/>
      <c r="K21" s="80"/>
      <c r="L21" s="99"/>
    </row>
    <row r="22" spans="1:19" s="58" customFormat="1" ht="20.100000000000001" customHeight="1" thickBot="1" x14ac:dyDescent="0.3">
      <c r="A22" s="168" t="s">
        <v>96</v>
      </c>
      <c r="B22" s="169"/>
      <c r="C22" s="84">
        <f>SUM(C11:C21)</f>
        <v>428.45000000000005</v>
      </c>
      <c r="D22" s="84">
        <f>SUM(D11:D21)</f>
        <v>8.65</v>
      </c>
      <c r="E22" s="84">
        <f>SUM(E11:E21)</f>
        <v>419.8</v>
      </c>
      <c r="F22" s="170"/>
      <c r="G22" s="171"/>
      <c r="H22" s="172"/>
      <c r="I22" s="85"/>
      <c r="J22" s="86"/>
      <c r="K22" s="87"/>
      <c r="L22" s="88"/>
    </row>
    <row r="23" spans="1:19" ht="20.100000000000001" customHeight="1" x14ac:dyDescent="0.2"/>
    <row r="24" spans="1:19" ht="20.100000000000001" customHeight="1" x14ac:dyDescent="0.2"/>
    <row r="25" spans="1:19" s="89" customFormat="1" ht="20.100000000000001" customHeight="1" x14ac:dyDescent="0.25">
      <c r="B25" s="173" t="s">
        <v>97</v>
      </c>
      <c r="C25" s="174"/>
    </row>
    <row r="26" spans="1:19" s="89" customFormat="1" ht="20.100000000000001" customHeight="1" x14ac:dyDescent="0.2">
      <c r="B26" s="90" t="s">
        <v>24</v>
      </c>
      <c r="C26" s="91" t="s">
        <v>25</v>
      </c>
    </row>
    <row r="27" spans="1:19" s="89" customFormat="1" ht="20.100000000000001" customHeight="1" x14ac:dyDescent="0.2">
      <c r="B27" s="90" t="s">
        <v>19</v>
      </c>
      <c r="C27" s="91" t="s">
        <v>26</v>
      </c>
    </row>
    <row r="28" spans="1:19" s="89" customFormat="1" ht="20.100000000000001" customHeight="1" x14ac:dyDescent="0.2">
      <c r="B28" s="90" t="s">
        <v>27</v>
      </c>
      <c r="C28" s="91" t="s">
        <v>98</v>
      </c>
    </row>
    <row r="29" spans="1:19" s="89" customFormat="1" ht="20.100000000000001" customHeight="1" x14ac:dyDescent="0.2">
      <c r="B29" s="90" t="s">
        <v>83</v>
      </c>
      <c r="C29" s="91" t="s">
        <v>99</v>
      </c>
    </row>
    <row r="30" spans="1:19" s="89" customFormat="1" ht="20.100000000000001" customHeight="1" x14ac:dyDescent="0.2">
      <c r="B30" s="92" t="s">
        <v>21</v>
      </c>
      <c r="C30" s="93" t="s">
        <v>29</v>
      </c>
    </row>
    <row r="31" spans="1:19" ht="20.100000000000001" customHeight="1" x14ac:dyDescent="0.2"/>
    <row r="32" spans="1:19" ht="20.100000000000001" customHeight="1" x14ac:dyDescent="0.2"/>
    <row r="33" spans="2:3" ht="20.100000000000001" customHeight="1" x14ac:dyDescent="0.2">
      <c r="B33" s="164"/>
      <c r="C33" s="164"/>
    </row>
    <row r="34" spans="2:3" ht="20.100000000000001" customHeight="1" x14ac:dyDescent="0.2"/>
    <row r="35" spans="2:3" ht="20.100000000000001" customHeight="1" x14ac:dyDescent="0.2"/>
  </sheetData>
  <mergeCells count="14">
    <mergeCell ref="B25:C25"/>
    <mergeCell ref="B33:C33"/>
    <mergeCell ref="B1:D1"/>
    <mergeCell ref="B2:D2"/>
    <mergeCell ref="A5:L5"/>
    <mergeCell ref="A7:A9"/>
    <mergeCell ref="F7:H7"/>
    <mergeCell ref="I7:I9"/>
    <mergeCell ref="J7:J9"/>
    <mergeCell ref="K7:K9"/>
    <mergeCell ref="L7:L9"/>
    <mergeCell ref="F8:H9"/>
    <mergeCell ref="A22:B22"/>
    <mergeCell ref="F22:H22"/>
  </mergeCells>
  <conditionalFormatting sqref="A11:A21">
    <cfRule type="expression" dxfId="56" priority="9" stopIfTrue="1">
      <formula>AND(NOT(ISBLANK(C11)),ISBLANK(A11))</formula>
    </cfRule>
  </conditionalFormatting>
  <conditionalFormatting sqref="B11:B21">
    <cfRule type="expression" dxfId="55" priority="7" stopIfTrue="1">
      <formula>AND(NOT(ISBLANK(C11)),ISBLANK(B11))</formula>
    </cfRule>
  </conditionalFormatting>
  <conditionalFormatting sqref="B1:D2">
    <cfRule type="expression" dxfId="54" priority="19" stopIfTrue="1">
      <formula>ISBLANK(B1)</formula>
    </cfRule>
  </conditionalFormatting>
  <conditionalFormatting sqref="C3">
    <cfRule type="expression" dxfId="53" priority="18" stopIfTrue="1">
      <formula>ISBLANK(C3)</formula>
    </cfRule>
  </conditionalFormatting>
  <conditionalFormatting sqref="E3">
    <cfRule type="expression" dxfId="52" priority="17" stopIfTrue="1">
      <formula>ISBLANK(E3)</formula>
    </cfRule>
  </conditionalFormatting>
  <conditionalFormatting sqref="I11">
    <cfRule type="expression" priority="4" stopIfTrue="1">
      <formula>AND(SUM(#REF!)&gt;0,NOT(ISBLANK(I11)))</formula>
    </cfRule>
    <cfRule type="expression" dxfId="51" priority="5" stopIfTrue="1">
      <formula>SUM(#REF!)&gt;0</formula>
    </cfRule>
  </conditionalFormatting>
  <conditionalFormatting sqref="I12:I19">
    <cfRule type="expression" priority="2" stopIfTrue="1">
      <formula>AND(SUM(#REF!)&gt;0,NOT(ISBLANK(I12)))</formula>
    </cfRule>
    <cfRule type="expression" dxfId="50" priority="3" stopIfTrue="1">
      <formula>SUM(#REF!)&gt;0</formula>
    </cfRule>
  </conditionalFormatting>
  <conditionalFormatting sqref="I20:I21">
    <cfRule type="expression" priority="13" stopIfTrue="1">
      <formula>AND(SUM($N20:$R20)&gt;0,NOT(ISBLANK(I20)))</formula>
    </cfRule>
    <cfRule type="expression" dxfId="49" priority="14" stopIfTrue="1">
      <formula>SUM($N20:$R20)&gt;0</formula>
    </cfRule>
    <cfRule type="expression" priority="15" stopIfTrue="1">
      <formula>AND(SUM(#REF!)&gt;0,NOT(ISBLANK(I20)))</formula>
    </cfRule>
    <cfRule type="expression" dxfId="48" priority="16" stopIfTrue="1">
      <formula>SUM(#REF!)&gt;0</formula>
    </cfRule>
  </conditionalFormatting>
  <conditionalFormatting sqref="J17:J18">
    <cfRule type="expression" dxfId="47" priority="11" stopIfTrue="1">
      <formula>AND(NOT(ISBLANK($C16)),ISBLANK(J17))</formula>
    </cfRule>
  </conditionalFormatting>
  <conditionalFormatting sqref="J11:K14 J15:J16">
    <cfRule type="expression" dxfId="46" priority="6" stopIfTrue="1">
      <formula>AND(NOT(ISBLANK($C11)),ISBLANK(J11))</formula>
    </cfRule>
  </conditionalFormatting>
  <conditionalFormatting sqref="J19:L21">
    <cfRule type="expression" dxfId="45" priority="12" stopIfTrue="1">
      <formula>AND(NOT(ISBLANK($C19)),ISBLANK(J19))</formula>
    </cfRule>
  </conditionalFormatting>
  <conditionalFormatting sqref="K15">
    <cfRule type="expression" dxfId="44" priority="8" stopIfTrue="1">
      <formula>AND(NOT(ISBLANK($C15)),ISBLANK(K15))</formula>
    </cfRule>
  </conditionalFormatting>
  <conditionalFormatting sqref="K16:L18">
    <cfRule type="expression" dxfId="43" priority="10" stopIfTrue="1">
      <formula>AND(NOT(ISBLANK($C16)),ISBLANK(K16))</formula>
    </cfRule>
  </conditionalFormatting>
  <conditionalFormatting sqref="L11:L15">
    <cfRule type="expression" dxfId="42" priority="1" stopIfTrue="1">
      <formula>AND(NOT(ISBLANK($C11)),ISBLANK(L11))</formula>
    </cfRule>
  </conditionalFormatting>
  <dataValidations count="3">
    <dataValidation type="textLength" operator="lessThan" allowBlank="1" showInputMessage="1" showErrorMessage="1" sqref="B2:D2" xr:uid="{A8BF47FE-0983-4E8F-9254-6F5F46307391}">
      <formula1>250</formula1>
    </dataValidation>
    <dataValidation type="date" allowBlank="1" showInputMessage="1" showErrorMessage="1" sqref="E3 C3" xr:uid="{3417F44F-F99E-422D-844E-3F343CF9619A}">
      <formula1>44938</formula1>
      <formula2>73031</formula2>
    </dataValidation>
    <dataValidation type="list" allowBlank="1" showInputMessage="1" showErrorMessage="1" sqref="B11:B21" xr:uid="{4CD68FF7-B7F2-4253-AC94-A50F4766C94D}">
      <formula1>$B$27:$B$31</formula1>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74A3-ADC2-4A91-AA67-26F00D96A747}">
  <sheetPr>
    <tabColor rgb="FF00B0F0"/>
  </sheetPr>
  <dimension ref="A1:X33"/>
  <sheetViews>
    <sheetView zoomScale="70" zoomScaleNormal="70" workbookViewId="0">
      <selection activeCell="F11" sqref="F11:H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5" t="s">
        <v>84</v>
      </c>
      <c r="C1" s="176"/>
      <c r="D1" s="176"/>
      <c r="E1" s="56"/>
      <c r="F1" s="56"/>
      <c r="G1" s="56"/>
      <c r="H1" s="56"/>
      <c r="I1" s="56"/>
      <c r="J1" s="57"/>
      <c r="K1" s="57"/>
      <c r="L1" s="57"/>
    </row>
    <row r="2" spans="1:24" s="58" customFormat="1" ht="18" x14ac:dyDescent="0.25">
      <c r="A2" s="59" t="s">
        <v>87</v>
      </c>
      <c r="B2" s="175" t="s">
        <v>119</v>
      </c>
      <c r="C2" s="176"/>
      <c r="D2" s="176"/>
      <c r="E2" s="60"/>
      <c r="F2" s="60"/>
      <c r="G2" s="60"/>
      <c r="H2" s="60"/>
      <c r="I2" s="60"/>
    </row>
    <row r="3" spans="1:24" s="58" customFormat="1" ht="36" customHeight="1" x14ac:dyDescent="0.25">
      <c r="A3" s="61" t="s">
        <v>88</v>
      </c>
      <c r="B3" s="62" t="s">
        <v>3</v>
      </c>
      <c r="C3" s="63">
        <v>45181</v>
      </c>
      <c r="D3" s="62" t="s">
        <v>4</v>
      </c>
      <c r="E3" s="63">
        <v>45210</v>
      </c>
      <c r="F3" s="64"/>
    </row>
    <row r="4" spans="1:24" s="58" customFormat="1" ht="18.75" thickBot="1" x14ac:dyDescent="0.3">
      <c r="A4" s="65"/>
      <c r="B4" s="65"/>
      <c r="C4" s="65"/>
      <c r="D4" s="65"/>
      <c r="E4" s="65"/>
      <c r="F4" s="66"/>
      <c r="G4" s="66"/>
      <c r="H4" s="66"/>
      <c r="I4" s="65"/>
      <c r="J4" s="65"/>
      <c r="K4" s="65"/>
    </row>
    <row r="5" spans="1:24" s="58" customFormat="1" ht="18.600000000000001" customHeight="1" thickBot="1" x14ac:dyDescent="0.3">
      <c r="A5" s="177" t="s">
        <v>89</v>
      </c>
      <c r="B5" s="178"/>
      <c r="C5" s="178"/>
      <c r="D5" s="178"/>
      <c r="E5" s="178"/>
      <c r="F5" s="178"/>
      <c r="G5" s="178"/>
      <c r="H5" s="178"/>
      <c r="I5" s="178"/>
      <c r="J5" s="178"/>
      <c r="K5" s="178"/>
      <c r="L5" s="179"/>
    </row>
    <row r="6" spans="1:24" s="58" customFormat="1" ht="18"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17.45" customHeight="1" x14ac:dyDescent="0.25">
      <c r="A9" s="182"/>
      <c r="B9" s="71"/>
      <c r="C9" s="71" t="s">
        <v>18</v>
      </c>
      <c r="D9" s="71" t="s">
        <v>18</v>
      </c>
      <c r="E9" s="71" t="s">
        <v>18</v>
      </c>
      <c r="F9" s="198"/>
      <c r="G9" s="199"/>
      <c r="H9" s="200"/>
      <c r="I9" s="188"/>
      <c r="J9" s="188"/>
      <c r="K9" s="191"/>
      <c r="L9" s="194"/>
    </row>
    <row r="10" spans="1:24" s="58" customFormat="1" ht="18" x14ac:dyDescent="0.25">
      <c r="A10" s="72"/>
      <c r="B10" s="71"/>
      <c r="C10" s="71"/>
      <c r="D10" s="71"/>
      <c r="E10" s="71"/>
      <c r="F10" s="71"/>
      <c r="G10" s="71"/>
      <c r="H10" s="71"/>
      <c r="I10" s="71"/>
      <c r="J10" s="73"/>
      <c r="K10" s="74"/>
      <c r="L10" s="74"/>
    </row>
    <row r="11" spans="1:24" s="58" customFormat="1" ht="18" x14ac:dyDescent="0.25">
      <c r="A11" s="47">
        <v>45208</v>
      </c>
      <c r="B11" s="125" t="s">
        <v>19</v>
      </c>
      <c r="C11" s="77">
        <v>108</v>
      </c>
      <c r="D11" s="77">
        <v>0</v>
      </c>
      <c r="E11" s="77">
        <v>108</v>
      </c>
      <c r="F11" s="219" t="s">
        <v>256</v>
      </c>
      <c r="G11" s="220"/>
      <c r="H11" s="221"/>
      <c r="I11" s="121" t="s">
        <v>166</v>
      </c>
      <c r="J11" s="122" t="s">
        <v>167</v>
      </c>
      <c r="K11" s="122" t="s">
        <v>168</v>
      </c>
      <c r="L11" s="122" t="s">
        <v>137</v>
      </c>
      <c r="N11" s="58" t="b">
        <f>OR(F11&lt;100,LEN(F11)=2)</f>
        <v>0</v>
      </c>
      <c r="O11" s="58" t="b">
        <f>OR(G11&lt;1000,LEN(G11)=3)</f>
        <v>1</v>
      </c>
      <c r="P11" s="58" t="b">
        <f>IF(H11&lt;1000,TRUE)</f>
        <v>1</v>
      </c>
      <c r="Q11" s="58" t="e">
        <f>OR(#REF!&lt;100000,LEN(#REF!)=5)</f>
        <v>#REF!</v>
      </c>
    </row>
    <row r="12" spans="1:24" s="58" customFormat="1" ht="18" x14ac:dyDescent="0.25">
      <c r="A12" s="47"/>
      <c r="B12" s="76"/>
      <c r="C12" s="77"/>
      <c r="D12" s="77"/>
      <c r="E12" s="77"/>
      <c r="F12" s="202"/>
      <c r="G12" s="203"/>
      <c r="H12" s="204"/>
      <c r="I12" s="121"/>
      <c r="J12" s="122"/>
      <c r="K12" s="122"/>
      <c r="L12" s="122"/>
    </row>
    <row r="13" spans="1:24" s="58" customFormat="1" ht="18" x14ac:dyDescent="0.25">
      <c r="A13" s="47"/>
      <c r="B13" s="76"/>
      <c r="C13" s="126"/>
      <c r="D13" s="77"/>
      <c r="E13" s="77"/>
      <c r="F13" s="202"/>
      <c r="G13" s="203"/>
      <c r="H13" s="204"/>
      <c r="I13" s="121"/>
      <c r="J13" s="122"/>
      <c r="K13" s="122"/>
      <c r="L13" s="122"/>
    </row>
    <row r="14" spans="1:24" s="58" customFormat="1" ht="18" x14ac:dyDescent="0.25">
      <c r="A14" s="47"/>
      <c r="B14" s="76"/>
      <c r="C14" s="77"/>
      <c r="D14" s="77"/>
      <c r="E14" s="77"/>
      <c r="F14" s="202"/>
      <c r="G14" s="203"/>
      <c r="H14" s="204"/>
      <c r="I14" s="121"/>
      <c r="J14" s="122"/>
      <c r="K14" s="122"/>
      <c r="L14" s="122"/>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201"/>
      <c r="G21" s="166"/>
      <c r="H21" s="167"/>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68" t="s">
        <v>96</v>
      </c>
      <c r="B22" s="169"/>
      <c r="C22" s="84">
        <f>SUM(C11:C21)</f>
        <v>108</v>
      </c>
      <c r="D22" s="84">
        <f>SUM(D11:D21)</f>
        <v>0</v>
      </c>
      <c r="E22" s="84">
        <f>SUM(E11:E21)</f>
        <v>108</v>
      </c>
      <c r="F22" s="170"/>
      <c r="G22" s="171"/>
      <c r="H22" s="172"/>
      <c r="I22" s="85"/>
      <c r="J22" s="86"/>
      <c r="K22" s="87"/>
      <c r="L22" s="88"/>
    </row>
    <row r="25" spans="1:17" s="89" customFormat="1" ht="15.75" x14ac:dyDescent="0.25">
      <c r="B25" s="173" t="s">
        <v>97</v>
      </c>
      <c r="C25" s="174"/>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4"/>
      <c r="C33" s="164"/>
    </row>
  </sheetData>
  <mergeCells count="20">
    <mergeCell ref="B1:D1"/>
    <mergeCell ref="B2:D2"/>
    <mergeCell ref="A5:L5"/>
    <mergeCell ref="A7:A9"/>
    <mergeCell ref="F7:H7"/>
    <mergeCell ref="I7:I9"/>
    <mergeCell ref="J7:J9"/>
    <mergeCell ref="K7:K9"/>
    <mergeCell ref="L7:L9"/>
    <mergeCell ref="F8:H9"/>
    <mergeCell ref="A22:B22"/>
    <mergeCell ref="F22:H22"/>
    <mergeCell ref="B25:C25"/>
    <mergeCell ref="B33:C33"/>
    <mergeCell ref="F11:H11"/>
    <mergeCell ref="F12:H12"/>
    <mergeCell ref="F13:H13"/>
    <mergeCell ref="F14:H14"/>
    <mergeCell ref="F20:H20"/>
    <mergeCell ref="F21:H21"/>
  </mergeCells>
  <conditionalFormatting sqref="A11:A21">
    <cfRule type="expression" dxfId="41" priority="7" stopIfTrue="1">
      <formula>AND(NOT(ISBLANK(C11)),ISBLANK(A11))</formula>
    </cfRule>
  </conditionalFormatting>
  <conditionalFormatting sqref="B11:B21">
    <cfRule type="expression" dxfId="40" priority="14" stopIfTrue="1">
      <formula>AND(NOT(ISBLANK(C11)),ISBLANK(B11))</formula>
    </cfRule>
  </conditionalFormatting>
  <conditionalFormatting sqref="B1:D2">
    <cfRule type="expression" dxfId="39" priority="13" stopIfTrue="1">
      <formula>ISBLANK(B1)</formula>
    </cfRule>
  </conditionalFormatting>
  <conditionalFormatting sqref="C3">
    <cfRule type="expression" dxfId="38" priority="12" stopIfTrue="1">
      <formula>ISBLANK(C3)</formula>
    </cfRule>
  </conditionalFormatting>
  <conditionalFormatting sqref="E3">
    <cfRule type="expression" dxfId="37" priority="8" stopIfTrue="1">
      <formula>ISBLANK(E3)</formula>
    </cfRule>
  </conditionalFormatting>
  <conditionalFormatting sqref="I11:I14">
    <cfRule type="expression" priority="5" stopIfTrue="1">
      <formula>AND(SUM($P11:$T11)&gt;0,NOT(ISBLANK(I11)))</formula>
    </cfRule>
    <cfRule type="expression" dxfId="36" priority="6" stopIfTrue="1">
      <formula>SUM($P11:$T11)&gt;0</formula>
    </cfRule>
  </conditionalFormatting>
  <conditionalFormatting sqref="I15:I21">
    <cfRule type="expression" priority="9" stopIfTrue="1">
      <formula>AND(SUM($N15:$R15)&gt;0,NOT(ISBLANK(I15)))</formula>
    </cfRule>
    <cfRule type="expression" dxfId="35" priority="10" stopIfTrue="1">
      <formula>SUM($N15:$R15)&gt;0</formula>
    </cfRule>
  </conditionalFormatting>
  <conditionalFormatting sqref="J11:J12">
    <cfRule type="expression" dxfId="34" priority="3" stopIfTrue="1">
      <formula>AND(NOT(ISBLANK($C16)),ISBLANK(J11))</formula>
    </cfRule>
  </conditionalFormatting>
  <conditionalFormatting sqref="J13:J14">
    <cfRule type="expression" dxfId="33" priority="4" stopIfTrue="1">
      <formula>AND(NOT(ISBLANK($C13)),ISBLANK(J13))</formula>
    </cfRule>
  </conditionalFormatting>
  <conditionalFormatting sqref="J15:L21">
    <cfRule type="expression" dxfId="32" priority="11" stopIfTrue="1">
      <formula>AND(NOT(ISBLANK($C15)),ISBLANK(J15))</formula>
    </cfRule>
  </conditionalFormatting>
  <conditionalFormatting sqref="K11:L11">
    <cfRule type="expression" dxfId="31" priority="2" stopIfTrue="1">
      <formula>AND(NOT(ISBLANK($C16)),ISBLANK(K11))</formula>
    </cfRule>
  </conditionalFormatting>
  <conditionalFormatting sqref="K12:L14">
    <cfRule type="expression" dxfId="30" priority="1" stopIfTrue="1">
      <formula>AND(NOT(ISBLANK($C12)),ISBLANK(K12))</formula>
    </cfRule>
  </conditionalFormatting>
  <dataValidations count="3">
    <dataValidation type="textLength" operator="lessThan" allowBlank="1" showInputMessage="1" showErrorMessage="1" sqref="B2:D2" xr:uid="{9191916D-CC6B-4506-8400-C0F01D3208E6}">
      <formula1>250</formula1>
    </dataValidation>
    <dataValidation type="date" allowBlank="1" showInputMessage="1" showErrorMessage="1" sqref="E3 C3" xr:uid="{8AD3325B-62A3-4FC5-959D-98783C46F39B}">
      <formula1>44938</formula1>
      <formula2>73031</formula2>
    </dataValidation>
    <dataValidation type="list" allowBlank="1" showInputMessage="1" showErrorMessage="1" sqref="B11:B21" xr:uid="{50B5565B-8211-48C1-9337-6FC89984951B}">
      <formula1>$B$26:$B$30</formula1>
    </dataValidation>
  </dataValidation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X30"/>
  <sheetViews>
    <sheetView zoomScale="55" zoomScaleNormal="55" workbookViewId="0">
      <selection activeCell="E19" sqref="D19:E19"/>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114</v>
      </c>
      <c r="C2" s="176"/>
      <c r="D2" s="176"/>
      <c r="E2" s="60"/>
      <c r="F2" s="60"/>
      <c r="G2" s="60"/>
      <c r="H2" s="60"/>
      <c r="I2" s="60"/>
    </row>
    <row r="3" spans="1:24" s="58" customFormat="1" ht="36" customHeight="1" x14ac:dyDescent="0.25">
      <c r="A3" s="61" t="s">
        <v>88</v>
      </c>
      <c r="B3" s="62" t="s">
        <v>3</v>
      </c>
      <c r="C3" s="63">
        <v>45181</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21.95" customHeight="1"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45182</v>
      </c>
      <c r="B11" s="76" t="s">
        <v>27</v>
      </c>
      <c r="C11" s="126">
        <v>5.97</v>
      </c>
      <c r="D11" s="77">
        <v>1</v>
      </c>
      <c r="E11" s="77">
        <v>4.97</v>
      </c>
      <c r="F11" s="205" t="s">
        <v>129</v>
      </c>
      <c r="G11" s="206"/>
      <c r="H11" s="207"/>
      <c r="I11" s="78" t="s">
        <v>114</v>
      </c>
      <c r="J11" s="79" t="s">
        <v>231</v>
      </c>
      <c r="K11" s="80" t="s">
        <v>232</v>
      </c>
      <c r="L11" s="80" t="s">
        <v>101</v>
      </c>
      <c r="N11" s="58" t="b">
        <f>OR(F11&lt;100,LEN(F11)=2)</f>
        <v>0</v>
      </c>
      <c r="O11" s="58" t="b">
        <f>OR(G11&lt;1000,LEN(G11)=3)</f>
        <v>1</v>
      </c>
      <c r="P11" s="58" t="b">
        <f>IF(H11&lt;1000,TRUE)</f>
        <v>1</v>
      </c>
      <c r="Q11" s="58" t="e">
        <f>OR(#REF!&lt;100000,LEN(#REF!)=5)</f>
        <v>#REF!</v>
      </c>
    </row>
    <row r="12" spans="1:24" s="58" customFormat="1" ht="20.100000000000001" customHeight="1" x14ac:dyDescent="0.3">
      <c r="A12" s="75">
        <v>45187</v>
      </c>
      <c r="B12" s="76" t="s">
        <v>19</v>
      </c>
      <c r="C12" s="126">
        <v>20.74</v>
      </c>
      <c r="D12" s="77">
        <v>0</v>
      </c>
      <c r="E12" s="77">
        <v>20.74</v>
      </c>
      <c r="F12" s="205" t="s">
        <v>130</v>
      </c>
      <c r="G12" s="206"/>
      <c r="H12" s="207"/>
      <c r="I12" s="78" t="s">
        <v>114</v>
      </c>
      <c r="J12" s="79" t="s">
        <v>233</v>
      </c>
      <c r="K12" s="80" t="s">
        <v>131</v>
      </c>
      <c r="L12" s="80" t="s">
        <v>100</v>
      </c>
    </row>
    <row r="13" spans="1:24" s="58" customFormat="1" ht="20.100000000000001" customHeight="1" x14ac:dyDescent="0.3">
      <c r="A13" s="75">
        <v>45190</v>
      </c>
      <c r="B13" s="76" t="s">
        <v>27</v>
      </c>
      <c r="C13" s="126">
        <v>44.97</v>
      </c>
      <c r="D13" s="77">
        <v>7.5</v>
      </c>
      <c r="E13" s="77">
        <v>37.47</v>
      </c>
      <c r="F13" s="205" t="s">
        <v>234</v>
      </c>
      <c r="G13" s="206"/>
      <c r="H13" s="207"/>
      <c r="I13" s="78" t="s">
        <v>114</v>
      </c>
      <c r="J13" s="79" t="s">
        <v>235</v>
      </c>
      <c r="K13" s="80" t="s">
        <v>110</v>
      </c>
      <c r="L13" s="80" t="s">
        <v>133</v>
      </c>
    </row>
    <row r="14" spans="1:24" s="58" customFormat="1" ht="20.100000000000001" customHeight="1" x14ac:dyDescent="0.3">
      <c r="A14" s="75">
        <v>45196</v>
      </c>
      <c r="B14" s="76" t="s">
        <v>19</v>
      </c>
      <c r="C14" s="126">
        <v>960</v>
      </c>
      <c r="D14" s="77">
        <v>0</v>
      </c>
      <c r="E14" s="77">
        <v>960</v>
      </c>
      <c r="F14" s="205" t="s">
        <v>236</v>
      </c>
      <c r="G14" s="206"/>
      <c r="H14" s="207"/>
      <c r="I14" s="78" t="s">
        <v>114</v>
      </c>
      <c r="J14" s="79" t="s">
        <v>237</v>
      </c>
      <c r="K14" s="80" t="s">
        <v>238</v>
      </c>
      <c r="L14" s="80" t="s">
        <v>100</v>
      </c>
    </row>
    <row r="15" spans="1:24" s="58" customFormat="1" ht="20.100000000000001" customHeight="1" x14ac:dyDescent="0.3">
      <c r="A15" s="75">
        <v>45196</v>
      </c>
      <c r="B15" s="76" t="s">
        <v>19</v>
      </c>
      <c r="C15" s="126">
        <v>960</v>
      </c>
      <c r="D15" s="77">
        <v>0</v>
      </c>
      <c r="E15" s="77">
        <v>960</v>
      </c>
      <c r="F15" s="205" t="s">
        <v>236</v>
      </c>
      <c r="G15" s="206"/>
      <c r="H15" s="207"/>
      <c r="I15" s="78" t="s">
        <v>114</v>
      </c>
      <c r="J15" s="79" t="s">
        <v>237</v>
      </c>
      <c r="K15" s="80" t="s">
        <v>238</v>
      </c>
      <c r="L15" s="80" t="s">
        <v>100</v>
      </c>
    </row>
    <row r="16" spans="1:24" s="58" customFormat="1" ht="20.100000000000001" customHeight="1" x14ac:dyDescent="0.3">
      <c r="A16" s="75">
        <v>45208</v>
      </c>
      <c r="B16" s="76" t="s">
        <v>27</v>
      </c>
      <c r="C16" s="126">
        <v>50.8</v>
      </c>
      <c r="D16" s="77">
        <v>8.4600000000000009</v>
      </c>
      <c r="E16" s="77">
        <v>42.34</v>
      </c>
      <c r="F16" s="205" t="s">
        <v>132</v>
      </c>
      <c r="G16" s="206"/>
      <c r="H16" s="207"/>
      <c r="I16" s="78" t="s">
        <v>114</v>
      </c>
      <c r="J16" s="79" t="s">
        <v>239</v>
      </c>
      <c r="K16" s="80" t="s">
        <v>240</v>
      </c>
      <c r="L16" s="80" t="s">
        <v>241</v>
      </c>
    </row>
    <row r="17" spans="1:17" s="58" customFormat="1" ht="20.100000000000001" customHeight="1" x14ac:dyDescent="0.3">
      <c r="A17" s="75"/>
      <c r="B17" s="76"/>
      <c r="C17" s="77"/>
      <c r="D17" s="77"/>
      <c r="E17" s="77"/>
      <c r="F17" s="205"/>
      <c r="G17" s="206"/>
      <c r="H17" s="207"/>
      <c r="I17" s="78"/>
      <c r="J17" s="79"/>
      <c r="K17" s="80"/>
      <c r="L17" s="80"/>
    </row>
    <row r="18" spans="1:17" s="58" customFormat="1" ht="20.100000000000001" customHeight="1" x14ac:dyDescent="0.3">
      <c r="A18" s="75"/>
      <c r="B18" s="76"/>
      <c r="C18" s="77"/>
      <c r="D18" s="77"/>
      <c r="E18" s="77"/>
      <c r="F18" s="205"/>
      <c r="G18" s="206"/>
      <c r="H18" s="207"/>
      <c r="I18" s="78"/>
      <c r="J18" s="79"/>
      <c r="K18" s="80"/>
      <c r="L18" s="80"/>
      <c r="N18" s="58" t="b">
        <f>OR(F18&lt;100,LEN(F18)=2)</f>
        <v>1</v>
      </c>
      <c r="O18" s="58" t="b">
        <f>OR(G18&lt;1000,LEN(G18)=3)</f>
        <v>1</v>
      </c>
      <c r="P18" s="58" t="b">
        <f>IF(H18&lt;1000,TRUE)</f>
        <v>1</v>
      </c>
      <c r="Q18" s="58" t="e">
        <f>OR(#REF!&lt;100000,LEN(#REF!)=5)</f>
        <v>#REF!</v>
      </c>
    </row>
    <row r="19" spans="1:17" s="58" customFormat="1" ht="20.100000000000001" customHeight="1" thickBot="1" x14ac:dyDescent="0.3">
      <c r="A19" s="168" t="s">
        <v>96</v>
      </c>
      <c r="B19" s="169"/>
      <c r="C19" s="84">
        <f>SUM(C11:C18)</f>
        <v>2042.48</v>
      </c>
      <c r="D19" s="84">
        <f>SUM(D11:D18)</f>
        <v>16.96</v>
      </c>
      <c r="E19" s="84">
        <f>SUM(E11:E18)</f>
        <v>2025.5199999999998</v>
      </c>
      <c r="F19" s="170"/>
      <c r="G19" s="171"/>
      <c r="H19" s="172"/>
      <c r="I19" s="85"/>
      <c r="J19" s="86"/>
      <c r="K19" s="87"/>
      <c r="L19" s="88"/>
    </row>
    <row r="20" spans="1:17" ht="20.100000000000001" customHeight="1" x14ac:dyDescent="0.2"/>
    <row r="21" spans="1:17" ht="20.100000000000001" customHeight="1" x14ac:dyDescent="0.2"/>
    <row r="22" spans="1:17" s="89" customFormat="1" ht="20.100000000000001" customHeight="1" x14ac:dyDescent="0.25">
      <c r="B22" s="173" t="s">
        <v>97</v>
      </c>
      <c r="C22" s="174"/>
    </row>
    <row r="23" spans="1:17" s="89" customFormat="1" ht="15" x14ac:dyDescent="0.2">
      <c r="B23" s="90" t="s">
        <v>24</v>
      </c>
      <c r="C23" s="91" t="s">
        <v>25</v>
      </c>
    </row>
    <row r="24" spans="1:17" s="89" customFormat="1" ht="15" x14ac:dyDescent="0.2">
      <c r="B24" s="90" t="s">
        <v>19</v>
      </c>
      <c r="C24" s="91" t="s">
        <v>26</v>
      </c>
    </row>
    <row r="25" spans="1:17" s="89" customFormat="1" ht="15" x14ac:dyDescent="0.2">
      <c r="B25" s="90" t="s">
        <v>27</v>
      </c>
      <c r="C25" s="91" t="s">
        <v>98</v>
      </c>
    </row>
    <row r="26" spans="1:17" s="89" customFormat="1" ht="15" x14ac:dyDescent="0.2">
      <c r="B26" s="90" t="s">
        <v>83</v>
      </c>
      <c r="C26" s="91" t="s">
        <v>99</v>
      </c>
    </row>
    <row r="27" spans="1:17" s="89" customFormat="1" ht="15" x14ac:dyDescent="0.2">
      <c r="B27" s="92" t="s">
        <v>21</v>
      </c>
      <c r="C27" s="93" t="s">
        <v>29</v>
      </c>
    </row>
    <row r="30" spans="1:17" x14ac:dyDescent="0.2">
      <c r="B30" s="164"/>
      <c r="C30" s="164"/>
    </row>
  </sheetData>
  <mergeCells count="22">
    <mergeCell ref="F13:H13"/>
    <mergeCell ref="F11:H11"/>
    <mergeCell ref="F12:H12"/>
    <mergeCell ref="F17:H17"/>
    <mergeCell ref="F18:H18"/>
    <mergeCell ref="B1:D1"/>
    <mergeCell ref="B2:D2"/>
    <mergeCell ref="A5:L5"/>
    <mergeCell ref="A7:A9"/>
    <mergeCell ref="F7:H7"/>
    <mergeCell ref="L7:L9"/>
    <mergeCell ref="F8:H9"/>
    <mergeCell ref="I7:I9"/>
    <mergeCell ref="J7:J9"/>
    <mergeCell ref="K7:K9"/>
    <mergeCell ref="A19:B19"/>
    <mergeCell ref="B22:C22"/>
    <mergeCell ref="B30:C30"/>
    <mergeCell ref="F14:H14"/>
    <mergeCell ref="F15:H15"/>
    <mergeCell ref="F16:H16"/>
    <mergeCell ref="F19:H19"/>
  </mergeCells>
  <conditionalFormatting sqref="A11:A18">
    <cfRule type="expression" dxfId="29" priority="8" stopIfTrue="1">
      <formula>AND(NOT(ISBLANK(C11)),ISBLANK(A11))</formula>
    </cfRule>
  </conditionalFormatting>
  <conditionalFormatting sqref="B11:B18">
    <cfRule type="expression" dxfId="28" priority="7" stopIfTrue="1">
      <formula>AND(NOT(ISBLANK(C11)),ISBLANK(B11))</formula>
    </cfRule>
  </conditionalFormatting>
  <conditionalFormatting sqref="B1:D2">
    <cfRule type="expression" dxfId="27" priority="6" stopIfTrue="1">
      <formula>ISBLANK(B1)</formula>
    </cfRule>
  </conditionalFormatting>
  <conditionalFormatting sqref="C3">
    <cfRule type="expression" dxfId="26" priority="5" stopIfTrue="1">
      <formula>ISBLANK(C3)</formula>
    </cfRule>
  </conditionalFormatting>
  <conditionalFormatting sqref="E3">
    <cfRule type="expression" dxfId="25" priority="1" stopIfTrue="1">
      <formula>ISBLANK(E3)</formula>
    </cfRule>
  </conditionalFormatting>
  <conditionalFormatting sqref="I11:I18">
    <cfRule type="expression" priority="2" stopIfTrue="1">
      <formula>AND(SUM($N11:$R11)&gt;0,NOT(ISBLANK(I11)))</formula>
    </cfRule>
    <cfRule type="expression" dxfId="24" priority="3" stopIfTrue="1">
      <formula>SUM($N11:$R11)&gt;0</formula>
    </cfRule>
  </conditionalFormatting>
  <conditionalFormatting sqref="J11:L18">
    <cfRule type="expression" dxfId="23" priority="4" stopIfTrue="1">
      <formula>AND(NOT(ISBLANK($C11)),ISBLANK(J11))</formula>
    </cfRule>
  </conditionalFormatting>
  <dataValidations count="3">
    <dataValidation type="textLength" operator="lessThan" allowBlank="1" showInputMessage="1" showErrorMessage="1" sqref="B2:D2" xr:uid="{BB459F26-FA4D-44C1-8A64-28735F6C0651}">
      <formula1>250</formula1>
    </dataValidation>
    <dataValidation type="date" allowBlank="1" showInputMessage="1" showErrorMessage="1" sqref="E3 C3" xr:uid="{8151DE93-61A2-4C5F-AB8A-DD982C18211A}">
      <formula1>44938</formula1>
      <formula2>73031</formula2>
    </dataValidation>
    <dataValidation type="list" allowBlank="1" showInputMessage="1" showErrorMessage="1" sqref="B11:B18" xr:uid="{2266F84C-76A4-41B0-B64C-C4280D662F64}">
      <formula1>$B$23:$B$27</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EBFB-95A3-4952-9765-A459997EB729}">
  <sheetPr>
    <tabColor rgb="FF00B0F0"/>
  </sheetPr>
  <dimension ref="A1:Y24"/>
  <sheetViews>
    <sheetView tabSelected="1" zoomScale="70" zoomScaleNormal="70" workbookViewId="0">
      <selection activeCell="C3" sqref="C3"/>
    </sheetView>
  </sheetViews>
  <sheetFormatPr defaultColWidth="9.140625" defaultRowHeight="12.75" outlineLevelCol="1" x14ac:dyDescent="0.2"/>
  <cols>
    <col min="1" max="1" width="10.7109375" customWidth="1"/>
    <col min="2" max="2" width="20.7109375" customWidth="1"/>
    <col min="3" max="3" width="10.7109375" customWidth="1"/>
    <col min="4" max="4" width="22.7109375" customWidth="1"/>
    <col min="5" max="6" width="20.7109375" customWidth="1"/>
    <col min="7" max="7" width="8.42578125" customWidth="1"/>
    <col min="8" max="8" width="9" customWidth="1"/>
    <col min="9" max="9" width="11.7109375" bestFit="1" customWidth="1"/>
    <col min="10" max="10" width="29.7109375" customWidth="1"/>
    <col min="11" max="11" width="60.42578125" bestFit="1" customWidth="1"/>
    <col min="12" max="12" width="27.42578125" customWidth="1"/>
    <col min="13" max="13" width="36.42578125" bestFit="1" customWidth="1"/>
    <col min="15" max="18" width="0" hidden="1" customWidth="1" outlineLevel="1"/>
    <col min="19" max="19" width="9.140625" collapsed="1"/>
  </cols>
  <sheetData>
    <row r="1" spans="1:25" s="58" customFormat="1" ht="18" x14ac:dyDescent="0.25">
      <c r="B1" s="55" t="s">
        <v>86</v>
      </c>
      <c r="C1" s="175" t="s">
        <v>84</v>
      </c>
      <c r="D1" s="176"/>
      <c r="E1" s="176"/>
      <c r="F1" s="56"/>
      <c r="G1" s="56"/>
      <c r="H1" s="56"/>
      <c r="I1" s="56"/>
      <c r="J1" s="56"/>
      <c r="K1" s="57"/>
      <c r="L1" s="57"/>
      <c r="M1" s="57"/>
    </row>
    <row r="2" spans="1:25" s="58" customFormat="1" ht="18" x14ac:dyDescent="0.25">
      <c r="B2" s="59" t="s">
        <v>87</v>
      </c>
      <c r="C2" s="175" t="s">
        <v>114</v>
      </c>
      <c r="D2" s="176"/>
      <c r="E2" s="176"/>
      <c r="F2" s="60"/>
      <c r="G2" s="60"/>
      <c r="H2" s="60"/>
      <c r="I2" s="60"/>
      <c r="J2" s="60"/>
    </row>
    <row r="3" spans="1:25" s="58" customFormat="1" ht="36" x14ac:dyDescent="0.25">
      <c r="B3" s="61" t="s">
        <v>88</v>
      </c>
      <c r="C3" s="62" t="s">
        <v>3</v>
      </c>
      <c r="D3" s="63">
        <v>45181</v>
      </c>
      <c r="E3" s="62" t="s">
        <v>4</v>
      </c>
      <c r="F3" s="63">
        <v>45210</v>
      </c>
      <c r="G3" s="64"/>
    </row>
    <row r="4" spans="1:25" s="58" customFormat="1" ht="18.75" thickBot="1" x14ac:dyDescent="0.3">
      <c r="B4" s="65"/>
      <c r="C4" s="65"/>
      <c r="D4" s="65"/>
      <c r="E4" s="65"/>
      <c r="F4" s="65"/>
      <c r="G4" s="66"/>
      <c r="H4" s="66"/>
      <c r="I4" s="66"/>
      <c r="J4" s="65"/>
      <c r="K4" s="65"/>
      <c r="L4" s="65"/>
    </row>
    <row r="5" spans="1:25" s="58" customFormat="1" ht="18.75" thickBot="1" x14ac:dyDescent="0.3">
      <c r="B5" s="177" t="s">
        <v>89</v>
      </c>
      <c r="C5" s="178"/>
      <c r="D5" s="178"/>
      <c r="E5" s="178"/>
      <c r="F5" s="178"/>
      <c r="G5" s="178"/>
      <c r="H5" s="178"/>
      <c r="I5" s="178"/>
      <c r="J5" s="178"/>
      <c r="K5" s="178"/>
      <c r="L5" s="178"/>
      <c r="M5" s="179"/>
    </row>
    <row r="6" spans="1:25" s="58" customFormat="1" ht="18" x14ac:dyDescent="0.25">
      <c r="B6" s="65"/>
      <c r="C6" s="65"/>
      <c r="D6" s="65"/>
      <c r="E6" s="65"/>
      <c r="F6" s="65"/>
      <c r="G6" s="66"/>
      <c r="H6" s="66"/>
      <c r="I6" s="66"/>
      <c r="J6" s="65"/>
      <c r="K6" s="65"/>
      <c r="L6" s="65"/>
      <c r="M6" s="67"/>
    </row>
    <row r="7" spans="1:25" s="58" customFormat="1" ht="18" x14ac:dyDescent="0.25">
      <c r="A7" s="58" t="s">
        <v>250</v>
      </c>
      <c r="B7" s="180" t="s">
        <v>90</v>
      </c>
      <c r="C7" s="68" t="s">
        <v>6</v>
      </c>
      <c r="D7" s="68" t="s">
        <v>7</v>
      </c>
      <c r="E7" s="68" t="s">
        <v>6</v>
      </c>
      <c r="F7" s="68" t="s">
        <v>9</v>
      </c>
      <c r="G7" s="183" t="s">
        <v>91</v>
      </c>
      <c r="H7" s="184"/>
      <c r="I7" s="185"/>
      <c r="J7" s="186" t="s">
        <v>92</v>
      </c>
      <c r="K7" s="186" t="s">
        <v>93</v>
      </c>
      <c r="L7" s="189" t="s">
        <v>94</v>
      </c>
      <c r="M7" s="192" t="s">
        <v>13</v>
      </c>
      <c r="N7" s="69"/>
      <c r="O7" s="69"/>
      <c r="P7" s="69"/>
      <c r="Q7" s="69"/>
      <c r="R7" s="69"/>
      <c r="S7" s="69"/>
      <c r="T7" s="69"/>
      <c r="U7" s="69"/>
      <c r="V7" s="69"/>
      <c r="W7" s="69"/>
      <c r="X7" s="69"/>
      <c r="Y7" s="69"/>
    </row>
    <row r="8" spans="1:25" s="58" customFormat="1" ht="18" x14ac:dyDescent="0.25">
      <c r="A8" s="69" t="s">
        <v>251</v>
      </c>
      <c r="B8" s="181"/>
      <c r="C8" s="70" t="s">
        <v>14</v>
      </c>
      <c r="D8" s="70" t="s">
        <v>15</v>
      </c>
      <c r="E8" s="70" t="s">
        <v>15</v>
      </c>
      <c r="F8" s="70" t="s">
        <v>15</v>
      </c>
      <c r="G8" s="195" t="s">
        <v>95</v>
      </c>
      <c r="H8" s="196"/>
      <c r="I8" s="197"/>
      <c r="J8" s="187"/>
      <c r="K8" s="187"/>
      <c r="L8" s="190"/>
      <c r="M8" s="193"/>
      <c r="N8" s="69"/>
      <c r="O8" s="69"/>
      <c r="P8" s="69"/>
      <c r="Q8" s="69"/>
      <c r="R8" s="69"/>
      <c r="S8" s="69"/>
      <c r="T8" s="69"/>
      <c r="U8" s="69"/>
      <c r="V8" s="69"/>
      <c r="W8" s="69"/>
      <c r="X8" s="69"/>
      <c r="Y8" s="69"/>
    </row>
    <row r="9" spans="1:25" s="58" customFormat="1" ht="18" x14ac:dyDescent="0.25">
      <c r="A9" s="163" t="s">
        <v>251</v>
      </c>
      <c r="B9" s="182"/>
      <c r="C9" s="71"/>
      <c r="D9" s="71" t="s">
        <v>18</v>
      </c>
      <c r="E9" s="71" t="s">
        <v>18</v>
      </c>
      <c r="F9" s="71" t="s">
        <v>18</v>
      </c>
      <c r="G9" s="198"/>
      <c r="H9" s="199"/>
      <c r="I9" s="200"/>
      <c r="J9" s="188"/>
      <c r="K9" s="188"/>
      <c r="L9" s="191"/>
      <c r="M9" s="194"/>
    </row>
    <row r="10" spans="1:25" s="58" customFormat="1" ht="18" x14ac:dyDescent="0.25">
      <c r="A10" s="69"/>
      <c r="B10" s="72"/>
      <c r="C10" s="71"/>
      <c r="D10" s="71"/>
      <c r="E10" s="71"/>
      <c r="F10" s="71"/>
      <c r="G10" s="71"/>
      <c r="H10" s="71"/>
      <c r="I10" s="71"/>
      <c r="J10" s="71"/>
      <c r="K10" s="73"/>
      <c r="L10" s="74"/>
      <c r="M10" s="74"/>
    </row>
    <row r="11" spans="1:25" s="58" customFormat="1" ht="18.75" x14ac:dyDescent="0.3">
      <c r="A11" s="69">
        <v>1</v>
      </c>
      <c r="B11" s="75">
        <v>45188</v>
      </c>
      <c r="C11" s="76" t="s">
        <v>27</v>
      </c>
      <c r="D11" s="126">
        <v>65.989999999999995</v>
      </c>
      <c r="E11" s="77">
        <v>11</v>
      </c>
      <c r="F11" s="77">
        <v>54.99</v>
      </c>
      <c r="G11" s="81">
        <v>110</v>
      </c>
      <c r="H11" s="83">
        <v>2001</v>
      </c>
      <c r="I11" s="82"/>
      <c r="J11" s="78" t="s">
        <v>114</v>
      </c>
      <c r="K11" s="79" t="s">
        <v>252</v>
      </c>
      <c r="L11" s="80" t="s">
        <v>110</v>
      </c>
      <c r="M11" s="80" t="s">
        <v>101</v>
      </c>
      <c r="O11" s="58" t="b">
        <f>OR(G11&lt;100,LEN(G11)=2)</f>
        <v>0</v>
      </c>
      <c r="P11" s="58" t="b">
        <f>OR(H11&lt;1000,LEN(H11)=3)</f>
        <v>0</v>
      </c>
      <c r="Q11" s="58" t="b">
        <f>IF(I11&lt;1000,TRUE)</f>
        <v>1</v>
      </c>
      <c r="R11" s="58" t="e">
        <f>OR(#REF!&lt;100000,LEN(#REF!)=5)</f>
        <v>#REF!</v>
      </c>
    </row>
    <row r="12" spans="1:25" s="58" customFormat="1" ht="18.75" x14ac:dyDescent="0.3">
      <c r="A12" s="69"/>
      <c r="B12" s="75">
        <v>45200</v>
      </c>
      <c r="C12" s="76" t="s">
        <v>19</v>
      </c>
      <c r="D12" s="126">
        <v>17.989999999999998</v>
      </c>
      <c r="E12" s="77">
        <v>0</v>
      </c>
      <c r="F12" s="77">
        <v>17.989999999999998</v>
      </c>
      <c r="G12" s="81">
        <v>110</v>
      </c>
      <c r="H12" s="83">
        <v>4400</v>
      </c>
      <c r="I12" s="82" t="s">
        <v>253</v>
      </c>
      <c r="J12" s="78" t="s">
        <v>114</v>
      </c>
      <c r="K12" s="79" t="s">
        <v>254</v>
      </c>
      <c r="L12" s="80" t="s">
        <v>255</v>
      </c>
      <c r="M12" s="80" t="s">
        <v>100</v>
      </c>
    </row>
    <row r="13" spans="1:25" s="58" customFormat="1" ht="18.75" thickBot="1" x14ac:dyDescent="0.3">
      <c r="A13" s="69"/>
      <c r="B13" s="168" t="s">
        <v>96</v>
      </c>
      <c r="C13" s="169"/>
      <c r="D13" s="84">
        <f>SUM(D11:D12)</f>
        <v>83.97999999999999</v>
      </c>
      <c r="E13" s="84">
        <f>SUM(E11:E12)</f>
        <v>11</v>
      </c>
      <c r="F13" s="84">
        <f>SUM(F11:F12)</f>
        <v>72.98</v>
      </c>
      <c r="G13" s="170"/>
      <c r="H13" s="171"/>
      <c r="I13" s="172"/>
      <c r="J13" s="85"/>
      <c r="K13" s="86"/>
      <c r="L13" s="87"/>
      <c r="M13" s="88"/>
    </row>
    <row r="16" spans="1:25" s="89" customFormat="1" ht="15.75" x14ac:dyDescent="0.25">
      <c r="C16" s="173" t="s">
        <v>97</v>
      </c>
      <c r="D16" s="174"/>
    </row>
    <row r="17" spans="3:4" s="89" customFormat="1" ht="15" x14ac:dyDescent="0.2">
      <c r="C17" s="90" t="s">
        <v>24</v>
      </c>
      <c r="D17" s="91" t="s">
        <v>25</v>
      </c>
    </row>
    <row r="18" spans="3:4" s="89" customFormat="1" ht="15" x14ac:dyDescent="0.2">
      <c r="C18" s="90" t="s">
        <v>19</v>
      </c>
      <c r="D18" s="91" t="s">
        <v>26</v>
      </c>
    </row>
    <row r="19" spans="3:4" s="89" customFormat="1" ht="15" x14ac:dyDescent="0.2">
      <c r="C19" s="90" t="s">
        <v>27</v>
      </c>
      <c r="D19" s="91" t="s">
        <v>98</v>
      </c>
    </row>
    <row r="20" spans="3:4" s="89" customFormat="1" ht="15" x14ac:dyDescent="0.2">
      <c r="C20" s="90" t="s">
        <v>83</v>
      </c>
      <c r="D20" s="91" t="s">
        <v>99</v>
      </c>
    </row>
    <row r="21" spans="3:4" s="89" customFormat="1" ht="15" x14ac:dyDescent="0.2">
      <c r="C21" s="92" t="s">
        <v>21</v>
      </c>
      <c r="D21" s="93" t="s">
        <v>29</v>
      </c>
    </row>
    <row r="24" spans="3:4" x14ac:dyDescent="0.2">
      <c r="C24" s="164"/>
      <c r="D24" s="164"/>
    </row>
  </sheetData>
  <mergeCells count="14">
    <mergeCell ref="B13:C13"/>
    <mergeCell ref="G13:I13"/>
    <mergeCell ref="C16:D16"/>
    <mergeCell ref="C24:D24"/>
    <mergeCell ref="C1:E1"/>
    <mergeCell ref="C2:E2"/>
    <mergeCell ref="B5:M5"/>
    <mergeCell ref="B7:B9"/>
    <mergeCell ref="G7:I7"/>
    <mergeCell ref="J7:J9"/>
    <mergeCell ref="K7:K9"/>
    <mergeCell ref="L7:L9"/>
    <mergeCell ref="M7:M9"/>
    <mergeCell ref="G8:I9"/>
  </mergeCells>
  <conditionalFormatting sqref="B11:B12">
    <cfRule type="expression" dxfId="22" priority="5" stopIfTrue="1">
      <formula>AND(NOT(ISBLANK(D11)),ISBLANK(B11))</formula>
    </cfRule>
  </conditionalFormatting>
  <conditionalFormatting sqref="C11:C12">
    <cfRule type="expression" dxfId="21" priority="4" stopIfTrue="1">
      <formula>AND(NOT(ISBLANK(D11)),ISBLANK(C11))</formula>
    </cfRule>
  </conditionalFormatting>
  <conditionalFormatting sqref="C1:E2">
    <cfRule type="expression" dxfId="20" priority="8" stopIfTrue="1">
      <formula>ISBLANK(C1)</formula>
    </cfRule>
  </conditionalFormatting>
  <conditionalFormatting sqref="D3">
    <cfRule type="expression" dxfId="19" priority="7" stopIfTrue="1">
      <formula>ISBLANK(D3)</formula>
    </cfRule>
  </conditionalFormatting>
  <conditionalFormatting sqref="F3">
    <cfRule type="expression" dxfId="18" priority="6" stopIfTrue="1">
      <formula>ISBLANK(F3)</formula>
    </cfRule>
  </conditionalFormatting>
  <conditionalFormatting sqref="J11:J12">
    <cfRule type="expression" priority="1" stopIfTrue="1">
      <formula>AND(SUM($O11:$S11)&gt;0,NOT(ISBLANK(J11)))</formula>
    </cfRule>
    <cfRule type="expression" dxfId="17" priority="2" stopIfTrue="1">
      <formula>SUM($O11:$S11)&gt;0</formula>
    </cfRule>
  </conditionalFormatting>
  <conditionalFormatting sqref="K11:M12">
    <cfRule type="expression" dxfId="16" priority="3" stopIfTrue="1">
      <formula>AND(NOT(ISBLANK($D11)),ISBLANK(K11))</formula>
    </cfRule>
  </conditionalFormatting>
  <dataValidations count="3">
    <dataValidation type="list" allowBlank="1" showInputMessage="1" showErrorMessage="1" sqref="C11:C12" xr:uid="{97DDE97C-B9C5-4B65-A5FF-DC29F17AAEF1}">
      <formula1>$C$17:$C$21</formula1>
    </dataValidation>
    <dataValidation type="textLength" operator="lessThan" allowBlank="1" showInputMessage="1" showErrorMessage="1" sqref="C2:E2" xr:uid="{ADCDA0D1-2ED2-492B-905C-23E8E260A789}">
      <formula1>250</formula1>
    </dataValidation>
    <dataValidation type="date" allowBlank="1" showInputMessage="1" showErrorMessage="1" sqref="F3 D3" xr:uid="{05B67DFD-0533-4AA6-B024-A627919E9A5E}">
      <formula1>44938</formula1>
      <formula2>73031</formula2>
    </dataValidation>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90" workbookViewId="0">
      <selection activeCell="H35" sqref="H35"/>
    </sheetView>
  </sheetViews>
  <sheetFormatPr defaultColWidth="9.140625" defaultRowHeight="12.75" outlineLevelCol="1" x14ac:dyDescent="0.2"/>
  <cols>
    <col min="2" max="2" width="10.42578125" customWidth="1"/>
    <col min="3" max="6" width="15.7109375" customWidth="1"/>
    <col min="7" max="7" width="5.28515625" bestFit="1" customWidth="1"/>
    <col min="8" max="8" width="7.42578125" bestFit="1" customWidth="1"/>
    <col min="9" max="9" width="5.28515625" customWidth="1"/>
    <col min="10" max="10" width="9.7109375" bestFit="1" customWidth="1"/>
    <col min="11" max="11" width="7.5703125" customWidth="1"/>
    <col min="12" max="12" width="3" customWidth="1"/>
    <col min="13" max="13" width="50.7109375" customWidth="1"/>
    <col min="14" max="14" width="27.42578125" customWidth="1"/>
    <col min="16" max="19" width="0" hidden="1" customWidth="1" outlineLevel="1"/>
    <col min="20" max="20" width="9.140625" collapsed="1"/>
  </cols>
  <sheetData>
    <row r="1" spans="1:26" ht="36.75" customHeight="1" x14ac:dyDescent="0.2">
      <c r="A1" s="2" t="s">
        <v>0</v>
      </c>
      <c r="B1" s="216" t="s">
        <v>30</v>
      </c>
      <c r="C1" s="217"/>
      <c r="D1" s="217"/>
      <c r="E1" s="218"/>
      <c r="F1" s="1"/>
      <c r="G1" s="1"/>
      <c r="H1" s="1"/>
      <c r="I1" s="1"/>
      <c r="J1" s="1"/>
      <c r="K1" s="1"/>
      <c r="L1" s="1"/>
      <c r="M1" s="3"/>
      <c r="N1" s="4"/>
    </row>
    <row r="2" spans="1:26" x14ac:dyDescent="0.2">
      <c r="A2" s="5"/>
      <c r="N2" s="6"/>
    </row>
    <row r="3" spans="1:26" ht="36.75" customHeight="1" x14ac:dyDescent="0.2">
      <c r="A3" s="7" t="s">
        <v>1</v>
      </c>
      <c r="B3" s="216" t="s">
        <v>31</v>
      </c>
      <c r="C3" s="217"/>
      <c r="D3" s="217"/>
      <c r="E3" s="218"/>
      <c r="F3" s="8"/>
      <c r="G3" s="8"/>
      <c r="H3" s="8"/>
      <c r="I3" s="8"/>
      <c r="J3" s="8"/>
      <c r="K3" s="8"/>
      <c r="L3" s="8"/>
      <c r="N3" s="6"/>
    </row>
    <row r="4" spans="1:26" x14ac:dyDescent="0.2">
      <c r="A4" s="5"/>
      <c r="N4" s="6"/>
    </row>
    <row r="5" spans="1:26" ht="36" customHeight="1" x14ac:dyDescent="0.2">
      <c r="A5" s="9" t="s">
        <v>2</v>
      </c>
      <c r="B5" s="10" t="s">
        <v>3</v>
      </c>
      <c r="C5" s="45"/>
      <c r="D5" s="10" t="s">
        <v>4</v>
      </c>
      <c r="E5" s="45"/>
      <c r="F5" s="8"/>
      <c r="G5" s="11"/>
      <c r="H5" s="12"/>
      <c r="I5" s="12"/>
      <c r="J5" s="12"/>
      <c r="K5" s="12"/>
      <c r="L5" s="12"/>
      <c r="N5" s="6"/>
    </row>
    <row r="6" spans="1:26" x14ac:dyDescent="0.2">
      <c r="A6" s="5"/>
      <c r="N6" s="6"/>
    </row>
    <row r="7" spans="1:26" x14ac:dyDescent="0.2">
      <c r="A7" s="5"/>
      <c r="N7" s="6"/>
    </row>
    <row r="8" spans="1:26" x14ac:dyDescent="0.2">
      <c r="A8" s="13" t="s">
        <v>32</v>
      </c>
      <c r="B8" s="14" t="s">
        <v>6</v>
      </c>
      <c r="C8" s="14" t="s">
        <v>7</v>
      </c>
      <c r="D8" s="14" t="s">
        <v>6</v>
      </c>
      <c r="E8" s="14" t="s">
        <v>8</v>
      </c>
      <c r="F8" s="14" t="s">
        <v>9</v>
      </c>
      <c r="G8" s="208" t="s">
        <v>10</v>
      </c>
      <c r="H8" s="209"/>
      <c r="I8" s="209"/>
      <c r="J8" s="209"/>
      <c r="K8" s="209"/>
      <c r="L8" s="210"/>
      <c r="M8" s="14" t="s">
        <v>11</v>
      </c>
      <c r="N8" s="15" t="s">
        <v>12</v>
      </c>
      <c r="O8" s="16"/>
      <c r="P8" s="16"/>
      <c r="Q8" s="16"/>
      <c r="R8" s="16"/>
      <c r="S8" s="16"/>
      <c r="T8" s="16"/>
      <c r="U8" s="16"/>
      <c r="V8" s="16"/>
      <c r="W8" s="16"/>
      <c r="X8" s="16"/>
      <c r="Y8" s="16"/>
      <c r="Z8" s="16"/>
    </row>
    <row r="9" spans="1:26" x14ac:dyDescent="0.2">
      <c r="A9" s="17" t="s">
        <v>33</v>
      </c>
      <c r="B9" s="18" t="s">
        <v>14</v>
      </c>
      <c r="C9" s="18" t="s">
        <v>15</v>
      </c>
      <c r="D9" s="18" t="s">
        <v>15</v>
      </c>
      <c r="E9" s="18" t="s">
        <v>16</v>
      </c>
      <c r="F9" s="18" t="s">
        <v>15</v>
      </c>
      <c r="G9" s="211"/>
      <c r="H9" s="212"/>
      <c r="I9" s="212"/>
      <c r="J9" s="212"/>
      <c r="K9" s="212"/>
      <c r="L9" s="213"/>
      <c r="M9" s="19" t="s">
        <v>34</v>
      </c>
      <c r="N9" s="20"/>
      <c r="O9" s="16"/>
      <c r="P9" s="16"/>
      <c r="Q9" s="16"/>
      <c r="R9" s="16"/>
      <c r="S9" s="16"/>
      <c r="T9" s="16"/>
      <c r="U9" s="16"/>
      <c r="V9" s="16"/>
      <c r="W9" s="16"/>
      <c r="X9" s="16"/>
      <c r="Y9" s="16"/>
      <c r="Z9" s="16"/>
    </row>
    <row r="10" spans="1:26" x14ac:dyDescent="0.2">
      <c r="A10" s="21"/>
      <c r="B10" s="22" t="s">
        <v>17</v>
      </c>
      <c r="C10" s="22" t="s">
        <v>18</v>
      </c>
      <c r="D10" s="22" t="s">
        <v>18</v>
      </c>
      <c r="E10" s="22" t="s">
        <v>18</v>
      </c>
      <c r="F10" s="22" t="s">
        <v>18</v>
      </c>
      <c r="G10" s="23" t="s">
        <v>35</v>
      </c>
      <c r="H10" s="23" t="s">
        <v>36</v>
      </c>
      <c r="I10" s="23" t="s">
        <v>37</v>
      </c>
      <c r="J10" s="23" t="s">
        <v>38</v>
      </c>
      <c r="K10" s="23"/>
      <c r="L10" s="23"/>
      <c r="M10" s="24"/>
      <c r="N10" s="25"/>
    </row>
    <row r="11" spans="1:26" ht="0.75" customHeight="1" x14ac:dyDescent="0.2">
      <c r="A11" s="21"/>
      <c r="B11" s="22"/>
      <c r="C11" s="22"/>
      <c r="D11" s="22"/>
      <c r="E11" s="22"/>
      <c r="F11" s="22"/>
      <c r="G11" s="23"/>
      <c r="H11" s="23"/>
      <c r="I11" s="23"/>
      <c r="J11" s="23"/>
      <c r="K11" s="23"/>
      <c r="L11" s="23"/>
      <c r="M11" s="24"/>
      <c r="N11" s="40"/>
    </row>
    <row r="12" spans="1:26" ht="20.100000000000001" customHeight="1" x14ac:dyDescent="0.25">
      <c r="A12" s="26" t="s">
        <v>39</v>
      </c>
      <c r="B12" s="27" t="s">
        <v>19</v>
      </c>
      <c r="C12" s="28">
        <v>127.95</v>
      </c>
      <c r="D12" s="29" t="str">
        <f>IF(B12="S",IF(ISBLANK(E12),ROUND(C12*0.2/1.2,2),E12),"")</f>
        <v/>
      </c>
      <c r="E12" s="28"/>
      <c r="F12" s="29">
        <f>IF(ISBLANK(C12),"",IF(B12="S",C12-D12,C12))</f>
        <v>127.95</v>
      </c>
      <c r="G12" s="30">
        <v>45</v>
      </c>
      <c r="H12" s="31">
        <v>450</v>
      </c>
      <c r="I12" s="31">
        <v>301</v>
      </c>
      <c r="J12" s="32">
        <v>0</v>
      </c>
      <c r="K12" s="33">
        <v>0</v>
      </c>
      <c r="L12" s="34" t="s">
        <v>27</v>
      </c>
      <c r="M12" s="42" t="s">
        <v>40</v>
      </c>
      <c r="N12" s="42" t="s">
        <v>41</v>
      </c>
      <c r="P12" t="b">
        <f>OR(G12&lt;100,LEN(G12)=2)</f>
        <v>1</v>
      </c>
      <c r="Q12" t="b">
        <f>OR(H12&lt;1000,LEN(H12)=3)</f>
        <v>1</v>
      </c>
      <c r="R12" t="b">
        <f>IF(I12&lt;1000,TRUE)</f>
        <v>1</v>
      </c>
      <c r="S12" t="b">
        <f>OR(J12&lt;100000,LEN(J12)=5)</f>
        <v>1</v>
      </c>
    </row>
    <row r="13" spans="1:26" ht="20.100000000000001" customHeight="1" x14ac:dyDescent="0.25">
      <c r="A13" s="26" t="s">
        <v>39</v>
      </c>
      <c r="B13" s="27" t="s">
        <v>27</v>
      </c>
      <c r="C13" s="28">
        <v>10.38</v>
      </c>
      <c r="D13" s="29">
        <f>IF(B13="S",IF(ISBLANK(E13),ROUND(C13*0.2/1.2,2),E13),"")</f>
        <v>1.73</v>
      </c>
      <c r="E13" s="28"/>
      <c r="F13" s="29">
        <f>IF(ISBLANK(C13),"",IF(B13="S",C13-D13,C13))</f>
        <v>8.65</v>
      </c>
      <c r="G13" s="30">
        <v>45</v>
      </c>
      <c r="H13" s="31">
        <v>450</v>
      </c>
      <c r="I13" s="31">
        <v>301</v>
      </c>
      <c r="J13" s="32">
        <v>0</v>
      </c>
      <c r="K13" s="33">
        <v>0</v>
      </c>
      <c r="L13" s="34" t="s">
        <v>27</v>
      </c>
      <c r="M13" s="42" t="s">
        <v>42</v>
      </c>
      <c r="N13" s="42" t="s">
        <v>41</v>
      </c>
      <c r="P13" t="b">
        <f t="shared" ref="P13:P31" si="0">OR(G13&lt;100,LEN(G13)=2)</f>
        <v>1</v>
      </c>
      <c r="Q13" t="b">
        <f t="shared" ref="Q13:Q31" si="1">OR(H13&lt;1000,LEN(H13)=3)</f>
        <v>1</v>
      </c>
      <c r="R13" t="b">
        <f t="shared" ref="R13:R31" si="2">IF(I13&lt;1000,TRUE)</f>
        <v>1</v>
      </c>
      <c r="S13" t="b">
        <f t="shared" ref="S13:S31" si="3">OR(J13&lt;100000,LEN(J13)=5)</f>
        <v>1</v>
      </c>
    </row>
    <row r="14" spans="1:26" ht="20.100000000000001" customHeight="1" x14ac:dyDescent="0.25">
      <c r="A14" s="26" t="s">
        <v>43</v>
      </c>
      <c r="B14" s="27" t="s">
        <v>19</v>
      </c>
      <c r="C14" s="28">
        <v>25.59</v>
      </c>
      <c r="D14" s="29" t="str">
        <f t="shared" ref="D14:D31" si="4">IF(B14="S",IF(ISBLANK(E14),ROUND(C14*0.2/1.2,2),E14),"")</f>
        <v/>
      </c>
      <c r="E14" s="28"/>
      <c r="F14" s="29">
        <f t="shared" ref="F14:F31" si="5">IF(ISBLANK(C14),"",IF(B14="S",C14-D14,C14))</f>
        <v>25.59</v>
      </c>
      <c r="G14" s="30">
        <v>45</v>
      </c>
      <c r="H14" s="31">
        <v>450</v>
      </c>
      <c r="I14" s="31">
        <v>301</v>
      </c>
      <c r="J14" s="32">
        <v>0</v>
      </c>
      <c r="K14" s="33">
        <v>0</v>
      </c>
      <c r="L14" s="34" t="s">
        <v>27</v>
      </c>
      <c r="M14" s="42" t="s">
        <v>44</v>
      </c>
      <c r="N14" s="42" t="s">
        <v>20</v>
      </c>
      <c r="P14" t="b">
        <f t="shared" si="0"/>
        <v>1</v>
      </c>
      <c r="Q14" t="b">
        <f t="shared" si="1"/>
        <v>1</v>
      </c>
      <c r="R14" t="b">
        <f t="shared" si="2"/>
        <v>1</v>
      </c>
      <c r="S14" t="b">
        <f t="shared" si="3"/>
        <v>1</v>
      </c>
    </row>
    <row r="15" spans="1:26" ht="20.100000000000001" customHeight="1" x14ac:dyDescent="0.25">
      <c r="A15" s="26" t="s">
        <v>45</v>
      </c>
      <c r="B15" s="27" t="s">
        <v>27</v>
      </c>
      <c r="C15" s="28">
        <v>35.97</v>
      </c>
      <c r="D15" s="29">
        <f t="shared" si="4"/>
        <v>5.99</v>
      </c>
      <c r="E15" s="28">
        <v>5.99</v>
      </c>
      <c r="F15" s="29">
        <f t="shared" si="5"/>
        <v>29.979999999999997</v>
      </c>
      <c r="G15" s="30">
        <v>45</v>
      </c>
      <c r="H15" s="31">
        <v>450</v>
      </c>
      <c r="I15" s="31">
        <v>301</v>
      </c>
      <c r="J15" s="32">
        <v>0</v>
      </c>
      <c r="K15" s="33">
        <v>0</v>
      </c>
      <c r="L15" s="34" t="s">
        <v>27</v>
      </c>
      <c r="M15" s="42" t="s">
        <v>46</v>
      </c>
      <c r="N15" s="42" t="s">
        <v>47</v>
      </c>
      <c r="P15" t="b">
        <f t="shared" si="0"/>
        <v>1</v>
      </c>
      <c r="Q15" t="b">
        <f t="shared" si="1"/>
        <v>1</v>
      </c>
      <c r="R15" t="b">
        <f t="shared" si="2"/>
        <v>1</v>
      </c>
      <c r="S15" t="b">
        <f t="shared" si="3"/>
        <v>1</v>
      </c>
    </row>
    <row r="16" spans="1:26" ht="20.100000000000001" customHeight="1" x14ac:dyDescent="0.25">
      <c r="A16" s="26" t="s">
        <v>48</v>
      </c>
      <c r="B16" s="27" t="s">
        <v>19</v>
      </c>
      <c r="C16" s="28">
        <v>63.84</v>
      </c>
      <c r="D16" s="29" t="str">
        <f t="shared" si="4"/>
        <v/>
      </c>
      <c r="E16" s="28"/>
      <c r="F16" s="29">
        <f t="shared" si="5"/>
        <v>63.84</v>
      </c>
      <c r="G16" s="30">
        <v>45</v>
      </c>
      <c r="H16" s="31">
        <v>450</v>
      </c>
      <c r="I16" s="31">
        <v>352</v>
      </c>
      <c r="J16" s="32">
        <v>0</v>
      </c>
      <c r="K16" s="33">
        <v>0</v>
      </c>
      <c r="L16" s="34" t="s">
        <v>27</v>
      </c>
      <c r="M16" s="42" t="s">
        <v>49</v>
      </c>
      <c r="N16" s="42" t="s">
        <v>50</v>
      </c>
      <c r="P16" t="b">
        <f t="shared" si="0"/>
        <v>1</v>
      </c>
      <c r="Q16" t="b">
        <f t="shared" si="1"/>
        <v>1</v>
      </c>
      <c r="R16" t="b">
        <f t="shared" si="2"/>
        <v>1</v>
      </c>
      <c r="S16" t="b">
        <f t="shared" si="3"/>
        <v>1</v>
      </c>
    </row>
    <row r="17" spans="1:19" ht="20.100000000000001" customHeight="1" x14ac:dyDescent="0.25">
      <c r="A17" s="26" t="s">
        <v>51</v>
      </c>
      <c r="B17" s="27" t="s">
        <v>27</v>
      </c>
      <c r="C17" s="28">
        <v>196.65</v>
      </c>
      <c r="D17" s="29">
        <f t="shared" si="4"/>
        <v>32.770000000000003</v>
      </c>
      <c r="E17" s="28">
        <v>32.770000000000003</v>
      </c>
      <c r="F17" s="29">
        <f t="shared" si="5"/>
        <v>163.88</v>
      </c>
      <c r="G17" s="30">
        <v>45</v>
      </c>
      <c r="H17" s="31">
        <v>450</v>
      </c>
      <c r="I17" s="31">
        <v>430</v>
      </c>
      <c r="J17" s="32">
        <v>0</v>
      </c>
      <c r="K17" s="33">
        <v>0</v>
      </c>
      <c r="L17" s="34" t="s">
        <v>27</v>
      </c>
      <c r="M17" s="42" t="s">
        <v>52</v>
      </c>
      <c r="N17" s="42" t="s">
        <v>53</v>
      </c>
      <c r="P17" t="b">
        <f t="shared" si="0"/>
        <v>1</v>
      </c>
      <c r="Q17" t="b">
        <f t="shared" si="1"/>
        <v>1</v>
      </c>
      <c r="R17" t="b">
        <f t="shared" si="2"/>
        <v>1</v>
      </c>
      <c r="S17" t="b">
        <f t="shared" si="3"/>
        <v>1</v>
      </c>
    </row>
    <row r="18" spans="1:19" ht="20.100000000000001" customHeight="1" x14ac:dyDescent="0.25">
      <c r="A18" s="26" t="s">
        <v>54</v>
      </c>
      <c r="B18" s="27" t="s">
        <v>19</v>
      </c>
      <c r="C18" s="28">
        <v>160.38</v>
      </c>
      <c r="D18" s="29" t="str">
        <f t="shared" si="4"/>
        <v/>
      </c>
      <c r="E18" s="28"/>
      <c r="F18" s="29">
        <f t="shared" si="5"/>
        <v>160.38</v>
      </c>
      <c r="G18" s="30">
        <v>45</v>
      </c>
      <c r="H18" s="31">
        <v>450</v>
      </c>
      <c r="I18" s="31">
        <v>430</v>
      </c>
      <c r="J18" s="32">
        <v>0</v>
      </c>
      <c r="K18" s="33">
        <v>0</v>
      </c>
      <c r="L18" s="34" t="s">
        <v>27</v>
      </c>
      <c r="M18" s="42" t="s">
        <v>55</v>
      </c>
      <c r="N18" s="42" t="s">
        <v>56</v>
      </c>
      <c r="P18" t="b">
        <f t="shared" si="0"/>
        <v>1</v>
      </c>
      <c r="Q18" t="b">
        <f t="shared" si="1"/>
        <v>1</v>
      </c>
      <c r="R18" t="b">
        <f t="shared" si="2"/>
        <v>1</v>
      </c>
      <c r="S18" t="b">
        <f t="shared" si="3"/>
        <v>1</v>
      </c>
    </row>
    <row r="19" spans="1:19" ht="20.100000000000001" customHeight="1" x14ac:dyDescent="0.25">
      <c r="A19" s="26" t="s">
        <v>57</v>
      </c>
      <c r="B19" s="27" t="s">
        <v>21</v>
      </c>
      <c r="C19" s="28">
        <v>36.36</v>
      </c>
      <c r="D19" s="29" t="str">
        <f t="shared" si="4"/>
        <v/>
      </c>
      <c r="E19" s="28"/>
      <c r="F19" s="29">
        <f t="shared" si="5"/>
        <v>36.36</v>
      </c>
      <c r="G19" s="30">
        <v>45</v>
      </c>
      <c r="H19" s="31">
        <v>210</v>
      </c>
      <c r="I19" s="31">
        <v>390</v>
      </c>
      <c r="J19" s="32">
        <v>0</v>
      </c>
      <c r="K19" s="33">
        <v>0</v>
      </c>
      <c r="L19" s="34" t="s">
        <v>27</v>
      </c>
      <c r="M19" s="42" t="s">
        <v>58</v>
      </c>
      <c r="N19" s="42" t="s">
        <v>20</v>
      </c>
      <c r="P19" t="b">
        <f t="shared" si="0"/>
        <v>1</v>
      </c>
      <c r="Q19" t="b">
        <f t="shared" si="1"/>
        <v>1</v>
      </c>
      <c r="R19" t="b">
        <f t="shared" si="2"/>
        <v>1</v>
      </c>
      <c r="S19" t="b">
        <f t="shared" si="3"/>
        <v>1</v>
      </c>
    </row>
    <row r="20" spans="1:19" ht="20.100000000000001" customHeight="1" x14ac:dyDescent="0.25">
      <c r="A20" s="26" t="s">
        <v>59</v>
      </c>
      <c r="B20" s="27" t="s">
        <v>21</v>
      </c>
      <c r="C20" s="28">
        <v>103</v>
      </c>
      <c r="D20" s="29" t="str">
        <f t="shared" si="4"/>
        <v/>
      </c>
      <c r="E20" s="28"/>
      <c r="F20" s="29">
        <f t="shared" si="5"/>
        <v>103</v>
      </c>
      <c r="G20" s="30">
        <v>52</v>
      </c>
      <c r="H20" s="31">
        <v>527</v>
      </c>
      <c r="I20" s="31">
        <v>230</v>
      </c>
      <c r="J20" s="32">
        <v>7055</v>
      </c>
      <c r="K20" s="33">
        <v>0</v>
      </c>
      <c r="L20" s="34" t="s">
        <v>27</v>
      </c>
      <c r="M20" s="42" t="s">
        <v>60</v>
      </c>
      <c r="N20" s="42" t="s">
        <v>61</v>
      </c>
      <c r="P20" t="b">
        <f t="shared" si="0"/>
        <v>1</v>
      </c>
      <c r="Q20" t="b">
        <f t="shared" si="1"/>
        <v>1</v>
      </c>
      <c r="R20" t="b">
        <f t="shared" si="2"/>
        <v>1</v>
      </c>
      <c r="S20" t="b">
        <f t="shared" si="3"/>
        <v>1</v>
      </c>
    </row>
    <row r="21" spans="1:19" ht="20.100000000000001" customHeight="1" x14ac:dyDescent="0.25">
      <c r="A21" s="26" t="s">
        <v>59</v>
      </c>
      <c r="B21" s="27" t="s">
        <v>21</v>
      </c>
      <c r="C21" s="28">
        <v>103</v>
      </c>
      <c r="D21" s="29" t="str">
        <f t="shared" si="4"/>
        <v/>
      </c>
      <c r="E21" s="28"/>
      <c r="F21" s="29">
        <f t="shared" si="5"/>
        <v>103</v>
      </c>
      <c r="G21" s="30">
        <v>52</v>
      </c>
      <c r="H21" s="31">
        <v>527</v>
      </c>
      <c r="I21" s="31">
        <v>230</v>
      </c>
      <c r="J21" s="32">
        <v>7056</v>
      </c>
      <c r="K21" s="33">
        <v>0</v>
      </c>
      <c r="L21" s="34" t="s">
        <v>27</v>
      </c>
      <c r="M21" s="42" t="s">
        <v>60</v>
      </c>
      <c r="N21" s="42" t="s">
        <v>61</v>
      </c>
      <c r="P21" t="b">
        <f t="shared" si="0"/>
        <v>1</v>
      </c>
      <c r="Q21" t="b">
        <f t="shared" si="1"/>
        <v>1</v>
      </c>
      <c r="R21" t="b">
        <f t="shared" si="2"/>
        <v>1</v>
      </c>
      <c r="S21" t="b">
        <f t="shared" si="3"/>
        <v>1</v>
      </c>
    </row>
    <row r="22" spans="1:19" ht="20.100000000000001" customHeight="1" x14ac:dyDescent="0.25">
      <c r="A22" s="26" t="s">
        <v>62</v>
      </c>
      <c r="B22" s="27" t="s">
        <v>27</v>
      </c>
      <c r="C22" s="28">
        <v>43.82</v>
      </c>
      <c r="D22" s="29">
        <f t="shared" si="4"/>
        <v>7.3</v>
      </c>
      <c r="E22" s="28"/>
      <c r="F22" s="29">
        <f t="shared" si="5"/>
        <v>36.520000000000003</v>
      </c>
      <c r="G22" s="30">
        <v>76</v>
      </c>
      <c r="H22" s="31">
        <v>561</v>
      </c>
      <c r="I22" s="31">
        <v>399</v>
      </c>
      <c r="J22" s="32">
        <v>0</v>
      </c>
      <c r="K22" s="33">
        <v>0</v>
      </c>
      <c r="L22" s="34" t="s">
        <v>27</v>
      </c>
      <c r="M22" s="42" t="s">
        <v>63</v>
      </c>
      <c r="N22" s="42" t="s">
        <v>64</v>
      </c>
      <c r="P22" t="b">
        <f t="shared" si="0"/>
        <v>1</v>
      </c>
      <c r="Q22" t="b">
        <f t="shared" si="1"/>
        <v>1</v>
      </c>
      <c r="R22" t="b">
        <f t="shared" si="2"/>
        <v>1</v>
      </c>
      <c r="S22" t="b">
        <f t="shared" si="3"/>
        <v>1</v>
      </c>
    </row>
    <row r="23" spans="1:19" ht="20.100000000000001" customHeight="1" x14ac:dyDescent="0.25">
      <c r="A23" s="26"/>
      <c r="B23" s="27"/>
      <c r="C23" s="28"/>
      <c r="D23" s="29" t="str">
        <f t="shared" si="4"/>
        <v/>
      </c>
      <c r="E23" s="28"/>
      <c r="F23" s="29" t="str">
        <f t="shared" si="5"/>
        <v/>
      </c>
      <c r="G23" s="30"/>
      <c r="H23" s="31"/>
      <c r="I23" s="31"/>
      <c r="J23" s="32"/>
      <c r="K23" s="33">
        <v>0</v>
      </c>
      <c r="L23" s="34" t="s">
        <v>27</v>
      </c>
      <c r="M23" s="42"/>
      <c r="N23" s="42"/>
      <c r="P23" t="b">
        <f t="shared" si="0"/>
        <v>1</v>
      </c>
      <c r="Q23" t="b">
        <f t="shared" si="1"/>
        <v>1</v>
      </c>
      <c r="R23" t="b">
        <f t="shared" si="2"/>
        <v>1</v>
      </c>
      <c r="S23" t="b">
        <f t="shared" si="3"/>
        <v>1</v>
      </c>
    </row>
    <row r="24" spans="1:19" ht="20.100000000000001" customHeight="1" x14ac:dyDescent="0.25">
      <c r="A24" s="26"/>
      <c r="B24" s="27"/>
      <c r="C24" s="28"/>
      <c r="D24" s="29" t="str">
        <f t="shared" si="4"/>
        <v/>
      </c>
      <c r="E24" s="28"/>
      <c r="F24" s="29" t="str">
        <f t="shared" si="5"/>
        <v/>
      </c>
      <c r="G24" s="30"/>
      <c r="H24" s="31"/>
      <c r="I24" s="31"/>
      <c r="J24" s="32"/>
      <c r="K24" s="33">
        <v>0</v>
      </c>
      <c r="L24" s="34" t="s">
        <v>27</v>
      </c>
      <c r="M24" s="42"/>
      <c r="N24" s="42"/>
      <c r="P24" t="b">
        <f t="shared" si="0"/>
        <v>1</v>
      </c>
      <c r="Q24" t="b">
        <f t="shared" si="1"/>
        <v>1</v>
      </c>
      <c r="R24" t="b">
        <f t="shared" si="2"/>
        <v>1</v>
      </c>
      <c r="S24" t="b">
        <f t="shared" si="3"/>
        <v>1</v>
      </c>
    </row>
    <row r="25" spans="1:19" ht="20.100000000000001" customHeight="1" x14ac:dyDescent="0.25">
      <c r="A25" s="26"/>
      <c r="B25" s="27"/>
      <c r="C25" s="28"/>
      <c r="D25" s="29" t="str">
        <f t="shared" si="4"/>
        <v/>
      </c>
      <c r="E25" s="28"/>
      <c r="F25" s="29" t="str">
        <f t="shared" si="5"/>
        <v/>
      </c>
      <c r="G25" s="30"/>
      <c r="H25" s="31"/>
      <c r="I25" s="31"/>
      <c r="J25" s="32"/>
      <c r="K25" s="33">
        <v>0</v>
      </c>
      <c r="L25" s="34" t="s">
        <v>27</v>
      </c>
      <c r="M25" s="42"/>
      <c r="N25" s="42"/>
      <c r="P25" t="b">
        <f t="shared" si="0"/>
        <v>1</v>
      </c>
      <c r="Q25" t="b">
        <f t="shared" si="1"/>
        <v>1</v>
      </c>
      <c r="R25" t="b">
        <f t="shared" si="2"/>
        <v>1</v>
      </c>
      <c r="S25" t="b">
        <f t="shared" si="3"/>
        <v>1</v>
      </c>
    </row>
    <row r="26" spans="1:19" ht="20.100000000000001" customHeight="1" x14ac:dyDescent="0.25">
      <c r="A26" s="26"/>
      <c r="B26" s="27"/>
      <c r="C26" s="28"/>
      <c r="D26" s="29" t="str">
        <f t="shared" si="4"/>
        <v/>
      </c>
      <c r="E26" s="28"/>
      <c r="F26" s="29" t="str">
        <f t="shared" si="5"/>
        <v/>
      </c>
      <c r="G26" s="30"/>
      <c r="H26" s="31"/>
      <c r="I26" s="31"/>
      <c r="J26" s="32"/>
      <c r="K26" s="33">
        <v>0</v>
      </c>
      <c r="L26" s="34" t="s">
        <v>27</v>
      </c>
      <c r="M26" s="42"/>
      <c r="N26" s="42"/>
      <c r="P26" t="b">
        <f t="shared" si="0"/>
        <v>1</v>
      </c>
      <c r="Q26" t="b">
        <f t="shared" si="1"/>
        <v>1</v>
      </c>
      <c r="R26" t="b">
        <f t="shared" si="2"/>
        <v>1</v>
      </c>
      <c r="S26" t="b">
        <f t="shared" si="3"/>
        <v>1</v>
      </c>
    </row>
    <row r="27" spans="1:19" ht="20.100000000000001" customHeight="1" x14ac:dyDescent="0.25">
      <c r="A27" s="26"/>
      <c r="B27" s="27"/>
      <c r="C27" s="28"/>
      <c r="D27" s="29" t="str">
        <f t="shared" si="4"/>
        <v/>
      </c>
      <c r="E27" s="28"/>
      <c r="F27" s="29" t="str">
        <f t="shared" si="5"/>
        <v/>
      </c>
      <c r="G27" s="30"/>
      <c r="H27" s="31"/>
      <c r="I27" s="31"/>
      <c r="J27" s="32"/>
      <c r="K27" s="33">
        <v>0</v>
      </c>
      <c r="L27" s="34" t="s">
        <v>27</v>
      </c>
      <c r="M27" s="42"/>
      <c r="N27" s="42"/>
      <c r="P27" t="b">
        <f t="shared" si="0"/>
        <v>1</v>
      </c>
      <c r="Q27" t="b">
        <f t="shared" si="1"/>
        <v>1</v>
      </c>
      <c r="R27" t="b">
        <f t="shared" si="2"/>
        <v>1</v>
      </c>
      <c r="S27" t="b">
        <f t="shared" si="3"/>
        <v>1</v>
      </c>
    </row>
    <row r="28" spans="1:19" ht="20.100000000000001" customHeight="1" x14ac:dyDescent="0.25">
      <c r="A28" s="26"/>
      <c r="B28" s="27"/>
      <c r="C28" s="28"/>
      <c r="D28" s="29" t="str">
        <f t="shared" si="4"/>
        <v/>
      </c>
      <c r="E28" s="28"/>
      <c r="F28" s="29" t="str">
        <f t="shared" si="5"/>
        <v/>
      </c>
      <c r="G28" s="30"/>
      <c r="H28" s="31"/>
      <c r="I28" s="31"/>
      <c r="J28" s="32"/>
      <c r="K28" s="33">
        <v>0</v>
      </c>
      <c r="L28" s="34" t="s">
        <v>27</v>
      </c>
      <c r="M28" s="42"/>
      <c r="N28" s="42"/>
      <c r="P28" t="b">
        <f t="shared" si="0"/>
        <v>1</v>
      </c>
      <c r="Q28" t="b">
        <f t="shared" si="1"/>
        <v>1</v>
      </c>
      <c r="R28" t="b">
        <f t="shared" si="2"/>
        <v>1</v>
      </c>
      <c r="S28" t="b">
        <f t="shared" si="3"/>
        <v>1</v>
      </c>
    </row>
    <row r="29" spans="1:19" ht="20.100000000000001" customHeight="1" x14ac:dyDescent="0.25">
      <c r="A29" s="26"/>
      <c r="B29" s="27"/>
      <c r="C29" s="28"/>
      <c r="D29" s="29" t="str">
        <f t="shared" si="4"/>
        <v/>
      </c>
      <c r="E29" s="28"/>
      <c r="F29" s="29" t="str">
        <f t="shared" si="5"/>
        <v/>
      </c>
      <c r="G29" s="30"/>
      <c r="H29" s="31"/>
      <c r="I29" s="31"/>
      <c r="J29" s="32"/>
      <c r="K29" s="33">
        <v>0</v>
      </c>
      <c r="L29" s="34" t="s">
        <v>27</v>
      </c>
      <c r="M29" s="42"/>
      <c r="N29" s="42"/>
      <c r="P29" t="b">
        <f t="shared" si="0"/>
        <v>1</v>
      </c>
      <c r="Q29" t="b">
        <f t="shared" si="1"/>
        <v>1</v>
      </c>
      <c r="R29" t="b">
        <f t="shared" si="2"/>
        <v>1</v>
      </c>
      <c r="S29" t="b">
        <f t="shared" si="3"/>
        <v>1</v>
      </c>
    </row>
    <row r="30" spans="1:19" ht="20.100000000000001" customHeight="1" x14ac:dyDescent="0.25">
      <c r="A30" s="26"/>
      <c r="B30" s="27"/>
      <c r="C30" s="28"/>
      <c r="D30" s="29" t="str">
        <f t="shared" si="4"/>
        <v/>
      </c>
      <c r="E30" s="28"/>
      <c r="F30" s="29" t="str">
        <f t="shared" si="5"/>
        <v/>
      </c>
      <c r="G30" s="30"/>
      <c r="H30" s="31"/>
      <c r="I30" s="31"/>
      <c r="J30" s="32"/>
      <c r="K30" s="33">
        <v>0</v>
      </c>
      <c r="L30" s="34" t="s">
        <v>27</v>
      </c>
      <c r="M30" s="42"/>
      <c r="N30" s="42"/>
      <c r="P30" t="b">
        <f t="shared" si="0"/>
        <v>1</v>
      </c>
      <c r="Q30" t="b">
        <f t="shared" si="1"/>
        <v>1</v>
      </c>
      <c r="R30" t="b">
        <f t="shared" si="2"/>
        <v>1</v>
      </c>
      <c r="S30" t="b">
        <f t="shared" si="3"/>
        <v>1</v>
      </c>
    </row>
    <row r="31" spans="1:19" ht="20.100000000000001" customHeight="1" thickBot="1" x14ac:dyDescent="0.3">
      <c r="A31" s="26"/>
      <c r="B31" s="27"/>
      <c r="C31" s="28"/>
      <c r="D31" s="35" t="str">
        <f t="shared" si="4"/>
        <v/>
      </c>
      <c r="E31" s="28"/>
      <c r="F31" s="35" t="str">
        <f t="shared" si="5"/>
        <v/>
      </c>
      <c r="G31" s="30"/>
      <c r="H31" s="31"/>
      <c r="I31" s="31"/>
      <c r="J31" s="32"/>
      <c r="K31" s="33">
        <v>0</v>
      </c>
      <c r="L31" s="34" t="s">
        <v>27</v>
      </c>
      <c r="M31" s="42"/>
      <c r="N31" s="42"/>
      <c r="P31" t="b">
        <f t="shared" si="0"/>
        <v>1</v>
      </c>
      <c r="Q31" t="b">
        <f t="shared" si="1"/>
        <v>1</v>
      </c>
      <c r="R31" t="b">
        <f t="shared" si="2"/>
        <v>1</v>
      </c>
      <c r="S31" t="b">
        <f t="shared" si="3"/>
        <v>1</v>
      </c>
    </row>
    <row r="32" spans="1:19" ht="20.100000000000001" customHeight="1" thickBot="1" x14ac:dyDescent="0.25">
      <c r="A32" s="214" t="s">
        <v>22</v>
      </c>
      <c r="B32" s="215"/>
      <c r="C32" s="36">
        <f>SUM(C12:C31)</f>
        <v>906.94</v>
      </c>
      <c r="D32" s="36">
        <f>SUM(D12:D31)</f>
        <v>47.79</v>
      </c>
      <c r="E32" s="36"/>
      <c r="F32" s="36">
        <f>SUM(F12:F31)</f>
        <v>859.15</v>
      </c>
      <c r="G32" s="36"/>
      <c r="H32" s="36"/>
      <c r="I32" s="36"/>
      <c r="J32" s="36"/>
      <c r="K32" s="36"/>
      <c r="L32" s="37"/>
      <c r="M32" s="43"/>
      <c r="N32" s="44"/>
    </row>
    <row r="34" spans="2:3" x14ac:dyDescent="0.2">
      <c r="B34" s="208" t="s">
        <v>23</v>
      </c>
      <c r="C34" s="210"/>
    </row>
    <row r="35" spans="2:3" x14ac:dyDescent="0.2">
      <c r="B35" s="38" t="s">
        <v>24</v>
      </c>
      <c r="C35" s="39" t="s">
        <v>25</v>
      </c>
    </row>
    <row r="36" spans="2:3" x14ac:dyDescent="0.2">
      <c r="B36" s="38" t="s">
        <v>19</v>
      </c>
      <c r="C36" s="39" t="s">
        <v>26</v>
      </c>
    </row>
    <row r="37" spans="2:3" x14ac:dyDescent="0.2">
      <c r="B37" s="38" t="s">
        <v>27</v>
      </c>
      <c r="C37" s="39" t="s">
        <v>28</v>
      </c>
    </row>
    <row r="38" spans="2:3" x14ac:dyDescent="0.2">
      <c r="B38" s="40" t="s">
        <v>21</v>
      </c>
      <c r="C38" s="41" t="s">
        <v>29</v>
      </c>
    </row>
  </sheetData>
  <sheetProtection sheet="1" objects="1" scenarios="1"/>
  <mergeCells count="6">
    <mergeCell ref="G8:L8"/>
    <mergeCell ref="G9:L9"/>
    <mergeCell ref="A32:B32"/>
    <mergeCell ref="B34:C34"/>
    <mergeCell ref="B1:E1"/>
    <mergeCell ref="B3:E3"/>
  </mergeCells>
  <phoneticPr fontId="5" type="noConversion"/>
  <conditionalFormatting sqref="A12:A31">
    <cfRule type="expression" dxfId="15" priority="6" stopIfTrue="1">
      <formula>AND(NOT(ISBLANK(C12)),ISBLANK(A12))</formula>
    </cfRule>
  </conditionalFormatting>
  <conditionalFormatting sqref="B12:B31">
    <cfRule type="expression" dxfId="14" priority="5" stopIfTrue="1">
      <formula>AND(NOT(ISBLANK(C12)),ISBLANK(B12))</formula>
    </cfRule>
  </conditionalFormatting>
  <conditionalFormatting sqref="B1:E1 B3:E3 C5 E5 C12:C31">
    <cfRule type="expression" dxfId="13" priority="3" stopIfTrue="1">
      <formula>ISBLANK(B1)</formula>
    </cfRule>
  </conditionalFormatting>
  <conditionalFormatting sqref="E12:E31">
    <cfRule type="expression" dxfId="12" priority="10" stopIfTrue="1">
      <formula>AND(NOT(ISBLANK(C12)),ISBLANK(E12),B12="S")</formula>
    </cfRule>
  </conditionalFormatting>
  <conditionalFormatting sqref="G12:G31">
    <cfRule type="expression" dxfId="11" priority="7" stopIfTrue="1">
      <formula>AND(ISBLANK(G12),NOT(ISBLANK(C12)))</formula>
    </cfRule>
  </conditionalFormatting>
  <conditionalFormatting sqref="H12:I31">
    <cfRule type="expression" dxfId="10" priority="8" stopIfTrue="1">
      <formula>AND(ISBLANK(H12),NOT(ISBLANK($C12)))</formula>
    </cfRule>
  </conditionalFormatting>
  <conditionalFormatting sqref="J12:J31">
    <cfRule type="expression" dxfId="9" priority="9" stopIfTrue="1">
      <formula>AND(ISBLANK(J12),NOT(ISBLANK(C12)))</formula>
    </cfRule>
  </conditionalFormatting>
  <conditionalFormatting sqref="L12:L31">
    <cfRule type="expression" priority="1" stopIfTrue="1">
      <formula>AND(SUM($P12:$T12)&gt;0,NOT(ISBLANK(L12)))</formula>
    </cfRule>
    <cfRule type="expression" dxfId="8" priority="2" stopIfTrue="1">
      <formula>SUM($P12:$T12)&gt;0</formula>
    </cfRule>
  </conditionalFormatting>
  <conditionalFormatting sqref="M12:N31">
    <cfRule type="expression" dxfId="7" priority="4" stopIfTrue="1">
      <formula>AND(NOT(ISBLANK($C12)),ISBLANK(M12))</formula>
    </cfRule>
  </conditionalFormatting>
  <dataValidations count="5">
    <dataValidation type="list" allowBlank="1" showInputMessage="1" showErrorMessage="1" sqref="B1:E1" xr:uid="{00000000-0002-0000-0C00-000000000000}">
      <formula1>"BARCLAYCARD,CORPORATE CARD"</formula1>
    </dataValidation>
    <dataValidation type="date" allowBlank="1" showInputMessage="1" showErrorMessage="1" sqref="E5" xr:uid="{00000000-0002-0000-0C00-000001000000}">
      <formula1>C5+1</formula1>
      <formula2>NOW()</formula2>
    </dataValidation>
    <dataValidation type="date" allowBlank="1" showInputMessage="1" showErrorMessage="1" sqref="C5" xr:uid="{00000000-0002-0000-0C00-000002000000}">
      <formula1>NOW()-120</formula1>
      <formula2>NOW()</formula2>
    </dataValidation>
    <dataValidation type="custom" allowBlank="1" showInputMessage="1" showErrorMessage="1" sqref="G12:J31" xr:uid="{00000000-0002-0000-0C00-000003000000}">
      <formula1>P12=TRUE</formula1>
    </dataValidation>
    <dataValidation type="list" allowBlank="1" showInputMessage="1" showErrorMessage="1" sqref="B12:B31" xr:uid="{00000000-0002-0000-0C00-000004000000}">
      <formula1>$B$35:$B$38</formula1>
    </dataValidation>
  </dataValidations>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7"/>
  <sheetViews>
    <sheetView workbookViewId="0">
      <selection activeCell="I39" sqref="C31:I39"/>
    </sheetView>
  </sheetViews>
  <sheetFormatPr defaultRowHeight="12.75" x14ac:dyDescent="0.2"/>
  <sheetData>
    <row r="1" spans="1:8" x14ac:dyDescent="0.2">
      <c r="A1" s="54" t="s">
        <v>5</v>
      </c>
      <c r="B1" s="14" t="s">
        <v>6</v>
      </c>
      <c r="C1" s="14" t="s">
        <v>7</v>
      </c>
      <c r="D1" s="14" t="s">
        <v>6</v>
      </c>
      <c r="E1" s="14" t="s">
        <v>8</v>
      </c>
      <c r="F1" s="14" t="s">
        <v>9</v>
      </c>
      <c r="G1" s="50" t="s">
        <v>65</v>
      </c>
      <c r="H1" s="51" t="s">
        <v>66</v>
      </c>
    </row>
    <row r="2" spans="1:8" x14ac:dyDescent="0.2">
      <c r="A2" s="47" t="s">
        <v>67</v>
      </c>
      <c r="B2" s="27" t="s">
        <v>19</v>
      </c>
      <c r="C2" s="28">
        <v>104.2</v>
      </c>
      <c r="D2" s="28">
        <v>0</v>
      </c>
      <c r="E2" s="28"/>
      <c r="F2" s="28">
        <f t="shared" ref="F2:F13" si="0">C2-D2</f>
        <v>104.2</v>
      </c>
      <c r="G2" s="49">
        <v>110</v>
      </c>
      <c r="H2" s="46">
        <v>8052</v>
      </c>
    </row>
    <row r="3" spans="1:8" x14ac:dyDescent="0.2">
      <c r="A3" s="47" t="s">
        <v>68</v>
      </c>
      <c r="B3" s="27" t="s">
        <v>19</v>
      </c>
      <c r="C3" s="28">
        <v>16.399999999999999</v>
      </c>
      <c r="D3" s="28">
        <v>0</v>
      </c>
      <c r="E3" s="28"/>
      <c r="F3" s="28">
        <f t="shared" si="0"/>
        <v>16.399999999999999</v>
      </c>
      <c r="G3" s="49">
        <v>110</v>
      </c>
      <c r="H3" s="46">
        <v>8052</v>
      </c>
    </row>
    <row r="4" spans="1:8" x14ac:dyDescent="0.2">
      <c r="A4" s="47" t="s">
        <v>69</v>
      </c>
      <c r="B4" s="27" t="s">
        <v>70</v>
      </c>
      <c r="C4" s="28">
        <v>194.16</v>
      </c>
      <c r="D4" s="28">
        <v>0</v>
      </c>
      <c r="E4" s="28"/>
      <c r="F4" s="28">
        <f t="shared" si="0"/>
        <v>194.16</v>
      </c>
      <c r="G4" s="49">
        <v>115</v>
      </c>
      <c r="H4" s="46">
        <v>4014</v>
      </c>
    </row>
    <row r="5" spans="1:8" x14ac:dyDescent="0.2">
      <c r="A5" s="47" t="s">
        <v>71</v>
      </c>
      <c r="B5" s="27" t="s">
        <v>27</v>
      </c>
      <c r="C5" s="53">
        <v>11.95</v>
      </c>
      <c r="D5" s="28">
        <f t="shared" ref="D5:D11" si="1">IF(B5="S",IF(ISBLANK(E5),ROUND(C5*0.2/1.2,2),E5),"")</f>
        <v>1.99</v>
      </c>
      <c r="E5" s="28"/>
      <c r="F5" s="28">
        <f t="shared" si="0"/>
        <v>9.9599999999999991</v>
      </c>
      <c r="G5" s="49">
        <v>110</v>
      </c>
      <c r="H5" s="46">
        <v>4400</v>
      </c>
    </row>
    <row r="6" spans="1:8" x14ac:dyDescent="0.2">
      <c r="A6" s="47" t="s">
        <v>71</v>
      </c>
      <c r="B6" s="27" t="s">
        <v>27</v>
      </c>
      <c r="C6" s="53">
        <v>12</v>
      </c>
      <c r="D6" s="28">
        <f t="shared" si="1"/>
        <v>2</v>
      </c>
      <c r="E6" s="28"/>
      <c r="F6" s="28">
        <f t="shared" si="0"/>
        <v>10</v>
      </c>
      <c r="G6" s="49">
        <v>110</v>
      </c>
      <c r="H6" s="46">
        <v>4400</v>
      </c>
    </row>
    <row r="7" spans="1:8" x14ac:dyDescent="0.2">
      <c r="A7" s="47" t="s">
        <v>68</v>
      </c>
      <c r="B7" s="27" t="s">
        <v>27</v>
      </c>
      <c r="C7" s="53">
        <v>53.97</v>
      </c>
      <c r="D7" s="28">
        <f t="shared" si="1"/>
        <v>9</v>
      </c>
      <c r="E7" s="28"/>
      <c r="F7" s="28">
        <f t="shared" si="0"/>
        <v>44.97</v>
      </c>
      <c r="G7" s="49">
        <v>110</v>
      </c>
      <c r="H7" s="46">
        <v>4400</v>
      </c>
    </row>
    <row r="8" spans="1:8" x14ac:dyDescent="0.2">
      <c r="A8" s="47" t="s">
        <v>69</v>
      </c>
      <c r="B8" s="27" t="s">
        <v>72</v>
      </c>
      <c r="C8" s="53">
        <v>144.25</v>
      </c>
      <c r="D8" s="28">
        <f t="shared" si="1"/>
        <v>24.04</v>
      </c>
      <c r="E8" s="28"/>
      <c r="F8" s="28">
        <f t="shared" si="0"/>
        <v>120.21000000000001</v>
      </c>
      <c r="G8" s="49">
        <v>115</v>
      </c>
      <c r="H8" s="46">
        <v>4014</v>
      </c>
    </row>
    <row r="9" spans="1:8" x14ac:dyDescent="0.2">
      <c r="A9" s="47" t="s">
        <v>73</v>
      </c>
      <c r="B9" s="27" t="s">
        <v>72</v>
      </c>
      <c r="C9" s="53">
        <v>59.99</v>
      </c>
      <c r="D9" s="28">
        <f t="shared" si="1"/>
        <v>10</v>
      </c>
      <c r="E9" s="28"/>
      <c r="F9" s="28">
        <f t="shared" si="0"/>
        <v>49.99</v>
      </c>
      <c r="G9" s="49">
        <v>110</v>
      </c>
      <c r="H9" s="46">
        <v>4400</v>
      </c>
    </row>
    <row r="10" spans="1:8" x14ac:dyDescent="0.2">
      <c r="A10" s="47" t="s">
        <v>74</v>
      </c>
      <c r="B10" s="27" t="s">
        <v>72</v>
      </c>
      <c r="C10" s="53">
        <v>194.4</v>
      </c>
      <c r="D10" s="28">
        <f t="shared" si="1"/>
        <v>32.4</v>
      </c>
      <c r="E10" s="28"/>
      <c r="F10" s="48">
        <f t="shared" si="0"/>
        <v>162</v>
      </c>
      <c r="G10" s="49">
        <v>110</v>
      </c>
      <c r="H10" s="46">
        <v>4400</v>
      </c>
    </row>
    <row r="11" spans="1:8" x14ac:dyDescent="0.2">
      <c r="A11" s="47" t="s">
        <v>75</v>
      </c>
      <c r="B11" s="27" t="s">
        <v>72</v>
      </c>
      <c r="C11" s="53">
        <v>3.1</v>
      </c>
      <c r="D11" s="29">
        <f t="shared" si="1"/>
        <v>0.52</v>
      </c>
      <c r="E11" s="28"/>
      <c r="F11" s="48">
        <f t="shared" si="0"/>
        <v>2.58</v>
      </c>
      <c r="G11" s="49">
        <v>115</v>
      </c>
      <c r="H11" s="46">
        <v>4014</v>
      </c>
    </row>
    <row r="12" spans="1:8" x14ac:dyDescent="0.2">
      <c r="A12" s="47" t="s">
        <v>75</v>
      </c>
      <c r="B12" s="27" t="s">
        <v>76</v>
      </c>
      <c r="C12" s="28">
        <v>13.2</v>
      </c>
      <c r="D12" s="28">
        <v>0</v>
      </c>
      <c r="E12" s="28"/>
      <c r="F12" s="48">
        <f t="shared" si="0"/>
        <v>13.2</v>
      </c>
      <c r="G12" s="49">
        <v>115</v>
      </c>
      <c r="H12" s="46">
        <v>4014</v>
      </c>
    </row>
    <row r="13" spans="1:8" x14ac:dyDescent="0.2">
      <c r="A13" s="47" t="s">
        <v>75</v>
      </c>
      <c r="B13" s="27" t="s">
        <v>76</v>
      </c>
      <c r="C13" s="28">
        <v>24.75</v>
      </c>
      <c r="D13" s="29">
        <v>0</v>
      </c>
      <c r="E13" s="28"/>
      <c r="F13" s="48">
        <f t="shared" si="0"/>
        <v>24.75</v>
      </c>
      <c r="G13" s="49">
        <v>115</v>
      </c>
      <c r="H13" s="46">
        <v>4014</v>
      </c>
    </row>
    <row r="19" spans="2:7" x14ac:dyDescent="0.2">
      <c r="D19" t="s">
        <v>77</v>
      </c>
      <c r="E19" t="s">
        <v>78</v>
      </c>
      <c r="G19" t="s">
        <v>79</v>
      </c>
    </row>
    <row r="20" spans="2:7" x14ac:dyDescent="0.2">
      <c r="C20" t="s">
        <v>80</v>
      </c>
      <c r="D20" s="52">
        <f>SUM(C5:C11)</f>
        <v>479.66000000000008</v>
      </c>
      <c r="E20" s="52">
        <f>SUM(D5:D11)</f>
        <v>79.95</v>
      </c>
      <c r="F20" s="52"/>
      <c r="G20" s="52">
        <f t="shared" ref="G20" si="2">SUM(F5:F11)</f>
        <v>399.71</v>
      </c>
    </row>
    <row r="23" spans="2:7" x14ac:dyDescent="0.2">
      <c r="B23">
        <v>110</v>
      </c>
      <c r="C23">
        <v>4400</v>
      </c>
      <c r="D23" s="52">
        <f>SUM(C5:C7)</f>
        <v>77.92</v>
      </c>
      <c r="E23" s="52">
        <f t="shared" ref="E23:G23" si="3">SUM(D5:D7)</f>
        <v>12.99</v>
      </c>
      <c r="F23" s="52"/>
      <c r="G23" s="52">
        <f t="shared" si="3"/>
        <v>64.930000000000007</v>
      </c>
    </row>
    <row r="24" spans="2:7" x14ac:dyDescent="0.2">
      <c r="B24">
        <v>110</v>
      </c>
      <c r="C24">
        <v>4400</v>
      </c>
      <c r="D24" s="52">
        <f>SUM(C9:C10)</f>
        <v>254.39000000000001</v>
      </c>
      <c r="E24" s="52">
        <f t="shared" ref="E24:G24" si="4">SUM(D9:D10)</f>
        <v>42.4</v>
      </c>
      <c r="F24" s="52">
        <f t="shared" si="4"/>
        <v>0</v>
      </c>
      <c r="G24" s="52">
        <f t="shared" si="4"/>
        <v>211.99</v>
      </c>
    </row>
    <row r="25" spans="2:7" x14ac:dyDescent="0.2">
      <c r="B25">
        <v>115</v>
      </c>
      <c r="C25">
        <v>4014</v>
      </c>
      <c r="D25" s="52">
        <f>SUM(C8)</f>
        <v>144.25</v>
      </c>
      <c r="E25" s="52">
        <f>SUM(D8)</f>
        <v>24.04</v>
      </c>
      <c r="F25" s="52"/>
      <c r="G25" s="52">
        <f>SUM(F8)</f>
        <v>120.21000000000001</v>
      </c>
    </row>
    <row r="26" spans="2:7" x14ac:dyDescent="0.2">
      <c r="B26">
        <v>115</v>
      </c>
      <c r="C26">
        <v>4014</v>
      </c>
      <c r="D26" s="52">
        <f>SUM(C11)</f>
        <v>3.1</v>
      </c>
      <c r="E26" s="52">
        <f t="shared" ref="E26:G26" si="5">SUM(D11)</f>
        <v>0.52</v>
      </c>
      <c r="F26" s="52">
        <f t="shared" si="5"/>
        <v>0</v>
      </c>
      <c r="G26" s="52">
        <f t="shared" si="5"/>
        <v>2.58</v>
      </c>
    </row>
    <row r="31" spans="2:7" x14ac:dyDescent="0.2">
      <c r="C31" t="s">
        <v>81</v>
      </c>
    </row>
    <row r="32" spans="2:7" x14ac:dyDescent="0.2">
      <c r="B32">
        <v>110</v>
      </c>
      <c r="C32">
        <v>8052</v>
      </c>
      <c r="D32" s="52">
        <f>SUM(C2:C3)</f>
        <v>120.6</v>
      </c>
      <c r="E32" s="52">
        <f t="shared" ref="E32:G32" si="6">SUM(D2:D3)</f>
        <v>0</v>
      </c>
      <c r="F32" s="52">
        <f t="shared" si="6"/>
        <v>0</v>
      </c>
      <c r="G32" s="52">
        <f t="shared" si="6"/>
        <v>120.6</v>
      </c>
    </row>
    <row r="33" spans="2:7" x14ac:dyDescent="0.2">
      <c r="B33">
        <v>115</v>
      </c>
      <c r="C33">
        <v>4014</v>
      </c>
      <c r="D33" s="52">
        <f>SUM(C4)</f>
        <v>194.16</v>
      </c>
      <c r="E33" s="52">
        <f t="shared" ref="E33:G33" si="7">SUM(D4)</f>
        <v>0</v>
      </c>
      <c r="F33" s="52">
        <f t="shared" si="7"/>
        <v>0</v>
      </c>
      <c r="G33" s="52">
        <f t="shared" si="7"/>
        <v>194.16</v>
      </c>
    </row>
    <row r="36" spans="2:7" x14ac:dyDescent="0.2">
      <c r="C36" t="s">
        <v>82</v>
      </c>
    </row>
    <row r="37" spans="2:7" x14ac:dyDescent="0.2">
      <c r="B37">
        <v>115</v>
      </c>
      <c r="C37">
        <v>4014</v>
      </c>
      <c r="D37" s="52">
        <f>SUM(C12:C13)</f>
        <v>37.950000000000003</v>
      </c>
      <c r="E37" s="52">
        <f t="shared" ref="E37:G37" si="8">SUM(D12:D13)</f>
        <v>0</v>
      </c>
      <c r="F37" s="52">
        <f t="shared" si="8"/>
        <v>0</v>
      </c>
      <c r="G37" s="52">
        <f t="shared" si="8"/>
        <v>37.950000000000003</v>
      </c>
    </row>
  </sheetData>
  <sortState xmlns:xlrd2="http://schemas.microsoft.com/office/spreadsheetml/2017/richdata2" ref="A2:H13">
    <sortCondition ref="B2:B13"/>
  </sortState>
  <conditionalFormatting sqref="A2:A13">
    <cfRule type="expression" dxfId="6" priority="2" stopIfTrue="1">
      <formula>AND(NOT(ISBLANK(C2)),ISBLANK(A2))</formula>
    </cfRule>
  </conditionalFormatting>
  <conditionalFormatting sqref="B2:B13">
    <cfRule type="expression" dxfId="5" priority="1" stopIfTrue="1">
      <formula>AND(NOT(ISBLANK(C2)),ISBLANK(B2))</formula>
    </cfRule>
  </conditionalFormatting>
  <conditionalFormatting sqref="C2:C13">
    <cfRule type="expression" dxfId="4" priority="8" stopIfTrue="1">
      <formula>ISBLANK(C2)</formula>
    </cfRule>
  </conditionalFormatting>
  <conditionalFormatting sqref="D2:D11">
    <cfRule type="expression" dxfId="3" priority="5" stopIfTrue="1">
      <formula>AND(NOT(ISBLANK(B2)),ISBLANK(D2),A2="S")</formula>
    </cfRule>
  </conditionalFormatting>
  <conditionalFormatting sqref="E2:E12">
    <cfRule type="expression" dxfId="2" priority="11" stopIfTrue="1">
      <formula>AND(NOT(ISBLANK(C2)),ISBLANK(E2),B2="S")</formula>
    </cfRule>
  </conditionalFormatting>
  <conditionalFormatting sqref="E13">
    <cfRule type="expression" dxfId="1" priority="12" stopIfTrue="1">
      <formula>AND(NOT(ISBLANK(C14)),ISBLANK(E13),B14="S")</formula>
    </cfRule>
  </conditionalFormatting>
  <conditionalFormatting sqref="F2:F9">
    <cfRule type="expression" dxfId="0" priority="3" stopIfTrue="1">
      <formula>ISBLANK(F2)</formula>
    </cfRule>
  </conditionalFormatting>
  <dataValidations count="1">
    <dataValidation type="list" allowBlank="1" showInputMessage="1" showErrorMessage="1" sqref="B2:B13" xr:uid="{00000000-0002-0000-0D00-000000000000}">
      <formula1>$B$42:$B$45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626D-2E9D-4FFD-A5E2-BC5DCF033075}">
  <sheetPr>
    <tabColor theme="4"/>
  </sheetPr>
  <dimension ref="A1:X33"/>
  <sheetViews>
    <sheetView zoomScale="70" zoomScaleNormal="70"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style="16"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123"/>
      <c r="K1" s="57"/>
      <c r="L1" s="57"/>
    </row>
    <row r="2" spans="1:24" s="58" customFormat="1" ht="36.75" customHeight="1" x14ac:dyDescent="0.25">
      <c r="A2" s="59" t="s">
        <v>87</v>
      </c>
      <c r="B2" s="175" t="s">
        <v>120</v>
      </c>
      <c r="C2" s="176"/>
      <c r="D2" s="176"/>
      <c r="E2" s="60"/>
      <c r="F2" s="60"/>
      <c r="G2" s="60"/>
      <c r="H2" s="60"/>
      <c r="I2" s="60"/>
      <c r="J2" s="69"/>
    </row>
    <row r="3" spans="1:24" s="58" customFormat="1" ht="36" customHeight="1" x14ac:dyDescent="0.25">
      <c r="A3" s="61" t="s">
        <v>88</v>
      </c>
      <c r="B3" s="62" t="s">
        <v>3</v>
      </c>
      <c r="C3" s="63">
        <v>45181</v>
      </c>
      <c r="D3" s="62" t="s">
        <v>4</v>
      </c>
      <c r="E3" s="63">
        <v>45210</v>
      </c>
      <c r="F3" s="64"/>
      <c r="J3" s="69"/>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1"/>
      <c r="K10" s="74"/>
      <c r="L10" s="74"/>
    </row>
    <row r="11" spans="1:24" s="130" customFormat="1" ht="20.100000000000001" customHeight="1" x14ac:dyDescent="0.3">
      <c r="A11" s="124">
        <v>45182</v>
      </c>
      <c r="B11" s="125" t="s">
        <v>19</v>
      </c>
      <c r="C11" s="126">
        <v>6.58</v>
      </c>
      <c r="D11" s="126">
        <v>0</v>
      </c>
      <c r="E11" s="126">
        <v>6.58</v>
      </c>
      <c r="F11" s="143">
        <v>570</v>
      </c>
      <c r="G11" s="144">
        <v>2001</v>
      </c>
      <c r="H11" s="145"/>
      <c r="I11" s="127" t="s">
        <v>120</v>
      </c>
      <c r="J11" s="128" t="s">
        <v>172</v>
      </c>
      <c r="K11" s="129" t="s">
        <v>173</v>
      </c>
      <c r="L11" s="129" t="s">
        <v>100</v>
      </c>
      <c r="N11" s="130" t="b">
        <f>OR(F11&lt;100,LEN(F11)=2)</f>
        <v>0</v>
      </c>
      <c r="O11" s="130" t="b">
        <f>OR(G11&lt;1000,LEN(G11)=3)</f>
        <v>0</v>
      </c>
      <c r="P11" s="130" t="b">
        <f>IF(H11&lt;1000,TRUE)</f>
        <v>1</v>
      </c>
      <c r="Q11" s="130" t="e">
        <f>OR(#REF!&lt;100000,LEN(#REF!)=5)</f>
        <v>#REF!</v>
      </c>
    </row>
    <row r="12" spans="1:24" s="130" customFormat="1" ht="20.100000000000001" customHeight="1" x14ac:dyDescent="0.3">
      <c r="A12" s="124">
        <v>45182</v>
      </c>
      <c r="B12" s="125" t="s">
        <v>19</v>
      </c>
      <c r="C12" s="126">
        <v>502</v>
      </c>
      <c r="D12" s="126">
        <v>0</v>
      </c>
      <c r="E12" s="126">
        <v>502</v>
      </c>
      <c r="F12" s="143">
        <v>521</v>
      </c>
      <c r="G12" s="144">
        <v>1101</v>
      </c>
      <c r="H12" s="154" t="s">
        <v>174</v>
      </c>
      <c r="I12" s="127" t="s">
        <v>175</v>
      </c>
      <c r="J12" s="128" t="s">
        <v>176</v>
      </c>
      <c r="K12" s="129" t="s">
        <v>177</v>
      </c>
      <c r="L12" s="129" t="s">
        <v>178</v>
      </c>
    </row>
    <row r="13" spans="1:24" s="130" customFormat="1" ht="20.100000000000001" customHeight="1" x14ac:dyDescent="0.3">
      <c r="A13" s="124">
        <v>45182</v>
      </c>
      <c r="B13" s="125" t="s">
        <v>19</v>
      </c>
      <c r="C13" s="126">
        <v>161</v>
      </c>
      <c r="D13" s="126">
        <v>0</v>
      </c>
      <c r="E13" s="126">
        <v>161</v>
      </c>
      <c r="F13" s="143">
        <v>522</v>
      </c>
      <c r="G13" s="144">
        <v>1109</v>
      </c>
      <c r="H13" s="145"/>
      <c r="I13" s="127" t="s">
        <v>175</v>
      </c>
      <c r="J13" s="128" t="s">
        <v>179</v>
      </c>
      <c r="K13" s="129" t="s">
        <v>177</v>
      </c>
      <c r="L13" s="129" t="s">
        <v>178</v>
      </c>
    </row>
    <row r="14" spans="1:24" s="130" customFormat="1" ht="20.100000000000001" customHeight="1" x14ac:dyDescent="0.3">
      <c r="A14" s="124">
        <v>45184</v>
      </c>
      <c r="B14" s="125" t="s">
        <v>19</v>
      </c>
      <c r="C14" s="126">
        <v>41</v>
      </c>
      <c r="D14" s="126">
        <v>0</v>
      </c>
      <c r="E14" s="126">
        <v>41</v>
      </c>
      <c r="F14" s="143">
        <v>103</v>
      </c>
      <c r="G14" s="144">
        <v>4020</v>
      </c>
      <c r="H14" s="145"/>
      <c r="I14" s="127" t="s">
        <v>175</v>
      </c>
      <c r="J14" s="128" t="s">
        <v>180</v>
      </c>
      <c r="K14" s="129" t="s">
        <v>123</v>
      </c>
      <c r="L14" s="129" t="s">
        <v>116</v>
      </c>
    </row>
    <row r="15" spans="1:24" s="130" customFormat="1" ht="20.100000000000001" customHeight="1" x14ac:dyDescent="0.3">
      <c r="A15" s="124">
        <v>45189</v>
      </c>
      <c r="B15" s="125" t="s">
        <v>19</v>
      </c>
      <c r="C15" s="126">
        <v>20</v>
      </c>
      <c r="D15" s="126">
        <v>0</v>
      </c>
      <c r="E15" s="126">
        <v>20</v>
      </c>
      <c r="F15" s="143">
        <v>570</v>
      </c>
      <c r="G15" s="144">
        <v>4019</v>
      </c>
      <c r="H15" s="145"/>
      <c r="I15" s="127" t="s">
        <v>120</v>
      </c>
      <c r="J15" s="128" t="s">
        <v>181</v>
      </c>
      <c r="K15" s="129" t="s">
        <v>173</v>
      </c>
      <c r="L15" s="129" t="s">
        <v>133</v>
      </c>
    </row>
    <row r="16" spans="1:24" s="130" customFormat="1" ht="20.100000000000001" customHeight="1" x14ac:dyDescent="0.3">
      <c r="A16" s="124">
        <v>45191</v>
      </c>
      <c r="B16" s="125" t="s">
        <v>19</v>
      </c>
      <c r="C16" s="126">
        <v>98.58</v>
      </c>
      <c r="D16" s="126"/>
      <c r="E16" s="126">
        <v>98.58</v>
      </c>
      <c r="F16" s="143">
        <v>103</v>
      </c>
      <c r="G16" s="144">
        <v>4020</v>
      </c>
      <c r="H16" s="145"/>
      <c r="I16" s="127" t="s">
        <v>175</v>
      </c>
      <c r="J16" s="128" t="s">
        <v>121</v>
      </c>
      <c r="K16" s="129" t="s">
        <v>122</v>
      </c>
      <c r="L16" s="129" t="s">
        <v>116</v>
      </c>
    </row>
    <row r="17" spans="1:17" s="130" customFormat="1" ht="20.100000000000001" customHeight="1" x14ac:dyDescent="0.3">
      <c r="A17" s="124">
        <v>45194</v>
      </c>
      <c r="B17" s="125" t="s">
        <v>27</v>
      </c>
      <c r="C17" s="126">
        <v>154.80000000000001</v>
      </c>
      <c r="D17" s="126">
        <v>25.8</v>
      </c>
      <c r="E17" s="126">
        <v>129</v>
      </c>
      <c r="F17" s="143">
        <v>190</v>
      </c>
      <c r="G17" s="144">
        <v>4020</v>
      </c>
      <c r="H17" s="145"/>
      <c r="I17" s="127" t="s">
        <v>175</v>
      </c>
      <c r="J17" s="155" t="s">
        <v>182</v>
      </c>
      <c r="K17" s="129" t="s">
        <v>183</v>
      </c>
      <c r="L17" s="129" t="s">
        <v>102</v>
      </c>
    </row>
    <row r="18" spans="1:17" s="130" customFormat="1" ht="20.100000000000001" customHeight="1" x14ac:dyDescent="0.3">
      <c r="A18" s="124">
        <v>45204</v>
      </c>
      <c r="B18" s="156" t="s">
        <v>27</v>
      </c>
      <c r="C18" s="130">
        <v>47.91</v>
      </c>
      <c r="D18" s="126">
        <v>7.98</v>
      </c>
      <c r="E18" s="126">
        <v>39.92</v>
      </c>
      <c r="F18" s="143">
        <v>205</v>
      </c>
      <c r="G18" s="144">
        <v>4020</v>
      </c>
      <c r="H18" s="145"/>
      <c r="I18" s="127" t="s">
        <v>184</v>
      </c>
      <c r="J18" s="128" t="s">
        <v>185</v>
      </c>
      <c r="K18" s="129" t="s">
        <v>186</v>
      </c>
      <c r="L18" s="129" t="s">
        <v>102</v>
      </c>
    </row>
    <row r="19" spans="1:17" s="130" customFormat="1" ht="20.100000000000001" customHeight="1" x14ac:dyDescent="0.3">
      <c r="A19" s="124">
        <v>45207</v>
      </c>
      <c r="B19" s="125" t="s">
        <v>19</v>
      </c>
      <c r="C19" s="126">
        <v>39</v>
      </c>
      <c r="D19" s="126">
        <v>0</v>
      </c>
      <c r="E19" s="126">
        <v>39</v>
      </c>
      <c r="F19" s="143">
        <v>103</v>
      </c>
      <c r="G19" s="144">
        <v>4020</v>
      </c>
      <c r="H19" s="145"/>
      <c r="I19" s="127" t="s">
        <v>175</v>
      </c>
      <c r="J19" s="128" t="s">
        <v>187</v>
      </c>
      <c r="K19" s="129" t="s">
        <v>123</v>
      </c>
      <c r="L19" s="129" t="s">
        <v>116</v>
      </c>
    </row>
    <row r="20" spans="1:17" s="58" customFormat="1" ht="20.100000000000001" customHeight="1" x14ac:dyDescent="0.3">
      <c r="A20" s="75"/>
      <c r="C20" s="77"/>
      <c r="D20" s="77"/>
      <c r="E20" s="77"/>
      <c r="F20" s="81"/>
      <c r="G20" s="83"/>
      <c r="H20" s="82"/>
      <c r="I20" s="78"/>
      <c r="J20" s="6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81"/>
      <c r="G21" s="83"/>
      <c r="H21" s="82"/>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68" t="s">
        <v>96</v>
      </c>
      <c r="B22" s="169"/>
      <c r="C22" s="84">
        <f>SUM(C11:C21)</f>
        <v>1070.8700000000001</v>
      </c>
      <c r="D22" s="84">
        <f>SUM(D11:D21)</f>
        <v>33.78</v>
      </c>
      <c r="E22" s="84">
        <f>SUM(E11:E21)</f>
        <v>1037.08</v>
      </c>
      <c r="F22" s="170"/>
      <c r="G22" s="171"/>
      <c r="H22" s="172"/>
      <c r="I22" s="85"/>
      <c r="J22" s="131"/>
      <c r="K22" s="87"/>
      <c r="L22" s="88"/>
    </row>
    <row r="25" spans="1:17" s="89" customFormat="1" ht="15.75" x14ac:dyDescent="0.25">
      <c r="B25" s="173" t="s">
        <v>97</v>
      </c>
      <c r="C25" s="174"/>
      <c r="J25" s="132"/>
    </row>
    <row r="26" spans="1:17" s="89" customFormat="1" ht="15" x14ac:dyDescent="0.2">
      <c r="B26" s="90" t="s">
        <v>24</v>
      </c>
      <c r="C26" s="91" t="s">
        <v>25</v>
      </c>
      <c r="J26" s="132"/>
    </row>
    <row r="27" spans="1:17" s="89" customFormat="1" ht="15" x14ac:dyDescent="0.2">
      <c r="B27" s="90" t="s">
        <v>19</v>
      </c>
      <c r="C27" s="91" t="s">
        <v>26</v>
      </c>
      <c r="J27" s="132"/>
    </row>
    <row r="28" spans="1:17" s="89" customFormat="1" ht="15" x14ac:dyDescent="0.2">
      <c r="B28" s="90" t="s">
        <v>27</v>
      </c>
      <c r="C28" s="91" t="s">
        <v>98</v>
      </c>
      <c r="J28" s="132"/>
    </row>
    <row r="29" spans="1:17" s="89" customFormat="1" ht="15" x14ac:dyDescent="0.2">
      <c r="B29" s="90" t="s">
        <v>83</v>
      </c>
      <c r="C29" s="91" t="s">
        <v>99</v>
      </c>
      <c r="J29" s="132"/>
    </row>
    <row r="30" spans="1:17" s="89" customFormat="1" ht="15" x14ac:dyDescent="0.2">
      <c r="B30" s="92" t="s">
        <v>21</v>
      </c>
      <c r="C30" s="93" t="s">
        <v>29</v>
      </c>
      <c r="J30" s="132"/>
    </row>
    <row r="33" spans="2:3" x14ac:dyDescent="0.2">
      <c r="B33" s="164"/>
      <c r="C33" s="164"/>
    </row>
  </sheetData>
  <mergeCells count="14">
    <mergeCell ref="B33:C33"/>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17 A19">
    <cfRule type="expression" dxfId="136" priority="8" stopIfTrue="1">
      <formula>AND(NOT(ISBLANK(C11)),ISBLANK(A11))</formula>
    </cfRule>
  </conditionalFormatting>
  <conditionalFormatting sqref="A20">
    <cfRule type="expression" dxfId="135" priority="14" stopIfTrue="1">
      <formula>AND(NOT(ISBLANK(#REF!)),ISBLANK(A20))</formula>
    </cfRule>
  </conditionalFormatting>
  <conditionalFormatting sqref="A21">
    <cfRule type="expression" dxfId="134" priority="10" stopIfTrue="1">
      <formula>AND(NOT(ISBLANK(C20)),ISBLANK(A21))</formula>
    </cfRule>
  </conditionalFormatting>
  <conditionalFormatting sqref="B11:B17 A18 B19">
    <cfRule type="expression" dxfId="133" priority="7" stopIfTrue="1">
      <formula>AND(NOT(ISBLANK(B11)),ISBLANK(A11))</formula>
    </cfRule>
  </conditionalFormatting>
  <conditionalFormatting sqref="B20">
    <cfRule type="expression" dxfId="132" priority="15" stopIfTrue="1">
      <formula>AND(NOT(ISBLANK(#REF!)),ISBLANK(B20))</formula>
    </cfRule>
  </conditionalFormatting>
  <conditionalFormatting sqref="B21">
    <cfRule type="expression" dxfId="131" priority="11" stopIfTrue="1">
      <formula>AND(NOT(ISBLANK(C20)),ISBLANK(B21))</formula>
    </cfRule>
  </conditionalFormatting>
  <conditionalFormatting sqref="B1:D2">
    <cfRule type="expression" dxfId="130" priority="6" stopIfTrue="1">
      <formula>ISBLANK(B1)</formula>
    </cfRule>
  </conditionalFormatting>
  <conditionalFormatting sqref="C3">
    <cfRule type="expression" dxfId="129" priority="5" stopIfTrue="1">
      <formula>ISBLANK(C3)</formula>
    </cfRule>
  </conditionalFormatting>
  <conditionalFormatting sqref="E3">
    <cfRule type="expression" dxfId="128" priority="1" stopIfTrue="1">
      <formula>ISBLANK(E3)</formula>
    </cfRule>
  </conditionalFormatting>
  <conditionalFormatting sqref="I11:I21">
    <cfRule type="expression" priority="2" stopIfTrue="1">
      <formula>AND(SUM($N11:$R11)&gt;0,NOT(ISBLANK(I11)))</formula>
    </cfRule>
    <cfRule type="expression" dxfId="127" priority="3" stopIfTrue="1">
      <formula>SUM($N11:$R11)&gt;0</formula>
    </cfRule>
  </conditionalFormatting>
  <conditionalFormatting sqref="J21">
    <cfRule type="expression" dxfId="126" priority="12" stopIfTrue="1">
      <formula>AND(NOT(ISBLANK($C16)),ISBLANK(J21))</formula>
    </cfRule>
  </conditionalFormatting>
  <conditionalFormatting sqref="J11:L16 K17:L17 J19:L19 L20">
    <cfRule type="expression" dxfId="125" priority="4" stopIfTrue="1">
      <formula>AND(NOT(ISBLANK($C11)),ISBLANK(J11))</formula>
    </cfRule>
  </conditionalFormatting>
  <conditionalFormatting sqref="J18:L18">
    <cfRule type="expression" dxfId="124" priority="9" stopIfTrue="1">
      <formula>AND(NOT(ISBLANK($B18)),ISBLANK(J18))</formula>
    </cfRule>
  </conditionalFormatting>
  <conditionalFormatting sqref="J21:L21">
    <cfRule type="expression" dxfId="123" priority="13" stopIfTrue="1">
      <formula>AND(NOT(ISBLANK($C20)),ISBLANK(J21))</formula>
    </cfRule>
  </conditionalFormatting>
  <conditionalFormatting sqref="K20">
    <cfRule type="expression" dxfId="122" priority="16" stopIfTrue="1">
      <formula>AND(NOT(ISBLANK(#REF!)),ISBLANK(K20))</formula>
    </cfRule>
  </conditionalFormatting>
  <dataValidations count="3">
    <dataValidation type="list" allowBlank="1" showInputMessage="1" showErrorMessage="1" sqref="B11:B21" xr:uid="{AED620D3-08F0-4A4E-970F-78C1FC9B4BBF}">
      <formula1>$B$26:$B$30</formula1>
    </dataValidation>
    <dataValidation type="textLength" operator="lessThan" allowBlank="1" showInputMessage="1" showErrorMessage="1" sqref="B2:D2" xr:uid="{DF768A0D-59D1-4071-B9F2-1B934038830E}">
      <formula1>250</formula1>
    </dataValidation>
    <dataValidation type="date" allowBlank="1" showInputMessage="1" showErrorMessage="1" sqref="E3 C3" xr:uid="{EB560809-F764-41A2-BF75-F329DCBDE421}">
      <formula1>44938</formula1>
      <formula2>73031</formula2>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9EF4-EBFD-4BD6-9310-F7FE57FC4054}">
  <sheetPr>
    <tabColor theme="4"/>
  </sheetPr>
  <dimension ref="A1:X28"/>
  <sheetViews>
    <sheetView workbookViewId="0">
      <selection activeCell="B12" sqref="B1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5" t="s">
        <v>84</v>
      </c>
      <c r="C1" s="176"/>
      <c r="D1" s="176"/>
      <c r="E1" s="56"/>
      <c r="F1" s="56"/>
      <c r="G1" s="56"/>
      <c r="H1" s="56"/>
      <c r="I1" s="56"/>
      <c r="J1" s="57"/>
      <c r="K1" s="57"/>
      <c r="L1" s="57"/>
    </row>
    <row r="2" spans="1:24" s="58" customFormat="1" ht="18" x14ac:dyDescent="0.25">
      <c r="A2" s="59" t="s">
        <v>87</v>
      </c>
      <c r="B2" s="175" t="s">
        <v>143</v>
      </c>
      <c r="C2" s="176"/>
      <c r="D2" s="176"/>
      <c r="E2" s="60"/>
      <c r="F2" s="60"/>
      <c r="G2" s="60"/>
      <c r="H2" s="60"/>
      <c r="I2" s="60"/>
    </row>
    <row r="3" spans="1:24" s="58" customFormat="1" ht="36" x14ac:dyDescent="0.25">
      <c r="A3" s="61" t="s">
        <v>88</v>
      </c>
      <c r="B3" s="62" t="s">
        <v>3</v>
      </c>
      <c r="C3" s="63">
        <v>45181</v>
      </c>
      <c r="D3" s="62" t="s">
        <v>4</v>
      </c>
      <c r="E3" s="63">
        <v>45210</v>
      </c>
      <c r="F3" s="64"/>
    </row>
    <row r="4" spans="1:24" s="58" customFormat="1" ht="18.75" thickBot="1" x14ac:dyDescent="0.3">
      <c r="A4" s="65"/>
      <c r="B4" s="65"/>
      <c r="C4" s="65"/>
      <c r="D4" s="65"/>
      <c r="E4" s="65"/>
      <c r="F4" s="66"/>
      <c r="G4" s="66"/>
      <c r="H4" s="66"/>
      <c r="I4" s="65"/>
      <c r="J4" s="65"/>
      <c r="K4" s="65"/>
    </row>
    <row r="5" spans="1:24" s="58" customFormat="1" ht="18.75" thickBot="1" x14ac:dyDescent="0.3">
      <c r="A5" s="177" t="s">
        <v>89</v>
      </c>
      <c r="B5" s="178"/>
      <c r="C5" s="178"/>
      <c r="D5" s="178"/>
      <c r="E5" s="178"/>
      <c r="F5" s="178"/>
      <c r="G5" s="178"/>
      <c r="H5" s="178"/>
      <c r="I5" s="178"/>
      <c r="J5" s="178"/>
      <c r="K5" s="178"/>
      <c r="L5" s="179"/>
    </row>
    <row r="6" spans="1:24" s="58" customFormat="1" ht="18"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18" x14ac:dyDescent="0.25">
      <c r="A9" s="182"/>
      <c r="B9" s="71"/>
      <c r="C9" s="71" t="s">
        <v>18</v>
      </c>
      <c r="D9" s="71" t="s">
        <v>18</v>
      </c>
      <c r="E9" s="71" t="s">
        <v>18</v>
      </c>
      <c r="F9" s="198"/>
      <c r="G9" s="199"/>
      <c r="H9" s="200"/>
      <c r="I9" s="188"/>
      <c r="J9" s="188"/>
      <c r="K9" s="191"/>
      <c r="L9" s="194"/>
    </row>
    <row r="10" spans="1:24" s="58" customFormat="1" ht="18" hidden="1" x14ac:dyDescent="0.25">
      <c r="A10" s="72"/>
      <c r="B10" s="71"/>
      <c r="C10" s="71"/>
      <c r="D10" s="71"/>
      <c r="E10" s="71"/>
      <c r="F10" s="71"/>
      <c r="G10" s="71"/>
      <c r="H10" s="71"/>
      <c r="I10" s="71"/>
      <c r="J10" s="73"/>
      <c r="K10" s="74"/>
      <c r="L10" s="74"/>
    </row>
    <row r="11" spans="1:24" s="58" customFormat="1" ht="18" hidden="1" x14ac:dyDescent="0.25">
      <c r="A11" s="72"/>
      <c r="B11" s="71"/>
      <c r="C11" s="71"/>
      <c r="D11" s="71"/>
      <c r="E11" s="71"/>
      <c r="F11" s="136"/>
      <c r="G11" s="137"/>
      <c r="H11" s="138"/>
      <c r="I11" s="71"/>
      <c r="J11" s="73"/>
      <c r="K11" s="74"/>
      <c r="L11" s="74"/>
    </row>
    <row r="12" spans="1:24" ht="20.100000000000001" customHeight="1" x14ac:dyDescent="0.2">
      <c r="A12" s="146">
        <v>45203</v>
      </c>
      <c r="B12" s="147" t="s">
        <v>19</v>
      </c>
      <c r="C12" s="148">
        <v>13</v>
      </c>
      <c r="D12" s="149">
        <v>0</v>
      </c>
      <c r="E12" s="150">
        <v>13</v>
      </c>
      <c r="F12" s="151">
        <v>200</v>
      </c>
      <c r="G12" s="151">
        <v>4020</v>
      </c>
      <c r="H12" s="151"/>
      <c r="I12" s="151" t="s">
        <v>143</v>
      </c>
      <c r="J12" s="152" t="s">
        <v>144</v>
      </c>
      <c r="K12" s="151" t="s">
        <v>145</v>
      </c>
      <c r="L12" s="151" t="s">
        <v>146</v>
      </c>
      <c r="N12" t="b">
        <f t="shared" ref="N12:N13" si="0">OR(F12&lt;100,LEN(F12)=2)</f>
        <v>0</v>
      </c>
      <c r="O12" t="b">
        <f t="shared" ref="O12:O13" si="1">OR(G12&lt;1000,LEN(G12)=3)</f>
        <v>0</v>
      </c>
      <c r="P12" t="b">
        <f t="shared" ref="P12:P13" si="2">IF(H12&lt;1000,TRUE)</f>
        <v>1</v>
      </c>
      <c r="Q12" t="e">
        <f>OR(#REF!&lt;100000,LEN(#REF!)=5)</f>
        <v>#REF!</v>
      </c>
    </row>
    <row r="13" spans="1:24" ht="20.100000000000001" customHeight="1" x14ac:dyDescent="0.2">
      <c r="A13" s="146">
        <v>45203</v>
      </c>
      <c r="B13" s="153" t="s">
        <v>19</v>
      </c>
      <c r="C13" s="148">
        <v>13</v>
      </c>
      <c r="D13" s="149">
        <v>0</v>
      </c>
      <c r="E13" s="150">
        <v>13</v>
      </c>
      <c r="F13" s="151">
        <v>200</v>
      </c>
      <c r="G13" s="151">
        <v>4020</v>
      </c>
      <c r="H13" s="151"/>
      <c r="I13" s="151" t="s">
        <v>143</v>
      </c>
      <c r="J13" s="152" t="s">
        <v>147</v>
      </c>
      <c r="K13" s="151" t="s">
        <v>145</v>
      </c>
      <c r="L13" s="151" t="s">
        <v>146</v>
      </c>
      <c r="N13" t="b">
        <f t="shared" si="0"/>
        <v>0</v>
      </c>
      <c r="O13" t="b">
        <f t="shared" si="1"/>
        <v>0</v>
      </c>
      <c r="P13" t="b">
        <f t="shared" si="2"/>
        <v>1</v>
      </c>
      <c r="Q13" t="e">
        <f>OR(#REF!&lt;100000,LEN(#REF!)=5)</f>
        <v>#REF!</v>
      </c>
    </row>
    <row r="14" spans="1:24" s="58" customFormat="1" ht="18.75" thickBot="1" x14ac:dyDescent="0.3">
      <c r="A14" s="168" t="s">
        <v>96</v>
      </c>
      <c r="B14" s="169"/>
      <c r="C14" s="84">
        <f>SUM(C12:C13)</f>
        <v>26</v>
      </c>
      <c r="D14" s="84">
        <f>SUM(D12:D13)</f>
        <v>0</v>
      </c>
      <c r="E14" s="84">
        <f>SUM(E12:E13)</f>
        <v>26</v>
      </c>
      <c r="F14" s="170"/>
      <c r="G14" s="171"/>
      <c r="H14" s="172"/>
      <c r="I14" s="85"/>
      <c r="J14" s="86"/>
      <c r="K14" s="87"/>
      <c r="L14" s="88"/>
    </row>
    <row r="17" spans="2:9" s="89" customFormat="1" ht="15.75" x14ac:dyDescent="0.25">
      <c r="B17" s="173" t="s">
        <v>97</v>
      </c>
      <c r="C17" s="174"/>
    </row>
    <row r="18" spans="2:9" s="89" customFormat="1" ht="15" x14ac:dyDescent="0.2">
      <c r="B18" s="90" t="s">
        <v>24</v>
      </c>
      <c r="C18" s="91" t="s">
        <v>25</v>
      </c>
    </row>
    <row r="19" spans="2:9" s="89" customFormat="1" ht="15" x14ac:dyDescent="0.2">
      <c r="B19" s="90" t="s">
        <v>19</v>
      </c>
      <c r="C19" s="91" t="s">
        <v>26</v>
      </c>
    </row>
    <row r="20" spans="2:9" s="89" customFormat="1" ht="15" x14ac:dyDescent="0.2">
      <c r="B20" s="90" t="s">
        <v>27</v>
      </c>
      <c r="C20" s="91" t="s">
        <v>98</v>
      </c>
    </row>
    <row r="21" spans="2:9" s="89" customFormat="1" ht="15" x14ac:dyDescent="0.2">
      <c r="B21" s="90" t="s">
        <v>83</v>
      </c>
      <c r="C21" s="91" t="s">
        <v>99</v>
      </c>
    </row>
    <row r="22" spans="2:9" s="89" customFormat="1" ht="15" x14ac:dyDescent="0.2">
      <c r="B22" s="92" t="s">
        <v>21</v>
      </c>
      <c r="C22" s="93" t="s">
        <v>29</v>
      </c>
    </row>
    <row r="25" spans="2:9" x14ac:dyDescent="0.2">
      <c r="B25" s="164"/>
      <c r="C25" s="164"/>
    </row>
    <row r="26" spans="2:9" x14ac:dyDescent="0.2">
      <c r="I26">
        <v>6.2</v>
      </c>
    </row>
    <row r="27" spans="2:9" x14ac:dyDescent="0.2">
      <c r="I27">
        <v>5.17</v>
      </c>
    </row>
    <row r="28" spans="2:9" x14ac:dyDescent="0.2">
      <c r="I28">
        <f>I26-I27</f>
        <v>1.0300000000000002</v>
      </c>
    </row>
  </sheetData>
  <mergeCells count="14">
    <mergeCell ref="A14:B14"/>
    <mergeCell ref="F14:H14"/>
    <mergeCell ref="B17:C17"/>
    <mergeCell ref="B25:C25"/>
    <mergeCell ref="B1:D1"/>
    <mergeCell ref="B2:D2"/>
    <mergeCell ref="A5:L5"/>
    <mergeCell ref="A7:A9"/>
    <mergeCell ref="F7:H7"/>
    <mergeCell ref="I7:I9"/>
    <mergeCell ref="J7:J9"/>
    <mergeCell ref="K7:K9"/>
    <mergeCell ref="L7:L9"/>
    <mergeCell ref="F8:H9"/>
  </mergeCells>
  <conditionalFormatting sqref="A12:A13">
    <cfRule type="expression" dxfId="121" priority="3" stopIfTrue="1">
      <formula>AND(NOT(ISBLANK(C12)),ISBLANK(A12))</formula>
    </cfRule>
  </conditionalFormatting>
  <conditionalFormatting sqref="B12:B13">
    <cfRule type="expression" dxfId="120" priority="2" stopIfTrue="1">
      <formula>AND(NOT(ISBLANK(C12)),ISBLANK(B12))</formula>
    </cfRule>
  </conditionalFormatting>
  <conditionalFormatting sqref="B1:D2">
    <cfRule type="expression" dxfId="119" priority="6" stopIfTrue="1">
      <formula>ISBLANK(B1)</formula>
    </cfRule>
  </conditionalFormatting>
  <conditionalFormatting sqref="C3">
    <cfRule type="expression" dxfId="118" priority="5" stopIfTrue="1">
      <formula>ISBLANK(C3)</formula>
    </cfRule>
  </conditionalFormatting>
  <conditionalFormatting sqref="C12:C13">
    <cfRule type="expression" dxfId="117" priority="1" stopIfTrue="1">
      <formula>ISBLANK(C12)</formula>
    </cfRule>
  </conditionalFormatting>
  <conditionalFormatting sqref="E3">
    <cfRule type="expression" dxfId="116" priority="4" stopIfTrue="1">
      <formula>ISBLANK(E3)</formula>
    </cfRule>
  </conditionalFormatting>
  <dataValidations count="3">
    <dataValidation type="list" allowBlank="1" showInputMessage="1" showErrorMessage="1" sqref="B12:B13" xr:uid="{0E9EAFCB-5BC8-42BD-820C-D9C364B23818}">
      <formula1>$B$15:$B$19</formula1>
    </dataValidation>
    <dataValidation type="textLength" operator="lessThan" allowBlank="1" showInputMessage="1" showErrorMessage="1" sqref="B2:D2" xr:uid="{6A4496A1-1A3B-4E2A-B764-4085E266BADD}">
      <formula1>250</formula1>
    </dataValidation>
    <dataValidation type="date" allowBlank="1" showInputMessage="1" showErrorMessage="1" sqref="E3 C3" xr:uid="{79BF19FE-341A-4EB4-BF86-73CA54965DA0}">
      <formula1>44938</formula1>
      <formula2>73031</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X33"/>
  <sheetViews>
    <sheetView zoomScale="80" zoomScaleNormal="80" workbookViewId="0">
      <selection activeCell="D22" sqref="D22:E2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5" t="s">
        <v>84</v>
      </c>
      <c r="C1" s="176"/>
      <c r="D1" s="176"/>
      <c r="E1" s="56"/>
      <c r="F1" s="56"/>
      <c r="G1" s="56"/>
      <c r="H1" s="56"/>
      <c r="I1" s="56"/>
      <c r="J1" s="57"/>
      <c r="K1" s="57"/>
      <c r="L1" s="57"/>
    </row>
    <row r="2" spans="1:24" s="58" customFormat="1" ht="18" x14ac:dyDescent="0.25">
      <c r="A2" s="59" t="s">
        <v>87</v>
      </c>
      <c r="B2" s="175" t="s">
        <v>212</v>
      </c>
      <c r="C2" s="176"/>
      <c r="D2" s="176"/>
      <c r="E2" s="60"/>
      <c r="F2" s="60"/>
      <c r="G2" s="60"/>
      <c r="H2" s="60"/>
      <c r="I2" s="60"/>
    </row>
    <row r="3" spans="1:24" s="58" customFormat="1" ht="36" x14ac:dyDescent="0.25">
      <c r="A3" s="61" t="s">
        <v>88</v>
      </c>
      <c r="B3" s="62" t="s">
        <v>3</v>
      </c>
      <c r="C3" s="63">
        <v>45181</v>
      </c>
      <c r="D3" s="62" t="s">
        <v>4</v>
      </c>
      <c r="E3" s="63">
        <v>45210</v>
      </c>
      <c r="F3" s="64"/>
    </row>
    <row r="4" spans="1:24" s="58" customFormat="1" ht="18.75" thickBot="1" x14ac:dyDescent="0.3">
      <c r="A4" s="65"/>
      <c r="B4" s="65"/>
      <c r="C4" s="65"/>
      <c r="D4" s="65"/>
      <c r="E4" s="65"/>
      <c r="F4" s="66"/>
      <c r="G4" s="66"/>
      <c r="H4" s="66"/>
      <c r="I4" s="65"/>
      <c r="J4" s="65"/>
      <c r="K4" s="65"/>
    </row>
    <row r="5" spans="1:24" s="58" customFormat="1" ht="18.75" thickBot="1" x14ac:dyDescent="0.3">
      <c r="A5" s="177" t="s">
        <v>89</v>
      </c>
      <c r="B5" s="178"/>
      <c r="C5" s="178"/>
      <c r="D5" s="178"/>
      <c r="E5" s="178"/>
      <c r="F5" s="178"/>
      <c r="G5" s="178"/>
      <c r="H5" s="178"/>
      <c r="I5" s="178"/>
      <c r="J5" s="178"/>
      <c r="K5" s="178"/>
      <c r="L5" s="179"/>
    </row>
    <row r="6" spans="1:24" s="58" customFormat="1" ht="18"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18" x14ac:dyDescent="0.25">
      <c r="A9" s="182"/>
      <c r="B9" s="71"/>
      <c r="C9" s="71" t="s">
        <v>18</v>
      </c>
      <c r="D9" s="71" t="s">
        <v>18</v>
      </c>
      <c r="E9" s="71" t="s">
        <v>18</v>
      </c>
      <c r="F9" s="198"/>
      <c r="G9" s="199"/>
      <c r="H9" s="200"/>
      <c r="I9" s="188"/>
      <c r="J9" s="188"/>
      <c r="K9" s="191"/>
      <c r="L9" s="194"/>
    </row>
    <row r="10" spans="1:24" s="58" customFormat="1" ht="18" x14ac:dyDescent="0.25">
      <c r="A10" s="72"/>
      <c r="B10" s="71"/>
      <c r="C10" s="71"/>
      <c r="D10" s="71"/>
      <c r="E10" s="71"/>
      <c r="F10" s="71"/>
      <c r="G10" s="71"/>
      <c r="H10" s="71"/>
      <c r="I10" s="71"/>
      <c r="J10" s="73"/>
      <c r="K10" s="74"/>
      <c r="L10" s="74"/>
    </row>
    <row r="11" spans="1:24" s="58" customFormat="1" ht="18.75" x14ac:dyDescent="0.3">
      <c r="A11" s="75" t="s">
        <v>210</v>
      </c>
      <c r="B11" s="76" t="s">
        <v>27</v>
      </c>
      <c r="C11" s="126">
        <v>8.9600000000000009</v>
      </c>
      <c r="D11" s="77">
        <v>1.49</v>
      </c>
      <c r="E11" s="77">
        <v>7.47</v>
      </c>
      <c r="F11" s="159">
        <v>510</v>
      </c>
      <c r="G11" s="160">
        <v>2001</v>
      </c>
      <c r="H11" s="161" t="s">
        <v>211</v>
      </c>
      <c r="I11" s="78" t="s">
        <v>212</v>
      </c>
      <c r="J11" s="79" t="s">
        <v>213</v>
      </c>
      <c r="K11" s="80" t="s">
        <v>214</v>
      </c>
      <c r="L11" s="80" t="s">
        <v>100</v>
      </c>
      <c r="N11" s="58" t="b">
        <f>OR(F11&lt;100,LEN(F11)=2)</f>
        <v>0</v>
      </c>
      <c r="O11" s="58" t="b">
        <f>OR(G11&lt;1000,LEN(G11)=3)</f>
        <v>0</v>
      </c>
      <c r="P11" s="58" t="b">
        <f>IF(H11&lt;1000,TRUE)</f>
        <v>0</v>
      </c>
      <c r="Q11" s="58" t="e">
        <f>OR(#REF!&lt;100000,LEN(#REF!)=5)</f>
        <v>#REF!</v>
      </c>
    </row>
    <row r="12" spans="1:24" s="58" customFormat="1" ht="18.75" x14ac:dyDescent="0.3">
      <c r="A12" s="75" t="s">
        <v>215</v>
      </c>
      <c r="B12" s="76" t="s">
        <v>19</v>
      </c>
      <c r="C12" s="126">
        <v>81</v>
      </c>
      <c r="D12" s="77">
        <v>0</v>
      </c>
      <c r="E12" s="77">
        <v>81</v>
      </c>
      <c r="F12" s="81">
        <v>520</v>
      </c>
      <c r="G12" s="83">
        <v>1101</v>
      </c>
      <c r="H12" s="162" t="s">
        <v>216</v>
      </c>
      <c r="I12" s="78" t="s">
        <v>111</v>
      </c>
      <c r="J12" s="79" t="s">
        <v>217</v>
      </c>
      <c r="K12" s="80" t="s">
        <v>218</v>
      </c>
      <c r="L12" s="80" t="s">
        <v>178</v>
      </c>
    </row>
    <row r="13" spans="1:24" s="58" customFormat="1" ht="18.75" x14ac:dyDescent="0.3">
      <c r="A13" s="75" t="s">
        <v>215</v>
      </c>
      <c r="B13" s="76" t="s">
        <v>19</v>
      </c>
      <c r="C13" s="126">
        <v>336.05</v>
      </c>
      <c r="D13" s="77">
        <v>0</v>
      </c>
      <c r="E13" s="77">
        <v>336.05</v>
      </c>
      <c r="F13" s="158">
        <v>516</v>
      </c>
      <c r="G13" s="83">
        <v>4001</v>
      </c>
      <c r="H13" s="82"/>
      <c r="I13" s="78" t="s">
        <v>212</v>
      </c>
      <c r="J13" s="79" t="s">
        <v>219</v>
      </c>
      <c r="K13" s="80" t="s">
        <v>220</v>
      </c>
      <c r="L13" s="80" t="s">
        <v>100</v>
      </c>
    </row>
    <row r="14" spans="1:24" s="58" customFormat="1" ht="18.75" x14ac:dyDescent="0.3">
      <c r="A14" s="75" t="s">
        <v>221</v>
      </c>
      <c r="B14" s="76" t="s">
        <v>19</v>
      </c>
      <c r="C14" s="126">
        <v>37.99</v>
      </c>
      <c r="D14" s="77">
        <v>0</v>
      </c>
      <c r="E14" s="77">
        <v>37.99</v>
      </c>
      <c r="F14" s="158">
        <v>528</v>
      </c>
      <c r="G14" s="83">
        <v>4102</v>
      </c>
      <c r="H14" s="162"/>
      <c r="I14" s="78" t="s">
        <v>222</v>
      </c>
      <c r="J14" s="79" t="s">
        <v>223</v>
      </c>
      <c r="K14" s="80" t="s">
        <v>214</v>
      </c>
      <c r="L14" s="80" t="s">
        <v>100</v>
      </c>
    </row>
    <row r="15" spans="1:24" s="58" customFormat="1" ht="18.75" x14ac:dyDescent="0.3">
      <c r="A15" s="75" t="s">
        <v>221</v>
      </c>
      <c r="B15" s="76" t="s">
        <v>27</v>
      </c>
      <c r="C15" s="126">
        <v>33.14</v>
      </c>
      <c r="D15" s="77">
        <v>5.52</v>
      </c>
      <c r="E15" s="77">
        <v>27.62</v>
      </c>
      <c r="F15" s="81">
        <v>528</v>
      </c>
      <c r="G15" s="83">
        <v>4102</v>
      </c>
      <c r="H15" s="162"/>
      <c r="I15" s="78" t="s">
        <v>222</v>
      </c>
      <c r="J15" s="79" t="s">
        <v>223</v>
      </c>
      <c r="K15" s="80" t="s">
        <v>224</v>
      </c>
      <c r="L15" s="80" t="s">
        <v>100</v>
      </c>
    </row>
    <row r="16" spans="1:24" s="58" customFormat="1" ht="18.75" x14ac:dyDescent="0.3">
      <c r="A16" s="75" t="s">
        <v>225</v>
      </c>
      <c r="B16" s="76" t="s">
        <v>27</v>
      </c>
      <c r="C16" s="126">
        <v>199</v>
      </c>
      <c r="D16" s="77">
        <v>33.17</v>
      </c>
      <c r="E16" s="77">
        <v>165.83</v>
      </c>
      <c r="F16" s="81">
        <v>510</v>
      </c>
      <c r="G16" s="83">
        <v>3001</v>
      </c>
      <c r="H16" s="82"/>
      <c r="I16" s="78" t="s">
        <v>226</v>
      </c>
      <c r="J16" s="79" t="s">
        <v>227</v>
      </c>
      <c r="K16" s="80" t="s">
        <v>228</v>
      </c>
      <c r="L16" s="80" t="s">
        <v>229</v>
      </c>
    </row>
    <row r="17" spans="1:17" s="58" customFormat="1" ht="18.75" x14ac:dyDescent="0.3">
      <c r="A17" s="75" t="s">
        <v>225</v>
      </c>
      <c r="B17" s="76" t="s">
        <v>19</v>
      </c>
      <c r="C17" s="126">
        <v>20</v>
      </c>
      <c r="D17" s="77">
        <v>0</v>
      </c>
      <c r="E17" s="77">
        <v>20</v>
      </c>
      <c r="F17" s="81">
        <v>510</v>
      </c>
      <c r="G17" s="83">
        <v>3001</v>
      </c>
      <c r="H17" s="82"/>
      <c r="I17" s="78" t="s">
        <v>226</v>
      </c>
      <c r="J17" s="79" t="s">
        <v>230</v>
      </c>
      <c r="K17" s="80" t="s">
        <v>228</v>
      </c>
      <c r="L17" s="80" t="s">
        <v>229</v>
      </c>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201"/>
      <c r="G21" s="166"/>
      <c r="H21" s="167"/>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68" t="s">
        <v>96</v>
      </c>
      <c r="B22" s="169"/>
      <c r="C22" s="84">
        <f>SUM(C11:C21)</f>
        <v>716.14</v>
      </c>
      <c r="D22" s="84">
        <f>SUM(D11:D21)</f>
        <v>40.18</v>
      </c>
      <c r="E22" s="84">
        <f>SUM(E11:E21)</f>
        <v>675.96</v>
      </c>
      <c r="F22" s="170"/>
      <c r="G22" s="171"/>
      <c r="H22" s="172"/>
      <c r="I22" s="85"/>
      <c r="J22" s="86"/>
      <c r="K22" s="87"/>
      <c r="L22" s="88"/>
    </row>
    <row r="25" spans="1:17" s="89" customFormat="1" ht="15.75" x14ac:dyDescent="0.25">
      <c r="B25" s="173" t="s">
        <v>97</v>
      </c>
      <c r="C25" s="174"/>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4"/>
      <c r="C33" s="164"/>
    </row>
  </sheetData>
  <mergeCells count="16">
    <mergeCell ref="B33:C33"/>
    <mergeCell ref="B1:D1"/>
    <mergeCell ref="B2:D2"/>
    <mergeCell ref="A5:L5"/>
    <mergeCell ref="A7:A9"/>
    <mergeCell ref="F7:H7"/>
    <mergeCell ref="I7:I9"/>
    <mergeCell ref="J7:J9"/>
    <mergeCell ref="K7:K9"/>
    <mergeCell ref="L7:L9"/>
    <mergeCell ref="F8:H9"/>
    <mergeCell ref="F20:H20"/>
    <mergeCell ref="F21:H21"/>
    <mergeCell ref="A22:B22"/>
    <mergeCell ref="F22:H22"/>
    <mergeCell ref="B25:C25"/>
  </mergeCells>
  <conditionalFormatting sqref="A11:A21">
    <cfRule type="expression" dxfId="115" priority="8" stopIfTrue="1">
      <formula>AND(NOT(ISBLANK(C11)),ISBLANK(A11))</formula>
    </cfRule>
  </conditionalFormatting>
  <conditionalFormatting sqref="B11:B21">
    <cfRule type="expression" dxfId="114" priority="7" stopIfTrue="1">
      <formula>AND(NOT(ISBLANK(C11)),ISBLANK(B11))</formula>
    </cfRule>
  </conditionalFormatting>
  <conditionalFormatting sqref="B1:D2">
    <cfRule type="expression" dxfId="113" priority="6" stopIfTrue="1">
      <formula>ISBLANK(B1)</formula>
    </cfRule>
  </conditionalFormatting>
  <conditionalFormatting sqref="C3">
    <cfRule type="expression" dxfId="112" priority="5" stopIfTrue="1">
      <formula>ISBLANK(C3)</formula>
    </cfRule>
  </conditionalFormatting>
  <conditionalFormatting sqref="E3">
    <cfRule type="expression" dxfId="111" priority="1" stopIfTrue="1">
      <formula>ISBLANK(E3)</formula>
    </cfRule>
  </conditionalFormatting>
  <conditionalFormatting sqref="I11:I21">
    <cfRule type="expression" priority="2" stopIfTrue="1">
      <formula>AND(SUM($N11:$R11)&gt;0,NOT(ISBLANK(I11)))</formula>
    </cfRule>
    <cfRule type="expression" dxfId="110" priority="3" stopIfTrue="1">
      <formula>SUM($N11:$R11)&gt;0</formula>
    </cfRule>
  </conditionalFormatting>
  <conditionalFormatting sqref="J11:L21">
    <cfRule type="expression" dxfId="109" priority="4" stopIfTrue="1">
      <formula>AND(NOT(ISBLANK($C11)),ISBLANK(J11))</formula>
    </cfRule>
  </conditionalFormatting>
  <dataValidations count="3">
    <dataValidation type="textLength" operator="lessThan" allowBlank="1" showInputMessage="1" showErrorMessage="1" sqref="B2:D2" xr:uid="{056651A9-48E2-4466-9764-B26D208639C3}">
      <formula1>250</formula1>
    </dataValidation>
    <dataValidation type="date" allowBlank="1" showInputMessage="1" showErrorMessage="1" sqref="E3 C3" xr:uid="{B045D1E7-8124-47BD-8C6E-E748627F7E20}">
      <formula1>44938</formula1>
      <formula2>73031</formula2>
    </dataValidation>
    <dataValidation type="list" allowBlank="1" showInputMessage="1" showErrorMessage="1" sqref="B11:B21" xr:uid="{C816D11D-099E-41FF-A5F9-679AE9700ECF}">
      <formula1>$B$26:$B$30</formula1>
    </dataValidation>
  </dataValidations>
  <pageMargins left="0.37" right="0.31" top="0.68" bottom="0.68" header="0.34" footer="0.25"/>
  <pageSetup paperSize="9" scale="51" orientation="landscape" r:id="rId1"/>
  <headerFooter alignWithMargins="0">
    <oddFooter>&amp;L&amp;Z&amp;F&amp;RPrinted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3348-6EA1-4BF4-8371-F1D076806BFB}">
  <sheetPr>
    <tabColor rgb="FF00B0F0"/>
  </sheetPr>
  <dimension ref="A1:X33"/>
  <sheetViews>
    <sheetView topLeftCell="B1" zoomScaleNormal="100" workbookViewId="0">
      <selection activeCell="H12" sqref="H1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111</v>
      </c>
      <c r="C2" s="176"/>
      <c r="D2" s="176"/>
      <c r="E2" s="60"/>
      <c r="F2" s="60"/>
      <c r="G2" s="60"/>
      <c r="H2" s="60"/>
      <c r="I2" s="60"/>
    </row>
    <row r="3" spans="1:24" s="58" customFormat="1" ht="36" customHeight="1" x14ac:dyDescent="0.25">
      <c r="A3" s="61" t="s">
        <v>88</v>
      </c>
      <c r="B3" s="62" t="s">
        <v>3</v>
      </c>
      <c r="C3" s="63">
        <v>45179</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c r="B11" s="76"/>
      <c r="C11" s="77"/>
      <c r="D11" s="77"/>
      <c r="E11" s="77"/>
      <c r="F11" s="201"/>
      <c r="G11" s="166"/>
      <c r="H11" s="167"/>
      <c r="I11" s="78"/>
      <c r="J11" s="79"/>
      <c r="K11" s="80"/>
      <c r="L11" s="80"/>
      <c r="N11" s="58" t="b">
        <f>OR(F11&lt;100,LEN(F11)=2)</f>
        <v>1</v>
      </c>
      <c r="O11" s="58" t="b">
        <f>OR(G11&lt;1000,LEN(G11)=3)</f>
        <v>1</v>
      </c>
      <c r="P11" s="58" t="b">
        <f>IF(H11&lt;1000,TRUE)</f>
        <v>1</v>
      </c>
      <c r="Q11" s="58" t="e">
        <f>OR(#REF!&lt;100000,LEN(#REF!)=5)</f>
        <v>#REF!</v>
      </c>
    </row>
    <row r="12" spans="1:24" s="58" customFormat="1" ht="20.100000000000001" customHeight="1" x14ac:dyDescent="0.3">
      <c r="A12" s="75">
        <v>45199</v>
      </c>
      <c r="B12" s="76" t="s">
        <v>19</v>
      </c>
      <c r="C12" s="77">
        <v>431.48</v>
      </c>
      <c r="D12" s="77"/>
      <c r="E12" s="77">
        <v>431.48</v>
      </c>
      <c r="F12" s="81">
        <v>112</v>
      </c>
      <c r="G12" s="83">
        <v>4207</v>
      </c>
      <c r="H12" s="82"/>
      <c r="I12" s="78" t="s">
        <v>169</v>
      </c>
      <c r="J12" s="79" t="s">
        <v>170</v>
      </c>
      <c r="K12" s="80" t="s">
        <v>171</v>
      </c>
      <c r="L12" s="80" t="s">
        <v>116</v>
      </c>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201"/>
      <c r="G21" s="166"/>
      <c r="H21" s="167"/>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68" t="s">
        <v>96</v>
      </c>
      <c r="B22" s="169"/>
      <c r="C22" s="84">
        <f>SUM(C11:C21)</f>
        <v>431.48</v>
      </c>
      <c r="D22" s="84">
        <f>SUM(D11:D21)</f>
        <v>0</v>
      </c>
      <c r="E22" s="84">
        <f>SUM(E11:E21)</f>
        <v>431.48</v>
      </c>
      <c r="F22" s="170"/>
      <c r="G22" s="171"/>
      <c r="H22" s="172"/>
      <c r="I22" s="85"/>
      <c r="J22" s="86"/>
      <c r="K22" s="87"/>
      <c r="L22" s="88"/>
    </row>
    <row r="25" spans="1:17" s="89" customFormat="1" ht="15.75" x14ac:dyDescent="0.25">
      <c r="B25" s="173" t="s">
        <v>97</v>
      </c>
      <c r="C25" s="174"/>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4"/>
      <c r="C33" s="164"/>
    </row>
  </sheetData>
  <mergeCells count="17">
    <mergeCell ref="B33:C33"/>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21">
    <cfRule type="expression" dxfId="108" priority="8" stopIfTrue="1">
      <formula>AND(NOT(ISBLANK(C11)),ISBLANK(A11))</formula>
    </cfRule>
  </conditionalFormatting>
  <conditionalFormatting sqref="B11:B21">
    <cfRule type="expression" dxfId="107" priority="7" stopIfTrue="1">
      <formula>AND(NOT(ISBLANK(C11)),ISBLANK(B11))</formula>
    </cfRule>
  </conditionalFormatting>
  <conditionalFormatting sqref="B1:D2">
    <cfRule type="expression" dxfId="106" priority="6" stopIfTrue="1">
      <formula>ISBLANK(B1)</formula>
    </cfRule>
  </conditionalFormatting>
  <conditionalFormatting sqref="C3">
    <cfRule type="expression" dxfId="105" priority="5" stopIfTrue="1">
      <formula>ISBLANK(C3)</formula>
    </cfRule>
  </conditionalFormatting>
  <conditionalFormatting sqref="E3">
    <cfRule type="expression" dxfId="104" priority="1" stopIfTrue="1">
      <formula>ISBLANK(E3)</formula>
    </cfRule>
  </conditionalFormatting>
  <conditionalFormatting sqref="I11:I21">
    <cfRule type="expression" priority="2" stopIfTrue="1">
      <formula>AND(SUM($N11:$R11)&gt;0,NOT(ISBLANK(I11)))</formula>
    </cfRule>
    <cfRule type="expression" dxfId="103" priority="3" stopIfTrue="1">
      <formula>SUM($N11:$R11)&gt;0</formula>
    </cfRule>
  </conditionalFormatting>
  <conditionalFormatting sqref="J11:L21">
    <cfRule type="expression" dxfId="102" priority="4" stopIfTrue="1">
      <formula>AND(NOT(ISBLANK($C11)),ISBLANK(J11))</formula>
    </cfRule>
  </conditionalFormatting>
  <dataValidations count="3">
    <dataValidation type="textLength" operator="lessThan" allowBlank="1" showInputMessage="1" showErrorMessage="1" sqref="B2:D2" xr:uid="{709626D9-32D2-460C-B304-D355A30A2867}">
      <formula1>250</formula1>
    </dataValidation>
    <dataValidation type="date" allowBlank="1" showInputMessage="1" showErrorMessage="1" sqref="E3 C3" xr:uid="{604885F0-D42F-43D0-B771-CD51457A2F64}">
      <formula1>44938</formula1>
      <formula2>73031</formula2>
    </dataValidation>
    <dataValidation type="list" allowBlank="1" showInputMessage="1" showErrorMessage="1" sqref="B11:B21" xr:uid="{B983A4CD-AA65-4675-9DBC-AA100954ED4A}">
      <formula1>$B$26:$B$30</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F1B6-7933-42A7-BF33-744428A0BEA5}">
  <sheetPr>
    <tabColor theme="3"/>
  </sheetPr>
  <dimension ref="A1:X33"/>
  <sheetViews>
    <sheetView zoomScale="70" zoomScaleNormal="70" workbookViewId="0">
      <selection activeCell="C18" sqref="C18"/>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85</v>
      </c>
      <c r="C2" s="176"/>
      <c r="D2" s="176"/>
      <c r="E2" s="60"/>
      <c r="F2" s="60"/>
      <c r="G2" s="60"/>
      <c r="H2" s="60"/>
      <c r="I2" s="60"/>
    </row>
    <row r="3" spans="1:24" s="58" customFormat="1" ht="36" customHeight="1" x14ac:dyDescent="0.25">
      <c r="A3" s="61" t="s">
        <v>88</v>
      </c>
      <c r="B3" s="62" t="s">
        <v>3</v>
      </c>
      <c r="C3" s="63">
        <v>45180</v>
      </c>
      <c r="D3" s="62" t="s">
        <v>4</v>
      </c>
      <c r="E3" s="63">
        <v>45209</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row>
    <row r="11" spans="1:24" s="58" customFormat="1" ht="20.100000000000001" customHeight="1" x14ac:dyDescent="0.3">
      <c r="A11" s="75" t="s">
        <v>148</v>
      </c>
      <c r="B11" s="76" t="s">
        <v>27</v>
      </c>
      <c r="C11" s="126">
        <v>7</v>
      </c>
      <c r="D11" s="77">
        <v>1.17</v>
      </c>
      <c r="E11" s="77">
        <v>5.83</v>
      </c>
      <c r="F11" s="201" t="s">
        <v>103</v>
      </c>
      <c r="G11" s="166"/>
      <c r="H11" s="167"/>
      <c r="I11" s="78" t="s">
        <v>106</v>
      </c>
      <c r="J11" s="135" t="s">
        <v>149</v>
      </c>
      <c r="K11" s="80" t="s">
        <v>150</v>
      </c>
      <c r="L11" s="74" t="s">
        <v>100</v>
      </c>
      <c r="N11" s="58" t="b">
        <f>OR(F11&lt;100,LEN(F11)=2)</f>
        <v>0</v>
      </c>
      <c r="O11" s="58" t="b">
        <f>OR(G11&lt;1000,LEN(G11)=3)</f>
        <v>1</v>
      </c>
      <c r="P11" s="58" t="b">
        <f>IF(H11&lt;1000,TRUE)</f>
        <v>1</v>
      </c>
      <c r="Q11" s="58" t="e">
        <f>OR(#REF!&lt;100000,LEN(#REF!)=5)</f>
        <v>#REF!</v>
      </c>
    </row>
    <row r="12" spans="1:24" s="58" customFormat="1" ht="20.100000000000001" customHeight="1" x14ac:dyDescent="0.3">
      <c r="A12" s="75" t="s">
        <v>151</v>
      </c>
      <c r="B12" s="76" t="s">
        <v>19</v>
      </c>
      <c r="C12" s="126">
        <v>20</v>
      </c>
      <c r="D12" s="77">
        <v>0</v>
      </c>
      <c r="E12" s="77">
        <v>20</v>
      </c>
      <c r="F12" s="201" t="s">
        <v>103</v>
      </c>
      <c r="G12" s="166"/>
      <c r="H12" s="167"/>
      <c r="I12" s="78" t="s">
        <v>106</v>
      </c>
      <c r="J12" s="79" t="s">
        <v>152</v>
      </c>
      <c r="K12" s="80" t="s">
        <v>153</v>
      </c>
      <c r="L12" s="80" t="s">
        <v>115</v>
      </c>
    </row>
    <row r="13" spans="1:24" s="58" customFormat="1" ht="20.100000000000001" customHeight="1" x14ac:dyDescent="0.3">
      <c r="A13" s="75" t="s">
        <v>151</v>
      </c>
      <c r="B13" s="76" t="s">
        <v>19</v>
      </c>
      <c r="C13" s="126">
        <v>2.65</v>
      </c>
      <c r="D13" s="77">
        <v>0</v>
      </c>
      <c r="E13" s="77">
        <v>2.65</v>
      </c>
      <c r="F13" s="201" t="s">
        <v>103</v>
      </c>
      <c r="G13" s="166"/>
      <c r="H13" s="167"/>
      <c r="I13" s="78" t="s">
        <v>106</v>
      </c>
      <c r="J13" s="79" t="s">
        <v>154</v>
      </c>
      <c r="K13" s="80" t="s">
        <v>153</v>
      </c>
      <c r="L13" s="80" t="s">
        <v>133</v>
      </c>
    </row>
    <row r="14" spans="1:24" s="58" customFormat="1" ht="20.100000000000001" customHeight="1" x14ac:dyDescent="0.3">
      <c r="A14" s="75" t="s">
        <v>151</v>
      </c>
      <c r="B14" s="76" t="s">
        <v>19</v>
      </c>
      <c r="C14" s="126">
        <v>3.5</v>
      </c>
      <c r="D14" s="77">
        <v>0</v>
      </c>
      <c r="E14" s="77">
        <v>3.5</v>
      </c>
      <c r="F14" s="201" t="s">
        <v>103</v>
      </c>
      <c r="G14" s="166"/>
      <c r="H14" s="167"/>
      <c r="I14" s="78" t="s">
        <v>106</v>
      </c>
      <c r="J14" s="79" t="s">
        <v>155</v>
      </c>
      <c r="K14" s="80" t="s">
        <v>156</v>
      </c>
      <c r="L14" s="80" t="s">
        <v>100</v>
      </c>
    </row>
    <row r="15" spans="1:24" s="58" customFormat="1" ht="20.100000000000001" customHeight="1" x14ac:dyDescent="0.3">
      <c r="A15" s="75" t="s">
        <v>157</v>
      </c>
      <c r="B15" s="76" t="s">
        <v>19</v>
      </c>
      <c r="C15" s="126">
        <v>20</v>
      </c>
      <c r="D15" s="77">
        <v>0</v>
      </c>
      <c r="E15" s="77">
        <v>20</v>
      </c>
      <c r="F15" s="201" t="s">
        <v>103</v>
      </c>
      <c r="G15" s="166"/>
      <c r="H15" s="167"/>
      <c r="I15" s="78" t="s">
        <v>106</v>
      </c>
      <c r="J15" s="79" t="s">
        <v>158</v>
      </c>
      <c r="K15" s="80" t="s">
        <v>153</v>
      </c>
      <c r="L15" s="80" t="s">
        <v>115</v>
      </c>
    </row>
    <row r="16" spans="1:24" s="58" customFormat="1" ht="20.100000000000001" customHeight="1" x14ac:dyDescent="0.3">
      <c r="A16" s="75" t="s">
        <v>157</v>
      </c>
      <c r="B16" s="76" t="s">
        <v>19</v>
      </c>
      <c r="C16" s="126">
        <v>9</v>
      </c>
      <c r="D16" s="77">
        <v>0</v>
      </c>
      <c r="E16" s="77">
        <v>9</v>
      </c>
      <c r="F16" s="201" t="s">
        <v>103</v>
      </c>
      <c r="G16" s="166"/>
      <c r="H16" s="167"/>
      <c r="I16" s="78" t="s">
        <v>106</v>
      </c>
      <c r="J16" s="79" t="s">
        <v>134</v>
      </c>
      <c r="K16" s="80" t="s">
        <v>159</v>
      </c>
      <c r="L16" s="80" t="s">
        <v>100</v>
      </c>
    </row>
    <row r="17" spans="1:17" s="58" customFormat="1" ht="20.100000000000001" customHeight="1" x14ac:dyDescent="0.3">
      <c r="A17" s="75" t="s">
        <v>160</v>
      </c>
      <c r="B17" s="76" t="s">
        <v>27</v>
      </c>
      <c r="C17" s="126">
        <v>5.99</v>
      </c>
      <c r="D17" s="77">
        <v>1</v>
      </c>
      <c r="E17" s="77">
        <v>4.99</v>
      </c>
      <c r="F17" s="201" t="s">
        <v>103</v>
      </c>
      <c r="G17" s="166"/>
      <c r="H17" s="167"/>
      <c r="I17" s="78" t="s">
        <v>106</v>
      </c>
      <c r="J17" s="79" t="s">
        <v>161</v>
      </c>
      <c r="K17" s="80" t="s">
        <v>162</v>
      </c>
      <c r="L17" s="80" t="s">
        <v>100</v>
      </c>
    </row>
    <row r="18" spans="1:17" s="58" customFormat="1" ht="20.100000000000001" customHeight="1" x14ac:dyDescent="0.3">
      <c r="A18" s="75" t="s">
        <v>163</v>
      </c>
      <c r="B18" s="76" t="s">
        <v>27</v>
      </c>
      <c r="C18" s="126">
        <v>12.99</v>
      </c>
      <c r="D18" s="77">
        <v>2.17</v>
      </c>
      <c r="E18" s="77">
        <v>10.82</v>
      </c>
      <c r="F18" s="201" t="s">
        <v>103</v>
      </c>
      <c r="G18" s="166"/>
      <c r="H18" s="167"/>
      <c r="I18" s="78" t="s">
        <v>106</v>
      </c>
      <c r="J18" s="79" t="s">
        <v>164</v>
      </c>
      <c r="K18" s="80" t="s">
        <v>165</v>
      </c>
      <c r="L18" s="80" t="s">
        <v>100</v>
      </c>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201"/>
      <c r="G21" s="166"/>
      <c r="H21" s="167"/>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68" t="s">
        <v>96</v>
      </c>
      <c r="B22" s="169"/>
      <c r="C22" s="84">
        <f>SUM(C11:C21)</f>
        <v>81.13</v>
      </c>
      <c r="D22" s="84">
        <f>SUM(D11:D21)</f>
        <v>4.34</v>
      </c>
      <c r="E22" s="84">
        <f>SUM(E11:E21)</f>
        <v>76.789999999999992</v>
      </c>
      <c r="F22" s="170"/>
      <c r="G22" s="171"/>
      <c r="H22" s="172"/>
      <c r="I22" s="85"/>
      <c r="J22" s="86"/>
      <c r="K22" s="87"/>
      <c r="L22" s="88"/>
    </row>
    <row r="25" spans="1:17" s="89" customFormat="1" ht="15.75" x14ac:dyDescent="0.25">
      <c r="B25" s="173" t="s">
        <v>97</v>
      </c>
      <c r="C25" s="174"/>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4"/>
      <c r="C33" s="164"/>
    </row>
  </sheetData>
  <mergeCells count="24">
    <mergeCell ref="B33:C33"/>
    <mergeCell ref="F8:H9"/>
    <mergeCell ref="F20:H20"/>
    <mergeCell ref="F21:H21"/>
    <mergeCell ref="A22:B22"/>
    <mergeCell ref="F22:H22"/>
    <mergeCell ref="B25:C25"/>
    <mergeCell ref="F11:H11"/>
    <mergeCell ref="F12:H12"/>
    <mergeCell ref="F13:H13"/>
    <mergeCell ref="F14:H14"/>
    <mergeCell ref="F15:H15"/>
    <mergeCell ref="F16:H16"/>
    <mergeCell ref="F17:H17"/>
    <mergeCell ref="F18:H18"/>
    <mergeCell ref="B1:D1"/>
    <mergeCell ref="B2:D2"/>
    <mergeCell ref="A5:L5"/>
    <mergeCell ref="A7:A9"/>
    <mergeCell ref="F7:H7"/>
    <mergeCell ref="I7:I9"/>
    <mergeCell ref="J7:J9"/>
    <mergeCell ref="K7:K9"/>
    <mergeCell ref="L7:L9"/>
  </mergeCells>
  <conditionalFormatting sqref="A11:A21">
    <cfRule type="expression" dxfId="101" priority="8" stopIfTrue="1">
      <formula>AND(NOT(ISBLANK(C11)),ISBLANK(A11))</formula>
    </cfRule>
  </conditionalFormatting>
  <conditionalFormatting sqref="B11:B21">
    <cfRule type="expression" dxfId="100" priority="7" stopIfTrue="1">
      <formula>AND(NOT(ISBLANK(C11)),ISBLANK(B11))</formula>
    </cfRule>
  </conditionalFormatting>
  <conditionalFormatting sqref="B1:D2">
    <cfRule type="expression" dxfId="99" priority="6" stopIfTrue="1">
      <formula>ISBLANK(B1)</formula>
    </cfRule>
  </conditionalFormatting>
  <conditionalFormatting sqref="C3">
    <cfRule type="expression" dxfId="98" priority="5" stopIfTrue="1">
      <formula>ISBLANK(C3)</formula>
    </cfRule>
  </conditionalFormatting>
  <conditionalFormatting sqref="E3">
    <cfRule type="expression" dxfId="97" priority="1" stopIfTrue="1">
      <formula>ISBLANK(E3)</formula>
    </cfRule>
  </conditionalFormatting>
  <conditionalFormatting sqref="I11:I21">
    <cfRule type="expression" priority="2" stopIfTrue="1">
      <formula>AND(SUM($N11:$R11)&gt;0,NOT(ISBLANK(I11)))</formula>
    </cfRule>
    <cfRule type="expression" dxfId="96" priority="3" stopIfTrue="1">
      <formula>SUM($N11:$R11)&gt;0</formula>
    </cfRule>
  </conditionalFormatting>
  <conditionalFormatting sqref="J11:L21">
    <cfRule type="expression" dxfId="95" priority="4" stopIfTrue="1">
      <formula>AND(NOT(ISBLANK($C11)),ISBLANK(J11))</formula>
    </cfRule>
  </conditionalFormatting>
  <dataValidations count="3">
    <dataValidation type="textLength" operator="lessThan" allowBlank="1" showInputMessage="1" showErrorMessage="1" sqref="B2:D2" xr:uid="{02F35308-667C-43FF-AF4C-57075BDA54FD}">
      <formula1>250</formula1>
    </dataValidation>
    <dataValidation type="date" allowBlank="1" showInputMessage="1" showErrorMessage="1" sqref="E3 C3" xr:uid="{D922497C-F24B-4443-B241-D24DB843FFC4}">
      <formula1>44938</formula1>
      <formula2>73031</formula2>
    </dataValidation>
    <dataValidation type="list" allowBlank="1" showInputMessage="1" showErrorMessage="1" sqref="B11:B21" xr:uid="{AEE72B8B-0A27-4B7A-9911-67E0B10A8B11}">
      <formula1>$B$26:$B$30</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B661-05B6-4803-9589-33E5641F02DC}">
  <sheetPr>
    <tabColor theme="4"/>
  </sheetPr>
  <dimension ref="A1:X32"/>
  <sheetViews>
    <sheetView workbookViewId="0">
      <selection activeCell="C11" sqref="C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5" t="s">
        <v>84</v>
      </c>
      <c r="C1" s="176"/>
      <c r="D1" s="176"/>
      <c r="E1" s="56"/>
      <c r="F1" s="56"/>
      <c r="G1" s="56"/>
      <c r="H1" s="56"/>
      <c r="I1" s="56"/>
      <c r="J1" s="57"/>
      <c r="K1" s="57"/>
      <c r="L1" s="57"/>
    </row>
    <row r="2" spans="1:24" s="58" customFormat="1" ht="36.75" customHeight="1" x14ac:dyDescent="0.25">
      <c r="A2" s="59" t="s">
        <v>87</v>
      </c>
      <c r="B2" s="175" t="s">
        <v>85</v>
      </c>
      <c r="C2" s="176"/>
      <c r="D2" s="176"/>
      <c r="E2" s="60"/>
      <c r="F2" s="60"/>
      <c r="G2" s="60"/>
      <c r="H2" s="60"/>
      <c r="I2" s="60"/>
    </row>
    <row r="3" spans="1:24" s="58" customFormat="1" ht="36" customHeight="1" x14ac:dyDescent="0.25">
      <c r="A3" s="61" t="s">
        <v>88</v>
      </c>
      <c r="B3" s="62" t="s">
        <v>3</v>
      </c>
      <c r="C3" s="63">
        <v>45180</v>
      </c>
      <c r="D3" s="62" t="s">
        <v>4</v>
      </c>
      <c r="E3" s="63">
        <v>45210</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77" t="s">
        <v>89</v>
      </c>
      <c r="B5" s="178"/>
      <c r="C5" s="178"/>
      <c r="D5" s="178"/>
      <c r="E5" s="178"/>
      <c r="F5" s="178"/>
      <c r="G5" s="178"/>
      <c r="H5" s="178"/>
      <c r="I5" s="178"/>
      <c r="J5" s="178"/>
      <c r="K5" s="178"/>
      <c r="L5" s="179"/>
    </row>
    <row r="6" spans="1:24" s="58" customFormat="1" ht="21.75" customHeight="1"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32.25" customHeight="1" x14ac:dyDescent="0.25">
      <c r="A9" s="182"/>
      <c r="B9" s="71"/>
      <c r="C9" s="71" t="s">
        <v>18</v>
      </c>
      <c r="D9" s="71" t="s">
        <v>18</v>
      </c>
      <c r="E9" s="71" t="s">
        <v>18</v>
      </c>
      <c r="F9" s="198"/>
      <c r="G9" s="199"/>
      <c r="H9" s="200"/>
      <c r="I9" s="188"/>
      <c r="J9" s="188"/>
      <c r="K9" s="191"/>
      <c r="L9" s="194"/>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45180</v>
      </c>
      <c r="B11" s="76" t="s">
        <v>19</v>
      </c>
      <c r="C11" s="77">
        <v>725</v>
      </c>
      <c r="D11" s="77">
        <v>0</v>
      </c>
      <c r="E11" s="77">
        <v>725</v>
      </c>
      <c r="F11" s="201" t="s">
        <v>107</v>
      </c>
      <c r="G11" s="166"/>
      <c r="H11" s="167"/>
      <c r="I11" s="78" t="s">
        <v>85</v>
      </c>
      <c r="J11" s="94" t="s">
        <v>135</v>
      </c>
      <c r="K11" s="80" t="s">
        <v>108</v>
      </c>
      <c r="L11" s="94" t="s">
        <v>109</v>
      </c>
      <c r="N11" s="58" t="b">
        <f>OR(F11&lt;100,LEN(F11)=2)</f>
        <v>0</v>
      </c>
      <c r="O11" s="58" t="b">
        <f>OR(G11&lt;1000,LEN(G11)=3)</f>
        <v>1</v>
      </c>
      <c r="P11" s="58" t="b">
        <f>IF(H11&lt;1000,TRUE)</f>
        <v>1</v>
      </c>
      <c r="Q11" s="58" t="e">
        <f>OR(#REF!&lt;100000,LEN(#REF!)=5)</f>
        <v>#REF!</v>
      </c>
    </row>
    <row r="12" spans="1:24" s="58" customFormat="1" ht="20.100000000000001" customHeight="1" x14ac:dyDescent="0.3">
      <c r="A12" s="75"/>
      <c r="B12" s="76"/>
      <c r="C12" s="77"/>
      <c r="D12" s="77"/>
      <c r="E12" s="77"/>
      <c r="F12" s="81"/>
      <c r="G12" s="83"/>
      <c r="H12" s="82"/>
      <c r="I12" s="78"/>
      <c r="J12" s="79"/>
      <c r="K12" s="80"/>
      <c r="L12" s="80"/>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201"/>
      <c r="G19" s="166"/>
      <c r="H19" s="167"/>
      <c r="I19" s="78"/>
      <c r="J19" s="79"/>
      <c r="K19" s="80"/>
      <c r="L19" s="80"/>
      <c r="N19" s="58" t="b">
        <f>OR(F19&lt;100,LEN(F19)=2)</f>
        <v>1</v>
      </c>
      <c r="O19" s="58" t="b">
        <f>OR(G19&lt;1000,LEN(G19)=3)</f>
        <v>1</v>
      </c>
      <c r="P19" s="58" t="b">
        <f>IF(H19&lt;1000,TRUE)</f>
        <v>1</v>
      </c>
      <c r="Q19" s="58" t="e">
        <f>OR(#REF!&lt;100000,LEN(#REF!)=5)</f>
        <v>#REF!</v>
      </c>
    </row>
    <row r="20" spans="1:17" s="58" customFormat="1" ht="20.100000000000001" customHeight="1"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thickBot="1" x14ac:dyDescent="0.3">
      <c r="A21" s="168" t="s">
        <v>96</v>
      </c>
      <c r="B21" s="169"/>
      <c r="C21" s="84">
        <f>SUM(C11:C20)</f>
        <v>725</v>
      </c>
      <c r="D21" s="84">
        <f>SUM(D11:D20)</f>
        <v>0</v>
      </c>
      <c r="E21" s="84">
        <f>SUM(E11:E20)</f>
        <v>725</v>
      </c>
      <c r="F21" s="170"/>
      <c r="G21" s="171"/>
      <c r="H21" s="172"/>
      <c r="I21" s="85"/>
      <c r="J21" s="86"/>
      <c r="K21" s="87"/>
      <c r="L21" s="88"/>
    </row>
    <row r="24" spans="1:17" s="89" customFormat="1" ht="15.75" x14ac:dyDescent="0.25">
      <c r="B24" s="173" t="s">
        <v>97</v>
      </c>
      <c r="C24" s="174"/>
    </row>
    <row r="25" spans="1:17" s="89" customFormat="1" ht="15" x14ac:dyDescent="0.2">
      <c r="B25" s="90" t="s">
        <v>24</v>
      </c>
      <c r="C25" s="91" t="s">
        <v>25</v>
      </c>
    </row>
    <row r="26" spans="1:17" s="89" customFormat="1" ht="15" x14ac:dyDescent="0.2">
      <c r="B26" s="90" t="s">
        <v>19</v>
      </c>
      <c r="C26" s="91" t="s">
        <v>26</v>
      </c>
    </row>
    <row r="27" spans="1:17" s="89" customFormat="1" ht="15" x14ac:dyDescent="0.2">
      <c r="B27" s="90" t="s">
        <v>27</v>
      </c>
      <c r="C27" s="91" t="s">
        <v>98</v>
      </c>
    </row>
    <row r="28" spans="1:17" s="89" customFormat="1" ht="15" x14ac:dyDescent="0.2">
      <c r="B28" s="90" t="s">
        <v>83</v>
      </c>
      <c r="C28" s="91" t="s">
        <v>99</v>
      </c>
    </row>
    <row r="29" spans="1:17" s="89" customFormat="1" ht="15" x14ac:dyDescent="0.2">
      <c r="B29" s="92" t="s">
        <v>21</v>
      </c>
      <c r="C29" s="93" t="s">
        <v>29</v>
      </c>
    </row>
    <row r="32" spans="1:17" x14ac:dyDescent="0.2">
      <c r="B32" s="164"/>
      <c r="C32" s="164"/>
    </row>
  </sheetData>
  <mergeCells count="17">
    <mergeCell ref="F20:H20"/>
    <mergeCell ref="A21:B21"/>
    <mergeCell ref="F21:H21"/>
    <mergeCell ref="B32:C32"/>
    <mergeCell ref="F11:H11"/>
    <mergeCell ref="F19:H19"/>
    <mergeCell ref="B24:C24"/>
    <mergeCell ref="B1:D1"/>
    <mergeCell ref="B2:D2"/>
    <mergeCell ref="A5:L5"/>
    <mergeCell ref="A7:A9"/>
    <mergeCell ref="F7:H7"/>
    <mergeCell ref="I7:I9"/>
    <mergeCell ref="J7:J9"/>
    <mergeCell ref="K7:K9"/>
    <mergeCell ref="L7:L9"/>
    <mergeCell ref="F8:H9"/>
  </mergeCells>
  <conditionalFormatting sqref="A11:A20">
    <cfRule type="expression" dxfId="94" priority="9" stopIfTrue="1">
      <formula>AND(NOT(ISBLANK(C11)),ISBLANK(A11))</formula>
    </cfRule>
  </conditionalFormatting>
  <conditionalFormatting sqref="B11:B20">
    <cfRule type="expression" dxfId="93" priority="8" stopIfTrue="1">
      <formula>AND(NOT(ISBLANK(C11)),ISBLANK(B11))</formula>
    </cfRule>
  </conditionalFormatting>
  <conditionalFormatting sqref="B1:D2">
    <cfRule type="expression" dxfId="92" priority="7" stopIfTrue="1">
      <formula>ISBLANK(B1)</formula>
    </cfRule>
  </conditionalFormatting>
  <conditionalFormatting sqref="C3">
    <cfRule type="expression" dxfId="91" priority="6" stopIfTrue="1">
      <formula>ISBLANK(C3)</formula>
    </cfRule>
  </conditionalFormatting>
  <conditionalFormatting sqref="E3">
    <cfRule type="expression" dxfId="90" priority="3" stopIfTrue="1">
      <formula>ISBLANK(E3)</formula>
    </cfRule>
  </conditionalFormatting>
  <conditionalFormatting sqref="I11:I20">
    <cfRule type="expression" priority="4" stopIfTrue="1">
      <formula>AND(SUM($N11:$R11)&gt;0,NOT(ISBLANK(I11)))</formula>
    </cfRule>
    <cfRule type="expression" dxfId="89" priority="5" stopIfTrue="1">
      <formula>SUM($N11:$R11)&gt;0</formula>
    </cfRule>
  </conditionalFormatting>
  <conditionalFormatting sqref="J11">
    <cfRule type="expression" dxfId="88" priority="28" stopIfTrue="1">
      <formula>AND(NOT(ISBLANK(#REF!)),ISBLANK(J11))</formula>
    </cfRule>
  </conditionalFormatting>
  <conditionalFormatting sqref="K11:L11 J12:L20">
    <cfRule type="expression" dxfId="87" priority="1" stopIfTrue="1">
      <formula>AND(NOT(ISBLANK($C11)),ISBLANK(J11))</formula>
    </cfRule>
  </conditionalFormatting>
  <dataValidations count="3">
    <dataValidation type="textLength" operator="lessThan" allowBlank="1" showInputMessage="1" showErrorMessage="1" sqref="B2:D2" xr:uid="{8AD811E6-A6F9-499C-8BC9-76804D105C17}">
      <formula1>250</formula1>
    </dataValidation>
    <dataValidation type="date" allowBlank="1" showInputMessage="1" showErrorMessage="1" sqref="E3 C3" xr:uid="{EDEBB357-EF99-4AC2-8FD6-199B6A6F3248}">
      <formula1>44938</formula1>
      <formula2>73031</formula2>
    </dataValidation>
    <dataValidation type="list" allowBlank="1" showInputMessage="1" showErrorMessage="1" sqref="B11:B20" xr:uid="{74F657EA-61EF-41BA-9077-470A5C776579}">
      <formula1>$B$25:$B$29</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8CF2-D8DF-4C42-850B-3FE412A06482}">
  <sheetPr>
    <tabColor theme="3"/>
  </sheetPr>
  <dimension ref="A1:X33"/>
  <sheetViews>
    <sheetView zoomScale="55" zoomScaleNormal="55" workbookViewId="0">
      <selection activeCell="I49" sqref="I49"/>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5" t="s">
        <v>84</v>
      </c>
      <c r="C1" s="176"/>
      <c r="D1" s="176"/>
      <c r="E1" s="56"/>
      <c r="F1" s="56"/>
      <c r="G1" s="56"/>
      <c r="H1" s="56"/>
      <c r="I1" s="56"/>
      <c r="J1" s="57"/>
      <c r="K1" s="57"/>
      <c r="L1" s="57"/>
    </row>
    <row r="2" spans="1:24" s="58" customFormat="1" ht="18" x14ac:dyDescent="0.25">
      <c r="A2" s="59" t="s">
        <v>87</v>
      </c>
      <c r="B2" s="175" t="s">
        <v>209</v>
      </c>
      <c r="C2" s="176"/>
      <c r="D2" s="176"/>
      <c r="E2" s="60"/>
      <c r="F2" s="60"/>
      <c r="G2" s="60"/>
      <c r="H2" s="60"/>
      <c r="I2" s="60"/>
    </row>
    <row r="3" spans="1:24" s="58" customFormat="1" ht="36" x14ac:dyDescent="0.25">
      <c r="A3" s="61" t="s">
        <v>88</v>
      </c>
      <c r="B3" s="62" t="s">
        <v>3</v>
      </c>
      <c r="C3" s="63">
        <v>45181</v>
      </c>
      <c r="D3" s="62" t="s">
        <v>4</v>
      </c>
      <c r="E3" s="63">
        <v>45210</v>
      </c>
      <c r="F3" s="64"/>
    </row>
    <row r="4" spans="1:24" s="58" customFormat="1" ht="18.75" thickBot="1" x14ac:dyDescent="0.3">
      <c r="A4" s="65"/>
      <c r="B4" s="65"/>
      <c r="C4" s="65"/>
      <c r="D4" s="65"/>
      <c r="E4" s="65"/>
      <c r="F4" s="66"/>
      <c r="G4" s="66"/>
      <c r="H4" s="66"/>
      <c r="I4" s="65"/>
      <c r="J4" s="65"/>
      <c r="K4" s="65"/>
    </row>
    <row r="5" spans="1:24" s="58" customFormat="1" ht="18.75" thickBot="1" x14ac:dyDescent="0.3">
      <c r="A5" s="177" t="s">
        <v>89</v>
      </c>
      <c r="B5" s="178"/>
      <c r="C5" s="178"/>
      <c r="D5" s="178"/>
      <c r="E5" s="178"/>
      <c r="F5" s="178"/>
      <c r="G5" s="178"/>
      <c r="H5" s="178"/>
      <c r="I5" s="178"/>
      <c r="J5" s="178"/>
      <c r="K5" s="178"/>
      <c r="L5" s="179"/>
    </row>
    <row r="6" spans="1:24" s="58" customFormat="1" ht="18"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18" x14ac:dyDescent="0.25">
      <c r="A9" s="182"/>
      <c r="B9" s="71"/>
      <c r="C9" s="71" t="s">
        <v>18</v>
      </c>
      <c r="D9" s="71" t="s">
        <v>18</v>
      </c>
      <c r="E9" s="71" t="s">
        <v>18</v>
      </c>
      <c r="F9" s="198"/>
      <c r="G9" s="199"/>
      <c r="H9" s="200"/>
      <c r="I9" s="188"/>
      <c r="J9" s="188"/>
      <c r="K9" s="191"/>
      <c r="L9" s="194"/>
    </row>
    <row r="10" spans="1:24" s="58" customFormat="1" ht="18" x14ac:dyDescent="0.25">
      <c r="A10" s="72"/>
      <c r="B10" s="71"/>
      <c r="C10" s="71"/>
      <c r="D10" s="71"/>
      <c r="E10" s="71"/>
      <c r="F10" s="71"/>
      <c r="G10" s="71"/>
      <c r="H10" s="71"/>
      <c r="I10" s="71"/>
      <c r="J10" s="73"/>
      <c r="K10" s="74"/>
      <c r="L10" s="74"/>
    </row>
    <row r="11" spans="1:24" s="58" customFormat="1" ht="18.75" x14ac:dyDescent="0.3">
      <c r="A11" s="75">
        <v>45181</v>
      </c>
      <c r="B11" s="76" t="s">
        <v>27</v>
      </c>
      <c r="C11" s="77">
        <v>412.55</v>
      </c>
      <c r="D11" s="77">
        <v>68.75</v>
      </c>
      <c r="E11" s="77">
        <v>343.8</v>
      </c>
      <c r="F11" s="81" t="s">
        <v>205</v>
      </c>
      <c r="G11" s="83" t="s">
        <v>206</v>
      </c>
      <c r="H11" s="82">
        <v>37011</v>
      </c>
      <c r="I11" s="78" t="s">
        <v>85</v>
      </c>
      <c r="J11" s="79" t="s">
        <v>207</v>
      </c>
      <c r="K11" s="80" t="s">
        <v>53</v>
      </c>
      <c r="L11" s="80" t="s">
        <v>208</v>
      </c>
      <c r="N11" s="58" t="b">
        <f>OR(F11&lt;100,LEN(F11)=2)</f>
        <v>0</v>
      </c>
      <c r="O11" s="58" t="b">
        <f>OR(G11&lt;1000,LEN(G11)=3)</f>
        <v>0</v>
      </c>
      <c r="P11" s="58" t="b">
        <f>IF(H11&lt;1000,TRUE)</f>
        <v>0</v>
      </c>
      <c r="Q11" s="58" t="e">
        <f>OR(#REF!&lt;100000,LEN(#REF!)=5)</f>
        <v>#REF!</v>
      </c>
    </row>
    <row r="12" spans="1:24" s="58" customFormat="1" ht="18.75" x14ac:dyDescent="0.3">
      <c r="A12" s="75">
        <v>45184</v>
      </c>
      <c r="B12" s="76" t="s">
        <v>27</v>
      </c>
      <c r="C12" s="77">
        <v>472.71</v>
      </c>
      <c r="D12" s="77">
        <v>78.77</v>
      </c>
      <c r="E12" s="77">
        <v>393.94</v>
      </c>
      <c r="F12" s="81" t="s">
        <v>205</v>
      </c>
      <c r="G12" s="83" t="s">
        <v>206</v>
      </c>
      <c r="H12" s="82">
        <v>37011</v>
      </c>
      <c r="I12" s="78" t="s">
        <v>85</v>
      </c>
      <c r="J12" s="79" t="s">
        <v>207</v>
      </c>
      <c r="K12" s="80" t="s">
        <v>53</v>
      </c>
      <c r="L12" s="80" t="s">
        <v>208</v>
      </c>
    </row>
    <row r="13" spans="1:24" s="58" customFormat="1" ht="18.75" x14ac:dyDescent="0.3">
      <c r="A13" s="75"/>
      <c r="B13" s="76"/>
      <c r="C13" s="77"/>
      <c r="D13" s="77"/>
      <c r="E13" s="77"/>
      <c r="F13" s="81"/>
      <c r="G13" s="83"/>
      <c r="H13" s="82"/>
      <c r="I13" s="78"/>
      <c r="J13" s="79"/>
      <c r="K13" s="80"/>
      <c r="L13" s="80"/>
    </row>
    <row r="14" spans="1:24" s="58" customFormat="1" ht="18.75" x14ac:dyDescent="0.3">
      <c r="A14" s="75"/>
      <c r="B14" s="76"/>
      <c r="C14" s="77"/>
      <c r="D14" s="77"/>
      <c r="E14" s="77"/>
      <c r="F14" s="81"/>
      <c r="G14" s="83"/>
      <c r="H14" s="82"/>
      <c r="I14" s="78"/>
      <c r="J14" s="79"/>
      <c r="K14" s="80"/>
      <c r="L14" s="80"/>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201"/>
      <c r="G21" s="166"/>
      <c r="H21" s="167"/>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68" t="s">
        <v>96</v>
      </c>
      <c r="B22" s="169"/>
      <c r="C22" s="84">
        <f>SUM(C11:C21)</f>
        <v>885.26</v>
      </c>
      <c r="D22" s="84">
        <f>SUM(D11:D21)</f>
        <v>147.51999999999998</v>
      </c>
      <c r="E22" s="84">
        <f>SUM(E11:E21)</f>
        <v>737.74</v>
      </c>
      <c r="F22" s="170"/>
      <c r="G22" s="171"/>
      <c r="H22" s="172"/>
      <c r="I22" s="85"/>
      <c r="J22" s="86"/>
      <c r="K22" s="87"/>
      <c r="L22" s="88"/>
    </row>
    <row r="25" spans="1:17" s="89" customFormat="1" ht="15.75" x14ac:dyDescent="0.25">
      <c r="B25" s="173" t="s">
        <v>97</v>
      </c>
      <c r="C25" s="174"/>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4"/>
      <c r="C33" s="164"/>
    </row>
  </sheetData>
  <mergeCells count="16">
    <mergeCell ref="B33:C33"/>
    <mergeCell ref="B1:D1"/>
    <mergeCell ref="B2:D2"/>
    <mergeCell ref="A5:L5"/>
    <mergeCell ref="A7:A9"/>
    <mergeCell ref="F7:H7"/>
    <mergeCell ref="I7:I9"/>
    <mergeCell ref="J7:J9"/>
    <mergeCell ref="K7:K9"/>
    <mergeCell ref="L7:L9"/>
    <mergeCell ref="F8:H9"/>
    <mergeCell ref="F20:H20"/>
    <mergeCell ref="F21:H21"/>
    <mergeCell ref="A22:B22"/>
    <mergeCell ref="F22:H22"/>
    <mergeCell ref="B25:C25"/>
  </mergeCells>
  <conditionalFormatting sqref="A11:A21">
    <cfRule type="expression" dxfId="86" priority="8" stopIfTrue="1">
      <formula>AND(NOT(ISBLANK(C11)),ISBLANK(A11))</formula>
    </cfRule>
  </conditionalFormatting>
  <conditionalFormatting sqref="B11:B21">
    <cfRule type="expression" dxfId="85" priority="7" stopIfTrue="1">
      <formula>AND(NOT(ISBLANK(C11)),ISBLANK(B11))</formula>
    </cfRule>
  </conditionalFormatting>
  <conditionalFormatting sqref="B1:D2">
    <cfRule type="expression" dxfId="84" priority="6" stopIfTrue="1">
      <formula>ISBLANK(B1)</formula>
    </cfRule>
  </conditionalFormatting>
  <conditionalFormatting sqref="C3">
    <cfRule type="expression" dxfId="83" priority="5" stopIfTrue="1">
      <formula>ISBLANK(C3)</formula>
    </cfRule>
  </conditionalFormatting>
  <conditionalFormatting sqref="E3">
    <cfRule type="expression" dxfId="82" priority="1" stopIfTrue="1">
      <formula>ISBLANK(E3)</formula>
    </cfRule>
  </conditionalFormatting>
  <conditionalFormatting sqref="I11:I21">
    <cfRule type="expression" priority="2" stopIfTrue="1">
      <formula>AND(SUM($N11:$R11)&gt;0,NOT(ISBLANK(I11)))</formula>
    </cfRule>
    <cfRule type="expression" dxfId="81" priority="3" stopIfTrue="1">
      <formula>SUM($N11:$R11)&gt;0</formula>
    </cfRule>
  </conditionalFormatting>
  <conditionalFormatting sqref="J11:L21">
    <cfRule type="expression" dxfId="80" priority="4" stopIfTrue="1">
      <formula>AND(NOT(ISBLANK($C11)),ISBLANK(J11))</formula>
    </cfRule>
  </conditionalFormatting>
  <dataValidations count="3">
    <dataValidation type="textLength" operator="lessThan" allowBlank="1" showInputMessage="1" showErrorMessage="1" sqref="B2:D2" xr:uid="{F54E6280-59C0-4AEE-A6A7-11EEB99E3C06}">
      <formula1>250</formula1>
    </dataValidation>
    <dataValidation type="date" allowBlank="1" showInputMessage="1" showErrorMessage="1" sqref="E3 C3" xr:uid="{DF5272DC-C1B0-40CD-AD81-6794E0983927}">
      <formula1>44938</formula1>
      <formula2>73031</formula2>
    </dataValidation>
    <dataValidation type="list" allowBlank="1" showInputMessage="1" showErrorMessage="1" sqref="B11:B21" xr:uid="{75C41EB9-125C-4162-AD0A-0E7CC01F1E5C}">
      <formula1>$B$26:$B$30</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6456-697D-4630-8C29-925E544FC394}">
  <sheetPr>
    <tabColor rgb="FF00B0F0"/>
  </sheetPr>
  <dimension ref="A1:X33"/>
  <sheetViews>
    <sheetView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5" t="s">
        <v>84</v>
      </c>
      <c r="C1" s="176"/>
      <c r="D1" s="176"/>
      <c r="E1" s="56"/>
      <c r="F1" s="56"/>
      <c r="G1" s="56"/>
      <c r="H1" s="56"/>
      <c r="I1" s="56"/>
      <c r="J1" s="57"/>
      <c r="K1" s="57"/>
      <c r="L1" s="57"/>
    </row>
    <row r="2" spans="1:24" s="58" customFormat="1" ht="18" x14ac:dyDescent="0.25">
      <c r="A2" s="59" t="s">
        <v>87</v>
      </c>
      <c r="B2" s="175" t="s">
        <v>85</v>
      </c>
      <c r="C2" s="176"/>
      <c r="D2" s="176"/>
      <c r="E2" s="60"/>
      <c r="F2" s="60"/>
      <c r="G2" s="60"/>
      <c r="H2" s="60"/>
      <c r="I2" s="60"/>
    </row>
    <row r="3" spans="1:24" s="58" customFormat="1" ht="36" x14ac:dyDescent="0.25">
      <c r="A3" s="61" t="s">
        <v>88</v>
      </c>
      <c r="B3" s="62" t="s">
        <v>3</v>
      </c>
      <c r="C3" s="63">
        <v>45181</v>
      </c>
      <c r="D3" s="62" t="s">
        <v>4</v>
      </c>
      <c r="E3" s="63">
        <v>45210</v>
      </c>
      <c r="F3" s="64"/>
    </row>
    <row r="4" spans="1:24" s="58" customFormat="1" ht="18.75" thickBot="1" x14ac:dyDescent="0.3">
      <c r="A4" s="65"/>
      <c r="B4" s="65"/>
      <c r="C4" s="65"/>
      <c r="D4" s="65"/>
      <c r="E4" s="65"/>
      <c r="F4" s="66"/>
      <c r="G4" s="66"/>
      <c r="H4" s="66"/>
      <c r="I4" s="65"/>
      <c r="J4" s="65"/>
      <c r="K4" s="65"/>
    </row>
    <row r="5" spans="1:24" s="58" customFormat="1" ht="18.75" thickBot="1" x14ac:dyDescent="0.3">
      <c r="A5" s="177" t="s">
        <v>89</v>
      </c>
      <c r="B5" s="178"/>
      <c r="C5" s="178"/>
      <c r="D5" s="178"/>
      <c r="E5" s="178"/>
      <c r="F5" s="178"/>
      <c r="G5" s="178"/>
      <c r="H5" s="178"/>
      <c r="I5" s="178"/>
      <c r="J5" s="178"/>
      <c r="K5" s="178"/>
      <c r="L5" s="179"/>
    </row>
    <row r="6" spans="1:24" s="58" customFormat="1" ht="18" x14ac:dyDescent="0.25">
      <c r="A6" s="65"/>
      <c r="B6" s="65"/>
      <c r="C6" s="65"/>
      <c r="D6" s="65"/>
      <c r="E6" s="65"/>
      <c r="F6" s="66"/>
      <c r="G6" s="66"/>
      <c r="H6" s="66"/>
      <c r="I6" s="65"/>
      <c r="J6" s="65"/>
      <c r="K6" s="65"/>
      <c r="L6" s="67"/>
    </row>
    <row r="7" spans="1:24" s="58" customFormat="1" ht="18" x14ac:dyDescent="0.25">
      <c r="A7" s="180" t="s">
        <v>90</v>
      </c>
      <c r="B7" s="68" t="s">
        <v>6</v>
      </c>
      <c r="C7" s="68" t="s">
        <v>7</v>
      </c>
      <c r="D7" s="68" t="s">
        <v>6</v>
      </c>
      <c r="E7" s="68" t="s">
        <v>9</v>
      </c>
      <c r="F7" s="183" t="s">
        <v>91</v>
      </c>
      <c r="G7" s="184"/>
      <c r="H7" s="185"/>
      <c r="I7" s="186" t="s">
        <v>92</v>
      </c>
      <c r="J7" s="186" t="s">
        <v>93</v>
      </c>
      <c r="K7" s="189" t="s">
        <v>94</v>
      </c>
      <c r="L7" s="192" t="s">
        <v>13</v>
      </c>
      <c r="M7" s="69"/>
      <c r="N7" s="69"/>
      <c r="O7" s="69"/>
      <c r="P7" s="69"/>
      <c r="Q7" s="69"/>
      <c r="R7" s="69"/>
      <c r="S7" s="69"/>
      <c r="T7" s="69"/>
      <c r="U7" s="69"/>
      <c r="V7" s="69"/>
      <c r="W7" s="69"/>
      <c r="X7" s="69"/>
    </row>
    <row r="8" spans="1:24" s="58" customFormat="1" ht="18" x14ac:dyDescent="0.25">
      <c r="A8" s="181"/>
      <c r="B8" s="70" t="s">
        <v>14</v>
      </c>
      <c r="C8" s="70" t="s">
        <v>15</v>
      </c>
      <c r="D8" s="70" t="s">
        <v>15</v>
      </c>
      <c r="E8" s="70" t="s">
        <v>15</v>
      </c>
      <c r="F8" s="195" t="s">
        <v>95</v>
      </c>
      <c r="G8" s="196"/>
      <c r="H8" s="197"/>
      <c r="I8" s="187"/>
      <c r="J8" s="187"/>
      <c r="K8" s="190"/>
      <c r="L8" s="193"/>
      <c r="M8" s="69"/>
      <c r="N8" s="69"/>
      <c r="O8" s="69"/>
      <c r="P8" s="69"/>
      <c r="Q8" s="69"/>
      <c r="R8" s="69"/>
      <c r="S8" s="69"/>
      <c r="T8" s="69"/>
      <c r="U8" s="69"/>
      <c r="V8" s="69"/>
      <c r="W8" s="69"/>
      <c r="X8" s="69"/>
    </row>
    <row r="9" spans="1:24" s="58" customFormat="1" ht="18" x14ac:dyDescent="0.25">
      <c r="A9" s="182"/>
      <c r="B9" s="71"/>
      <c r="C9" s="71" t="s">
        <v>18</v>
      </c>
      <c r="D9" s="71" t="s">
        <v>18</v>
      </c>
      <c r="E9" s="71" t="s">
        <v>18</v>
      </c>
      <c r="F9" s="198"/>
      <c r="G9" s="199"/>
      <c r="H9" s="200"/>
      <c r="I9" s="188"/>
      <c r="J9" s="188"/>
      <c r="K9" s="191"/>
      <c r="L9" s="194"/>
    </row>
    <row r="10" spans="1:24" s="58" customFormat="1" ht="18" x14ac:dyDescent="0.25">
      <c r="A10" s="72"/>
      <c r="B10" s="71"/>
      <c r="C10" s="71"/>
      <c r="D10" s="71"/>
      <c r="E10" s="71"/>
      <c r="F10" s="71"/>
      <c r="G10" s="71"/>
      <c r="H10" s="71"/>
      <c r="I10" s="71"/>
      <c r="J10" s="73"/>
      <c r="K10" s="74"/>
      <c r="L10" s="74"/>
    </row>
    <row r="11" spans="1:24" s="58" customFormat="1" ht="18.75" x14ac:dyDescent="0.3">
      <c r="A11" s="75" t="s">
        <v>242</v>
      </c>
      <c r="B11" s="76" t="s">
        <v>19</v>
      </c>
      <c r="C11" s="77">
        <v>2.2000000000000002</v>
      </c>
      <c r="D11" s="77">
        <v>0</v>
      </c>
      <c r="E11" s="77">
        <v>2.2000000000000002</v>
      </c>
      <c r="F11" s="201" t="s">
        <v>103</v>
      </c>
      <c r="G11" s="166"/>
      <c r="H11" s="167"/>
      <c r="I11" s="78" t="s">
        <v>85</v>
      </c>
      <c r="J11" s="79" t="s">
        <v>243</v>
      </c>
      <c r="K11" s="80" t="s">
        <v>244</v>
      </c>
      <c r="L11" s="80" t="s">
        <v>101</v>
      </c>
      <c r="N11" s="58" t="b">
        <f>OR(F11&lt;100,LEN(F11)=2)</f>
        <v>0</v>
      </c>
      <c r="O11" s="58" t="b">
        <f>OR(G11&lt;1000,LEN(G11)=3)</f>
        <v>1</v>
      </c>
      <c r="P11" s="58" t="b">
        <f>IF(H11&lt;1000,TRUE)</f>
        <v>1</v>
      </c>
      <c r="Q11" s="58" t="e">
        <f>OR(#REF!&lt;100000,LEN(#REF!)=5)</f>
        <v>#REF!</v>
      </c>
    </row>
    <row r="12" spans="1:24" s="58" customFormat="1" ht="18.75" x14ac:dyDescent="0.3">
      <c r="A12" s="75" t="s">
        <v>245</v>
      </c>
      <c r="B12" s="76" t="s">
        <v>19</v>
      </c>
      <c r="C12" s="77">
        <v>18</v>
      </c>
      <c r="D12" s="77">
        <v>0</v>
      </c>
      <c r="E12" s="77">
        <v>18</v>
      </c>
      <c r="F12" s="81" t="s">
        <v>246</v>
      </c>
      <c r="G12" s="83" t="s">
        <v>247</v>
      </c>
      <c r="H12" s="82">
        <v>37030</v>
      </c>
      <c r="I12" s="78" t="s">
        <v>85</v>
      </c>
      <c r="J12" s="79" t="s">
        <v>248</v>
      </c>
      <c r="K12" s="80" t="s">
        <v>249</v>
      </c>
      <c r="L12" s="80" t="s">
        <v>101</v>
      </c>
    </row>
    <row r="13" spans="1:24" s="58" customFormat="1" ht="18.75" x14ac:dyDescent="0.3">
      <c r="A13" s="75"/>
      <c r="B13" s="76"/>
      <c r="C13" s="77"/>
      <c r="D13" s="77"/>
      <c r="E13" s="77"/>
      <c r="F13" s="81"/>
      <c r="G13" s="83"/>
      <c r="H13" s="82"/>
      <c r="I13" s="78"/>
      <c r="J13" s="79"/>
      <c r="K13" s="80"/>
      <c r="L13" s="80"/>
    </row>
    <row r="14" spans="1:24" s="58" customFormat="1" ht="18.75" x14ac:dyDescent="0.3">
      <c r="A14" s="75"/>
      <c r="B14" s="76"/>
      <c r="C14" s="77"/>
      <c r="D14" s="77"/>
      <c r="E14" s="77"/>
      <c r="F14" s="81"/>
      <c r="G14" s="83"/>
      <c r="H14" s="82"/>
      <c r="I14" s="78"/>
      <c r="J14" s="79"/>
      <c r="K14" s="80"/>
      <c r="L14" s="80"/>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201"/>
      <c r="G20" s="166"/>
      <c r="H20" s="167"/>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201"/>
      <c r="G21" s="166"/>
      <c r="H21" s="167"/>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68" t="s">
        <v>96</v>
      </c>
      <c r="B22" s="169"/>
      <c r="C22" s="84">
        <f>SUM(C11:C21)</f>
        <v>20.2</v>
      </c>
      <c r="D22" s="84">
        <f>SUM(D11:D21)</f>
        <v>0</v>
      </c>
      <c r="E22" s="84">
        <f>SUM(E11:E21)</f>
        <v>20.2</v>
      </c>
      <c r="F22" s="170"/>
      <c r="G22" s="171"/>
      <c r="H22" s="172"/>
      <c r="I22" s="85"/>
      <c r="J22" s="86"/>
      <c r="K22" s="87"/>
      <c r="L22" s="88"/>
    </row>
    <row r="25" spans="1:17" s="89" customFormat="1" ht="15.75" x14ac:dyDescent="0.25">
      <c r="B25" s="173" t="s">
        <v>97</v>
      </c>
      <c r="C25" s="174"/>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4"/>
      <c r="C33" s="164"/>
    </row>
  </sheetData>
  <mergeCells count="17">
    <mergeCell ref="B33:C33"/>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21">
    <cfRule type="expression" dxfId="79" priority="8" stopIfTrue="1">
      <formula>AND(NOT(ISBLANK(C11)),ISBLANK(A11))</formula>
    </cfRule>
  </conditionalFormatting>
  <conditionalFormatting sqref="B11:B21">
    <cfRule type="expression" dxfId="78" priority="7" stopIfTrue="1">
      <formula>AND(NOT(ISBLANK(C11)),ISBLANK(B11))</formula>
    </cfRule>
  </conditionalFormatting>
  <conditionalFormatting sqref="B1:D2">
    <cfRule type="expression" dxfId="77" priority="6" stopIfTrue="1">
      <formula>ISBLANK(B1)</formula>
    </cfRule>
  </conditionalFormatting>
  <conditionalFormatting sqref="C3">
    <cfRule type="expression" dxfId="76" priority="5" stopIfTrue="1">
      <formula>ISBLANK(C3)</formula>
    </cfRule>
  </conditionalFormatting>
  <conditionalFormatting sqref="E3">
    <cfRule type="expression" dxfId="75" priority="1" stopIfTrue="1">
      <formula>ISBLANK(E3)</formula>
    </cfRule>
  </conditionalFormatting>
  <conditionalFormatting sqref="I11:I21">
    <cfRule type="expression" priority="2" stopIfTrue="1">
      <formula>AND(SUM($N11:$R11)&gt;0,NOT(ISBLANK(I11)))</formula>
    </cfRule>
    <cfRule type="expression" dxfId="74" priority="3" stopIfTrue="1">
      <formula>SUM($N11:$R11)&gt;0</formula>
    </cfRule>
  </conditionalFormatting>
  <conditionalFormatting sqref="J11:L21">
    <cfRule type="expression" dxfId="73" priority="4" stopIfTrue="1">
      <formula>AND(NOT(ISBLANK($C11)),ISBLANK(J11))</formula>
    </cfRule>
  </conditionalFormatting>
  <dataValidations count="3">
    <dataValidation type="textLength" operator="lessThan" allowBlank="1" showInputMessage="1" showErrorMessage="1" sqref="B2:D2" xr:uid="{34B8737D-BFBD-402B-B7A6-0B547E0941DD}">
      <formula1>250</formula1>
    </dataValidation>
    <dataValidation type="date" allowBlank="1" showInputMessage="1" showErrorMessage="1" sqref="E3 C3" xr:uid="{6506792A-69C5-4EFC-95FF-12677E0DAD8A}">
      <formula1>44938</formula1>
      <formula2>73031</formula2>
    </dataValidation>
    <dataValidation type="list" allowBlank="1" showInputMessage="1" showErrorMessage="1" sqref="B11:B21" xr:uid="{B5B02731-8C81-4385-AB8C-65A4E5612F54}">
      <formula1>$B$26:$B$30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Civic Support</vt:lpstr>
      <vt:lpstr>Facilities</vt:lpstr>
      <vt:lpstr>Finance</vt:lpstr>
      <vt:lpstr>Greenspace</vt:lpstr>
      <vt:lpstr>HR</vt:lpstr>
      <vt:lpstr>Housing</vt:lpstr>
      <vt:lpstr>Housing 2</vt:lpstr>
      <vt:lpstr>Housing 3</vt:lpstr>
      <vt:lpstr>Housing 4</vt:lpstr>
      <vt:lpstr>JWS</vt:lpstr>
      <vt:lpstr>JWS1</vt:lpstr>
      <vt:lpstr>JWS2</vt:lpstr>
      <vt:lpstr>Legal</vt:lpstr>
      <vt:lpstr>Theatre</vt:lpstr>
      <vt:lpstr>Theatre 2</vt:lpstr>
      <vt:lpstr>Example</vt:lpstr>
      <vt:lpstr>Sheet1</vt:lpstr>
      <vt:lpstr>'Civic Support'!Print_Area</vt:lpstr>
      <vt:lpstr>Facilities!Print_Area</vt:lpstr>
      <vt:lpstr>Housing!Print_Area</vt:lpstr>
      <vt:lpstr>'Housing 2'!Print_Area</vt:lpstr>
      <vt:lpstr>HR!Print_Area</vt:lpstr>
      <vt:lpstr>JWS!Print_Area</vt:lpstr>
      <vt:lpstr>'JWS1'!Print_Area</vt:lpstr>
      <vt:lpstr>'JWS2'!Print_Area</vt:lpstr>
      <vt:lpstr>Legal!Print_Area</vt:lpstr>
      <vt:lpstr>Theatre!Print_Area</vt:lpstr>
    </vt:vector>
  </TitlesOfParts>
  <Manager/>
  <Company>SHBC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Hilda</dc:creator>
  <cp:keywords/>
  <dc:description/>
  <cp:lastModifiedBy>Michelle Smith</cp:lastModifiedBy>
  <cp:revision/>
  <dcterms:created xsi:type="dcterms:W3CDTF">2011-07-25T12:59:48Z</dcterms:created>
  <dcterms:modified xsi:type="dcterms:W3CDTF">2023-10-27T08:25:56Z</dcterms:modified>
  <cp:category/>
  <cp:contentStatus/>
</cp:coreProperties>
</file>