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comments16.xml" ContentType="application/vnd.openxmlformats-officedocument.spreadsheetml.comments+xml"/>
  <Override PartName="/xl/threadedComments/threadedComment16.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Patricia.Corry\Box\Transactions\Transparency reporting\Procurement cards (PUBLISHED DIRECTLY TO WEB)\"/>
    </mc:Choice>
  </mc:AlternateContent>
  <xr:revisionPtr revIDLastSave="0" documentId="8_{265BF297-A848-496A-8FC9-E26C5ED9EC22}" xr6:coauthVersionLast="47" xr6:coauthVersionMax="47" xr10:uidLastSave="{00000000-0000-0000-0000-000000000000}"/>
  <bookViews>
    <workbookView xWindow="31710" yWindow="1185" windowWidth="21600" windowHeight="11055" firstSheet="3" activeTab="15" xr2:uid="{00000000-000D-0000-FFFF-FFFF00000000}"/>
  </bookViews>
  <sheets>
    <sheet name="Car Parking" sheetId="64" r:id="rId1"/>
    <sheet name="Facilities" sheetId="53" r:id="rId2"/>
    <sheet name="Facilities 2" sheetId="65" r:id="rId3"/>
    <sheet name="Greenspace" sheetId="11" r:id="rId4"/>
    <sheet name="HR" sheetId="61" r:id="rId5"/>
    <sheet name="Housing" sheetId="34" r:id="rId6"/>
    <sheet name="Housing 2" sheetId="58" r:id="rId7"/>
    <sheet name="Housing 3" sheetId="60" r:id="rId8"/>
    <sheet name="Housing 4" sheetId="66" r:id="rId9"/>
    <sheet name="Civic Support" sheetId="56" r:id="rId10"/>
    <sheet name="JWS" sheetId="20" r:id="rId11"/>
    <sheet name="JWS1" sheetId="50" r:id="rId12"/>
    <sheet name="JWS2" sheetId="59" r:id="rId13"/>
    <sheet name="Legal" sheetId="62" r:id="rId14"/>
    <sheet name="Theatre" sheetId="18" r:id="rId15"/>
    <sheet name="Theatre 2" sheetId="57" r:id="rId16"/>
    <sheet name="Example" sheetId="3" state="hidden" r:id="rId17"/>
    <sheet name="Sheet1" sheetId="4" state="hidden" r:id="rId18"/>
  </sheets>
  <definedNames>
    <definedName name="_xlnm.Print_Area" localSheetId="0">'Car Parking'!$A$1:$L$31</definedName>
    <definedName name="_xlnm.Print_Area" localSheetId="9">'Civic Support'!$A$1:$L$38</definedName>
    <definedName name="_xlnm.Print_Area" localSheetId="1">Facilities!$A$1:$M$30</definedName>
    <definedName name="_xlnm.Print_Area" localSheetId="3">Greenspace!$A$1:$L$30</definedName>
    <definedName name="_xlnm.Print_Area" localSheetId="5">Housing!$A$1:$L$32</definedName>
    <definedName name="_xlnm.Print_Area" localSheetId="6">'Housing 2'!$A$1:$L$30</definedName>
    <definedName name="_xlnm.Print_Area" localSheetId="7">'Housing 3'!$A$1:$L$31</definedName>
    <definedName name="_xlnm.Print_Area" localSheetId="4">HR!$A$1:$L$31</definedName>
    <definedName name="_xlnm.Print_Area" localSheetId="10">JWS!$A$1:$L$30</definedName>
    <definedName name="_xlnm.Print_Area" localSheetId="11">'JWS1'!$A$1:$L$30</definedName>
    <definedName name="_xlnm.Print_Area" localSheetId="12">'JWS2'!$A$1:$L$43</definedName>
    <definedName name="_xlnm.Print_Area" localSheetId="13">Legal!$A$1:$L$30</definedName>
    <definedName name="_xlnm.Print_Area" localSheetId="14">Theatre!$A$1:$L$39</definedName>
    <definedName name="_xlnm.Print_Area" localSheetId="15">'Theatre 2'!$A$1:$L$31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62" l="1"/>
  <c r="D22" i="62"/>
  <c r="C22" i="62"/>
  <c r="Q21" i="62"/>
  <c r="P21" i="62"/>
  <c r="O21" i="62"/>
  <c r="N21" i="62"/>
  <c r="Q20" i="62"/>
  <c r="P20" i="62"/>
  <c r="O20" i="62"/>
  <c r="N20" i="62"/>
  <c r="Q11" i="62"/>
  <c r="P11" i="62"/>
  <c r="O11" i="62"/>
  <c r="N11" i="62"/>
  <c r="D17" i="56" l="1"/>
  <c r="C17" i="56"/>
  <c r="Q16" i="56"/>
  <c r="P16" i="56"/>
  <c r="O16" i="56"/>
  <c r="N16" i="56"/>
  <c r="E16" i="56"/>
  <c r="E15" i="56"/>
  <c r="E14" i="56"/>
  <c r="E13" i="56"/>
  <c r="E17" i="56" s="1"/>
  <c r="E22" i="61" l="1"/>
  <c r="D22" i="61"/>
  <c r="C22" i="61"/>
  <c r="Q21" i="61"/>
  <c r="P21" i="61"/>
  <c r="O21" i="61"/>
  <c r="N21" i="61"/>
  <c r="Q20" i="61"/>
  <c r="P20" i="61"/>
  <c r="O20" i="61"/>
  <c r="N20" i="61"/>
  <c r="Q11" i="61"/>
  <c r="P11" i="61"/>
  <c r="O11" i="61"/>
  <c r="N11" i="61"/>
  <c r="E22" i="11" l="1"/>
  <c r="D22" i="11"/>
  <c r="C22" i="11"/>
  <c r="Q21" i="11"/>
  <c r="P21" i="11"/>
  <c r="O21" i="11"/>
  <c r="N21" i="11"/>
  <c r="Q20" i="11"/>
  <c r="P20" i="11"/>
  <c r="O20" i="11"/>
  <c r="N20" i="11"/>
  <c r="Q11" i="11"/>
  <c r="P11" i="11"/>
  <c r="O11" i="11"/>
  <c r="N11" i="11"/>
  <c r="E22" i="66" l="1"/>
  <c r="D22" i="66"/>
  <c r="C22" i="66"/>
  <c r="Q21" i="66"/>
  <c r="P21" i="66"/>
  <c r="O21" i="66"/>
  <c r="N21" i="66"/>
  <c r="Q20" i="66"/>
  <c r="P20" i="66"/>
  <c r="O20" i="66"/>
  <c r="N20" i="66"/>
  <c r="Q11" i="66"/>
  <c r="P11" i="66"/>
  <c r="O11" i="66"/>
  <c r="N11" i="66"/>
  <c r="E22" i="60" l="1"/>
  <c r="D22" i="60"/>
  <c r="C22" i="60"/>
  <c r="Q21" i="60"/>
  <c r="P21" i="60"/>
  <c r="O21" i="60"/>
  <c r="N21" i="60"/>
  <c r="Q20" i="60"/>
  <c r="P20" i="60"/>
  <c r="O20" i="60"/>
  <c r="N20" i="60"/>
  <c r="Q11" i="60"/>
  <c r="P11" i="60"/>
  <c r="O11" i="60"/>
  <c r="N11" i="60"/>
  <c r="E22" i="58" l="1"/>
  <c r="D22" i="58"/>
  <c r="C22" i="58"/>
  <c r="Q21" i="58"/>
  <c r="P21" i="58"/>
  <c r="O21" i="58"/>
  <c r="N21" i="58"/>
  <c r="Q20" i="58"/>
  <c r="P20" i="58"/>
  <c r="O20" i="58"/>
  <c r="N20" i="58"/>
  <c r="Q11" i="58"/>
  <c r="P11" i="58"/>
  <c r="O11" i="58"/>
  <c r="N11" i="58"/>
  <c r="E22" i="34" l="1"/>
  <c r="D22" i="34"/>
  <c r="C22" i="34"/>
  <c r="Q21" i="34"/>
  <c r="P21" i="34"/>
  <c r="O21" i="34"/>
  <c r="N21" i="34"/>
  <c r="Q20" i="34"/>
  <c r="P20" i="34"/>
  <c r="O20" i="34"/>
  <c r="N20" i="34"/>
  <c r="Q11" i="34"/>
  <c r="P11" i="34"/>
  <c r="O11" i="34"/>
  <c r="N11" i="34"/>
  <c r="F19" i="57" l="1"/>
  <c r="E19" i="57"/>
  <c r="D19" i="57"/>
  <c r="R11" i="57"/>
  <c r="Q11" i="57"/>
  <c r="P11" i="57"/>
  <c r="O11" i="57"/>
  <c r="K27" i="18"/>
  <c r="E23" i="18"/>
  <c r="D23" i="18"/>
  <c r="C23" i="18"/>
  <c r="Q22" i="18"/>
  <c r="P22" i="18"/>
  <c r="O22" i="18"/>
  <c r="N22" i="18"/>
  <c r="Q21" i="18"/>
  <c r="P21" i="18"/>
  <c r="O21" i="18"/>
  <c r="N21" i="18"/>
  <c r="Q11" i="18"/>
  <c r="P11" i="18"/>
  <c r="O11" i="18"/>
  <c r="N11" i="18"/>
  <c r="E22" i="64" l="1"/>
  <c r="D22" i="64"/>
  <c r="C22" i="64"/>
  <c r="Q21" i="64"/>
  <c r="P21" i="64"/>
  <c r="O21" i="64"/>
  <c r="N21" i="64"/>
  <c r="Q20" i="64"/>
  <c r="P20" i="64"/>
  <c r="O20" i="64"/>
  <c r="N20" i="64"/>
  <c r="Q11" i="64"/>
  <c r="P11" i="64"/>
  <c r="O11" i="64"/>
  <c r="N11" i="64"/>
  <c r="E22" i="65"/>
  <c r="D22" i="65"/>
  <c r="C22" i="65"/>
  <c r="Q21" i="65"/>
  <c r="P21" i="65"/>
  <c r="O21" i="65"/>
  <c r="N21" i="65"/>
  <c r="Q20" i="65"/>
  <c r="P20" i="65"/>
  <c r="O20" i="65"/>
  <c r="N20" i="65"/>
  <c r="Q11" i="65"/>
  <c r="P11" i="65"/>
  <c r="O11" i="65"/>
  <c r="N11" i="65"/>
  <c r="E22" i="53" l="1"/>
  <c r="D22" i="53"/>
  <c r="C22" i="53"/>
  <c r="Q21" i="53"/>
  <c r="P21" i="53"/>
  <c r="O21" i="53"/>
  <c r="N21" i="53"/>
  <c r="Q20" i="53"/>
  <c r="P20" i="53"/>
  <c r="O20" i="53"/>
  <c r="N20" i="53"/>
  <c r="Q11" i="53"/>
  <c r="P11" i="53"/>
  <c r="O11" i="53"/>
  <c r="N11" i="53"/>
  <c r="D22" i="59" l="1"/>
  <c r="C22" i="59"/>
  <c r="E14" i="59"/>
  <c r="E13" i="59"/>
  <c r="E12" i="59"/>
  <c r="E11" i="59"/>
  <c r="E22" i="59" s="1"/>
  <c r="E19" i="50" l="1"/>
  <c r="D19" i="50"/>
  <c r="C19" i="50"/>
  <c r="Q18" i="50"/>
  <c r="P18" i="50"/>
  <c r="O18" i="50"/>
  <c r="N18" i="50"/>
  <c r="Q17" i="50"/>
  <c r="P17" i="50"/>
  <c r="O17" i="50"/>
  <c r="N17" i="50"/>
  <c r="Q11" i="50"/>
  <c r="P11" i="50"/>
  <c r="O11" i="50"/>
  <c r="N11" i="50"/>
  <c r="E27" i="20"/>
  <c r="D27" i="20"/>
  <c r="C27" i="20"/>
  <c r="Q11" i="20"/>
  <c r="P11" i="20"/>
  <c r="O11" i="20"/>
  <c r="N11" i="20"/>
  <c r="E37" i="4" l="1"/>
  <c r="F37" i="4"/>
  <c r="D37" i="4"/>
  <c r="E33" i="4"/>
  <c r="F33" i="4"/>
  <c r="D33" i="4"/>
  <c r="E32" i="4"/>
  <c r="F32" i="4"/>
  <c r="D32" i="4"/>
  <c r="F26" i="4"/>
  <c r="D26" i="4"/>
  <c r="F24" i="4"/>
  <c r="D24" i="4"/>
  <c r="D25" i="4"/>
  <c r="D23" i="4"/>
  <c r="D20" i="4"/>
  <c r="D5" i="4"/>
  <c r="F5" i="4" s="1"/>
  <c r="F13" i="4"/>
  <c r="D11" i="4"/>
  <c r="F11" i="4" s="1"/>
  <c r="G26" i="4" s="1"/>
  <c r="F12" i="4"/>
  <c r="D10" i="4"/>
  <c r="F10" i="4" s="1"/>
  <c r="D9" i="4"/>
  <c r="F9" i="4" s="1"/>
  <c r="F4" i="4"/>
  <c r="G33" i="4" s="1"/>
  <c r="D8" i="4"/>
  <c r="F8" i="4" s="1"/>
  <c r="G25" i="4" s="1"/>
  <c r="D7" i="4"/>
  <c r="F7" i="4" s="1"/>
  <c r="F3" i="4"/>
  <c r="F2" i="4"/>
  <c r="D6" i="4"/>
  <c r="F6" i="4" s="1"/>
  <c r="G24" i="4" l="1"/>
  <c r="G32" i="4"/>
  <c r="G37" i="4"/>
  <c r="G23" i="4"/>
  <c r="E20" i="4"/>
  <c r="E23" i="4"/>
  <c r="G20" i="4"/>
  <c r="E25" i="4"/>
  <c r="E24" i="4"/>
  <c r="E26" i="4"/>
  <c r="F12" i="3" l="1"/>
  <c r="D13" i="3"/>
  <c r="F13" i="3" s="1"/>
  <c r="F14" i="3"/>
  <c r="D15" i="3"/>
  <c r="F15" i="3" s="1"/>
  <c r="F16" i="3"/>
  <c r="D17" i="3"/>
  <c r="F17" i="3" s="1"/>
  <c r="F18" i="3"/>
  <c r="F19" i="3"/>
  <c r="F20" i="3"/>
  <c r="F21" i="3"/>
  <c r="D22" i="3"/>
  <c r="F22" i="3" s="1"/>
  <c r="F23" i="3"/>
  <c r="F24" i="3"/>
  <c r="F25" i="3"/>
  <c r="F26" i="3"/>
  <c r="F27" i="3"/>
  <c r="F28" i="3"/>
  <c r="F29" i="3"/>
  <c r="F30" i="3"/>
  <c r="F31" i="3"/>
  <c r="D12" i="3"/>
  <c r="D14" i="3"/>
  <c r="D16" i="3"/>
  <c r="D18" i="3"/>
  <c r="D19" i="3"/>
  <c r="D20" i="3"/>
  <c r="D21" i="3"/>
  <c r="D23" i="3"/>
  <c r="D24" i="3"/>
  <c r="D25" i="3"/>
  <c r="D26" i="3"/>
  <c r="D27" i="3"/>
  <c r="D28" i="3"/>
  <c r="D29" i="3"/>
  <c r="D30" i="3"/>
  <c r="D31" i="3"/>
  <c r="C32" i="3"/>
  <c r="S31" i="3"/>
  <c r="R31" i="3"/>
  <c r="Q31" i="3"/>
  <c r="P31" i="3"/>
  <c r="S30" i="3"/>
  <c r="R30" i="3"/>
  <c r="Q30" i="3"/>
  <c r="P30" i="3"/>
  <c r="S29" i="3"/>
  <c r="R29" i="3"/>
  <c r="Q29" i="3"/>
  <c r="P29" i="3"/>
  <c r="S28" i="3"/>
  <c r="R28" i="3"/>
  <c r="Q28" i="3"/>
  <c r="P28" i="3"/>
  <c r="S27" i="3"/>
  <c r="R27" i="3"/>
  <c r="Q27" i="3"/>
  <c r="P27" i="3"/>
  <c r="S26" i="3"/>
  <c r="R26" i="3"/>
  <c r="Q26" i="3"/>
  <c r="P26" i="3"/>
  <c r="S25" i="3"/>
  <c r="R25" i="3"/>
  <c r="Q25" i="3"/>
  <c r="P25" i="3"/>
  <c r="S24" i="3"/>
  <c r="R24" i="3"/>
  <c r="Q24" i="3"/>
  <c r="P24" i="3"/>
  <c r="S23" i="3"/>
  <c r="R23" i="3"/>
  <c r="Q23" i="3"/>
  <c r="P23" i="3"/>
  <c r="S22" i="3"/>
  <c r="R22" i="3"/>
  <c r="Q22" i="3"/>
  <c r="P22" i="3"/>
  <c r="S21" i="3"/>
  <c r="R21" i="3"/>
  <c r="Q21" i="3"/>
  <c r="P21" i="3"/>
  <c r="S20" i="3"/>
  <c r="R20" i="3"/>
  <c r="Q20" i="3"/>
  <c r="P20" i="3"/>
  <c r="S19" i="3"/>
  <c r="R19" i="3"/>
  <c r="Q19" i="3"/>
  <c r="P19" i="3"/>
  <c r="S18" i="3"/>
  <c r="R18" i="3"/>
  <c r="Q18" i="3"/>
  <c r="P18" i="3"/>
  <c r="S17" i="3"/>
  <c r="R17" i="3"/>
  <c r="Q17" i="3"/>
  <c r="P17" i="3"/>
  <c r="S16" i="3"/>
  <c r="R16" i="3"/>
  <c r="Q16" i="3"/>
  <c r="P16" i="3"/>
  <c r="S15" i="3"/>
  <c r="R15" i="3"/>
  <c r="Q15" i="3"/>
  <c r="P15" i="3"/>
  <c r="S14" i="3"/>
  <c r="R14" i="3"/>
  <c r="Q14" i="3"/>
  <c r="P14" i="3"/>
  <c r="S13" i="3"/>
  <c r="R13" i="3"/>
  <c r="Q13" i="3"/>
  <c r="P13" i="3"/>
  <c r="S12" i="3"/>
  <c r="R12" i="3"/>
  <c r="Q12" i="3"/>
  <c r="P12" i="3"/>
  <c r="D32" i="3" l="1"/>
  <c r="F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tc={00D0EAE6-D8BE-4838-B8FF-23A9E1DB15CC}</author>
    <author>tc={E13A36C8-2009-4406-A0E0-AB06A52BFDF7}</author>
    <author>tc={DD208923-A181-4625-B208-E7118D02ABA8}</author>
    <author>tc={C05B2E28-0809-4B7B-9015-D7D27E2F5513}</author>
    <author>tc={16FE43BE-AFCA-4015-860A-435FB0D69729}</author>
    <author>tc={B1B01E62-75DE-4371-B1F4-AACA460D847D}</author>
    <author>tc={B06754BE-5E57-41A7-A388-7C425A79B14B}</author>
    <author>tc={75EB2823-379D-4473-B8A5-093DC1A5C439}</author>
    <author>tc={7CFCD047-E650-4F13-8166-2C51F2DEE1E9}</author>
    <author>tc={041CDB07-39EA-4F68-A48E-7807D60C9128}</author>
    <author>tc={6BF3262E-FEC5-4E35-A117-3B220F53A627}</author>
    <author>tc={D349BD52-6BEC-469F-BD1E-766AA01AE6DF}</author>
  </authors>
  <commentList>
    <comment ref="B1" authorId="0" shapeId="0" xr:uid="{00D0EAE6-D8BE-4838-B8FF-23A9E1DB15CC}">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E13A36C8-2009-4406-A0E0-AB06A52BFDF7}">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D208923-A181-4625-B208-E7118D02ABA8}">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C05B2E28-0809-4B7B-9015-D7D27E2F5513}">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16FE43BE-AFCA-4015-860A-435FB0D69729}">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B1B01E62-75DE-4371-B1F4-AACA460D847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B06754BE-5E57-41A7-A388-7C425A79B14B}">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75EB2823-379D-4473-B8A5-093DC1A5C43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7CFCD047-E650-4F13-8166-2C51F2DEE1E9}">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041CDB07-39EA-4F68-A48E-7807D60C9128}">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6BF3262E-FEC5-4E35-A117-3B220F53A627}">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D349BD52-6BEC-469F-BD1E-766AA01AE6D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tc={6A8A1082-AE63-495E-A31C-BE3F94BCA7DB}</author>
    <author>tc={40EC7A90-40B2-487E-A98B-D9F6FCB0B486}</author>
    <author>tc={87708E55-3655-4E0C-9343-C0B67805360C}</author>
    <author>tc={4F3BA624-430C-4E18-86E2-159B9AB08BA9}</author>
    <author>tc={46FC71CD-106D-4C45-8E98-D113263B88BD}</author>
    <author>tc={36E73EE9-068D-467B-8BEF-CE4FA83DB7BD}</author>
    <author>tc={C5C7389E-A837-4511-9726-32CE2ACA3285}</author>
    <author>tc={8723B21C-A0B7-45B1-B87F-3F681BAB9242}</author>
    <author>tc={0943F7E9-4158-44F2-8552-ED26CB470083}</author>
    <author>tc={00AA189F-EBE3-48EA-B2EE-A4D1EC312739}</author>
    <author>tc={E53C67DF-EBA4-4433-A3FB-22F7F585DDC8}</author>
    <author>tc={BF2E4BBC-65B3-4946-8AD8-3BBEF9464BA4}</author>
    <author>tc={70A44465-F973-4A01-B9A1-F4D62A299742}</author>
    <author>tc={A69B5FF2-A5E1-47AF-BDCA-CD0CC78D7405}</author>
  </authors>
  <commentList>
    <comment ref="B1" authorId="0" shapeId="0" xr:uid="{6A8A1082-AE63-495E-A31C-BE3F94BCA7DB}">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40EC7A90-40B2-487E-A98B-D9F6FCB0B486}">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7708E55-3655-4E0C-9343-C0B67805360C}">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F3BA624-430C-4E18-86E2-159B9AB08BA9}">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46FC71CD-106D-4C45-8E98-D113263B88BD}">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36E73EE9-068D-467B-8BEF-CE4FA83DB7B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5C7389E-A837-4511-9726-32CE2ACA3285}">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8723B21C-A0B7-45B1-B87F-3F681BAB9242}">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0943F7E9-4158-44F2-8552-ED26CB47008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00AA189F-EBE3-48EA-B2EE-A4D1EC31273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E53C67DF-EBA4-4433-A3FB-22F7F585DDC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7" authorId="11" shapeId="0" xr:uid="{BF2E4BBC-65B3-4946-8AD8-3BBEF9464BA4}">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D17" authorId="12" shapeId="0" xr:uid="{70A44465-F973-4A01-B9A1-F4D62A299742}">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E17" authorId="13" shapeId="0" xr:uid="{A69B5FF2-A5E1-47AF-BDCA-CD0CC78D740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tc={5F81F8D3-E038-48B5-8EA8-DCD18F9F03FF}</author>
    <author>tc={14376696-0823-4E70-967C-CE9B80A110DA}</author>
    <author>tc={02462B38-B114-4AC4-9489-0FF8D24C8B7C}</author>
    <author>tc={39388083-E5BD-4EE4-963B-796AC6CADFDD}</author>
    <author>tc={032E8C26-7C5E-474F-BE1B-1E9620E6F517}</author>
    <author>tc={06728527-22DD-4A03-B571-AE03EEC51F6E}</author>
    <author>tc={76F04AD8-E36D-495B-A7BC-9EBD57C27177}</author>
    <author>tc={2F907EC9-65E9-4D56-A2D1-99352FF42EB1}</author>
    <author>tc={21DC4BA8-90A4-4B8F-9760-4DD41EC5A095}</author>
    <author>tc={C3E317BA-D233-4DC0-8081-96B032C381D0}</author>
    <author>tc={75C59519-E018-495D-A569-28B5F81FED8A}</author>
    <author>tc={13FDAA29-09FC-4CEB-AD6F-EE83FF5DC0EA}</author>
  </authors>
  <commentList>
    <comment ref="B1" authorId="0" shapeId="0" xr:uid="{5F81F8D3-E038-48B5-8EA8-DCD18F9F03FF}">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4376696-0823-4E70-967C-CE9B80A110DA}">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02462B38-B114-4AC4-9489-0FF8D24C8B7C}">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39388083-E5BD-4EE4-963B-796AC6CADFDD}">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032E8C26-7C5E-474F-BE1B-1E9620E6F517}">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06728527-22DD-4A03-B571-AE03EEC51F6E}">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6F04AD8-E36D-495B-A7BC-9EBD57C27177}">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2F907EC9-65E9-4D56-A2D1-99352FF42EB1}">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21DC4BA8-90A4-4B8F-9760-4DD41EC5A095}">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C3E317BA-D233-4DC0-8081-96B032C381D0}">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75C59519-E018-495D-A569-28B5F81FED8A}">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7" authorId="11" shapeId="0" xr:uid="{13FDAA29-09FC-4CEB-AD6F-EE83FF5DC0EA}">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tc={A3615008-CA12-4987-B323-D869D53E10A2}</author>
    <author>tc={EBBE27A4-D7E5-4612-A3C5-3B6580473C83}</author>
    <author>tc={B34EDE3B-0A04-43F4-AAC1-2E4701145F29}</author>
    <author>tc={CC170644-A310-4FB6-9261-5F60912E57AB}</author>
    <author>tc={7899F5C9-8484-451E-A946-A70F3BF48460}</author>
    <author>tc={F4BE3C9B-F714-4866-A468-C0568A1B3BDB}</author>
    <author>tc={B49BF25C-012D-48F6-9136-1FAB0C3AAF0C}</author>
    <author>tc={FBC6C7C6-ED85-4A2E-836A-B87CC960E774}</author>
    <author>tc={C93B146D-35F3-4AA6-9493-131494DFD076}</author>
    <author>tc={9D588EFA-E2DF-4B62-9C13-74A10E38FFEE}</author>
    <author>tc={A890C5BA-E4C1-4FCB-BB9A-4D27A0807A2F}</author>
    <author>tc={71C1704D-F571-412A-9849-3FB627E79C5F}</author>
  </authors>
  <commentList>
    <comment ref="B1" authorId="0" shapeId="0" xr:uid="{A3615008-CA12-4987-B323-D869D53E10A2}">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EBBE27A4-D7E5-4612-A3C5-3B6580473C83}">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B34EDE3B-0A04-43F4-AAC1-2E4701145F29}">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CC170644-A310-4FB6-9261-5F60912E57AB}">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7899F5C9-8484-451E-A946-A70F3BF48460}">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F4BE3C9B-F714-4866-A468-C0568A1B3BD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B49BF25C-012D-48F6-9136-1FAB0C3AAF0C}">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FBC6C7C6-ED85-4A2E-836A-B87CC960E77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C93B146D-35F3-4AA6-9493-131494DFD07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D588EFA-E2DF-4B62-9C13-74A10E38FFEE}">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A890C5BA-E4C1-4FCB-BB9A-4D27A0807A2F}">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9" authorId="11" shapeId="0" xr:uid="{71C1704D-F571-412A-9849-3FB627E79C5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tc={74DC169E-90F0-45C9-A643-B270D1AE6FB2}</author>
    <author>tc={57033CD6-E66D-440E-9A02-503DA355AF51}</author>
    <author>tc={CCCF5544-3105-41E5-9B18-CC6F6E378FF4}</author>
    <author>tc={FC0D2833-11BE-4DC6-B87D-723BCB3F1C55}</author>
    <author>tc={E6F68B0D-9B3C-41FE-81B4-C2B46CECA6A6}</author>
    <author>tc={FE10D075-EDAC-40F5-9BD8-46D623105273}</author>
    <author>tc={616A0043-6D1A-4107-A73C-4AC799578071}</author>
    <author>tc={EEDDC8CF-1BB6-4E95-B7EF-B44ECD45A142}</author>
    <author>tc={79842C9C-B1AC-4A9B-B9F6-16A671C80645}</author>
    <author>tc={DAC089C1-EDE8-477B-BA05-197F623614B2}</author>
    <author>tc={857F3C52-4ABE-44A3-A92B-CC3461A32570}</author>
    <author>tc={5768C575-E74D-4079-A77A-2B42711917C9}</author>
  </authors>
  <commentList>
    <comment ref="B1" authorId="0" shapeId="0" xr:uid="{74DC169E-90F0-45C9-A643-B270D1AE6FB2}">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57033CD6-E66D-440E-9A02-503DA355AF51}">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CCCF5544-3105-41E5-9B18-CC6F6E378FF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FC0D2833-11BE-4DC6-B87D-723BCB3F1C5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6F68B0D-9B3C-41FE-81B4-C2B46CECA6A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FE10D075-EDAC-40F5-9BD8-46D62310527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616A0043-6D1A-4107-A73C-4AC799578071}">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EEDDC8CF-1BB6-4E95-B7EF-B44ECD45A142}">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79842C9C-B1AC-4A9B-B9F6-16A671C80645}">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DAC089C1-EDE8-477B-BA05-197F623614B2}">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857F3C52-4ABE-44A3-A92B-CC3461A32570}">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5768C575-E74D-4079-A77A-2B42711917C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tc={8D07C506-6448-4CD1-8951-6F552033D571}</author>
    <author>tc={0C4A8E4D-59EF-4C5D-A40B-3830085FE5BE}</author>
    <author>tc={E809833E-9942-4818-889E-DB2E4F111365}</author>
    <author>tc={B2BF2D41-081C-4839-8CBA-80D6DD306E83}</author>
    <author>tc={F4866DB5-2059-4F04-94D5-5A890D0EE01F}</author>
    <author>tc={C435716D-DB81-40BD-9528-40772DE47B18}</author>
    <author>tc={EC86B946-EE5C-446E-A8E4-143BE2F5B11F}</author>
    <author>tc={86BFB870-12CB-4792-AB38-C1DA4D4D6219}</author>
    <author>tc={A5258A07-FA9B-4727-8B06-EA61692DE002}</author>
    <author>tc={2089E4B3-2920-45B5-A855-2D0F8C1AD962}</author>
    <author>tc={4E6CEDF6-B9BF-46B0-8821-91133BC83C55}</author>
    <author>tc={D9B1A0D1-4F42-4D53-B0CD-5F838F8A4A0F}</author>
  </authors>
  <commentList>
    <comment ref="B1" authorId="0" shapeId="0" xr:uid="{8D07C506-6448-4CD1-8951-6F552033D571}">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0C4A8E4D-59EF-4C5D-A40B-3830085FE5BE}">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E809833E-9942-4818-889E-DB2E4F111365}">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2BF2D41-081C-4839-8CBA-80D6DD306E83}">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F4866DB5-2059-4F04-94D5-5A890D0EE01F}">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C435716D-DB81-40BD-9528-40772DE47B18}">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C86B946-EE5C-446E-A8E4-143BE2F5B11F}">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86BFB870-12CB-4792-AB38-C1DA4D4D621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A5258A07-FA9B-4727-8B06-EA61692DE002}">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2089E4B3-2920-45B5-A855-2D0F8C1AD962}">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4E6CEDF6-B9BF-46B0-8821-91133BC83C55}">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D9B1A0D1-4F42-4D53-B0CD-5F838F8A4A0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tc={F08D4BE8-37BB-4865-9D9E-35E7BE56DC60}</author>
    <author>tc={ABBB7D21-2616-4F7B-8281-A15F51455284}</author>
    <author>tc={A371A453-DCA9-48CA-BD2F-53701BEDE4B0}</author>
    <author>tc={2C09F81A-15BE-4A85-99E3-A52981E822A5}</author>
    <author>tc={A126E702-89BB-475A-B416-D32A068EB0F7}</author>
    <author>tc={98B39A28-9C87-48CD-BE6B-5A93BFD0B84B}</author>
    <author>tc={05D3C637-90DE-492C-B492-CD179E9D5CD4}</author>
    <author>tc={68F9A5C5-21AA-485B-BA6C-6DBD3B33FF2D}</author>
    <author>tc={57784ECE-1DE3-46E2-A55B-10A789D0BCF4}</author>
    <author>tc={3C8EB304-9B3D-46AF-A3B1-A5A709280206}</author>
    <author>tc={6C57B6EB-9C87-4B09-9430-6FCC806A712D}</author>
    <author>tc={FA50D935-AA37-4ECC-A112-0927555CB007}</author>
  </authors>
  <commentList>
    <comment ref="B1" authorId="0" shapeId="0" xr:uid="{F08D4BE8-37BB-4865-9D9E-35E7BE56DC60}">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ABBB7D21-2616-4F7B-8281-A15F51455284}">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A371A453-DCA9-48CA-BD2F-53701BEDE4B0}">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2C09F81A-15BE-4A85-99E3-A52981E822A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A126E702-89BB-475A-B416-D32A068EB0F7}">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98B39A28-9C87-48CD-BE6B-5A93BFD0B84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05D3C637-90DE-492C-B492-CD179E9D5CD4}">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68F9A5C5-21AA-485B-BA6C-6DBD3B33FF2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57784ECE-1DE3-46E2-A55B-10A789D0BCF4}">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3C8EB304-9B3D-46AF-A3B1-A5A70928020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6C57B6EB-9C87-4B09-9430-6FCC806A712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3" authorId="11" shapeId="0" xr:uid="{FA50D935-AA37-4ECC-A112-0927555CB007}">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tc={C05898A5-DE46-4128-BB12-F416F31047BE}</author>
    <author>tc={48A0EB41-9927-4AA0-8F7A-669C07C0020A}</author>
    <author>tc={60A02526-04D0-455E-9C8E-014DDA1C03A6}</author>
    <author>tc={150FC4B5-FB72-4BD9-981A-C98168BF4E9D}</author>
    <author>tc={EC15E357-2D56-45B1-ACD4-23E5E384E67D}</author>
    <author>tc={D29B1277-0ABC-4E63-9615-A9FBA0CFFC5E}</author>
    <author>tc={4CB7F717-9E08-40D7-BA80-26A7F136150D}</author>
    <author>tc={BA3DF587-D975-4AF0-B130-418B7352E71C}</author>
    <author>tc={9CBB2803-162D-48BF-A1C3-442A72A6207A}</author>
    <author>tc={067248E4-366F-4A55-A1F3-CEC24626F3E6}</author>
    <author>tc={611FA8CC-DD6B-41B7-A5FC-BC766DD99FB0}</author>
  </authors>
  <commentList>
    <comment ref="C1" authorId="0" shapeId="0" xr:uid="{C05898A5-DE46-4128-BB12-F416F31047BE}">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C2" authorId="1" shapeId="0" xr:uid="{48A0EB41-9927-4AA0-8F7A-669C07C0020A}">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D3" authorId="2" shapeId="0" xr:uid="{60A02526-04D0-455E-9C8E-014DDA1C03A6}">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F3" authorId="3" shapeId="0" xr:uid="{150FC4B5-FB72-4BD9-981A-C98168BF4E9D}">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B7" authorId="4" shapeId="0" xr:uid="{EC15E357-2D56-45B1-ACD4-23E5E384E67D}">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G7" authorId="5" shapeId="0" xr:uid="{D29B1277-0ABC-4E63-9615-A9FBA0CFFC5E}">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M7" authorId="6" shapeId="0" xr:uid="{4CB7F717-9E08-40D7-BA80-26A7F136150D}">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C8" authorId="7" shapeId="0" xr:uid="{BA3DF587-D975-4AF0-B130-418B7352E71C}">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D8" authorId="8" shapeId="0" xr:uid="{9CBB2803-162D-48BF-A1C3-442A72A6207A}">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E8" authorId="9" shapeId="0" xr:uid="{067248E4-366F-4A55-A1F3-CEC24626F3E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F8" authorId="10" shapeId="0" xr:uid="{611FA8CC-DD6B-41B7-A5FC-BC766DD99FB0}">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tc={C93E836F-45E2-4867-BFA7-B7034103ED3B}</author>
    <author>tc={0D0E858C-EA59-4D62-9EDA-7F15BD7C389B}</author>
    <author>tc={7981B531-EC0A-4F3E-A4C1-C7B6285145B0}</author>
    <author>tc={4C49FE13-B618-4008-805C-C1522905EFD4}</author>
    <author>tc={B34C568B-4C3E-41C7-AE71-66BB89DA9A8D}</author>
    <author>tc={1E7A6878-CDB9-472C-9EFD-F2378115B59E}</author>
    <author>tc={F1DBF86E-6459-4D4B-903F-A5458747D7B1}</author>
    <author>tc={BC9BD984-0128-468F-A84F-13546F13066A}</author>
    <author>tc={9DDF3823-8B5C-43AC-B9CA-3E5AA1333593}</author>
    <author>tc={2E282255-1E60-4780-A048-99574FDDE9F6}</author>
    <author>tc={F9DC5DF9-D785-492D-8666-9E97FD383857}</author>
    <author>tc={61EF38CA-7B42-4DA1-8787-2AB27803A5B5}</author>
  </authors>
  <commentList>
    <comment ref="B1" authorId="0" shapeId="0" xr:uid="{C93E836F-45E2-4867-BFA7-B7034103ED3B}">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0D0E858C-EA59-4D62-9EDA-7F15BD7C389B}">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7981B531-EC0A-4F3E-A4C1-C7B6285145B0}">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C49FE13-B618-4008-805C-C1522905EFD4}">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B34C568B-4C3E-41C7-AE71-66BB89DA9A8D}">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1E7A6878-CDB9-472C-9EFD-F2378115B59E}">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F1DBF86E-6459-4D4B-903F-A5458747D7B1}">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BC9BD984-0128-468F-A84F-13546F13066A}">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9DDF3823-8B5C-43AC-B9CA-3E5AA133359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2E282255-1E60-4780-A048-99574FDDE9F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F9DC5DF9-D785-492D-8666-9E97FD383857}">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61EF38CA-7B42-4DA1-8787-2AB27803A5B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tc={4FB24007-25EC-4C58-9BD4-6AC8C9529B8A}</author>
    <author>tc={32036530-78A2-4FCE-A48E-246F2628D612}</author>
    <author>tc={E33F5497-18B6-4FCB-A4B4-33E465BF8E4D}</author>
    <author>tc={B9F3A3D9-8E2F-42C6-B46C-23BA02274977}</author>
    <author>tc={82552720-B36B-445E-BE4E-D775B0CD60B2}</author>
    <author>tc={1F81497E-DAA4-4392-A960-D7F37A0FA1A2}</author>
    <author>tc={ED466434-7CB9-44B3-9618-4E7E9F440C7E}</author>
    <author>tc={EAF2D42D-0BEB-40DE-A45F-A96C7AFF782E}</author>
    <author>tc={251F5D9A-F44C-436F-A258-61C042278FDB}</author>
    <author>tc={7A0D7644-F265-4768-B3E3-F22C5D4B2415}</author>
    <author>tc={34E64B6F-6A75-4F17-8F4D-29B04275B19E}</author>
    <author>tc={998AC056-88B9-42FB-AA56-0E46E6D707A3}</author>
  </authors>
  <commentList>
    <comment ref="B1" authorId="0" shapeId="0" xr:uid="{4FB24007-25EC-4C58-9BD4-6AC8C9529B8A}">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32036530-78A2-4FCE-A48E-246F2628D612}">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E33F5497-18B6-4FCB-A4B4-33E465BF8E4D}">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9F3A3D9-8E2F-42C6-B46C-23BA02274977}">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82552720-B36B-445E-BE4E-D775B0CD60B2}">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1F81497E-DAA4-4392-A960-D7F37A0FA1A2}">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D466434-7CB9-44B3-9618-4E7E9F440C7E}">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EAF2D42D-0BEB-40DE-A45F-A96C7AFF782E}">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251F5D9A-F44C-436F-A258-61C042278FDB}">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7A0D7644-F265-4768-B3E3-F22C5D4B241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34E64B6F-6A75-4F17-8F4D-29B04275B19E}">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998AC056-88B9-42FB-AA56-0E46E6D707A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tc={C9FDDDA4-B1E7-4C3A-A5BB-066A13C956C9}</author>
    <author>tc={253EBEEC-6BB0-46A7-A74A-5B632BBB7181}</author>
    <author>tc={8FE81381-DDF6-417C-813C-2A4F4734303E}</author>
    <author>tc={ACBA4BB5-2883-4C81-9A32-7AB7D21DC42E}</author>
    <author>tc={C3107669-09DA-408B-BFBC-CD877A3F2304}</author>
    <author>tc={CEA586CA-1262-4E84-BF7F-88BB3133BB9C}</author>
    <author>tc={01E724B6-318E-4AD6-B94E-307F40BD89D0}</author>
    <author>tc={052A62FF-8A41-4C11-A518-8A287C84699F}</author>
    <author>tc={EF8C3DAA-3832-4F7B-BCBB-904A4E04BF29}</author>
    <author>tc={6D24E004-5ABD-4DBF-A7E4-D5F273845E6A}</author>
    <author>tc={E5D40974-122A-415F-8347-B089E7104D0C}</author>
    <author>tc={45D75993-D795-4348-A3BD-E6B2A3B709A6}</author>
  </authors>
  <commentList>
    <comment ref="B1" authorId="0" shapeId="0" xr:uid="{C9FDDDA4-B1E7-4C3A-A5BB-066A13C956C9}">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53EBEEC-6BB0-46A7-A74A-5B632BBB7181}">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FE81381-DDF6-417C-813C-2A4F4734303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ACBA4BB5-2883-4C81-9A32-7AB7D21DC42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C3107669-09DA-408B-BFBC-CD877A3F2304}">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CEA586CA-1262-4E84-BF7F-88BB3133BB9C}">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01E724B6-318E-4AD6-B94E-307F40BD89D0}">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052A62FF-8A41-4C11-A518-8A287C84699F}">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EF8C3DAA-3832-4F7B-BCBB-904A4E04BF29}">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6D24E004-5ABD-4DBF-A7E4-D5F273845E6A}">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E5D40974-122A-415F-8347-B089E7104D0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45D75993-D795-4348-A3BD-E6B2A3B709A6}">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tc={65C3D11B-3292-4472-BD77-56C08C2F04F7}</author>
    <author>tc={B8FF28A7-5F48-4646-826F-FD4A08250794}</author>
    <author>tc={DDE841BC-FBC0-4CA5-AB77-D29DF18688CD}</author>
    <author>tc={DCD5EEFD-B336-46D5-A5C2-5F0606E8C041}</author>
    <author>tc={895EBA2B-D85B-4EBB-BA49-99A0E050512B}</author>
    <author>tc={15CC1C5C-3E3D-43D8-890F-C91ECD48470C}</author>
    <author>tc={C4F1D01E-7707-4048-8F2A-2694515E7DBC}</author>
    <author>tc={B05C011C-D1F1-408F-8213-7580AB04A311}</author>
    <author>tc={E3035C1B-0A12-40AE-8B8F-372A885CA791}</author>
    <author>tc={77BCE404-6B39-4627-9F23-3CAF3B6ED4AC}</author>
    <author>tc={F420EA8F-C874-4FA6-B591-B6F1CA95A481}</author>
    <author>tc={6B95199C-EB94-4A88-AB83-DB4F1B009DDB}</author>
  </authors>
  <commentList>
    <comment ref="B1" authorId="0" shapeId="0" xr:uid="{65C3D11B-3292-4472-BD77-56C08C2F04F7}">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B8FF28A7-5F48-4646-826F-FD4A08250794}">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DE841BC-FBC0-4CA5-AB77-D29DF18688CD}">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DCD5EEFD-B336-46D5-A5C2-5F0606E8C04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895EBA2B-D85B-4EBB-BA49-99A0E050512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15CC1C5C-3E3D-43D8-890F-C91ECD48470C}">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4F1D01E-7707-4048-8F2A-2694515E7DBC}">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B05C011C-D1F1-408F-8213-7580AB04A311}">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E3035C1B-0A12-40AE-8B8F-372A885CA79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77BCE404-6B39-4627-9F23-3CAF3B6ED4AC}">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F420EA8F-C874-4FA6-B591-B6F1CA95A481}">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6B95199C-EB94-4A88-AB83-DB4F1B009DDB}">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tc={2D5BDADD-77D2-4FAA-BEDF-52E3BCCCB003}</author>
    <author>tc={9BBB096A-3396-462C-9546-0331CA5C9F9B}</author>
    <author>tc={48D19638-9780-4232-9396-D7F248951407}</author>
    <author>tc={C9996432-1873-4FF8-B8B4-28D17E9D4991}</author>
    <author>tc={B94A6AFD-7612-4B3A-85B3-1E870BF2B852}</author>
    <author>tc={FD6DB134-D9EE-48FC-9C13-2850BCD9079F}</author>
    <author>tc={AAC6E81A-4972-48BC-81F8-AABAF7210248}</author>
    <author>tc={5C94BA9F-8064-4F54-807E-28B58A36531D}</author>
    <author>tc={5042574F-F4FD-4788-AEEA-8B8397B219A5}</author>
    <author>tc={8ADF919A-2A44-4FCC-B05D-FA7A98973F49}</author>
    <author>tc={68F8770F-7243-46BB-810E-B70699FD6223}</author>
    <author>tc={0AC76D0D-2962-4340-B787-C1E24F9D6305}</author>
  </authors>
  <commentList>
    <comment ref="B1" authorId="0" shapeId="0" xr:uid="{2D5BDADD-77D2-4FAA-BEDF-52E3BCCCB003}">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9BBB096A-3396-462C-9546-0331CA5C9F9B}">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48D19638-9780-4232-9396-D7F24895140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C9996432-1873-4FF8-B8B4-28D17E9D499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B94A6AFD-7612-4B3A-85B3-1E870BF2B852}">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FD6DB134-D9EE-48FC-9C13-2850BCD9079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AAC6E81A-4972-48BC-81F8-AABAF7210248}">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5C94BA9F-8064-4F54-807E-28B58A36531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5042574F-F4FD-4788-AEEA-8B8397B219A5}">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8ADF919A-2A44-4FCC-B05D-FA7A98973F4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68F8770F-7243-46BB-810E-B70699FD6223}">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0AC76D0D-2962-4340-B787-C1E24F9D630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tc={E95FC8D5-2FA4-4843-886F-7E5075F42AE9}</author>
    <author>tc={D72195EF-0133-4549-A776-A8D0771F9835}</author>
    <author>tc={8F2E355A-D83A-4115-A524-E9F22F19FD92}</author>
    <author>tc={BDC38E55-02CC-45EF-99A7-7C95AF0EF665}</author>
    <author>tc={83DD6455-1025-43FC-BC88-DBA9DB2FC6BC}</author>
    <author>tc={DE0C75FB-C48E-4C17-8A27-118A4A9044BB}</author>
    <author>tc={BDE17BAA-F1C7-45F9-B781-2CC46ED1582C}</author>
    <author>tc={522E46A3-F240-48D1-823C-C6C5044914BD}</author>
    <author>tc={EF622675-0750-4E3F-9032-7E481A508855}</author>
    <author>tc={CDB96716-A8A7-4607-8876-37474B5A7DCA}</author>
    <author>tc={D27C0AA1-F3C9-40DC-A743-15FBC5F0C06D}</author>
    <author>tc={1FCFBD1F-5521-4217-B902-32E15FB3CFDF}</author>
  </authors>
  <commentList>
    <comment ref="B1" authorId="0" shapeId="0" xr:uid="{E95FC8D5-2FA4-4843-886F-7E5075F42AE9}">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D72195EF-0133-4549-A776-A8D0771F9835}">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F2E355A-D83A-4115-A524-E9F22F19FD92}">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DC38E55-02CC-45EF-99A7-7C95AF0EF66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83DD6455-1025-43FC-BC88-DBA9DB2FC6BC}">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DE0C75FB-C48E-4C17-8A27-118A4A9044B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BDE17BAA-F1C7-45F9-B781-2CC46ED1582C}">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522E46A3-F240-48D1-823C-C6C5044914B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EF622675-0750-4E3F-9032-7E481A508855}">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CDB96716-A8A7-4607-8876-37474B5A7DCA}">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D27C0AA1-F3C9-40DC-A743-15FBC5F0C06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1FCFBD1F-5521-4217-B902-32E15FB3CFD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tc={7946D425-97A8-4C49-A846-F65DC78D29EF}</author>
    <author>tc={E8C89AF4-9AF8-41FB-97A3-BC7C4DDEE15F}</author>
    <author>tc={71579F0A-E2C3-494A-B0F4-E8603FB5C73D}</author>
    <author>tc={8093E9B8-7EB5-4218-A6BF-C9DA152B91DA}</author>
    <author>tc={7D5C2B31-E317-44AA-939A-5A6860136770}</author>
    <author>tc={65BDE03E-8000-4CFA-8F8D-2C15D0A66044}</author>
    <author>tc={72409BED-D74B-4593-ACAC-0AADD832F2F3}</author>
    <author>tc={186AE343-2B4D-480C-9CE0-9C084A8592AF}</author>
    <author>tc={1BE40F16-B79B-418E-BAB2-624843A68025}</author>
    <author>tc={BC560B03-E069-4A92-A8EB-716E21AB257B}</author>
    <author>tc={94854FF3-C942-4C56-A341-D2B03ABFBC5E}</author>
    <author>tc={33D70AE4-B6B7-4478-BF4E-7052314A554F}</author>
  </authors>
  <commentList>
    <comment ref="B1" authorId="0" shapeId="0" xr:uid="{7946D425-97A8-4C49-A846-F65DC78D29EF}">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E8C89AF4-9AF8-41FB-97A3-BC7C4DDEE15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71579F0A-E2C3-494A-B0F4-E8603FB5C73D}">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8093E9B8-7EB5-4218-A6BF-C9DA152B91DA}">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7D5C2B31-E317-44AA-939A-5A6860136770}">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5BDE03E-8000-4CFA-8F8D-2C15D0A66044}">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2409BED-D74B-4593-ACAC-0AADD832F2F3}">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186AE343-2B4D-480C-9CE0-9C084A8592AF}">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1BE40F16-B79B-418E-BAB2-624843A68025}">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BC560B03-E069-4A92-A8EB-716E21AB257B}">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94854FF3-C942-4C56-A341-D2B03ABFBC5E}">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33D70AE4-B6B7-4478-BF4E-7052314A554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tc={7A0DC358-F54A-47E5-A87A-904DD8C78205}</author>
    <author>tc={13429771-0B85-483D-A860-E18701A4E510}</author>
    <author>tc={FE0562F8-D4BA-4B9F-B049-BD03FBCA6235}</author>
    <author>tc={4F4EA9B7-F4B5-4B14-8FDF-A2A6DF764872}</author>
    <author>tc={B76F5461-58ED-4D38-B25A-71EBD7DCB296}</author>
    <author>tc={0C0CF048-ECE4-4B26-829E-FCFCA8BC3AF9}</author>
    <author>tc={6E2A25B4-FFE0-44C9-A5CB-A20951516259}</author>
    <author>tc={4C55CD45-9568-4338-B787-99A026189F7E}</author>
    <author>tc={464267B7-862E-4D99-8752-E97A95EBF978}</author>
    <author>tc={E1D41FF6-4507-4CA0-A5E4-32A78991162A}</author>
    <author>tc={E2E9BE14-FE35-49F3-BB8A-7BB9E27FFDB7}</author>
    <author>tc={6C6CA8A5-E6A4-4CB1-9CF0-422850A6CA56}</author>
  </authors>
  <commentList>
    <comment ref="B1" authorId="0" shapeId="0" xr:uid="{7A0DC358-F54A-47E5-A87A-904DD8C7820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3429771-0B85-483D-A860-E18701A4E510}">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FE0562F8-D4BA-4B9F-B049-BD03FBCA6235}">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F4EA9B7-F4B5-4B14-8FDF-A2A6DF764872}">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B76F5461-58ED-4D38-B25A-71EBD7DCB29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0C0CF048-ECE4-4B26-829E-FCFCA8BC3AF9}">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6E2A25B4-FFE0-44C9-A5CB-A2095151625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4C55CD45-9568-4338-B787-99A026189F7E}">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464267B7-862E-4D99-8752-E97A95EBF978}">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E1D41FF6-4507-4CA0-A5E4-32A78991162A}">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E2E9BE14-FE35-49F3-BB8A-7BB9E27FFDB7}">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6C6CA8A5-E6A4-4CB1-9CF0-422850A6CA56}">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sharedStrings.xml><?xml version="1.0" encoding="utf-8"?>
<sst xmlns="http://schemas.openxmlformats.org/spreadsheetml/2006/main" count="1181" uniqueCount="256">
  <si>
    <t>CARD:</t>
  </si>
  <si>
    <t>USER:</t>
  </si>
  <si>
    <t xml:space="preserve">Dates Covered </t>
  </si>
  <si>
    <t>from:</t>
  </si>
  <si>
    <t>to:</t>
  </si>
  <si>
    <t xml:space="preserve">Date </t>
  </si>
  <si>
    <t>VAT</t>
  </si>
  <si>
    <t>Gross</t>
  </si>
  <si>
    <t>Manual VAT</t>
  </si>
  <si>
    <t>Net</t>
  </si>
  <si>
    <t>Account Code</t>
  </si>
  <si>
    <t>Description</t>
  </si>
  <si>
    <t>Supplier</t>
  </si>
  <si>
    <t>Merchant Category</t>
  </si>
  <si>
    <t>Code</t>
  </si>
  <si>
    <t>Amount</t>
  </si>
  <si>
    <t>Override</t>
  </si>
  <si>
    <t>S, E, Z, O</t>
  </si>
  <si>
    <t>£</t>
  </si>
  <si>
    <t>O</t>
  </si>
  <si>
    <t>Amazon</t>
  </si>
  <si>
    <t>Z</t>
  </si>
  <si>
    <t>Totals</t>
  </si>
  <si>
    <t>VAT indicators</t>
  </si>
  <si>
    <t>E</t>
  </si>
  <si>
    <t>Exempt</t>
  </si>
  <si>
    <t>Outside Scope</t>
  </si>
  <si>
    <t>S</t>
  </si>
  <si>
    <t>Standard Rated</t>
  </si>
  <si>
    <t>Zero Rated</t>
  </si>
  <si>
    <t>CORPORATE CARD</t>
  </si>
  <si>
    <t>Mrs Rita Hall</t>
  </si>
  <si>
    <t>Order</t>
  </si>
  <si>
    <t>No</t>
  </si>
  <si>
    <t>eg: Name, Item, event &amp; venue,</t>
  </si>
  <si>
    <t>PA</t>
  </si>
  <si>
    <t>CC</t>
  </si>
  <si>
    <t>AC</t>
  </si>
  <si>
    <t>JOB</t>
  </si>
  <si>
    <t>CF2149</t>
  </si>
  <si>
    <t>CISM Review 2011 Manual &amp; Q &amp; As</t>
  </si>
  <si>
    <t>itgovernance</t>
  </si>
  <si>
    <t>VAT only on shipping</t>
  </si>
  <si>
    <t>CF2158</t>
  </si>
  <si>
    <t>Battery for Phone</t>
  </si>
  <si>
    <t>CF2165</t>
  </si>
  <si>
    <t>Gliders for DB</t>
  </si>
  <si>
    <t>Style Direct Furniture</t>
  </si>
  <si>
    <t>CF2185</t>
  </si>
  <si>
    <t>ICT Subscription to web Site</t>
  </si>
  <si>
    <t>Experts Exchange USA</t>
  </si>
  <si>
    <t>CF2141</t>
  </si>
  <si>
    <t>Accomodation for xyz, 3 nights</t>
  </si>
  <si>
    <t>Travelodge</t>
  </si>
  <si>
    <t>CF2156</t>
  </si>
  <si>
    <t>LPT renewal fees</t>
  </si>
  <si>
    <t>EC-Council Int. Ltd  USA</t>
  </si>
  <si>
    <t>CF2143</t>
  </si>
  <si>
    <t>New Book for xyz</t>
  </si>
  <si>
    <t>CF2167</t>
  </si>
  <si>
    <t>Xyz - Rail Fare - to abc</t>
  </si>
  <si>
    <t>South Western Trains</t>
  </si>
  <si>
    <t>CF2137</t>
  </si>
  <si>
    <t>30 sheets foam board</t>
  </si>
  <si>
    <t>The Foamboard Store</t>
  </si>
  <si>
    <t>cc</t>
  </si>
  <si>
    <t>GL</t>
  </si>
  <si>
    <t>20.07.17</t>
  </si>
  <si>
    <t>21.07.17</t>
  </si>
  <si>
    <t>26.07.17</t>
  </si>
  <si>
    <t>o</t>
  </si>
  <si>
    <t>15.07.17</t>
  </si>
  <si>
    <t>s</t>
  </si>
  <si>
    <t>29.07.17</t>
  </si>
  <si>
    <t>31.07.17</t>
  </si>
  <si>
    <t>04.08.17</t>
  </si>
  <si>
    <t>z</t>
  </si>
  <si>
    <t>gross</t>
  </si>
  <si>
    <t xml:space="preserve">vat </t>
  </si>
  <si>
    <t>net</t>
  </si>
  <si>
    <t>standard</t>
  </si>
  <si>
    <t>outside</t>
  </si>
  <si>
    <t>x=zero</t>
  </si>
  <si>
    <t>R</t>
  </si>
  <si>
    <t>Barclaycard - Procurement Card</t>
  </si>
  <si>
    <t>Housing</t>
  </si>
  <si>
    <t>Card Type:</t>
  </si>
  <si>
    <t>Cardholder:</t>
  </si>
  <si>
    <t>Statement period</t>
  </si>
  <si>
    <t>Please record details of all transactions made in the statement period and ensure they match the transactions on your statement (and the total amount agrees to the total on your statement)</t>
  </si>
  <si>
    <t>Transaction date</t>
  </si>
  <si>
    <t>General Ledger Code</t>
  </si>
  <si>
    <t>SHBC Department  incurring the expenditure</t>
  </si>
  <si>
    <t>Description of the expenditure</t>
  </si>
  <si>
    <t>Supplier name</t>
  </si>
  <si>
    <t>Made up of cost centre and detail code and optionally classification code (separated by a /)</t>
  </si>
  <si>
    <t>Total:</t>
  </si>
  <si>
    <t>VAT codes:</t>
  </si>
  <si>
    <t>Standard rate (20%)</t>
  </si>
  <si>
    <t>Reduced rate (5%)</t>
  </si>
  <si>
    <t>Miscellaneous / Other</t>
  </si>
  <si>
    <t>General retail and wholesale</t>
  </si>
  <si>
    <t>Office stationery, equipment and supplies</t>
  </si>
  <si>
    <t>370/4020/37030</t>
  </si>
  <si>
    <t>Mail and courier services</t>
  </si>
  <si>
    <t>448/4020</t>
  </si>
  <si>
    <t>Restaurants and bars</t>
  </si>
  <si>
    <t>housing</t>
  </si>
  <si>
    <t>waitrose</t>
  </si>
  <si>
    <t>C05/9821</t>
  </si>
  <si>
    <t>Stage 2 payment for vehicle crossover application</t>
  </si>
  <si>
    <t>Surrey CC</t>
  </si>
  <si>
    <t>Statutory Bodies</t>
  </si>
  <si>
    <t>Screwfix</t>
  </si>
  <si>
    <t>Greenspace</t>
  </si>
  <si>
    <t>00510</t>
  </si>
  <si>
    <t>HR</t>
  </si>
  <si>
    <t>Leisure activities</t>
  </si>
  <si>
    <t>JWS</t>
  </si>
  <si>
    <t>JWS - SBM</t>
  </si>
  <si>
    <t>JWS Projects</t>
  </si>
  <si>
    <t>Theatre</t>
  </si>
  <si>
    <t>FRONT</t>
  </si>
  <si>
    <t>Monthly Spotify</t>
  </si>
  <si>
    <t>Spotify</t>
  </si>
  <si>
    <t>Utilities and non-automotive fuel</t>
  </si>
  <si>
    <t>112/4207</t>
  </si>
  <si>
    <t>Print and advertising</t>
  </si>
  <si>
    <t>iStock</t>
  </si>
  <si>
    <t>Google</t>
  </si>
  <si>
    <t>Legal Services</t>
  </si>
  <si>
    <t>HMCTS MOJ</t>
  </si>
  <si>
    <t>court fee</t>
  </si>
  <si>
    <t>Legal</t>
  </si>
  <si>
    <t>Facilities</t>
  </si>
  <si>
    <t>I&amp;D</t>
  </si>
  <si>
    <t>MailChimp newsletter software</t>
  </si>
  <si>
    <t>Mailchimp</t>
  </si>
  <si>
    <t>JWS Communications &amp; Engagament</t>
  </si>
  <si>
    <t>Facebook JCA Generic Post</t>
  </si>
  <si>
    <t>Meta</t>
  </si>
  <si>
    <t>iStock Monthly Subscription</t>
  </si>
  <si>
    <t>Facebook SEP Generic Post</t>
  </si>
  <si>
    <t>Google Ads SEP Food Waste Campaign</t>
  </si>
  <si>
    <t>JWS - Projects</t>
  </si>
  <si>
    <t>Car Hire</t>
  </si>
  <si>
    <t>Penny car Hire</t>
  </si>
  <si>
    <t>Auto rental</t>
  </si>
  <si>
    <t>Fuel</t>
  </si>
  <si>
    <t>Egham Service Station</t>
  </si>
  <si>
    <t>Automotive fuel</t>
  </si>
  <si>
    <t>Brecknell PS Slimline Scale 180kg</t>
  </si>
  <si>
    <t xml:space="preserve">Digital Scales Company </t>
  </si>
  <si>
    <t>Laptop Charger for Wilhelmina</t>
  </si>
  <si>
    <t>Stamps</t>
  </si>
  <si>
    <t>Post Office</t>
  </si>
  <si>
    <t>A5 Notebook (Pack of 3)</t>
  </si>
  <si>
    <t>I &amp; D</t>
  </si>
  <si>
    <t>Adhesive</t>
  </si>
  <si>
    <t>Robert Dyas</t>
  </si>
  <si>
    <t>gorilla tape for elections</t>
  </si>
  <si>
    <t>Env Health</t>
  </si>
  <si>
    <t>2 x Hi-viz jackets</t>
  </si>
  <si>
    <t>Clothes2order</t>
  </si>
  <si>
    <t>Business clothing and footwear</t>
  </si>
  <si>
    <t>New Union Jack Flag</t>
  </si>
  <si>
    <t xml:space="preserve">Flagpole Express </t>
  </si>
  <si>
    <t>Post Room</t>
  </si>
  <si>
    <t>Cash Box for Kiosk in Post Room</t>
  </si>
  <si>
    <t>Innovative Technology</t>
  </si>
  <si>
    <t>140/2204/00415</t>
  </si>
  <si>
    <t>Parking</t>
  </si>
  <si>
    <t>Padlock for Yorktown Car park</t>
  </si>
  <si>
    <t>Car Parking</t>
  </si>
  <si>
    <t>114/4020</t>
  </si>
  <si>
    <t>Gold Baubles for Pantomime</t>
  </si>
  <si>
    <t>Longacres</t>
  </si>
  <si>
    <t>Facebook Marketing</t>
  </si>
  <si>
    <t>110/2001</t>
  </si>
  <si>
    <t>Office Furniture</t>
  </si>
  <si>
    <t>Ikea</t>
  </si>
  <si>
    <t>110/4400</t>
  </si>
  <si>
    <t>DVD for Sikh Movie Showing</t>
  </si>
  <si>
    <t>Punjabi Roots</t>
  </si>
  <si>
    <t>110/4020</t>
  </si>
  <si>
    <t>Spill Kits</t>
  </si>
  <si>
    <t>Cleaning services and supplies</t>
  </si>
  <si>
    <t>Pantomime Props</t>
  </si>
  <si>
    <t>Muck N Brass</t>
  </si>
  <si>
    <t>Van Hire to collect Large Panto Prop (including deposit)</t>
  </si>
  <si>
    <t>Kendall Cars Camberley</t>
  </si>
  <si>
    <t>114/4021</t>
  </si>
  <si>
    <t>Van Hire to collect Large Panto Prop ( deposit)</t>
  </si>
  <si>
    <t>Fuel for Van Hire</t>
  </si>
  <si>
    <t>Sainsburys</t>
  </si>
  <si>
    <t>Refund of Deposit for Van Hire</t>
  </si>
  <si>
    <t>Van Hire - mileage</t>
  </si>
  <si>
    <t>Receipt</t>
  </si>
  <si>
    <t>Number</t>
  </si>
  <si>
    <t>11BAR</t>
  </si>
  <si>
    <t xml:space="preserve"> LED lights for bar counter</t>
  </si>
  <si>
    <t xml:space="preserve">Storage boxes </t>
  </si>
  <si>
    <t>Viking Direct</t>
  </si>
  <si>
    <t>Lifting equipment for stage</t>
  </si>
  <si>
    <t>Safetyliftinggear.com</t>
  </si>
  <si>
    <t>Paint</t>
  </si>
  <si>
    <t>Radio earpieces</t>
  </si>
  <si>
    <t>Earpiecehub</t>
  </si>
  <si>
    <t>Urinal screens</t>
  </si>
  <si>
    <t>Hygiene Supplies Direct</t>
  </si>
  <si>
    <t>370 /</t>
  </si>
  <si>
    <t>2120 /</t>
  </si>
  <si>
    <t>Travelodge Interim Placement</t>
  </si>
  <si>
    <t>Hotels and accomodation</t>
  </si>
  <si>
    <t>14.08.23</t>
  </si>
  <si>
    <t>coffee with potential new resident</t>
  </si>
  <si>
    <t>18.08.23</t>
  </si>
  <si>
    <t>printer paper</t>
  </si>
  <si>
    <t>21.08.23</t>
  </si>
  <si>
    <t>key cutting</t>
  </si>
  <si>
    <t>timpson</t>
  </si>
  <si>
    <t>03.09.23</t>
  </si>
  <si>
    <t>toilet paper</t>
  </si>
  <si>
    <t>morrisons</t>
  </si>
  <si>
    <t>06.09.23</t>
  </si>
  <si>
    <t>gas and electric for flat 10</t>
  </si>
  <si>
    <t>co op</t>
  </si>
  <si>
    <t>07.09.23</t>
  </si>
  <si>
    <t>rotorary washing line and pegs</t>
  </si>
  <si>
    <t>argos</t>
  </si>
  <si>
    <t>Payment to Surrey CC for Vehicle Crossover</t>
  </si>
  <si>
    <t>29.08.23</t>
  </si>
  <si>
    <t>spares for strimmer</t>
  </si>
  <si>
    <t>DD Hire Services</t>
  </si>
  <si>
    <t>23.08.23</t>
  </si>
  <si>
    <t>Signs for tennis courtd</t>
  </si>
  <si>
    <t>Alchemy Mill</t>
  </si>
  <si>
    <t>Food Supplies for BBQ</t>
  </si>
  <si>
    <t>Tesco</t>
  </si>
  <si>
    <t>212/4100</t>
  </si>
  <si>
    <t>Civic Support/Legal &amp; Democratic Services</t>
  </si>
  <si>
    <t>Lace Jabot for the Mayor</t>
  </si>
  <si>
    <t>Ede &amp; Ravenscroft</t>
  </si>
  <si>
    <t>Pride Intersex Progressive Flag</t>
  </si>
  <si>
    <t>Purple Guide Subscription re Remembrance Sunday Event Planning</t>
  </si>
  <si>
    <t>PurpleGuide</t>
  </si>
  <si>
    <t>Books and periodicals</t>
  </si>
  <si>
    <t>LGL/1101</t>
  </si>
  <si>
    <t>S Shepherd training course</t>
  </si>
  <si>
    <t>LLG</t>
  </si>
  <si>
    <t>course fee</t>
  </si>
  <si>
    <t>BML</t>
  </si>
  <si>
    <t>595/4209</t>
  </si>
  <si>
    <t>legal services</t>
  </si>
  <si>
    <t>consent order SHBC v AMEY extension of time application</t>
  </si>
  <si>
    <t>Civic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</si>
</sst>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0"/>
    <numFmt numFmtId="166" formatCode="00000"/>
    <numFmt numFmtId="167" formatCode="[$-409]d\-mmm\-yy;@"/>
  </numFmts>
  <fonts count="18">
    <font>
      <sz val="10"/>
      <name val="Arial"/>
    </font>
    <font>
      <b/>
      <sz val="10"/>
      <name val="Arial"/>
      <family val="2"/>
    </font>
    <font>
      <sz val="12"/>
      <name val="Times New Roman"/>
      <family val="1"/>
    </font>
    <font>
      <sz val="10"/>
      <name val="Times New Roman"/>
      <family val="1"/>
    </font>
    <font>
      <sz val="9"/>
      <name val="Arial"/>
      <family val="2"/>
    </font>
    <font>
      <sz val="8"/>
      <name val="Arial"/>
      <family val="2"/>
    </font>
    <font>
      <sz val="10"/>
      <name val="Arial"/>
      <family val="2"/>
    </font>
    <font>
      <sz val="11"/>
      <name val="Arial"/>
      <family val="2"/>
    </font>
    <font>
      <sz val="10"/>
      <name val="Times New Roman"/>
      <family val="1"/>
    </font>
    <font>
      <sz val="10"/>
      <color indexed="8"/>
      <name val="Helvetica"/>
    </font>
    <font>
      <b/>
      <sz val="14"/>
      <name val="Arial"/>
      <family val="2"/>
    </font>
    <font>
      <sz val="14"/>
      <name val="Arial"/>
      <family val="2"/>
    </font>
    <font>
      <b/>
      <sz val="9"/>
      <name val="Arial"/>
      <family val="2"/>
    </font>
    <font>
      <sz val="14"/>
      <name val="Times New Roman"/>
      <family val="1"/>
    </font>
    <font>
      <sz val="12"/>
      <name val="Arial"/>
      <family val="2"/>
    </font>
    <font>
      <b/>
      <sz val="12"/>
      <name val="Arial"/>
      <family val="2"/>
    </font>
    <font>
      <sz val="14"/>
      <color rgb="FF242424"/>
      <name val="Calibri"/>
      <family val="2"/>
      <scheme val="minor"/>
    </font>
    <font>
      <sz val="10"/>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0.14996795556505021"/>
        <bgColor indexed="64"/>
      </patternFill>
    </fill>
    <fill>
      <patternFill patternType="solid">
        <fgColor theme="0"/>
        <bgColor indexed="64"/>
      </patternFill>
    </fill>
  </fills>
  <borders count="5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6">
    <xf numFmtId="0" fontId="0" fillId="0" borderId="0"/>
    <xf numFmtId="0" fontId="3" fillId="0" borderId="0"/>
    <xf numFmtId="0" fontId="8" fillId="0" borderId="0"/>
    <xf numFmtId="0" fontId="6" fillId="0" borderId="0"/>
    <xf numFmtId="0" fontId="9" fillId="0" borderId="0" applyNumberFormat="0" applyFill="0" applyBorder="0" applyProtection="0">
      <alignment vertical="top" wrapText="1"/>
    </xf>
    <xf numFmtId="43" fontId="17" fillId="0" borderId="0" applyFont="0" applyFill="0" applyBorder="0" applyAlignment="0" applyProtection="0"/>
  </cellStyleXfs>
  <cellXfs count="218">
    <xf numFmtId="0" fontId="0" fillId="0" borderId="0" xfId="0"/>
    <xf numFmtId="0" fontId="0" fillId="0" borderId="1" xfId="0" applyBorder="1"/>
    <xf numFmtId="0" fontId="1" fillId="0" borderId="2" xfId="0" applyFont="1" applyBorder="1"/>
    <xf numFmtId="0" fontId="1" fillId="0" borderId="1" xfId="0" applyFont="1" applyBorder="1"/>
    <xf numFmtId="0" fontId="1" fillId="0" borderId="3" xfId="0" applyFont="1" applyBorder="1"/>
    <xf numFmtId="0" fontId="0" fillId="0" borderId="4" xfId="0" applyBorder="1"/>
    <xf numFmtId="0" fontId="0" fillId="0" borderId="5" xfId="0" applyBorder="1"/>
    <xf numFmtId="0" fontId="1" fillId="0" borderId="6" xfId="0" applyFont="1" applyBorder="1"/>
    <xf numFmtId="0" fontId="1" fillId="0" borderId="0" xfId="0" applyFont="1"/>
    <xf numFmtId="0" fontId="1" fillId="0" borderId="2" xfId="0" applyFont="1" applyBorder="1" applyAlignment="1">
      <alignment horizontal="center" wrapText="1"/>
    </xf>
    <xf numFmtId="0" fontId="1" fillId="0" borderId="7" xfId="0" applyFont="1" applyBorder="1" applyAlignment="1">
      <alignment horizontal="right"/>
    </xf>
    <xf numFmtId="15" fontId="6" fillId="0" borderId="0" xfId="0" applyNumberFormat="1" applyFont="1"/>
    <xf numFmtId="0" fontId="6" fillId="0" borderId="0" xfId="0" applyFont="1"/>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0" fillId="0" borderId="0" xfId="0"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4" fillId="0" borderId="12" xfId="0" applyFont="1" applyBorder="1" applyAlignment="1">
      <alignment horizontal="center"/>
    </xf>
    <xf numFmtId="0" fontId="0" fillId="0" borderId="13" xfId="0" applyBorder="1" applyAlignment="1">
      <alignment horizontal="center"/>
    </xf>
    <xf numFmtId="0" fontId="0" fillId="0" borderId="14" xfId="0" applyBorder="1"/>
    <xf numFmtId="0" fontId="0" fillId="0" borderId="15" xfId="0" applyBorder="1" applyAlignment="1">
      <alignment horizontal="center"/>
    </xf>
    <xf numFmtId="0" fontId="4" fillId="0" borderId="15" xfId="0" applyFont="1" applyBorder="1" applyAlignment="1">
      <alignment horizontal="center"/>
    </xf>
    <xf numFmtId="0" fontId="0" fillId="0" borderId="15" xfId="0" applyBorder="1"/>
    <xf numFmtId="0" fontId="0" fillId="0" borderId="16" xfId="0" applyBorder="1"/>
    <xf numFmtId="0" fontId="0" fillId="0" borderId="17" xfId="0" applyBorder="1" applyProtection="1">
      <protection locked="0"/>
    </xf>
    <xf numFmtId="0" fontId="0" fillId="0" borderId="2" xfId="0" applyBorder="1" applyAlignment="1" applyProtection="1">
      <alignment horizontal="center"/>
      <protection locked="0"/>
    </xf>
    <xf numFmtId="4" fontId="0" fillId="0" borderId="2" xfId="0" applyNumberFormat="1" applyBorder="1" applyProtection="1">
      <protection locked="0"/>
    </xf>
    <xf numFmtId="4" fontId="0" fillId="0" borderId="2" xfId="0" applyNumberFormat="1" applyBorder="1"/>
    <xf numFmtId="164" fontId="2" fillId="0" borderId="2" xfId="1" applyNumberFormat="1" applyFont="1" applyBorder="1" applyAlignment="1" applyProtection="1">
      <alignment horizontal="center"/>
      <protection locked="0"/>
    </xf>
    <xf numFmtId="165" fontId="2" fillId="0" borderId="2" xfId="1" applyNumberFormat="1" applyFont="1" applyBorder="1" applyAlignment="1" applyProtection="1">
      <alignment horizontal="center"/>
      <protection locked="0"/>
    </xf>
    <xf numFmtId="166" fontId="2" fillId="0" borderId="2" xfId="1" applyNumberFormat="1" applyFont="1" applyBorder="1" applyAlignment="1" applyProtection="1">
      <alignment horizontal="center"/>
      <protection locked="0"/>
    </xf>
    <xf numFmtId="166" fontId="2" fillId="0" borderId="2" xfId="1" applyNumberFormat="1" applyFont="1" applyBorder="1" applyAlignment="1">
      <alignment horizontal="center"/>
    </xf>
    <xf numFmtId="164" fontId="2" fillId="0" borderId="2" xfId="1" applyNumberFormat="1" applyFont="1" applyBorder="1" applyAlignment="1">
      <alignment horizontal="center"/>
    </xf>
    <xf numFmtId="4" fontId="0" fillId="0" borderId="18" xfId="0" applyNumberFormat="1" applyBorder="1"/>
    <xf numFmtId="4" fontId="1" fillId="0" borderId="19" xfId="0" applyNumberFormat="1" applyFont="1" applyBorder="1"/>
    <xf numFmtId="0" fontId="0" fillId="0" borderId="18" xfId="0" applyBorder="1"/>
    <xf numFmtId="0" fontId="0" fillId="0" borderId="20" xfId="0" applyBorder="1"/>
    <xf numFmtId="0" fontId="0" fillId="0" borderId="21" xfId="0" applyBorder="1"/>
    <xf numFmtId="0" fontId="0" fillId="0" borderId="22" xfId="0" applyBorder="1"/>
    <xf numFmtId="0" fontId="0" fillId="0" borderId="23" xfId="0" applyBorder="1"/>
    <xf numFmtId="164" fontId="2" fillId="0" borderId="2" xfId="1" applyNumberFormat="1" applyFont="1" applyBorder="1" applyAlignment="1" applyProtection="1">
      <alignment horizontal="left"/>
      <protection locked="0"/>
    </xf>
    <xf numFmtId="0" fontId="0" fillId="0" borderId="18" xfId="0" applyBorder="1" applyAlignment="1">
      <alignment horizontal="left"/>
    </xf>
    <xf numFmtId="0" fontId="0" fillId="0" borderId="24" xfId="0" applyBorder="1" applyAlignment="1">
      <alignment horizontal="left"/>
    </xf>
    <xf numFmtId="167" fontId="1" fillId="0" borderId="2" xfId="0" applyNumberFormat="1" applyFont="1" applyBorder="1" applyAlignment="1" applyProtection="1">
      <alignment horizontal="center"/>
      <protection locked="0"/>
    </xf>
    <xf numFmtId="1" fontId="6" fillId="0" borderId="2" xfId="0" applyNumberFormat="1" applyFont="1" applyBorder="1"/>
    <xf numFmtId="14" fontId="0" fillId="0" borderId="17" xfId="0" applyNumberFormat="1" applyBorder="1" applyProtection="1">
      <protection locked="0"/>
    </xf>
    <xf numFmtId="4" fontId="6" fillId="0" borderId="25" xfId="0" applyNumberFormat="1" applyFont="1" applyBorder="1"/>
    <xf numFmtId="1" fontId="6" fillId="0" borderId="17" xfId="0" applyNumberFormat="1" applyFont="1" applyBorder="1"/>
    <xf numFmtId="0" fontId="1" fillId="0" borderId="25" xfId="0" applyFont="1" applyBorder="1"/>
    <xf numFmtId="0" fontId="1" fillId="0" borderId="7" xfId="0" applyFont="1" applyBorder="1"/>
    <xf numFmtId="4" fontId="0" fillId="0" borderId="0" xfId="0" applyNumberFormat="1"/>
    <xf numFmtId="4" fontId="0" fillId="2" borderId="2" xfId="0" applyNumberFormat="1" applyFill="1" applyBorder="1" applyProtection="1">
      <protection locked="0"/>
    </xf>
    <xf numFmtId="0" fontId="1" fillId="0" borderId="28" xfId="0" applyFont="1" applyBorder="1" applyAlignment="1">
      <alignment horizontal="center"/>
    </xf>
    <xf numFmtId="0" fontId="10" fillId="4" borderId="37" xfId="0" applyFont="1" applyFill="1" applyBorder="1"/>
    <xf numFmtId="0" fontId="11" fillId="0" borderId="1" xfId="0" applyFont="1" applyBorder="1"/>
    <xf numFmtId="0" fontId="10" fillId="0" borderId="1" xfId="0" applyFont="1" applyBorder="1"/>
    <xf numFmtId="0" fontId="11" fillId="0" borderId="0" xfId="0" applyFont="1"/>
    <xf numFmtId="0" fontId="10" fillId="4" borderId="6" xfId="0" applyFont="1" applyFill="1" applyBorder="1"/>
    <xf numFmtId="0" fontId="10" fillId="0" borderId="0" xfId="0" applyFont="1"/>
    <xf numFmtId="0" fontId="10" fillId="4" borderId="41" xfId="0" applyFont="1" applyFill="1" applyBorder="1" applyAlignment="1">
      <alignment horizontal="center" wrapText="1"/>
    </xf>
    <xf numFmtId="0" fontId="10" fillId="4" borderId="43" xfId="0" applyFont="1" applyFill="1" applyBorder="1" applyAlignment="1">
      <alignment horizontal="right"/>
    </xf>
    <xf numFmtId="167" fontId="10" fillId="4" borderId="41" xfId="0" applyNumberFormat="1" applyFont="1" applyFill="1" applyBorder="1" applyAlignment="1" applyProtection="1">
      <alignment horizontal="center"/>
      <protection locked="0"/>
    </xf>
    <xf numFmtId="15" fontId="11" fillId="0" borderId="0" xfId="0" applyNumberFormat="1" applyFont="1"/>
    <xf numFmtId="0" fontId="10" fillId="0" borderId="0" xfId="0" applyFont="1" applyAlignment="1">
      <alignment horizontal="center" wrapText="1"/>
    </xf>
    <xf numFmtId="0" fontId="10" fillId="0" borderId="35" xfId="0" applyFont="1" applyBorder="1" applyAlignment="1">
      <alignment horizontal="center" wrapText="1"/>
    </xf>
    <xf numFmtId="0" fontId="10" fillId="0" borderId="5" xfId="0" applyFont="1" applyBorder="1" applyAlignment="1">
      <alignment horizontal="center" wrapText="1"/>
    </xf>
    <xf numFmtId="0" fontId="10" fillId="0" borderId="41" xfId="0" applyFont="1" applyBorder="1" applyAlignment="1">
      <alignment horizontal="center"/>
    </xf>
    <xf numFmtId="0" fontId="11" fillId="0" borderId="0" xfId="0" applyFont="1" applyAlignment="1">
      <alignment horizontal="center"/>
    </xf>
    <xf numFmtId="0" fontId="10" fillId="0" borderId="12" xfId="0" applyFont="1" applyBorder="1" applyAlignment="1">
      <alignment horizontal="center"/>
    </xf>
    <xf numFmtId="0" fontId="11" fillId="0" borderId="15" xfId="0" applyFont="1" applyBorder="1" applyAlignment="1">
      <alignment horizontal="center"/>
    </xf>
    <xf numFmtId="0" fontId="11" fillId="0" borderId="14" xfId="0" applyFont="1" applyBorder="1"/>
    <xf numFmtId="0" fontId="11" fillId="0" borderId="15" xfId="0" applyFont="1" applyBorder="1"/>
    <xf numFmtId="0" fontId="11" fillId="0" borderId="22" xfId="0" applyFont="1" applyBorder="1"/>
    <xf numFmtId="14" fontId="11" fillId="0" borderId="17" xfId="0" applyNumberFormat="1" applyFont="1" applyBorder="1" applyProtection="1">
      <protection locked="0"/>
    </xf>
    <xf numFmtId="0" fontId="11" fillId="0" borderId="37" xfId="0" applyFont="1" applyBorder="1" applyAlignment="1" applyProtection="1">
      <alignment horizontal="center"/>
      <protection locked="0"/>
    </xf>
    <xf numFmtId="4" fontId="11" fillId="0" borderId="37" xfId="0" applyNumberFormat="1" applyFont="1" applyBorder="1"/>
    <xf numFmtId="164" fontId="13" fillId="0" borderId="37" xfId="2" applyNumberFormat="1" applyFont="1" applyBorder="1" applyAlignment="1">
      <alignment horizontal="center"/>
    </xf>
    <xf numFmtId="164" fontId="13" fillId="0" borderId="37" xfId="2" applyNumberFormat="1" applyFont="1" applyBorder="1" applyAlignment="1" applyProtection="1">
      <alignment horizontal="center"/>
      <protection locked="0"/>
    </xf>
    <xf numFmtId="164" fontId="13" fillId="0" borderId="37" xfId="2" applyNumberFormat="1" applyFont="1" applyBorder="1" applyAlignment="1" applyProtection="1">
      <alignment horizontal="left"/>
      <protection locked="0"/>
    </xf>
    <xf numFmtId="1" fontId="11" fillId="0" borderId="36" xfId="0" applyNumberFormat="1" applyFont="1" applyBorder="1" applyAlignment="1">
      <alignment horizontal="center"/>
    </xf>
    <xf numFmtId="1" fontId="11" fillId="0" borderId="39" xfId="0" applyNumberFormat="1" applyFont="1" applyBorder="1" applyAlignment="1">
      <alignment horizontal="center"/>
    </xf>
    <xf numFmtId="1" fontId="11" fillId="0" borderId="38" xfId="0" applyNumberFormat="1" applyFont="1" applyBorder="1" applyAlignment="1">
      <alignment horizontal="center"/>
    </xf>
    <xf numFmtId="4" fontId="10" fillId="3" borderId="18" xfId="0" applyNumberFormat="1" applyFont="1" applyFill="1" applyBorder="1"/>
    <xf numFmtId="0" fontId="11" fillId="5" borderId="18" xfId="0" applyFont="1" applyFill="1" applyBorder="1"/>
    <xf numFmtId="0" fontId="11" fillId="5" borderId="18" xfId="0" applyFont="1" applyFill="1" applyBorder="1" applyAlignment="1">
      <alignment horizontal="left"/>
    </xf>
    <xf numFmtId="0" fontId="11" fillId="5" borderId="33" xfId="0" applyFont="1" applyFill="1" applyBorder="1" applyAlignment="1">
      <alignment horizontal="left"/>
    </xf>
    <xf numFmtId="0" fontId="11" fillId="5" borderId="24" xfId="0" applyFont="1" applyFill="1" applyBorder="1" applyAlignment="1">
      <alignment horizontal="left"/>
    </xf>
    <xf numFmtId="0" fontId="14" fillId="0" borderId="0" xfId="0" applyFont="1"/>
    <xf numFmtId="0" fontId="14" fillId="0" borderId="20" xfId="0" applyFont="1" applyBorder="1"/>
    <xf numFmtId="0" fontId="14" fillId="0" borderId="21" xfId="0" applyFont="1" applyBorder="1"/>
    <xf numFmtId="0" fontId="14" fillId="0" borderId="22" xfId="0" applyFont="1" applyBorder="1"/>
    <xf numFmtId="0" fontId="14" fillId="0" borderId="34" xfId="0" applyFont="1" applyBorder="1"/>
    <xf numFmtId="1" fontId="11" fillId="0" borderId="39" xfId="0" quotePrefix="1" applyNumberFormat="1" applyFont="1" applyBorder="1" applyAlignment="1">
      <alignment horizontal="center"/>
    </xf>
    <xf numFmtId="0" fontId="11" fillId="0" borderId="36" xfId="0" applyFont="1" applyBorder="1" applyAlignment="1">
      <alignment horizontal="center"/>
    </xf>
    <xf numFmtId="164" fontId="2" fillId="0" borderId="37" xfId="2" applyNumberFormat="1" applyFont="1" applyBorder="1" applyAlignment="1" applyProtection="1">
      <alignment horizontal="left" wrapText="1"/>
      <protection locked="0"/>
    </xf>
    <xf numFmtId="164" fontId="2" fillId="0" borderId="37" xfId="2" applyNumberFormat="1" applyFont="1" applyBorder="1" applyAlignment="1" applyProtection="1">
      <alignment horizontal="left"/>
      <protection locked="0"/>
    </xf>
    <xf numFmtId="0" fontId="11" fillId="0" borderId="36" xfId="0" applyFont="1" applyBorder="1"/>
    <xf numFmtId="0" fontId="11" fillId="0" borderId="38" xfId="0" applyFont="1" applyBorder="1"/>
    <xf numFmtId="0" fontId="11" fillId="0" borderId="39" xfId="0" quotePrefix="1" applyFont="1" applyBorder="1"/>
    <xf numFmtId="1" fontId="11" fillId="0" borderId="36" xfId="0" applyNumberFormat="1" applyFont="1" applyBorder="1"/>
    <xf numFmtId="1" fontId="11" fillId="0" borderId="38" xfId="0" applyNumberFormat="1" applyFont="1" applyBorder="1"/>
    <xf numFmtId="1" fontId="11" fillId="0" borderId="39" xfId="0" applyNumberFormat="1" applyFont="1" applyBorder="1"/>
    <xf numFmtId="164" fontId="2" fillId="0" borderId="37" xfId="2" applyNumberFormat="1" applyFont="1" applyBorder="1" applyAlignment="1">
      <alignment horizontal="center"/>
    </xf>
    <xf numFmtId="164" fontId="13" fillId="0" borderId="49" xfId="2" applyNumberFormat="1" applyFont="1" applyBorder="1" applyAlignment="1" applyProtection="1">
      <alignment horizontal="left"/>
      <protection locked="0"/>
    </xf>
    <xf numFmtId="0" fontId="6" fillId="0" borderId="0" xfId="3"/>
    <xf numFmtId="0" fontId="6" fillId="0" borderId="0" xfId="3" applyAlignment="1">
      <alignment horizontal="left"/>
    </xf>
    <xf numFmtId="164" fontId="13" fillId="0" borderId="37" xfId="2" applyNumberFormat="1" applyFont="1" applyBorder="1" applyAlignment="1" applyProtection="1">
      <alignment horizontal="left" wrapText="1"/>
      <protection locked="0"/>
    </xf>
    <xf numFmtId="14" fontId="11" fillId="0" borderId="17" xfId="0" applyNumberFormat="1" applyFont="1" applyBorder="1" applyAlignment="1" applyProtection="1">
      <alignment vertical="center"/>
      <protection locked="0"/>
    </xf>
    <xf numFmtId="0" fontId="11" fillId="0" borderId="37" xfId="0" applyFont="1" applyBorder="1" applyAlignment="1" applyProtection="1">
      <alignment horizontal="center" vertical="center"/>
      <protection locked="0"/>
    </xf>
    <xf numFmtId="4" fontId="11" fillId="0" borderId="37" xfId="0" applyNumberFormat="1" applyFont="1" applyBorder="1" applyAlignment="1">
      <alignment vertical="center"/>
    </xf>
    <xf numFmtId="1" fontId="11" fillId="0" borderId="36" xfId="0" applyNumberFormat="1" applyFont="1" applyBorder="1" applyAlignment="1">
      <alignment vertical="center"/>
    </xf>
    <xf numFmtId="1" fontId="11" fillId="0" borderId="38" xfId="0" applyNumberFormat="1" applyFont="1" applyBorder="1" applyAlignment="1">
      <alignment vertical="center"/>
    </xf>
    <xf numFmtId="1" fontId="11" fillId="0" borderId="39" xfId="0" applyNumberFormat="1" applyFont="1" applyBorder="1" applyAlignment="1">
      <alignment vertical="center"/>
    </xf>
    <xf numFmtId="164" fontId="13" fillId="0" borderId="37" xfId="2" applyNumberFormat="1" applyFont="1" applyBorder="1" applyAlignment="1" applyProtection="1">
      <alignment horizontal="left" vertical="center" wrapText="1"/>
      <protection locked="0"/>
    </xf>
    <xf numFmtId="164" fontId="13" fillId="0" borderId="37" xfId="2" applyNumberFormat="1" applyFont="1" applyBorder="1" applyAlignment="1" applyProtection="1">
      <alignment horizontal="left" vertical="center"/>
      <protection locked="0"/>
    </xf>
    <xf numFmtId="0" fontId="6" fillId="0" borderId="0" xfId="3" applyAlignment="1">
      <alignment vertical="center"/>
    </xf>
    <xf numFmtId="0" fontId="6" fillId="0" borderId="0" xfId="3" applyAlignment="1">
      <alignment horizontal="left" vertical="center"/>
    </xf>
    <xf numFmtId="1" fontId="11" fillId="0" borderId="40" xfId="0" applyNumberFormat="1" applyFont="1" applyBorder="1" applyAlignment="1">
      <alignment horizontal="center"/>
    </xf>
    <xf numFmtId="14" fontId="11" fillId="0" borderId="50" xfId="0" applyNumberFormat="1" applyFont="1" applyBorder="1" applyProtection="1">
      <protection locked="0"/>
    </xf>
    <xf numFmtId="0" fontId="11" fillId="0" borderId="40" xfId="0" applyFont="1" applyBorder="1" applyAlignment="1" applyProtection="1">
      <alignment horizontal="center"/>
      <protection locked="0"/>
    </xf>
    <xf numFmtId="4" fontId="11" fillId="0" borderId="41" xfId="0" applyNumberFormat="1" applyFont="1" applyBorder="1"/>
    <xf numFmtId="1" fontId="11" fillId="0" borderId="42" xfId="0" applyNumberFormat="1" applyFont="1" applyBorder="1" applyAlignment="1">
      <alignment horizontal="center"/>
    </xf>
    <xf numFmtId="1" fontId="11" fillId="0" borderId="43" xfId="0" applyNumberFormat="1" applyFont="1" applyBorder="1" applyAlignment="1">
      <alignment horizontal="center"/>
    </xf>
    <xf numFmtId="164" fontId="13" fillId="0" borderId="41" xfId="2" applyNumberFormat="1" applyFont="1" applyBorder="1" applyAlignment="1" applyProtection="1">
      <alignment horizontal="center"/>
      <protection locked="0"/>
    </xf>
    <xf numFmtId="164" fontId="13" fillId="0" borderId="42" xfId="2" applyNumberFormat="1" applyFont="1" applyBorder="1" applyAlignment="1" applyProtection="1">
      <alignment horizontal="left"/>
      <protection locked="0"/>
    </xf>
    <xf numFmtId="164" fontId="2" fillId="0" borderId="37" xfId="1" applyNumberFormat="1" applyFont="1" applyBorder="1" applyAlignment="1">
      <alignment horizontal="center"/>
    </xf>
    <xf numFmtId="164" fontId="2" fillId="0" borderId="37" xfId="1" applyNumberFormat="1" applyFont="1" applyBorder="1" applyAlignment="1" applyProtection="1">
      <alignment horizontal="left"/>
      <protection locked="0"/>
    </xf>
    <xf numFmtId="0" fontId="10" fillId="0" borderId="1" xfId="0" applyFont="1" applyBorder="1" applyAlignment="1">
      <alignment horizontal="center"/>
    </xf>
    <xf numFmtId="14" fontId="11" fillId="6" borderId="17" xfId="0" applyNumberFormat="1" applyFont="1" applyFill="1" applyBorder="1" applyProtection="1">
      <protection locked="0"/>
    </xf>
    <xf numFmtId="0" fontId="11" fillId="6" borderId="37" xfId="0" applyFont="1" applyFill="1" applyBorder="1" applyAlignment="1" applyProtection="1">
      <alignment horizontal="center"/>
      <protection locked="0"/>
    </xf>
    <xf numFmtId="4" fontId="11" fillId="6" borderId="37" xfId="0" applyNumberFormat="1" applyFont="1" applyFill="1" applyBorder="1"/>
    <xf numFmtId="164" fontId="13" fillId="6" borderId="37" xfId="2" applyNumberFormat="1" applyFont="1" applyFill="1" applyBorder="1" applyAlignment="1">
      <alignment horizontal="center"/>
    </xf>
    <xf numFmtId="164" fontId="13" fillId="6" borderId="37" xfId="2" applyNumberFormat="1" applyFont="1" applyFill="1" applyBorder="1" applyAlignment="1" applyProtection="1">
      <alignment horizontal="center"/>
      <protection locked="0"/>
    </xf>
    <xf numFmtId="164" fontId="13" fillId="6" borderId="37" xfId="2" applyNumberFormat="1" applyFont="1" applyFill="1" applyBorder="1" applyAlignment="1" applyProtection="1">
      <alignment horizontal="left"/>
      <protection locked="0"/>
    </xf>
    <xf numFmtId="0" fontId="11" fillId="6" borderId="0" xfId="0" applyFont="1" applyFill="1"/>
    <xf numFmtId="0" fontId="16" fillId="0" borderId="0" xfId="0" applyFont="1" applyAlignment="1">
      <alignment horizontal="center"/>
    </xf>
    <xf numFmtId="0" fontId="11" fillId="5" borderId="18" xfId="0" applyFont="1" applyFill="1" applyBorder="1" applyAlignment="1">
      <alignment horizontal="center"/>
    </xf>
    <xf numFmtId="0" fontId="14" fillId="0" borderId="0" xfId="0" applyFont="1" applyAlignment="1">
      <alignment horizontal="center"/>
    </xf>
    <xf numFmtId="4" fontId="11" fillId="6" borderId="41" xfId="0" applyNumberFormat="1" applyFont="1" applyFill="1" applyBorder="1"/>
    <xf numFmtId="4" fontId="11" fillId="6" borderId="37" xfId="0" applyNumberFormat="1" applyFont="1" applyFill="1" applyBorder="1" applyAlignment="1">
      <alignment vertical="center"/>
    </xf>
    <xf numFmtId="14" fontId="11" fillId="0" borderId="17" xfId="0" applyNumberFormat="1" applyFont="1" applyBorder="1" applyAlignment="1" applyProtection="1">
      <alignment horizontal="center"/>
      <protection locked="0"/>
    </xf>
    <xf numFmtId="4" fontId="11" fillId="0" borderId="37" xfId="0" applyNumberFormat="1" applyFont="1" applyBorder="1" applyAlignment="1">
      <alignment horizontal="center"/>
    </xf>
    <xf numFmtId="14" fontId="11" fillId="0" borderId="0" xfId="0" applyNumberFormat="1" applyFont="1"/>
    <xf numFmtId="0" fontId="6" fillId="0" borderId="0" xfId="0" applyFont="1" applyAlignment="1">
      <alignment horizontal="center"/>
    </xf>
    <xf numFmtId="164" fontId="3" fillId="0" borderId="37" xfId="2" applyNumberFormat="1" applyFont="1" applyBorder="1" applyAlignment="1" applyProtection="1">
      <alignment horizontal="center"/>
      <protection locked="0"/>
    </xf>
    <xf numFmtId="0" fontId="11" fillId="0" borderId="22" xfId="0" applyFont="1" applyBorder="1" applyAlignment="1">
      <alignment horizontal="center"/>
    </xf>
    <xf numFmtId="0" fontId="11" fillId="0" borderId="35" xfId="0" applyFont="1" applyBorder="1" applyAlignment="1">
      <alignment horizontal="center"/>
    </xf>
    <xf numFmtId="0" fontId="11" fillId="0" borderId="34" xfId="0" applyFont="1" applyBorder="1" applyAlignment="1">
      <alignment horizontal="center"/>
    </xf>
    <xf numFmtId="14" fontId="11" fillId="0" borderId="14" xfId="0" applyNumberFormat="1" applyFont="1" applyBorder="1"/>
    <xf numFmtId="43" fontId="11" fillId="0" borderId="15" xfId="5" applyFont="1" applyBorder="1" applyAlignment="1">
      <alignment horizontal="center"/>
    </xf>
    <xf numFmtId="0" fontId="11" fillId="0" borderId="15" xfId="0" applyFont="1" applyBorder="1" applyAlignment="1">
      <alignment horizontal="center" wrapText="1"/>
    </xf>
    <xf numFmtId="0" fontId="11" fillId="0" borderId="15" xfId="0" applyFont="1" applyBorder="1" applyAlignment="1">
      <alignment wrapText="1"/>
    </xf>
    <xf numFmtId="43" fontId="11" fillId="0" borderId="37" xfId="5" applyFont="1" applyBorder="1"/>
    <xf numFmtId="43" fontId="0" fillId="0" borderId="0" xfId="0" applyNumberFormat="1"/>
    <xf numFmtId="0" fontId="11" fillId="6" borderId="0" xfId="0" applyFont="1" applyFill="1" applyAlignment="1">
      <alignment horizontal="center"/>
    </xf>
    <xf numFmtId="1" fontId="11" fillId="6" borderId="36" xfId="0" applyNumberFormat="1" applyFont="1" applyFill="1" applyBorder="1" applyAlignment="1">
      <alignment horizontal="center"/>
    </xf>
    <xf numFmtId="1" fontId="11" fillId="6" borderId="38" xfId="0" applyNumberFormat="1" applyFont="1" applyFill="1" applyBorder="1" applyAlignment="1">
      <alignment horizontal="center"/>
    </xf>
    <xf numFmtId="1" fontId="11" fillId="6" borderId="39" xfId="0" applyNumberFormat="1" applyFont="1" applyFill="1" applyBorder="1" applyAlignment="1">
      <alignment horizontal="center"/>
    </xf>
    <xf numFmtId="0" fontId="11" fillId="4" borderId="36" xfId="0" applyFont="1" applyFill="1" applyBorder="1" applyAlignment="1" applyProtection="1">
      <alignment horizontal="center"/>
      <protection locked="0"/>
    </xf>
    <xf numFmtId="0" fontId="11" fillId="4" borderId="38" xfId="0" applyFont="1" applyFill="1" applyBorder="1" applyAlignment="1" applyProtection="1">
      <alignment horizontal="center"/>
      <protection locked="0"/>
    </xf>
    <xf numFmtId="0" fontId="10" fillId="0" borderId="45" xfId="0" applyFont="1" applyBorder="1" applyAlignment="1">
      <alignment horizontal="center" wrapText="1"/>
    </xf>
    <xf numFmtId="0" fontId="10" fillId="0" borderId="46" xfId="0" applyFont="1" applyBorder="1" applyAlignment="1">
      <alignment horizontal="center" wrapText="1"/>
    </xf>
    <xf numFmtId="0" fontId="10" fillId="0" borderId="47" xfId="0" applyFont="1" applyBorder="1" applyAlignment="1">
      <alignment horizontal="center" wrapText="1"/>
    </xf>
    <xf numFmtId="0" fontId="10" fillId="0" borderId="4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6" xfId="0" applyFont="1" applyBorder="1" applyAlignment="1">
      <alignment horizontal="center"/>
    </xf>
    <xf numFmtId="0" fontId="10" fillId="0" borderId="38" xfId="0" applyFont="1" applyBorder="1" applyAlignment="1">
      <alignment horizontal="center"/>
    </xf>
    <xf numFmtId="0" fontId="10" fillId="0" borderId="39" xfId="0" applyFont="1" applyBorder="1" applyAlignment="1">
      <alignment horizontal="center"/>
    </xf>
    <xf numFmtId="0" fontId="10" fillId="0" borderId="4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4" xfId="0" applyFont="1" applyBorder="1" applyAlignment="1">
      <alignment horizontal="center" vertical="center" wrapText="1"/>
    </xf>
    <xf numFmtId="0" fontId="1" fillId="0" borderId="0" xfId="0" applyFont="1" applyAlignment="1">
      <alignment horizontal="center"/>
    </xf>
    <xf numFmtId="1" fontId="11" fillId="0" borderId="36" xfId="0" applyNumberFormat="1" applyFont="1" applyBorder="1" applyAlignment="1">
      <alignment horizontal="center"/>
    </xf>
    <xf numFmtId="1" fontId="11" fillId="0" borderId="38" xfId="0" applyNumberFormat="1" applyFont="1" applyBorder="1" applyAlignment="1">
      <alignment horizontal="center"/>
    </xf>
    <xf numFmtId="1" fontId="11" fillId="0" borderId="39" xfId="0" applyNumberFormat="1" applyFont="1" applyBorder="1" applyAlignment="1">
      <alignment horizontal="center"/>
    </xf>
    <xf numFmtId="0" fontId="10" fillId="3" borderId="29" xfId="0" applyFont="1" applyFill="1" applyBorder="1" applyAlignment="1">
      <alignment horizontal="center"/>
    </xf>
    <xf numFmtId="0" fontId="10" fillId="3" borderId="30" xfId="0" applyFont="1" applyFill="1" applyBorder="1" applyAlignment="1">
      <alignment horizontal="center"/>
    </xf>
    <xf numFmtId="1" fontId="11" fillId="5" borderId="33" xfId="0" applyNumberFormat="1" applyFont="1" applyFill="1" applyBorder="1" applyAlignment="1">
      <alignment horizontal="center"/>
    </xf>
    <xf numFmtId="1" fontId="11" fillId="5" borderId="48" xfId="0" applyNumberFormat="1" applyFont="1" applyFill="1" applyBorder="1" applyAlignment="1">
      <alignment horizontal="center"/>
    </xf>
    <xf numFmtId="1" fontId="11" fillId="5" borderId="30" xfId="0" applyNumberFormat="1" applyFont="1" applyFill="1" applyBorder="1" applyAlignment="1">
      <alignment horizontal="center"/>
    </xf>
    <xf numFmtId="0" fontId="15" fillId="0" borderId="42" xfId="0" applyFont="1" applyBorder="1" applyAlignment="1">
      <alignment horizontal="center"/>
    </xf>
    <xf numFmtId="0" fontId="15" fillId="0" borderId="40" xfId="0" applyFont="1" applyBorder="1" applyAlignment="1">
      <alignment horizontal="center"/>
    </xf>
    <xf numFmtId="1" fontId="11" fillId="0" borderId="36" xfId="0" quotePrefix="1" applyNumberFormat="1" applyFont="1" applyBorder="1" applyAlignment="1">
      <alignment horizontal="center"/>
    </xf>
    <xf numFmtId="49" fontId="11" fillId="0" borderId="36" xfId="0" applyNumberFormat="1" applyFont="1" applyBorder="1" applyAlignment="1">
      <alignment horizontal="center"/>
    </xf>
    <xf numFmtId="49" fontId="11" fillId="0" borderId="38" xfId="0" applyNumberFormat="1" applyFont="1" applyBorder="1" applyAlignment="1">
      <alignment horizontal="center"/>
    </xf>
    <xf numFmtId="49" fontId="11" fillId="0" borderId="39" xfId="0" applyNumberFormat="1" applyFont="1" applyBorder="1" applyAlignment="1">
      <alignment horizontal="center"/>
    </xf>
    <xf numFmtId="0" fontId="11" fillId="0" borderId="36"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0" fontId="11" fillId="6" borderId="36" xfId="0" applyFont="1" applyFill="1" applyBorder="1" applyAlignment="1">
      <alignment horizontal="center"/>
    </xf>
    <xf numFmtId="0" fontId="11" fillId="6" borderId="38" xfId="0" applyFont="1" applyFill="1" applyBorder="1" applyAlignment="1">
      <alignment horizontal="center"/>
    </xf>
    <xf numFmtId="0" fontId="11" fillId="6" borderId="39" xfId="0" applyFont="1" applyFill="1" applyBorder="1" applyAlignment="1">
      <alignment horizontal="center"/>
    </xf>
    <xf numFmtId="0" fontId="1" fillId="0" borderId="27" xfId="0" applyFont="1" applyBorder="1" applyAlignment="1">
      <alignment horizontal="center"/>
    </xf>
    <xf numFmtId="0" fontId="1" fillId="0" borderId="31" xfId="0" applyFont="1" applyBorder="1" applyAlignment="1">
      <alignment horizontal="center"/>
    </xf>
    <xf numFmtId="0" fontId="1" fillId="0" borderId="28" xfId="0" applyFont="1" applyBorder="1" applyAlignment="1">
      <alignment horizontal="center"/>
    </xf>
    <xf numFmtId="0" fontId="1" fillId="0" borderId="22" xfId="0" applyFont="1" applyBorder="1" applyAlignment="1">
      <alignment horizontal="center"/>
    </xf>
    <xf numFmtId="0" fontId="1" fillId="0" borderId="32" xfId="0" applyFont="1" applyBorder="1" applyAlignment="1">
      <alignment horizontal="center"/>
    </xf>
    <xf numFmtId="0" fontId="1" fillId="0" borderId="23"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7" fillId="0" borderId="25"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26" xfId="0" applyFont="1" applyBorder="1" applyAlignment="1" applyProtection="1">
      <alignment horizontal="center"/>
      <protection locked="0"/>
    </xf>
  </cellXfs>
  <cellStyles count="6">
    <cellStyle name="Comma" xfId="5" builtinId="3"/>
    <cellStyle name="Normal" xfId="0" builtinId="0"/>
    <cellStyle name="Normal 2" xfId="3" xr:uid="{00000000-0005-0000-0000-000001000000}"/>
    <cellStyle name="Normal 3" xfId="4" xr:uid="{00000000-0005-0000-0000-000002000000}"/>
    <cellStyle name="Normal_Redistribution and journal forms.xls" xfId="1" xr:uid="{00000000-0005-0000-0000-000003000000}"/>
    <cellStyle name="Normal_Redistribution and journal forms.xls 2" xfId="2" xr:uid="{00000000-0005-0000-0000-000004000000}"/>
  </cellStyles>
  <dxfs count="148">
    <dxf>
      <fill>
        <patternFill>
          <bgColor indexed="26"/>
        </patternFill>
      </fill>
    </dxf>
    <dxf>
      <fill>
        <patternFill patternType="gray0625">
          <bgColor indexed="26"/>
        </patternFill>
      </fill>
    </dxf>
    <dxf>
      <fill>
        <patternFill patternType="gray0625">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ichelle Smith" id="{3CA71DAD-D2C7-47C7-8EDD-CFAABB3BA7C1}" userId="S::Michelle.Smith@surreyheath.gov.uk::9e0f5197-f150-4ff2-86e3-4ae48864f37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1-16T10:16:48.48" personId="{3CA71DAD-D2C7-47C7-8EDD-CFAABB3BA7C1}" id="{00D0EAE6-D8BE-4838-B8FF-23A9E1DB15CC}">
    <text>Please select Natwest credit card or Barclaycard procurement card depending on the card type you hold</text>
  </threadedComment>
  <threadedComment ref="B2" dT="2023-01-16T10:17:14.71" personId="{3CA71DAD-D2C7-47C7-8EDD-CFAABB3BA7C1}" id="{E13A36C8-2009-4406-A0E0-AB06A52BFDF7}">
    <text>Please enter your name</text>
  </threadedComment>
  <threadedComment ref="C3" dT="2023-01-16T10:13:18.86" personId="{3CA71DAD-D2C7-47C7-8EDD-CFAABB3BA7C1}" id="{DD208923-A181-4625-B208-E7118D02ABA8}">
    <text>Natwest - Statement start date is 11th of the month; Barclaycards - Statement start date is 12th of the month</text>
  </threadedComment>
  <threadedComment ref="E3" dT="2023-01-16T10:13:18.86" personId="{3CA71DAD-D2C7-47C7-8EDD-CFAABB3BA7C1}" id="{C05B2E28-0809-4B7B-9015-D7D27E2F5513}">
    <text>Natwest - Statement end date is 10th of the month; Barclaycards - Statement end date is 11th of the month</text>
  </threadedComment>
  <threadedComment ref="A7" dT="2023-01-16T10:46:01.83" personId="{3CA71DAD-D2C7-47C7-8EDD-CFAABB3BA7C1}" id="{16FE43BE-AFCA-4015-860A-435FB0D69729}">
    <text>Please enter date of transaction as per the date on your statement</text>
  </threadedComment>
  <threadedComment ref="F7" dT="2023-01-16T10:11:43.29" personId="{3CA71DAD-D2C7-47C7-8EDD-CFAABB3BA7C1}" id="{B1B01E62-75DE-4371-B1F4-AACA460D847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B06754BE-5E57-41A7-A388-7C425A79B14B}">
    <text>Please select most appropriate category from dropdown list</text>
  </threadedComment>
  <threadedComment ref="B8" dT="2023-01-16T10:32:33.72" personId="{3CA71DAD-D2C7-47C7-8EDD-CFAABB3BA7C1}" id="{75EB2823-379D-4473-B8A5-093DC1A5C439}">
    <text>Please select VAT code - see key below for definition of each code</text>
  </threadedComment>
  <threadedComment ref="C8" dT="2023-01-16T10:44:38.41" personId="{3CA71DAD-D2C7-47C7-8EDD-CFAABB3BA7C1}" id="{7CFCD047-E650-4F13-8166-2C51F2DEE1E9}">
    <text>Please enter same amount in Net and Gross amount columns if no VAT.  If there is VAT, please ensure net amount + VAT amount is equal to the Gross Amount</text>
  </threadedComment>
  <threadedComment ref="D8" dT="2023-01-16T10:45:06.89" personId="{3CA71DAD-D2C7-47C7-8EDD-CFAABB3BA7C1}" id="{041CDB07-39EA-4F68-A48E-7807D60C9128}">
    <text>Please enter amount if VAT code R or S is selected</text>
  </threadedComment>
  <threadedComment ref="E8" dT="2023-01-16T10:45:41.53" personId="{3CA71DAD-D2C7-47C7-8EDD-CFAABB3BA7C1}" id="{6BF3262E-FEC5-4E35-A117-3B220F53A627}">
    <text>Please enter net amount (this will be the same as the gross amount if the gross amount does not include any vat)</text>
  </threadedComment>
  <threadedComment ref="C22" dT="2023-01-16T10:48:37.32" personId="{3CA71DAD-D2C7-47C7-8EDD-CFAABB3BA7C1}" id="{D349BD52-6BEC-469F-BD1E-766AA01AE6DF}">
    <text>Please ensure this Total agrees to the total amount shown on your statement (and agrees to the sum of the VAT amount and Net Amount columns on this spreadsheet)</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23-01-16T10:16:48.48" personId="{3CA71DAD-D2C7-47C7-8EDD-CFAABB3BA7C1}" id="{6A8A1082-AE63-495E-A31C-BE3F94BCA7DB}">
    <text>Please select Natwest credit card or Barclaycard procurement card depending on the card type you hold</text>
  </threadedComment>
  <threadedComment ref="B2" dT="2023-01-16T10:17:14.71" personId="{3CA71DAD-D2C7-47C7-8EDD-CFAABB3BA7C1}" id="{40EC7A90-40B2-487E-A98B-D9F6FCB0B486}">
    <text>Please enter your name</text>
  </threadedComment>
  <threadedComment ref="C3" dT="2023-01-16T10:13:18.86" personId="{3CA71DAD-D2C7-47C7-8EDD-CFAABB3BA7C1}" id="{87708E55-3655-4E0C-9343-C0B67805360C}">
    <text>Natwest - Statement start date is 11th of the month; Barclaycards - Statement start date is 12th of the month</text>
  </threadedComment>
  <threadedComment ref="E3" dT="2023-01-16T10:13:18.86" personId="{3CA71DAD-D2C7-47C7-8EDD-CFAABB3BA7C1}" id="{4F3BA624-430C-4E18-86E2-159B9AB08BA9}">
    <text>Natwest - Statement end date is 10th of the month; Barclaycards - Statement end date is 11th of the month</text>
  </threadedComment>
  <threadedComment ref="A7" dT="2023-01-16T10:46:01.83" personId="{3CA71DAD-D2C7-47C7-8EDD-CFAABB3BA7C1}" id="{46FC71CD-106D-4C45-8E98-D113263B88BD}">
    <text>Please enter date of transaction as per the date on your statement</text>
  </threadedComment>
  <threadedComment ref="F7" dT="2023-01-16T10:11:43.29" personId="{3CA71DAD-D2C7-47C7-8EDD-CFAABB3BA7C1}" id="{36E73EE9-068D-467B-8BEF-CE4FA83DB7B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C5C7389E-A837-4511-9726-32CE2ACA3285}">
    <text>Please select most appropriate category from dropdown list</text>
  </threadedComment>
  <threadedComment ref="B8" dT="2023-01-16T10:32:33.72" personId="{3CA71DAD-D2C7-47C7-8EDD-CFAABB3BA7C1}" id="{8723B21C-A0B7-45B1-B87F-3F681BAB9242}">
    <text>Please select VAT code - see key below for definition of each code</text>
  </threadedComment>
  <threadedComment ref="C8" dT="2023-01-16T10:44:38.41" personId="{3CA71DAD-D2C7-47C7-8EDD-CFAABB3BA7C1}" id="{0943F7E9-4158-44F2-8552-ED26CB470083}">
    <text>Please enter same amount in Net and Gross amount columns if no VAT.  If there is VAT, please ensure net amount + VAT amount is equal to the Gross Amount</text>
  </threadedComment>
  <threadedComment ref="D8" dT="2023-01-16T10:45:06.89" personId="{3CA71DAD-D2C7-47C7-8EDD-CFAABB3BA7C1}" id="{00AA189F-EBE3-48EA-B2EE-A4D1EC312739}">
    <text>Please enter amount if VAT code R or S is selected</text>
  </threadedComment>
  <threadedComment ref="E8" dT="2023-01-16T10:45:41.53" personId="{3CA71DAD-D2C7-47C7-8EDD-CFAABB3BA7C1}" id="{E53C67DF-EBA4-4433-A3FB-22F7F585DDC8}">
    <text>Please enter net amount (this will be the same as the gross amount if the gross amount does not include any vat)</text>
  </threadedComment>
  <threadedComment ref="C17" dT="2023-01-16T10:48:37.32" personId="{3CA71DAD-D2C7-47C7-8EDD-CFAABB3BA7C1}" id="{BF2E4BBC-65B3-4946-8AD8-3BBEF9464BA4}">
    <text>Please ensure this Total agrees to the total amount shown on your statement (and agrees to the sum of the VAT amount and Net Amount columns on this spreadsheet)</text>
  </threadedComment>
  <threadedComment ref="D17" dT="2023-01-16T10:48:37.32" personId="{3CA71DAD-D2C7-47C7-8EDD-CFAABB3BA7C1}" id="{70A44465-F973-4A01-B9A1-F4D62A299742}">
    <text>Please ensure this Total agrees to the total amount shown on your statement (and agrees to the sum of the VAT amount and Net Amount columns on this spreadsheet)</text>
  </threadedComment>
  <threadedComment ref="E17" dT="2023-01-16T10:48:37.32" personId="{3CA71DAD-D2C7-47C7-8EDD-CFAABB3BA7C1}" id="{A69B5FF2-A5E1-47AF-BDCA-CD0CC78D7405}">
    <text>Please ensure this Total agrees to the total amount shown on your statement (and agrees to the sum of the VAT amount and Net Amount columns on this spreadsheet)</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23-01-16T10:16:48.48" personId="{3CA71DAD-D2C7-47C7-8EDD-CFAABB3BA7C1}" id="{5F81F8D3-E038-48B5-8EA8-DCD18F9F03FF}">
    <text>Please select Natwest credit card or Barclaycard procurement card depending on the card type you hold</text>
  </threadedComment>
  <threadedComment ref="B2" dT="2023-01-16T10:17:14.71" personId="{3CA71DAD-D2C7-47C7-8EDD-CFAABB3BA7C1}" id="{14376696-0823-4E70-967C-CE9B80A110DA}">
    <text>Please enter your name</text>
  </threadedComment>
  <threadedComment ref="C3" dT="2023-01-16T10:13:18.86" personId="{3CA71DAD-D2C7-47C7-8EDD-CFAABB3BA7C1}" id="{02462B38-B114-4AC4-9489-0FF8D24C8B7C}">
    <text>Natwest - Statement start date is 11th of the month; Barclaycards - Statement start date is 12th of the month</text>
  </threadedComment>
  <threadedComment ref="E3" dT="2023-01-16T10:13:18.86" personId="{3CA71DAD-D2C7-47C7-8EDD-CFAABB3BA7C1}" id="{39388083-E5BD-4EE4-963B-796AC6CADFDD}">
    <text>Natwest - Statement end date is 10th of the month; Barclaycards - Statement end date is 11th of the month</text>
  </threadedComment>
  <threadedComment ref="A7" dT="2023-01-16T10:46:01.83" personId="{3CA71DAD-D2C7-47C7-8EDD-CFAABB3BA7C1}" id="{032E8C26-7C5E-474F-BE1B-1E9620E6F517}">
    <text>Please enter date of transaction as per the date on your statement</text>
  </threadedComment>
  <threadedComment ref="F7" dT="2023-01-16T10:11:43.29" personId="{3CA71DAD-D2C7-47C7-8EDD-CFAABB3BA7C1}" id="{06728527-22DD-4A03-B571-AE03EEC51F6E}">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76F04AD8-E36D-495B-A7BC-9EBD57C27177}">
    <text>Please select most appropriate category from dropdown list</text>
  </threadedComment>
  <threadedComment ref="B8" dT="2023-01-16T10:32:33.72" personId="{3CA71DAD-D2C7-47C7-8EDD-CFAABB3BA7C1}" id="{2F907EC9-65E9-4D56-A2D1-99352FF42EB1}">
    <text>Please select VAT code - see key below for definition of each code</text>
  </threadedComment>
  <threadedComment ref="C8" dT="2023-01-16T10:44:38.41" personId="{3CA71DAD-D2C7-47C7-8EDD-CFAABB3BA7C1}" id="{21DC4BA8-90A4-4B8F-9760-4DD41EC5A095}">
    <text>Please enter same amount in Net and Gross amount columns if no VAT.  If there is VAT, please ensure net amount + VAT amount is equal to the Gross Amount</text>
  </threadedComment>
  <threadedComment ref="D8" dT="2023-01-16T10:45:06.89" personId="{3CA71DAD-D2C7-47C7-8EDD-CFAABB3BA7C1}" id="{C3E317BA-D233-4DC0-8081-96B032C381D0}">
    <text>Please enter amount if VAT code R or S is selected</text>
  </threadedComment>
  <threadedComment ref="E8" dT="2023-01-16T10:45:41.53" personId="{3CA71DAD-D2C7-47C7-8EDD-CFAABB3BA7C1}" id="{75C59519-E018-495D-A569-28B5F81FED8A}">
    <text>Please enter net amount (this will be the same as the gross amount if the gross amount does not include any vat)</text>
  </threadedComment>
  <threadedComment ref="C27" dT="2023-01-16T10:48:37.32" personId="{3CA71DAD-D2C7-47C7-8EDD-CFAABB3BA7C1}" id="{13FDAA29-09FC-4CEB-AD6F-EE83FF5DC0EA}">
    <text>Please ensure this Total agrees to the total amount shown on your statement (and agrees to the sum of the VAT amount and Net Amount columns on this spreadsheet)</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23-01-16T10:16:48.48" personId="{3CA71DAD-D2C7-47C7-8EDD-CFAABB3BA7C1}" id="{A3615008-CA12-4987-B323-D869D53E10A2}">
    <text>Please select Natwest credit card or Barclaycard procurement card depending on the card type you hold</text>
  </threadedComment>
  <threadedComment ref="B2" dT="2023-01-16T10:17:14.71" personId="{3CA71DAD-D2C7-47C7-8EDD-CFAABB3BA7C1}" id="{EBBE27A4-D7E5-4612-A3C5-3B6580473C83}">
    <text>Please enter your name</text>
  </threadedComment>
  <threadedComment ref="C3" dT="2023-01-16T10:13:18.86" personId="{3CA71DAD-D2C7-47C7-8EDD-CFAABB3BA7C1}" id="{B34EDE3B-0A04-43F4-AAC1-2E4701145F29}">
    <text>Natwest - Statement start date is 11th of the month; Barclaycards - Statement start date is 12th of the month</text>
  </threadedComment>
  <threadedComment ref="E3" dT="2023-01-16T10:13:18.86" personId="{3CA71DAD-D2C7-47C7-8EDD-CFAABB3BA7C1}" id="{CC170644-A310-4FB6-9261-5F60912E57AB}">
    <text>Natwest - Statement end date is 10th of the month; Barclaycards - Statement end date is 11th of the month</text>
  </threadedComment>
  <threadedComment ref="A7" dT="2023-01-16T10:46:01.83" personId="{3CA71DAD-D2C7-47C7-8EDD-CFAABB3BA7C1}" id="{7899F5C9-8484-451E-A946-A70F3BF48460}">
    <text>Please enter date of transaction as per the date on your statement</text>
  </threadedComment>
  <threadedComment ref="F7" dT="2023-01-16T10:11:43.29" personId="{3CA71DAD-D2C7-47C7-8EDD-CFAABB3BA7C1}" id="{F4BE3C9B-F714-4866-A468-C0568A1B3BD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B49BF25C-012D-48F6-9136-1FAB0C3AAF0C}">
    <text>Please select most appropriate category from dropdown list</text>
  </threadedComment>
  <threadedComment ref="B8" dT="2023-01-16T10:32:33.72" personId="{3CA71DAD-D2C7-47C7-8EDD-CFAABB3BA7C1}" id="{FBC6C7C6-ED85-4A2E-836A-B87CC960E774}">
    <text>Please select VAT code - see key below for definition of each code</text>
  </threadedComment>
  <threadedComment ref="C8" dT="2023-01-16T10:44:38.41" personId="{3CA71DAD-D2C7-47C7-8EDD-CFAABB3BA7C1}" id="{C93B146D-35F3-4AA6-9493-131494DFD076}">
    <text>Please enter same amount in Net and Gross amount columns if no VAT.  If there is VAT, please ensure net amount + VAT amount is equal to the Gross Amount</text>
  </threadedComment>
  <threadedComment ref="D8" dT="2023-01-16T10:45:06.89" personId="{3CA71DAD-D2C7-47C7-8EDD-CFAABB3BA7C1}" id="{9D588EFA-E2DF-4B62-9C13-74A10E38FFEE}">
    <text>Please enter amount if VAT code R or S is selected</text>
  </threadedComment>
  <threadedComment ref="E8" dT="2023-01-16T10:45:41.53" personId="{3CA71DAD-D2C7-47C7-8EDD-CFAABB3BA7C1}" id="{A890C5BA-E4C1-4FCB-BB9A-4D27A0807A2F}">
    <text>Please enter net amount (this will be the same as the gross amount if the gross amount does not include any vat)</text>
  </threadedComment>
  <threadedComment ref="C19" dT="2023-01-16T10:48:37.32" personId="{3CA71DAD-D2C7-47C7-8EDD-CFAABB3BA7C1}" id="{71C1704D-F571-412A-9849-3FB627E79C5F}">
    <text>Please ensure this Total agrees to the total amount shown on your statement (and agrees to the sum of the VAT amount and Net Amount columns on this spreadsheet)</text>
  </threadedComment>
</ThreadedComments>
</file>

<file path=xl/threadedComments/threadedComment13.xml><?xml version="1.0" encoding="utf-8"?>
<ThreadedComments xmlns="http://schemas.microsoft.com/office/spreadsheetml/2018/threadedcomments" xmlns:x="http://schemas.openxmlformats.org/spreadsheetml/2006/main">
  <threadedComment ref="B1" dT="2023-01-16T10:16:48.48" personId="{3CA71DAD-D2C7-47C7-8EDD-CFAABB3BA7C1}" id="{74DC169E-90F0-45C9-A643-B270D1AE6FB2}">
    <text>Please select Natwest credit card or Barclaycard procurement card depending on the card type you hold</text>
  </threadedComment>
  <threadedComment ref="B2" dT="2023-01-16T10:17:14.71" personId="{3CA71DAD-D2C7-47C7-8EDD-CFAABB3BA7C1}" id="{57033CD6-E66D-440E-9A02-503DA355AF51}">
    <text>Please enter your name</text>
  </threadedComment>
  <threadedComment ref="C3" dT="2023-01-16T10:13:18.86" personId="{3CA71DAD-D2C7-47C7-8EDD-CFAABB3BA7C1}" id="{CCCF5544-3105-41E5-9B18-CC6F6E378FF4}">
    <text>Natwest - Statement start date is 11th of the month; Barclaycards - Statement start date is 12th of the month</text>
  </threadedComment>
  <threadedComment ref="E3" dT="2023-01-16T10:13:18.86" personId="{3CA71DAD-D2C7-47C7-8EDD-CFAABB3BA7C1}" id="{FC0D2833-11BE-4DC6-B87D-723BCB3F1C55}">
    <text>Natwest - Statement end date is 10th of the month; Barclaycards - Statement end date is 11th of the month</text>
  </threadedComment>
  <threadedComment ref="A7" dT="2023-01-16T10:46:01.83" personId="{3CA71DAD-D2C7-47C7-8EDD-CFAABB3BA7C1}" id="{E6F68B0D-9B3C-41FE-81B4-C2B46CECA6A6}">
    <text>Please enter date of transaction as per the date on your statement</text>
  </threadedComment>
  <threadedComment ref="F7" dT="2023-01-16T10:11:43.29" personId="{3CA71DAD-D2C7-47C7-8EDD-CFAABB3BA7C1}" id="{FE10D075-EDAC-40F5-9BD8-46D62310527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616A0043-6D1A-4107-A73C-4AC799578071}">
    <text>Please select most appropriate category from dropdown list</text>
  </threadedComment>
  <threadedComment ref="B8" dT="2023-01-16T10:32:33.72" personId="{3CA71DAD-D2C7-47C7-8EDD-CFAABB3BA7C1}" id="{EEDDC8CF-1BB6-4E95-B7EF-B44ECD45A142}">
    <text>Please select VAT code - see key below for definition of each code</text>
  </threadedComment>
  <threadedComment ref="C8" dT="2023-01-16T10:44:38.41" personId="{3CA71DAD-D2C7-47C7-8EDD-CFAABB3BA7C1}" id="{79842C9C-B1AC-4A9B-B9F6-16A671C80645}">
    <text>Please enter same amount in Net and Gross amount columns if no VAT.  If there is VAT, please ensure net amount + VAT amount is equal to the Gross Amount</text>
  </threadedComment>
  <threadedComment ref="D8" dT="2023-01-16T10:45:06.89" personId="{3CA71DAD-D2C7-47C7-8EDD-CFAABB3BA7C1}" id="{DAC089C1-EDE8-477B-BA05-197F623614B2}">
    <text>Please enter amount if VAT code R or S is selected</text>
  </threadedComment>
  <threadedComment ref="E8" dT="2023-01-16T10:45:41.53" personId="{3CA71DAD-D2C7-47C7-8EDD-CFAABB3BA7C1}" id="{857F3C52-4ABE-44A3-A92B-CC3461A32570}">
    <text>Please enter net amount (this will be the same as the gross amount if the gross amount does not include any vat)</text>
  </threadedComment>
  <threadedComment ref="C22" dT="2023-01-16T10:48:37.32" personId="{3CA71DAD-D2C7-47C7-8EDD-CFAABB3BA7C1}" id="{5768C575-E74D-4079-A77A-2B42711917C9}">
    <text>Please ensure this Total agrees to the total amount shown on your statement (and agrees to the sum of the VAT amount and Net Amount columns on this spreadsheet)</text>
  </threadedComment>
</ThreadedComments>
</file>

<file path=xl/threadedComments/threadedComment14.xml><?xml version="1.0" encoding="utf-8"?>
<ThreadedComments xmlns="http://schemas.microsoft.com/office/spreadsheetml/2018/threadedcomments" xmlns:x="http://schemas.openxmlformats.org/spreadsheetml/2006/main">
  <threadedComment ref="B1" dT="2023-01-16T10:16:48.48" personId="{3CA71DAD-D2C7-47C7-8EDD-CFAABB3BA7C1}" id="{8D07C506-6448-4CD1-8951-6F552033D571}">
    <text>Please select Natwest credit card or Barclaycard procurement card depending on the card type you hold</text>
  </threadedComment>
  <threadedComment ref="B2" dT="2023-01-16T10:17:14.71" personId="{3CA71DAD-D2C7-47C7-8EDD-CFAABB3BA7C1}" id="{0C4A8E4D-59EF-4C5D-A40B-3830085FE5BE}">
    <text>Please enter your name</text>
  </threadedComment>
  <threadedComment ref="C3" dT="2023-01-16T10:13:18.86" personId="{3CA71DAD-D2C7-47C7-8EDD-CFAABB3BA7C1}" id="{E809833E-9942-4818-889E-DB2E4F111365}">
    <text>Natwest - Statement start date is 11th of the month; Barclaycards - Statement start date is 12th of the month</text>
  </threadedComment>
  <threadedComment ref="E3" dT="2023-01-16T10:13:18.86" personId="{3CA71DAD-D2C7-47C7-8EDD-CFAABB3BA7C1}" id="{B2BF2D41-081C-4839-8CBA-80D6DD306E83}">
    <text>Natwest - Statement end date is 10th of the month; Barclaycards - Statement end date is 11th of the month</text>
  </threadedComment>
  <threadedComment ref="A7" dT="2023-01-16T10:46:01.83" personId="{3CA71DAD-D2C7-47C7-8EDD-CFAABB3BA7C1}" id="{F4866DB5-2059-4F04-94D5-5A890D0EE01F}">
    <text>Please enter date of transaction as per the date on your statement</text>
  </threadedComment>
  <threadedComment ref="F7" dT="2023-01-16T10:11:43.29" personId="{3CA71DAD-D2C7-47C7-8EDD-CFAABB3BA7C1}" id="{C435716D-DB81-40BD-9528-40772DE47B18}">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EC86B946-EE5C-446E-A8E4-143BE2F5B11F}">
    <text>Please select most appropriate category from dropdown list</text>
  </threadedComment>
  <threadedComment ref="B8" dT="2023-01-16T10:32:33.72" personId="{3CA71DAD-D2C7-47C7-8EDD-CFAABB3BA7C1}" id="{86BFB870-12CB-4792-AB38-C1DA4D4D6219}">
    <text>Please select VAT code - see key below for definition of each code</text>
  </threadedComment>
  <threadedComment ref="C8" dT="2023-01-16T10:44:38.41" personId="{3CA71DAD-D2C7-47C7-8EDD-CFAABB3BA7C1}" id="{A5258A07-FA9B-4727-8B06-EA61692DE002}">
    <text>Please enter same amount in Net and Gross amount columns if no VAT.  If there is VAT, please ensure net amount + VAT amount is equal to the Gross Amount</text>
  </threadedComment>
  <threadedComment ref="D8" dT="2023-01-16T10:45:06.89" personId="{3CA71DAD-D2C7-47C7-8EDD-CFAABB3BA7C1}" id="{2089E4B3-2920-45B5-A855-2D0F8C1AD962}">
    <text>Please enter amount if VAT code R or S is selected</text>
  </threadedComment>
  <threadedComment ref="E8" dT="2023-01-16T10:45:41.53" personId="{3CA71DAD-D2C7-47C7-8EDD-CFAABB3BA7C1}" id="{4E6CEDF6-B9BF-46B0-8821-91133BC83C55}">
    <text>Please enter net amount (this will be the same as the gross amount if the gross amount does not include any vat)</text>
  </threadedComment>
  <threadedComment ref="C22" dT="2023-01-16T10:48:37.32" personId="{3CA71DAD-D2C7-47C7-8EDD-CFAABB3BA7C1}" id="{D9B1A0D1-4F42-4D53-B0CD-5F838F8A4A0F}">
    <text>Please ensure this Total agrees to the total amount shown on your statement (and agrees to the sum of the VAT amount and Net Amount columns on this spreadsheet)</text>
  </threadedComment>
</ThreadedComments>
</file>

<file path=xl/threadedComments/threadedComment15.xml><?xml version="1.0" encoding="utf-8"?>
<ThreadedComments xmlns="http://schemas.microsoft.com/office/spreadsheetml/2018/threadedcomments" xmlns:x="http://schemas.openxmlformats.org/spreadsheetml/2006/main">
  <threadedComment ref="B1" dT="2023-01-16T10:16:48.48" personId="{3CA71DAD-D2C7-47C7-8EDD-CFAABB3BA7C1}" id="{F08D4BE8-37BB-4865-9D9E-35E7BE56DC60}">
    <text>Please select Natwest credit card or Barclaycard procurement card depending on the card type you hold</text>
  </threadedComment>
  <threadedComment ref="B2" dT="2023-01-16T10:17:14.71" personId="{3CA71DAD-D2C7-47C7-8EDD-CFAABB3BA7C1}" id="{ABBB7D21-2616-4F7B-8281-A15F51455284}">
    <text>Please enter your name</text>
  </threadedComment>
  <threadedComment ref="C3" dT="2023-01-16T10:13:18.86" personId="{3CA71DAD-D2C7-47C7-8EDD-CFAABB3BA7C1}" id="{A371A453-DCA9-48CA-BD2F-53701BEDE4B0}">
    <text>Natwest - Statement start date is 11th of the month; Barclaycards - Statement start date is 12th of the month</text>
  </threadedComment>
  <threadedComment ref="E3" dT="2023-01-16T10:13:18.86" personId="{3CA71DAD-D2C7-47C7-8EDD-CFAABB3BA7C1}" id="{2C09F81A-15BE-4A85-99E3-A52981E822A5}">
    <text>Natwest - Statement end date is 10th of the month; Barclaycards - Statement end date is 11th of the month</text>
  </threadedComment>
  <threadedComment ref="A7" dT="2023-01-16T10:46:01.83" personId="{3CA71DAD-D2C7-47C7-8EDD-CFAABB3BA7C1}" id="{A126E702-89BB-475A-B416-D32A068EB0F7}">
    <text>Please enter date of transaction as per the date on your statement</text>
  </threadedComment>
  <threadedComment ref="F7" dT="2023-01-16T10:11:43.29" personId="{3CA71DAD-D2C7-47C7-8EDD-CFAABB3BA7C1}" id="{98B39A28-9C87-48CD-BE6B-5A93BFD0B84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05D3C637-90DE-492C-B492-CD179E9D5CD4}">
    <text>Please select most appropriate category from dropdown list</text>
  </threadedComment>
  <threadedComment ref="B8" dT="2023-01-16T10:32:33.72" personId="{3CA71DAD-D2C7-47C7-8EDD-CFAABB3BA7C1}" id="{68F9A5C5-21AA-485B-BA6C-6DBD3B33FF2D}">
    <text>Please select VAT code - see key below for definition of each code</text>
  </threadedComment>
  <threadedComment ref="C8" dT="2023-01-16T10:44:38.41" personId="{3CA71DAD-D2C7-47C7-8EDD-CFAABB3BA7C1}" id="{57784ECE-1DE3-46E2-A55B-10A789D0BCF4}">
    <text>Please enter same amount in Net and Gross amount columns if no VAT.  If there is VAT, please ensure net amount + VAT amount is equal to the Gross Amount</text>
  </threadedComment>
  <threadedComment ref="D8" dT="2023-01-16T10:45:06.89" personId="{3CA71DAD-D2C7-47C7-8EDD-CFAABB3BA7C1}" id="{3C8EB304-9B3D-46AF-A3B1-A5A709280206}">
    <text>Please enter amount if VAT code R or S is selected</text>
  </threadedComment>
  <threadedComment ref="E8" dT="2023-01-16T10:45:41.53" personId="{3CA71DAD-D2C7-47C7-8EDD-CFAABB3BA7C1}" id="{6C57B6EB-9C87-4B09-9430-6FCC806A712D}">
    <text>Please enter net amount (this will be the same as the gross amount if the gross amount does not include any vat)</text>
  </threadedComment>
  <threadedComment ref="C23" dT="2023-01-16T10:48:37.32" personId="{3CA71DAD-D2C7-47C7-8EDD-CFAABB3BA7C1}" id="{FA50D935-AA37-4ECC-A112-0927555CB007}">
    <text>Please ensure this Total agrees to the total amount shown on your statement (and agrees to the sum of the VAT amount and Net Amount columns on this spreadsheet)</text>
  </threadedComment>
</ThreadedComments>
</file>

<file path=xl/threadedComments/threadedComment16.xml><?xml version="1.0" encoding="utf-8"?>
<ThreadedComments xmlns="http://schemas.microsoft.com/office/spreadsheetml/2018/threadedcomments" xmlns:x="http://schemas.openxmlformats.org/spreadsheetml/2006/main">
  <threadedComment ref="C1" dT="2023-01-16T10:16:48.48" personId="{3CA71DAD-D2C7-47C7-8EDD-CFAABB3BA7C1}" id="{C05898A5-DE46-4128-BB12-F416F31047BE}">
    <text>Please select Natwest credit card or Barclaycard procurement card depending on the card type you hold</text>
  </threadedComment>
  <threadedComment ref="C2" dT="2023-01-16T10:17:14.71" personId="{3CA71DAD-D2C7-47C7-8EDD-CFAABB3BA7C1}" id="{48A0EB41-9927-4AA0-8F7A-669C07C0020A}">
    <text>Please enter your name</text>
  </threadedComment>
  <threadedComment ref="D3" dT="2023-01-16T10:13:18.86" personId="{3CA71DAD-D2C7-47C7-8EDD-CFAABB3BA7C1}" id="{60A02526-04D0-455E-9C8E-014DDA1C03A6}">
    <text>Natwest - Statement start date is 11th of the month; Barclaycards - Statement start date is 12th of the month</text>
  </threadedComment>
  <threadedComment ref="F3" dT="2023-01-16T10:13:18.86" personId="{3CA71DAD-D2C7-47C7-8EDD-CFAABB3BA7C1}" id="{150FC4B5-FB72-4BD9-981A-C98168BF4E9D}">
    <text>Natwest - Statement end date is 10th of the month; Barclaycards - Statement end date is 11th of the month</text>
  </threadedComment>
  <threadedComment ref="B7" dT="2023-01-16T10:46:01.83" personId="{3CA71DAD-D2C7-47C7-8EDD-CFAABB3BA7C1}" id="{EC15E357-2D56-45B1-ACD4-23E5E384E67D}">
    <text>Please enter date of transaction as per the date on your statement</text>
  </threadedComment>
  <threadedComment ref="G7" dT="2023-01-16T10:11:43.29" personId="{3CA71DAD-D2C7-47C7-8EDD-CFAABB3BA7C1}" id="{D29B1277-0ABC-4E63-9615-A9FBA0CFFC5E}">
    <text>The GL code consists of up to 12 digits as is made up of 3 digits for cost centre, 4 digits for detail code and optionally 5 digits for classification code (the three components are separated by /   An example code is 200/4020/20005</text>
  </threadedComment>
  <threadedComment ref="M7" dT="2023-01-16T10:42:23.53" personId="{3CA71DAD-D2C7-47C7-8EDD-CFAABB3BA7C1}" id="{4CB7F717-9E08-40D7-BA80-26A7F136150D}">
    <text>Please select most appropriate category from dropdown list</text>
  </threadedComment>
  <threadedComment ref="C8" dT="2023-01-16T10:32:33.72" personId="{3CA71DAD-D2C7-47C7-8EDD-CFAABB3BA7C1}" id="{BA3DF587-D975-4AF0-B130-418B7352E71C}">
    <text>Please select VAT code - see key below for definition of each code</text>
  </threadedComment>
  <threadedComment ref="D8" dT="2023-01-16T10:44:38.41" personId="{3CA71DAD-D2C7-47C7-8EDD-CFAABB3BA7C1}" id="{9CBB2803-162D-48BF-A1C3-442A72A6207A}">
    <text>Please enter same amount in Net and Gross amount columns if no VAT.  If there is VAT, please ensure net amount + VAT amount is equal to the Gross Amount</text>
  </threadedComment>
  <threadedComment ref="E8" dT="2023-01-16T10:45:06.89" personId="{3CA71DAD-D2C7-47C7-8EDD-CFAABB3BA7C1}" id="{067248E4-366F-4A55-A1F3-CEC24626F3E6}">
    <text>Please enter amount if VAT code R or S is selected</text>
  </threadedComment>
  <threadedComment ref="F8" dT="2023-01-16T10:45:41.53" personId="{3CA71DAD-D2C7-47C7-8EDD-CFAABB3BA7C1}" id="{611FA8CC-DD6B-41B7-A5FC-BC766DD99FB0}">
    <text>Please enter net amount (this will be the same as the gross amount if the gross amount does not include any vat)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1-16T10:16:48.48" personId="{3CA71DAD-D2C7-47C7-8EDD-CFAABB3BA7C1}" id="{C93E836F-45E2-4867-BFA7-B7034103ED3B}">
    <text>Please select Natwest credit card or Barclaycard procurement card depending on the card type you hold</text>
  </threadedComment>
  <threadedComment ref="B2" dT="2023-01-16T10:17:14.71" personId="{3CA71DAD-D2C7-47C7-8EDD-CFAABB3BA7C1}" id="{0D0E858C-EA59-4D62-9EDA-7F15BD7C389B}">
    <text>Please enter your name</text>
  </threadedComment>
  <threadedComment ref="C3" dT="2023-01-16T10:13:18.86" personId="{3CA71DAD-D2C7-47C7-8EDD-CFAABB3BA7C1}" id="{7981B531-EC0A-4F3E-A4C1-C7B6285145B0}">
    <text>Natwest - Statement start date is 11th of the month; Barclaycards - Statement start date is 12th of the month</text>
  </threadedComment>
  <threadedComment ref="E3" dT="2023-01-16T10:13:18.86" personId="{3CA71DAD-D2C7-47C7-8EDD-CFAABB3BA7C1}" id="{4C49FE13-B618-4008-805C-C1522905EFD4}">
    <text>Natwest - Statement end date is 10th of the month; Barclaycards - Statement end date is 11th of the month</text>
  </threadedComment>
  <threadedComment ref="A7" dT="2023-01-16T10:46:01.83" personId="{3CA71DAD-D2C7-47C7-8EDD-CFAABB3BA7C1}" id="{B34C568B-4C3E-41C7-AE71-66BB89DA9A8D}">
    <text>Please enter date of transaction as per the date on your statement</text>
  </threadedComment>
  <threadedComment ref="F7" dT="2023-01-16T10:11:43.29" personId="{3CA71DAD-D2C7-47C7-8EDD-CFAABB3BA7C1}" id="{1E7A6878-CDB9-472C-9EFD-F2378115B59E}">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F1DBF86E-6459-4D4B-903F-A5458747D7B1}">
    <text>Please select most appropriate category from dropdown list</text>
  </threadedComment>
  <threadedComment ref="B8" dT="2023-01-16T10:32:33.72" personId="{3CA71DAD-D2C7-47C7-8EDD-CFAABB3BA7C1}" id="{BC9BD984-0128-468F-A84F-13546F13066A}">
    <text>Please select VAT code - see key below for definition of each code</text>
  </threadedComment>
  <threadedComment ref="C8" dT="2023-01-16T10:44:38.41" personId="{3CA71DAD-D2C7-47C7-8EDD-CFAABB3BA7C1}" id="{9DDF3823-8B5C-43AC-B9CA-3E5AA1333593}">
    <text>Please enter same amount in Net and Gross amount columns if no VAT.  If there is VAT, please ensure net amount + VAT amount is equal to the Gross Amount</text>
  </threadedComment>
  <threadedComment ref="D8" dT="2023-01-16T10:45:06.89" personId="{3CA71DAD-D2C7-47C7-8EDD-CFAABB3BA7C1}" id="{2E282255-1E60-4780-A048-99574FDDE9F6}">
    <text>Please enter amount if VAT code R or S is selected</text>
  </threadedComment>
  <threadedComment ref="E8" dT="2023-01-16T10:45:41.53" personId="{3CA71DAD-D2C7-47C7-8EDD-CFAABB3BA7C1}" id="{F9DC5DF9-D785-492D-8666-9E97FD383857}">
    <text>Please enter net amount (this will be the same as the gross amount if the gross amount does not include any vat)</text>
  </threadedComment>
  <threadedComment ref="C22" dT="2023-01-16T10:48:37.32" personId="{3CA71DAD-D2C7-47C7-8EDD-CFAABB3BA7C1}" id="{61EF38CA-7B42-4DA1-8787-2AB27803A5B5}">
    <text>Please ensure this Total agrees to the total amount shown on your statement (and agrees to the sum of the VAT amount and Net Amount columns on this spreadsheet)</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1-16T10:16:48.48" personId="{3CA71DAD-D2C7-47C7-8EDD-CFAABB3BA7C1}" id="{4FB24007-25EC-4C58-9BD4-6AC8C9529B8A}">
    <text>Please select Natwest credit card or Barclaycard procurement card depending on the card type you hold</text>
  </threadedComment>
  <threadedComment ref="B2" dT="2023-01-16T10:17:14.71" personId="{3CA71DAD-D2C7-47C7-8EDD-CFAABB3BA7C1}" id="{32036530-78A2-4FCE-A48E-246F2628D612}">
    <text>Please enter your name</text>
  </threadedComment>
  <threadedComment ref="C3" dT="2023-01-16T10:13:18.86" personId="{3CA71DAD-D2C7-47C7-8EDD-CFAABB3BA7C1}" id="{E33F5497-18B6-4FCB-A4B4-33E465BF8E4D}">
    <text>Natwest - Statement start date is 11th of the month; Barclaycards - Statement start date is 12th of the month</text>
  </threadedComment>
  <threadedComment ref="E3" dT="2023-01-16T10:13:18.86" personId="{3CA71DAD-D2C7-47C7-8EDD-CFAABB3BA7C1}" id="{B9F3A3D9-8E2F-42C6-B46C-23BA02274977}">
    <text>Natwest - Statement end date is 10th of the month; Barclaycards - Statement end date is 11th of the month</text>
  </threadedComment>
  <threadedComment ref="A7" dT="2023-01-16T10:46:01.83" personId="{3CA71DAD-D2C7-47C7-8EDD-CFAABB3BA7C1}" id="{82552720-B36B-445E-BE4E-D775B0CD60B2}">
    <text>Please enter date of transaction as per the date on your statement</text>
  </threadedComment>
  <threadedComment ref="F7" dT="2023-01-16T10:11:43.29" personId="{3CA71DAD-D2C7-47C7-8EDD-CFAABB3BA7C1}" id="{1F81497E-DAA4-4392-A960-D7F37A0FA1A2}">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ED466434-7CB9-44B3-9618-4E7E9F440C7E}">
    <text>Please select most appropriate category from dropdown list</text>
  </threadedComment>
  <threadedComment ref="B8" dT="2023-01-16T10:32:33.72" personId="{3CA71DAD-D2C7-47C7-8EDD-CFAABB3BA7C1}" id="{EAF2D42D-0BEB-40DE-A45F-A96C7AFF782E}">
    <text>Please select VAT code - see key below for definition of each code</text>
  </threadedComment>
  <threadedComment ref="C8" dT="2023-01-16T10:44:38.41" personId="{3CA71DAD-D2C7-47C7-8EDD-CFAABB3BA7C1}" id="{251F5D9A-F44C-436F-A258-61C042278FDB}">
    <text>Please enter same amount in Net and Gross amount columns if no VAT.  If there is VAT, please ensure net amount + VAT amount is equal to the Gross Amount</text>
  </threadedComment>
  <threadedComment ref="D8" dT="2023-01-16T10:45:06.89" personId="{3CA71DAD-D2C7-47C7-8EDD-CFAABB3BA7C1}" id="{7A0D7644-F265-4768-B3E3-F22C5D4B2415}">
    <text>Please enter amount if VAT code R or S is selected</text>
  </threadedComment>
  <threadedComment ref="E8" dT="2023-01-16T10:45:41.53" personId="{3CA71DAD-D2C7-47C7-8EDD-CFAABB3BA7C1}" id="{34E64B6F-6A75-4F17-8F4D-29B04275B19E}">
    <text>Please enter net amount (this will be the same as the gross amount if the gross amount does not include any vat)</text>
  </threadedComment>
  <threadedComment ref="C22" dT="2023-01-16T10:48:37.32" personId="{3CA71DAD-D2C7-47C7-8EDD-CFAABB3BA7C1}" id="{998AC056-88B9-42FB-AA56-0E46E6D707A3}">
    <text>Please ensure this Total agrees to the total amount shown on your statement (and agrees to the sum of the VAT amount and Net Amount columns on this spreadsheet)</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01-16T10:16:48.48" personId="{3CA71DAD-D2C7-47C7-8EDD-CFAABB3BA7C1}" id="{C9FDDDA4-B1E7-4C3A-A5BB-066A13C956C9}">
    <text>Please select Natwest credit card or Barclaycard procurement card depending on the card type you hold</text>
  </threadedComment>
  <threadedComment ref="B2" dT="2023-01-16T10:17:14.71" personId="{3CA71DAD-D2C7-47C7-8EDD-CFAABB3BA7C1}" id="{253EBEEC-6BB0-46A7-A74A-5B632BBB7181}">
    <text>Please enter your name</text>
  </threadedComment>
  <threadedComment ref="C3" dT="2023-01-16T10:13:18.86" personId="{3CA71DAD-D2C7-47C7-8EDD-CFAABB3BA7C1}" id="{8FE81381-DDF6-417C-813C-2A4F4734303E}">
    <text>Natwest - Statement start date is 11th of the month; Barclaycards - Statement start date is 12th of the month</text>
  </threadedComment>
  <threadedComment ref="E3" dT="2023-01-16T10:13:18.86" personId="{3CA71DAD-D2C7-47C7-8EDD-CFAABB3BA7C1}" id="{ACBA4BB5-2883-4C81-9A32-7AB7D21DC42E}">
    <text>Natwest - Statement end date is 10th of the month; Barclaycards - Statement end date is 11th of the month</text>
  </threadedComment>
  <threadedComment ref="A7" dT="2023-01-16T10:46:01.83" personId="{3CA71DAD-D2C7-47C7-8EDD-CFAABB3BA7C1}" id="{C3107669-09DA-408B-BFBC-CD877A3F2304}">
    <text>Please enter date of transaction as per the date on your statement</text>
  </threadedComment>
  <threadedComment ref="F7" dT="2023-01-16T10:11:43.29" personId="{3CA71DAD-D2C7-47C7-8EDD-CFAABB3BA7C1}" id="{CEA586CA-1262-4E84-BF7F-88BB3133BB9C}">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01E724B6-318E-4AD6-B94E-307F40BD89D0}">
    <text>Please select most appropriate category from dropdown list</text>
  </threadedComment>
  <threadedComment ref="B8" dT="2023-01-16T10:32:33.72" personId="{3CA71DAD-D2C7-47C7-8EDD-CFAABB3BA7C1}" id="{052A62FF-8A41-4C11-A518-8A287C84699F}">
    <text>Please select VAT code - see key below for definition of each code</text>
  </threadedComment>
  <threadedComment ref="C8" dT="2023-01-16T10:44:38.41" personId="{3CA71DAD-D2C7-47C7-8EDD-CFAABB3BA7C1}" id="{EF8C3DAA-3832-4F7B-BCBB-904A4E04BF29}">
    <text>Please enter same amount in Net and Gross amount columns if no VAT.  If there is VAT, please ensure net amount + VAT amount is equal to the Gross Amount</text>
  </threadedComment>
  <threadedComment ref="D8" dT="2023-01-16T10:45:06.89" personId="{3CA71DAD-D2C7-47C7-8EDD-CFAABB3BA7C1}" id="{6D24E004-5ABD-4DBF-A7E4-D5F273845E6A}">
    <text>Please enter amount if VAT code R or S is selected</text>
  </threadedComment>
  <threadedComment ref="E8" dT="2023-01-16T10:45:41.53" personId="{3CA71DAD-D2C7-47C7-8EDD-CFAABB3BA7C1}" id="{E5D40974-122A-415F-8347-B089E7104D0C}">
    <text>Please enter net amount (this will be the same as the gross amount if the gross amount does not include any vat)</text>
  </threadedComment>
  <threadedComment ref="C22" dT="2023-01-16T10:48:37.32" personId="{3CA71DAD-D2C7-47C7-8EDD-CFAABB3BA7C1}" id="{45D75993-D795-4348-A3BD-E6B2A3B709A6}">
    <text>Please ensure this Total agrees to the total amount shown on your statement (and agrees to the sum of the VAT amount and Net Amount columns on this spreadsheet)</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01-16T10:16:48.48" personId="{3CA71DAD-D2C7-47C7-8EDD-CFAABB3BA7C1}" id="{65C3D11B-3292-4472-BD77-56C08C2F04F7}">
    <text>Please select Natwest credit card or Barclaycard procurement card depending on the card type you hold</text>
  </threadedComment>
  <threadedComment ref="B2" dT="2023-01-16T10:17:14.71" personId="{3CA71DAD-D2C7-47C7-8EDD-CFAABB3BA7C1}" id="{B8FF28A7-5F48-4646-826F-FD4A08250794}">
    <text>Please enter your name</text>
  </threadedComment>
  <threadedComment ref="C3" dT="2023-01-16T10:13:18.86" personId="{3CA71DAD-D2C7-47C7-8EDD-CFAABB3BA7C1}" id="{DDE841BC-FBC0-4CA5-AB77-D29DF18688CD}">
    <text>Natwest - Statement start date is 11th of the month; Barclaycards - Statement start date is 12th of the month</text>
  </threadedComment>
  <threadedComment ref="E3" dT="2023-01-16T10:13:18.86" personId="{3CA71DAD-D2C7-47C7-8EDD-CFAABB3BA7C1}" id="{DCD5EEFD-B336-46D5-A5C2-5F0606E8C041}">
    <text>Natwest - Statement end date is 10th of the month; Barclaycards - Statement end date is 11th of the month</text>
  </threadedComment>
  <threadedComment ref="A7" dT="2023-01-16T10:46:01.83" personId="{3CA71DAD-D2C7-47C7-8EDD-CFAABB3BA7C1}" id="{895EBA2B-D85B-4EBB-BA49-99A0E050512B}">
    <text>Please enter date of transaction as per the date on your statement</text>
  </threadedComment>
  <threadedComment ref="F7" dT="2023-01-16T10:11:43.29" personId="{3CA71DAD-D2C7-47C7-8EDD-CFAABB3BA7C1}" id="{15CC1C5C-3E3D-43D8-890F-C91ECD48470C}">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C4F1D01E-7707-4048-8F2A-2694515E7DBC}">
    <text>Please select most appropriate category from dropdown list</text>
  </threadedComment>
  <threadedComment ref="B8" dT="2023-01-16T10:32:33.72" personId="{3CA71DAD-D2C7-47C7-8EDD-CFAABB3BA7C1}" id="{B05C011C-D1F1-408F-8213-7580AB04A311}">
    <text>Please select VAT code - see key below for definition of each code</text>
  </threadedComment>
  <threadedComment ref="C8" dT="2023-01-16T10:44:38.41" personId="{3CA71DAD-D2C7-47C7-8EDD-CFAABB3BA7C1}" id="{E3035C1B-0A12-40AE-8B8F-372A885CA791}">
    <text>Please enter same amount in Net and Gross amount columns if no VAT.  If there is VAT, please ensure net amount + VAT amount is equal to the Gross Amount</text>
  </threadedComment>
  <threadedComment ref="D8" dT="2023-01-16T10:45:06.89" personId="{3CA71DAD-D2C7-47C7-8EDD-CFAABB3BA7C1}" id="{77BCE404-6B39-4627-9F23-3CAF3B6ED4AC}">
    <text>Please enter amount if VAT code R or S is selected</text>
  </threadedComment>
  <threadedComment ref="E8" dT="2023-01-16T10:45:41.53" personId="{3CA71DAD-D2C7-47C7-8EDD-CFAABB3BA7C1}" id="{F420EA8F-C874-4FA6-B591-B6F1CA95A481}">
    <text>Please enter net amount (this will be the same as the gross amount if the gross amount does not include any vat)</text>
  </threadedComment>
  <threadedComment ref="C22" dT="2023-01-16T10:48:37.32" personId="{3CA71DAD-D2C7-47C7-8EDD-CFAABB3BA7C1}" id="{6B95199C-EB94-4A88-AB83-DB4F1B009DDB}">
    <text>Please ensure this Total agrees to the total amount shown on your statement (and agrees to the sum of the VAT amount and Net Amount columns on this spreadsheet)</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3-01-16T10:16:48.48" personId="{3CA71DAD-D2C7-47C7-8EDD-CFAABB3BA7C1}" id="{2D5BDADD-77D2-4FAA-BEDF-52E3BCCCB003}">
    <text>Please select Natwest credit card or Barclaycard procurement card depending on the card type you hold</text>
  </threadedComment>
  <threadedComment ref="B2" dT="2023-01-16T10:17:14.71" personId="{3CA71DAD-D2C7-47C7-8EDD-CFAABB3BA7C1}" id="{9BBB096A-3396-462C-9546-0331CA5C9F9B}">
    <text>Please enter your name</text>
  </threadedComment>
  <threadedComment ref="C3" dT="2023-01-16T10:13:18.86" personId="{3CA71DAD-D2C7-47C7-8EDD-CFAABB3BA7C1}" id="{48D19638-9780-4232-9396-D7F248951407}">
    <text>Natwest - Statement start date is 11th of the month; Barclaycards - Statement start date is 12th of the month</text>
  </threadedComment>
  <threadedComment ref="E3" dT="2023-01-16T10:13:18.86" personId="{3CA71DAD-D2C7-47C7-8EDD-CFAABB3BA7C1}" id="{C9996432-1873-4FF8-B8B4-28D17E9D4991}">
    <text>Natwest - Statement end date is 10th of the month; Barclaycards - Statement end date is 11th of the month</text>
  </threadedComment>
  <threadedComment ref="A7" dT="2023-01-16T10:46:01.83" personId="{3CA71DAD-D2C7-47C7-8EDD-CFAABB3BA7C1}" id="{B94A6AFD-7612-4B3A-85B3-1E870BF2B852}">
    <text>Please enter date of transaction as per the date on your statement</text>
  </threadedComment>
  <threadedComment ref="F7" dT="2023-01-16T10:11:43.29" personId="{3CA71DAD-D2C7-47C7-8EDD-CFAABB3BA7C1}" id="{FD6DB134-D9EE-48FC-9C13-2850BCD9079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AAC6E81A-4972-48BC-81F8-AABAF7210248}">
    <text>Please select most appropriate category from dropdown list</text>
  </threadedComment>
  <threadedComment ref="B8" dT="2023-01-16T10:32:33.72" personId="{3CA71DAD-D2C7-47C7-8EDD-CFAABB3BA7C1}" id="{5C94BA9F-8064-4F54-807E-28B58A36531D}">
    <text>Please select VAT code - see key below for definition of each code</text>
  </threadedComment>
  <threadedComment ref="C8" dT="2023-01-16T10:44:38.41" personId="{3CA71DAD-D2C7-47C7-8EDD-CFAABB3BA7C1}" id="{5042574F-F4FD-4788-AEEA-8B8397B219A5}">
    <text>Please enter same amount in Net and Gross amount columns if no VAT.  If there is VAT, please ensure net amount + VAT amount is equal to the Gross Amount</text>
  </threadedComment>
  <threadedComment ref="D8" dT="2023-01-16T10:45:06.89" personId="{3CA71DAD-D2C7-47C7-8EDD-CFAABB3BA7C1}" id="{8ADF919A-2A44-4FCC-B05D-FA7A98973F49}">
    <text>Please enter amount if VAT code R or S is selected</text>
  </threadedComment>
  <threadedComment ref="E8" dT="2023-01-16T10:45:41.53" personId="{3CA71DAD-D2C7-47C7-8EDD-CFAABB3BA7C1}" id="{68F8770F-7243-46BB-810E-B70699FD6223}">
    <text>Please enter net amount (this will be the same as the gross amount if the gross amount does not include any vat)</text>
  </threadedComment>
  <threadedComment ref="C22" dT="2023-01-16T10:48:37.32" personId="{3CA71DAD-D2C7-47C7-8EDD-CFAABB3BA7C1}" id="{0AC76D0D-2962-4340-B787-C1E24F9D6305}">
    <text>Please ensure this Total agrees to the total amount shown on your statement (and agrees to the sum of the VAT amount and Net Amount columns on this spreadsheet)</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23-01-16T10:16:48.48" personId="{3CA71DAD-D2C7-47C7-8EDD-CFAABB3BA7C1}" id="{E95FC8D5-2FA4-4843-886F-7E5075F42AE9}">
    <text>Please select Natwest credit card or Barclaycard procurement card depending on the card type you hold</text>
  </threadedComment>
  <threadedComment ref="B2" dT="2023-01-16T10:17:14.71" personId="{3CA71DAD-D2C7-47C7-8EDD-CFAABB3BA7C1}" id="{D72195EF-0133-4549-A776-A8D0771F9835}">
    <text>Please enter your name</text>
  </threadedComment>
  <threadedComment ref="C3" dT="2023-01-16T10:13:18.86" personId="{3CA71DAD-D2C7-47C7-8EDD-CFAABB3BA7C1}" id="{8F2E355A-D83A-4115-A524-E9F22F19FD92}">
    <text>Natwest - Statement start date is 11th of the month; Barclaycards - Statement start date is 12th of the month</text>
  </threadedComment>
  <threadedComment ref="E3" dT="2023-01-16T10:13:18.86" personId="{3CA71DAD-D2C7-47C7-8EDD-CFAABB3BA7C1}" id="{BDC38E55-02CC-45EF-99A7-7C95AF0EF665}">
    <text>Natwest - Statement end date is 10th of the month; Barclaycards - Statement end date is 11th of the month</text>
  </threadedComment>
  <threadedComment ref="A7" dT="2023-01-16T10:46:01.83" personId="{3CA71DAD-D2C7-47C7-8EDD-CFAABB3BA7C1}" id="{83DD6455-1025-43FC-BC88-DBA9DB2FC6BC}">
    <text>Please enter date of transaction as per the date on your statement</text>
  </threadedComment>
  <threadedComment ref="F7" dT="2023-01-16T10:11:43.29" personId="{3CA71DAD-D2C7-47C7-8EDD-CFAABB3BA7C1}" id="{DE0C75FB-C48E-4C17-8A27-118A4A9044B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BDE17BAA-F1C7-45F9-B781-2CC46ED1582C}">
    <text>Please select most appropriate category from dropdown list</text>
  </threadedComment>
  <threadedComment ref="B8" dT="2023-01-16T10:32:33.72" personId="{3CA71DAD-D2C7-47C7-8EDD-CFAABB3BA7C1}" id="{522E46A3-F240-48D1-823C-C6C5044914BD}">
    <text>Please select VAT code - see key below for definition of each code</text>
  </threadedComment>
  <threadedComment ref="C8" dT="2023-01-16T10:44:38.41" personId="{3CA71DAD-D2C7-47C7-8EDD-CFAABB3BA7C1}" id="{EF622675-0750-4E3F-9032-7E481A508855}">
    <text>Please enter same amount in Net and Gross amount columns if no VAT.  If there is VAT, please ensure net amount + VAT amount is equal to the Gross Amount</text>
  </threadedComment>
  <threadedComment ref="D8" dT="2023-01-16T10:45:06.89" personId="{3CA71DAD-D2C7-47C7-8EDD-CFAABB3BA7C1}" id="{CDB96716-A8A7-4607-8876-37474B5A7DCA}">
    <text>Please enter amount if VAT code R or S is selected</text>
  </threadedComment>
  <threadedComment ref="E8" dT="2023-01-16T10:45:41.53" personId="{3CA71DAD-D2C7-47C7-8EDD-CFAABB3BA7C1}" id="{D27C0AA1-F3C9-40DC-A743-15FBC5F0C06D}">
    <text>Please enter net amount (this will be the same as the gross amount if the gross amount does not include any vat)</text>
  </threadedComment>
  <threadedComment ref="C22" dT="2023-01-16T10:48:37.32" personId="{3CA71DAD-D2C7-47C7-8EDD-CFAABB3BA7C1}" id="{1FCFBD1F-5521-4217-B902-32E15FB3CFDF}">
    <text>Please ensure this Total agrees to the total amount shown on your statement (and agrees to the sum of the VAT amount and Net Amount columns on this spreadsheet)</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23-01-16T10:16:48.48" personId="{3CA71DAD-D2C7-47C7-8EDD-CFAABB3BA7C1}" id="{7946D425-97A8-4C49-A846-F65DC78D29EF}">
    <text>Please select Natwest credit card or Barclaycard procurement card depending on the card type you hold</text>
  </threadedComment>
  <threadedComment ref="B2" dT="2023-01-16T10:17:14.71" personId="{3CA71DAD-D2C7-47C7-8EDD-CFAABB3BA7C1}" id="{E8C89AF4-9AF8-41FB-97A3-BC7C4DDEE15F}">
    <text>Please enter your name</text>
  </threadedComment>
  <threadedComment ref="C3" dT="2023-01-16T10:13:18.86" personId="{3CA71DAD-D2C7-47C7-8EDD-CFAABB3BA7C1}" id="{71579F0A-E2C3-494A-B0F4-E8603FB5C73D}">
    <text>Natwest - Statement start date is 11th of the month; Barclaycards - Statement start date is 12th of the month</text>
  </threadedComment>
  <threadedComment ref="E3" dT="2023-01-16T10:13:18.86" personId="{3CA71DAD-D2C7-47C7-8EDD-CFAABB3BA7C1}" id="{8093E9B8-7EB5-4218-A6BF-C9DA152B91DA}">
    <text>Natwest - Statement end date is 10th of the month; Barclaycards - Statement end date is 11th of the month</text>
  </threadedComment>
  <threadedComment ref="A7" dT="2023-01-16T10:46:01.83" personId="{3CA71DAD-D2C7-47C7-8EDD-CFAABB3BA7C1}" id="{7D5C2B31-E317-44AA-939A-5A6860136770}">
    <text>Please enter date of transaction as per the date on your statement</text>
  </threadedComment>
  <threadedComment ref="F7" dT="2023-01-16T10:11:43.29" personId="{3CA71DAD-D2C7-47C7-8EDD-CFAABB3BA7C1}" id="{65BDE03E-8000-4CFA-8F8D-2C15D0A66044}">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72409BED-D74B-4593-ACAC-0AADD832F2F3}">
    <text>Please select most appropriate category from dropdown list</text>
  </threadedComment>
  <threadedComment ref="B8" dT="2023-01-16T10:32:33.72" personId="{3CA71DAD-D2C7-47C7-8EDD-CFAABB3BA7C1}" id="{186AE343-2B4D-480C-9CE0-9C084A8592AF}">
    <text>Please select VAT code - see key below for definition of each code</text>
  </threadedComment>
  <threadedComment ref="C8" dT="2023-01-16T10:44:38.41" personId="{3CA71DAD-D2C7-47C7-8EDD-CFAABB3BA7C1}" id="{1BE40F16-B79B-418E-BAB2-624843A68025}">
    <text>Please enter same amount in Net and Gross amount columns if no VAT.  If there is VAT, please ensure net amount + VAT amount is equal to the Gross Amount</text>
  </threadedComment>
  <threadedComment ref="D8" dT="2023-01-16T10:45:06.89" personId="{3CA71DAD-D2C7-47C7-8EDD-CFAABB3BA7C1}" id="{BC560B03-E069-4A92-A8EB-716E21AB257B}">
    <text>Please enter amount if VAT code R or S is selected</text>
  </threadedComment>
  <threadedComment ref="E8" dT="2023-01-16T10:45:41.53" personId="{3CA71DAD-D2C7-47C7-8EDD-CFAABB3BA7C1}" id="{94854FF3-C942-4C56-A341-D2B03ABFBC5E}">
    <text>Please enter net amount (this will be the same as the gross amount if the gross amount does not include any vat)</text>
  </threadedComment>
  <threadedComment ref="C22" dT="2023-01-16T10:48:37.32" personId="{3CA71DAD-D2C7-47C7-8EDD-CFAABB3BA7C1}" id="{33D70AE4-B6B7-4478-BF4E-7052314A554F}">
    <text>Please ensure this Total agrees to the total amount shown on your statement (and agrees to the sum of the VAT amount and Net Amount columns on this spreadsheet)</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23-01-16T10:16:48.48" personId="{3CA71DAD-D2C7-47C7-8EDD-CFAABB3BA7C1}" id="{7A0DC358-F54A-47E5-A87A-904DD8C78205}">
    <text>Please select Natwest credit card or Barclaycard procurement card depending on the card type you hold</text>
  </threadedComment>
  <threadedComment ref="B2" dT="2023-01-16T10:17:14.71" personId="{3CA71DAD-D2C7-47C7-8EDD-CFAABB3BA7C1}" id="{13429771-0B85-483D-A860-E18701A4E510}">
    <text>Please enter your name</text>
  </threadedComment>
  <threadedComment ref="C3" dT="2023-01-16T10:13:18.86" personId="{3CA71DAD-D2C7-47C7-8EDD-CFAABB3BA7C1}" id="{FE0562F8-D4BA-4B9F-B049-BD03FBCA6235}">
    <text>Natwest - Statement start date is 11th of the month; Barclaycards - Statement start date is 12th of the month</text>
  </threadedComment>
  <threadedComment ref="E3" dT="2023-01-16T10:13:18.86" personId="{3CA71DAD-D2C7-47C7-8EDD-CFAABB3BA7C1}" id="{4F4EA9B7-F4B5-4B14-8FDF-A2A6DF764872}">
    <text>Natwest - Statement end date is 10th of the month; Barclaycards - Statement end date is 11th of the month</text>
  </threadedComment>
  <threadedComment ref="A7" dT="2023-01-16T10:46:01.83" personId="{3CA71DAD-D2C7-47C7-8EDD-CFAABB3BA7C1}" id="{B76F5461-58ED-4D38-B25A-71EBD7DCB296}">
    <text>Please enter date of transaction as per the date on your statement</text>
  </threadedComment>
  <threadedComment ref="F7" dT="2023-01-16T10:11:43.29" personId="{3CA71DAD-D2C7-47C7-8EDD-CFAABB3BA7C1}" id="{0C0CF048-ECE4-4B26-829E-FCFCA8BC3AF9}">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6E2A25B4-FFE0-44C9-A5CB-A20951516259}">
    <text>Please select most appropriate category from dropdown list</text>
  </threadedComment>
  <threadedComment ref="B8" dT="2023-01-16T10:32:33.72" personId="{3CA71DAD-D2C7-47C7-8EDD-CFAABB3BA7C1}" id="{4C55CD45-9568-4338-B787-99A026189F7E}">
    <text>Please select VAT code - see key below for definition of each code</text>
  </threadedComment>
  <threadedComment ref="C8" dT="2023-01-16T10:44:38.41" personId="{3CA71DAD-D2C7-47C7-8EDD-CFAABB3BA7C1}" id="{464267B7-862E-4D99-8752-E97A95EBF978}">
    <text>Please enter same amount in Net and Gross amount columns if no VAT.  If there is VAT, please ensure net amount + VAT amount is equal to the Gross Amount</text>
  </threadedComment>
  <threadedComment ref="D8" dT="2023-01-16T10:45:06.89" personId="{3CA71DAD-D2C7-47C7-8EDD-CFAABB3BA7C1}" id="{E1D41FF6-4507-4CA0-A5E4-32A78991162A}">
    <text>Please enter amount if VAT code R or S is selected</text>
  </threadedComment>
  <threadedComment ref="E8" dT="2023-01-16T10:45:41.53" personId="{3CA71DAD-D2C7-47C7-8EDD-CFAABB3BA7C1}" id="{E2E9BE14-FE35-49F3-BB8A-7BB9E27FFDB7}">
    <text>Please enter net amount (this will be the same as the gross amount if the gross amount does not include any vat)</text>
  </threadedComment>
  <threadedComment ref="C22" dT="2023-01-16T10:48:37.32" personId="{3CA71DAD-D2C7-47C7-8EDD-CFAABB3BA7C1}" id="{6C6CA8A5-E6A4-4CB1-9CF0-422850A6CA56}">
    <text>Please ensure this Total agrees to the total amount shown on your statement (and agrees to the sum of the VAT amount and Net Amount columns on this spreadsheet)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8.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0.bin"/><Relationship Id="rId4" Type="http://schemas.microsoft.com/office/2017/10/relationships/threadedComment" Target="../threadedComments/threadedComment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microsoft.com/office/2017/10/relationships/threadedComment" Target="../threadedComments/threadedComment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2.bin"/><Relationship Id="rId4" Type="http://schemas.microsoft.com/office/2017/10/relationships/threadedComment" Target="../threadedComments/threadedComment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3.bin"/><Relationship Id="rId4" Type="http://schemas.microsoft.com/office/2017/10/relationships/threadedComment" Target="../threadedComments/threadedComment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4.bin"/><Relationship Id="rId4" Type="http://schemas.microsoft.com/office/2017/10/relationships/threadedComment" Target="../threadedComments/threadedComment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2857-FFCD-4ADA-8ECD-7CC1062524DD}">
  <sheetPr>
    <tabColor theme="0"/>
  </sheetPr>
  <dimension ref="A1:X33"/>
  <sheetViews>
    <sheetView workbookViewId="0">
      <selection activeCell="E22" sqref="D22:E22"/>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18">
      <c r="A1" s="55" t="s">
        <v>86</v>
      </c>
      <c r="B1" s="160" t="s">
        <v>84</v>
      </c>
      <c r="C1" s="161"/>
      <c r="D1" s="161"/>
      <c r="E1" s="56"/>
      <c r="F1" s="56"/>
      <c r="G1" s="56"/>
      <c r="H1" s="56"/>
      <c r="I1" s="56"/>
      <c r="J1" s="57"/>
      <c r="K1" s="57"/>
      <c r="L1" s="57"/>
    </row>
    <row r="2" spans="1:24" s="58" customFormat="1" ht="18">
      <c r="A2" s="59" t="s">
        <v>87</v>
      </c>
      <c r="B2" s="160" t="s">
        <v>173</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18.5" thickBot="1">
      <c r="A4" s="65"/>
      <c r="B4" s="65"/>
      <c r="C4" s="65"/>
      <c r="D4" s="65"/>
      <c r="E4" s="65"/>
      <c r="F4" s="66"/>
      <c r="G4" s="66"/>
      <c r="H4" s="66"/>
      <c r="I4" s="65"/>
      <c r="J4" s="65"/>
      <c r="K4" s="65"/>
    </row>
    <row r="5" spans="1:24" s="58" customFormat="1" ht="18.649999999999999" customHeight="1" thickBot="1">
      <c r="A5" s="162" t="s">
        <v>89</v>
      </c>
      <c r="B5" s="163"/>
      <c r="C5" s="163"/>
      <c r="D5" s="163"/>
      <c r="E5" s="163"/>
      <c r="F5" s="163"/>
      <c r="G5" s="163"/>
      <c r="H5" s="163"/>
      <c r="I5" s="163"/>
      <c r="J5" s="163"/>
      <c r="K5" s="163"/>
      <c r="L5" s="164"/>
    </row>
    <row r="6" spans="1:24" s="58" customFormat="1" ht="18">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17.5" customHeight="1">
      <c r="A9" s="167"/>
      <c r="B9" s="71"/>
      <c r="C9" s="71" t="s">
        <v>18</v>
      </c>
      <c r="D9" s="71" t="s">
        <v>18</v>
      </c>
      <c r="E9" s="71" t="s">
        <v>18</v>
      </c>
      <c r="F9" s="183"/>
      <c r="G9" s="184"/>
      <c r="H9" s="185"/>
      <c r="I9" s="173"/>
      <c r="J9" s="173"/>
      <c r="K9" s="176"/>
      <c r="L9" s="179"/>
    </row>
    <row r="10" spans="1:24" s="58" customFormat="1" ht="17.5">
      <c r="A10" s="72"/>
      <c r="B10" s="71"/>
      <c r="C10" s="71"/>
      <c r="D10" s="71"/>
      <c r="E10" s="71"/>
      <c r="F10" s="71"/>
      <c r="G10" s="71"/>
      <c r="H10" s="71"/>
      <c r="I10" s="71"/>
      <c r="J10" s="73"/>
      <c r="K10" s="74"/>
      <c r="L10" s="74"/>
    </row>
    <row r="11" spans="1:24" s="58" customFormat="1" ht="18">
      <c r="A11" s="75">
        <v>37483</v>
      </c>
      <c r="B11" s="76" t="s">
        <v>27</v>
      </c>
      <c r="C11" s="77">
        <v>22.99</v>
      </c>
      <c r="D11" s="77">
        <v>3.83</v>
      </c>
      <c r="E11" s="77">
        <v>19.16</v>
      </c>
      <c r="F11" s="187" t="s">
        <v>170</v>
      </c>
      <c r="G11" s="188"/>
      <c r="H11" s="189"/>
      <c r="I11" s="78" t="s">
        <v>171</v>
      </c>
      <c r="J11" s="79" t="s">
        <v>172</v>
      </c>
      <c r="K11" s="80" t="s">
        <v>113</v>
      </c>
      <c r="L11" s="80" t="s">
        <v>100</v>
      </c>
      <c r="N11" s="58" t="b">
        <f>OR(F11&lt;100,LEN(F11)=2)</f>
        <v>0</v>
      </c>
      <c r="O11" s="58" t="b">
        <f>OR(G11&lt;1000,LEN(G11)=3)</f>
        <v>1</v>
      </c>
      <c r="P11" s="58" t="b">
        <f>IF(H11&lt;1000,TRUE)</f>
        <v>1</v>
      </c>
      <c r="Q11" s="58" t="e">
        <f>OR(#REF!&lt;100000,LEN(#REF!)=5)</f>
        <v>#REF!</v>
      </c>
    </row>
    <row r="12" spans="1:24" s="58" customFormat="1" ht="18">
      <c r="A12" s="75"/>
      <c r="B12" s="76"/>
      <c r="C12" s="77"/>
      <c r="D12" s="77"/>
      <c r="E12" s="77"/>
      <c r="F12" s="81"/>
      <c r="G12" s="83"/>
      <c r="H12" s="82"/>
      <c r="I12" s="78"/>
      <c r="J12" s="79"/>
      <c r="K12" s="80"/>
      <c r="L12" s="80"/>
    </row>
    <row r="13" spans="1:24" s="58" customFormat="1" ht="18">
      <c r="A13" s="75"/>
      <c r="B13" s="76"/>
      <c r="C13" s="77"/>
      <c r="D13" s="77"/>
      <c r="E13" s="77"/>
      <c r="F13" s="81"/>
      <c r="G13" s="83"/>
      <c r="H13" s="82"/>
      <c r="I13" s="78"/>
      <c r="J13" s="79"/>
      <c r="K13" s="80"/>
      <c r="L13" s="80"/>
    </row>
    <row r="14" spans="1:24" s="58" customFormat="1" ht="18">
      <c r="A14" s="75"/>
      <c r="B14" s="76"/>
      <c r="C14" s="77"/>
      <c r="D14" s="77"/>
      <c r="E14" s="77"/>
      <c r="F14" s="81"/>
      <c r="G14" s="83"/>
      <c r="H14" s="82"/>
      <c r="I14" s="78"/>
      <c r="J14" s="79"/>
      <c r="K14" s="80"/>
      <c r="L14" s="80"/>
    </row>
    <row r="15" spans="1:24" s="58" customFormat="1" ht="18">
      <c r="A15" s="75"/>
      <c r="B15" s="76"/>
      <c r="C15" s="77"/>
      <c r="D15" s="77"/>
      <c r="E15" s="77"/>
      <c r="F15" s="81"/>
      <c r="G15" s="83"/>
      <c r="H15" s="82"/>
      <c r="I15" s="78"/>
      <c r="J15" s="79"/>
      <c r="K15" s="80"/>
      <c r="L15" s="80"/>
    </row>
    <row r="16" spans="1:24" s="58" customFormat="1" ht="18">
      <c r="A16" s="75"/>
      <c r="B16" s="76"/>
      <c r="C16" s="77"/>
      <c r="D16" s="77"/>
      <c r="E16" s="77"/>
      <c r="F16" s="81"/>
      <c r="G16" s="83"/>
      <c r="H16" s="82"/>
      <c r="I16" s="78"/>
      <c r="J16" s="79"/>
      <c r="K16" s="80"/>
      <c r="L16" s="80"/>
    </row>
    <row r="17" spans="1:17" s="58" customFormat="1" ht="18">
      <c r="A17" s="75"/>
      <c r="B17" s="76"/>
      <c r="C17" s="77"/>
      <c r="D17" s="77"/>
      <c r="E17" s="77"/>
      <c r="F17" s="81"/>
      <c r="G17" s="83"/>
      <c r="H17" s="82"/>
      <c r="I17" s="78"/>
      <c r="J17" s="79"/>
      <c r="K17" s="80"/>
      <c r="L17" s="80"/>
    </row>
    <row r="18" spans="1:17" s="58" customFormat="1" ht="18">
      <c r="A18" s="75"/>
      <c r="B18" s="76"/>
      <c r="C18" s="77"/>
      <c r="D18" s="77"/>
      <c r="E18" s="77"/>
      <c r="F18" s="81"/>
      <c r="G18" s="83"/>
      <c r="H18" s="82"/>
      <c r="I18" s="78"/>
      <c r="J18" s="79"/>
      <c r="K18" s="80"/>
      <c r="L18" s="80"/>
    </row>
    <row r="19" spans="1:17" s="58" customFormat="1" ht="18">
      <c r="A19" s="75"/>
      <c r="B19" s="76"/>
      <c r="C19" s="77"/>
      <c r="D19" s="77"/>
      <c r="E19" s="77"/>
      <c r="F19" s="81"/>
      <c r="G19" s="83"/>
      <c r="H19" s="82"/>
      <c r="I19" s="78"/>
      <c r="J19" s="79"/>
      <c r="K19" s="80"/>
      <c r="L19" s="80"/>
    </row>
    <row r="20" spans="1:17" s="58" customFormat="1" ht="18">
      <c r="A20" s="75"/>
      <c r="B20" s="76"/>
      <c r="C20" s="77"/>
      <c r="D20" s="77"/>
      <c r="E20" s="77"/>
      <c r="F20" s="187"/>
      <c r="G20" s="188"/>
      <c r="H20" s="189"/>
      <c r="I20" s="78"/>
      <c r="J20" s="79"/>
      <c r="K20" s="80"/>
      <c r="L20" s="80"/>
      <c r="N20" s="58" t="b">
        <f>OR(F20&lt;100,LEN(F20)=2)</f>
        <v>1</v>
      </c>
      <c r="O20" s="58" t="b">
        <f>OR(G20&lt;1000,LEN(G20)=3)</f>
        <v>1</v>
      </c>
      <c r="P20" s="58" t="b">
        <f>IF(H20&lt;1000,TRUE)</f>
        <v>1</v>
      </c>
      <c r="Q20" s="58" t="e">
        <f>OR(#REF!&lt;100000,LEN(#REF!)=5)</f>
        <v>#REF!</v>
      </c>
    </row>
    <row r="21" spans="1:17" s="58" customFormat="1" ht="18">
      <c r="A21" s="75"/>
      <c r="B21" s="76"/>
      <c r="C21" s="77"/>
      <c r="D21" s="77"/>
      <c r="E21" s="77"/>
      <c r="F21" s="187"/>
      <c r="G21" s="188"/>
      <c r="H21" s="189"/>
      <c r="I21" s="78"/>
      <c r="J21" s="79"/>
      <c r="K21" s="80"/>
      <c r="L21" s="80"/>
      <c r="N21" s="58" t="b">
        <f>OR(F21&lt;100,LEN(F21)=2)</f>
        <v>1</v>
      </c>
      <c r="O21" s="58" t="b">
        <f>OR(G21&lt;1000,LEN(G21)=3)</f>
        <v>1</v>
      </c>
      <c r="P21" s="58" t="b">
        <f>IF(H21&lt;1000,TRUE)</f>
        <v>1</v>
      </c>
      <c r="Q21" s="58" t="e">
        <f>OR(#REF!&lt;100000,LEN(#REF!)=5)</f>
        <v>#REF!</v>
      </c>
    </row>
    <row r="22" spans="1:17" s="58" customFormat="1" ht="18.5" thickBot="1">
      <c r="A22" s="190" t="s">
        <v>96</v>
      </c>
      <c r="B22" s="191"/>
      <c r="C22" s="84">
        <f>SUM(C11:C21)</f>
        <v>22.99</v>
      </c>
      <c r="D22" s="84">
        <f>SUM(D11:D21)</f>
        <v>3.83</v>
      </c>
      <c r="E22" s="84">
        <f>SUM(E11:E21)</f>
        <v>19.16</v>
      </c>
      <c r="F22" s="192"/>
      <c r="G22" s="193"/>
      <c r="H22" s="194"/>
      <c r="I22" s="85"/>
      <c r="J22" s="86"/>
      <c r="K22" s="87"/>
      <c r="L22" s="88"/>
    </row>
    <row r="25" spans="1:17" s="89" customFormat="1" ht="15.5">
      <c r="B25" s="195" t="s">
        <v>97</v>
      </c>
      <c r="C25" s="196"/>
    </row>
    <row r="26" spans="1:17" s="89" customFormat="1" ht="15.5">
      <c r="B26" s="90" t="s">
        <v>24</v>
      </c>
      <c r="C26" s="91" t="s">
        <v>25</v>
      </c>
    </row>
    <row r="27" spans="1:17" s="89" customFormat="1" ht="15.5">
      <c r="B27" s="90" t="s">
        <v>19</v>
      </c>
      <c r="C27" s="91" t="s">
        <v>26</v>
      </c>
    </row>
    <row r="28" spans="1:17" s="89" customFormat="1" ht="15.5">
      <c r="B28" s="90" t="s">
        <v>27</v>
      </c>
      <c r="C28" s="91" t="s">
        <v>98</v>
      </c>
    </row>
    <row r="29" spans="1:17" s="89" customFormat="1" ht="15.5">
      <c r="B29" s="90" t="s">
        <v>83</v>
      </c>
      <c r="C29" s="91" t="s">
        <v>99</v>
      </c>
    </row>
    <row r="30" spans="1:17" s="89" customFormat="1" ht="15.5">
      <c r="B30" s="92" t="s">
        <v>21</v>
      </c>
      <c r="C30" s="93" t="s">
        <v>29</v>
      </c>
    </row>
    <row r="33" spans="2:3" ht="13">
      <c r="B33" s="186"/>
      <c r="C33" s="186"/>
    </row>
  </sheetData>
  <mergeCells count="17">
    <mergeCell ref="B33:C33"/>
    <mergeCell ref="F11:H11"/>
    <mergeCell ref="F20:H20"/>
    <mergeCell ref="F21:H21"/>
    <mergeCell ref="A22:B22"/>
    <mergeCell ref="F22:H22"/>
    <mergeCell ref="B25:C25"/>
    <mergeCell ref="B1:D1"/>
    <mergeCell ref="B2:D2"/>
    <mergeCell ref="A5:L5"/>
    <mergeCell ref="A7:A9"/>
    <mergeCell ref="F7:H7"/>
    <mergeCell ref="I7:I9"/>
    <mergeCell ref="J7:J9"/>
    <mergeCell ref="K7:K9"/>
    <mergeCell ref="L7:L9"/>
    <mergeCell ref="F8:H9"/>
  </mergeCells>
  <conditionalFormatting sqref="A11:A21">
    <cfRule type="expression" dxfId="147" priority="8" stopIfTrue="1">
      <formula>AND(NOT(ISBLANK(C11)),ISBLANK(A11))</formula>
    </cfRule>
  </conditionalFormatting>
  <conditionalFormatting sqref="B11:B21">
    <cfRule type="expression" dxfId="146" priority="7" stopIfTrue="1">
      <formula>AND(NOT(ISBLANK(C11)),ISBLANK(B11))</formula>
    </cfRule>
  </conditionalFormatting>
  <conditionalFormatting sqref="B1:D2">
    <cfRule type="expression" dxfId="145" priority="6" stopIfTrue="1">
      <formula>ISBLANK(B1)</formula>
    </cfRule>
  </conditionalFormatting>
  <conditionalFormatting sqref="C3">
    <cfRule type="expression" dxfId="144" priority="5" stopIfTrue="1">
      <formula>ISBLANK(C3)</formula>
    </cfRule>
  </conditionalFormatting>
  <conditionalFormatting sqref="E3">
    <cfRule type="expression" dxfId="143" priority="1" stopIfTrue="1">
      <formula>ISBLANK(E3)</formula>
    </cfRule>
  </conditionalFormatting>
  <conditionalFormatting sqref="I11:I21">
    <cfRule type="expression" priority="2" stopIfTrue="1">
      <formula>AND(SUM($N11:$R11)&gt;0,NOT(ISBLANK(I11)))</formula>
    </cfRule>
    <cfRule type="expression" dxfId="142" priority="3" stopIfTrue="1">
      <formula>SUM($N11:$R11)&gt;0</formula>
    </cfRule>
  </conditionalFormatting>
  <conditionalFormatting sqref="J11:L21">
    <cfRule type="expression" dxfId="141" priority="4" stopIfTrue="1">
      <formula>AND(NOT(ISBLANK($C11)),ISBLANK(J11))</formula>
    </cfRule>
  </conditionalFormatting>
  <dataValidations count="3">
    <dataValidation type="textLength" operator="lessThan" allowBlank="1" showInputMessage="1" showErrorMessage="1" sqref="B2:D2" xr:uid="{6A9CA19A-CC6B-49CA-9CE6-948339488629}">
      <formula1>250</formula1>
    </dataValidation>
    <dataValidation type="date" allowBlank="1" showInputMessage="1" showErrorMessage="1" sqref="E3 C3" xr:uid="{DD375820-3FAF-48E4-AB42-613493B76DC1}">
      <formula1>44938</formula1>
      <formula2>73031</formula2>
    </dataValidation>
    <dataValidation type="list" allowBlank="1" showInputMessage="1" showErrorMessage="1" sqref="B11:B21" xr:uid="{2A47D30F-D050-49D2-8A3E-D0DC13D321AB}">
      <formula1>$B$26:$B$30</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91B7B-FBC6-4C6E-AD7D-173500306641}">
  <sheetPr>
    <tabColor theme="0"/>
  </sheetPr>
  <dimension ref="A1:X31"/>
  <sheetViews>
    <sheetView zoomScale="55" zoomScaleNormal="55" workbookViewId="0">
      <selection activeCell="E17" sqref="D17:E17"/>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255</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hidden="1" customHeight="1">
      <c r="A10" s="72"/>
      <c r="B10" s="71"/>
      <c r="C10" s="71"/>
      <c r="D10" s="71"/>
      <c r="E10" s="71"/>
      <c r="F10" s="71"/>
      <c r="G10" s="71"/>
      <c r="H10" s="71"/>
      <c r="I10" s="71"/>
      <c r="J10" s="73"/>
      <c r="K10" s="74"/>
      <c r="L10" s="74"/>
    </row>
    <row r="11" spans="1:24" s="58" customFormat="1" ht="20.149999999999999" hidden="1" customHeight="1">
      <c r="A11" s="72"/>
      <c r="B11" s="71"/>
      <c r="C11" s="71"/>
      <c r="D11" s="71"/>
      <c r="E11" s="71"/>
      <c r="F11" s="147"/>
      <c r="G11" s="148"/>
      <c r="H11" s="149"/>
      <c r="I11" s="71"/>
      <c r="J11" s="73"/>
      <c r="K11" s="74"/>
      <c r="L11" s="74"/>
    </row>
    <row r="12" spans="1:24" s="58" customFormat="1" ht="20.149999999999999" customHeight="1">
      <c r="A12" s="72"/>
      <c r="B12" s="71"/>
      <c r="C12" s="71"/>
      <c r="D12" s="71"/>
      <c r="E12" s="71"/>
      <c r="F12" s="147"/>
      <c r="G12" s="148"/>
      <c r="H12" s="149"/>
      <c r="I12" s="71"/>
      <c r="J12" s="73"/>
      <c r="K12" s="74"/>
      <c r="L12" s="80"/>
    </row>
    <row r="13" spans="1:24" s="58" customFormat="1" ht="20.149999999999999" customHeight="1">
      <c r="A13" s="150">
        <v>45154</v>
      </c>
      <c r="B13" s="71" t="s">
        <v>27</v>
      </c>
      <c r="C13" s="151">
        <v>93</v>
      </c>
      <c r="D13" s="151">
        <v>15.5</v>
      </c>
      <c r="E13" s="151">
        <f>C13-D13</f>
        <v>77.5</v>
      </c>
      <c r="F13" s="147"/>
      <c r="G13" s="148" t="s">
        <v>239</v>
      </c>
      <c r="H13" s="149"/>
      <c r="I13" s="152" t="s">
        <v>240</v>
      </c>
      <c r="J13" s="73" t="s">
        <v>241</v>
      </c>
      <c r="K13" s="74" t="s">
        <v>242</v>
      </c>
      <c r="L13" s="80" t="s">
        <v>164</v>
      </c>
    </row>
    <row r="14" spans="1:24" s="58" customFormat="1" ht="20.149999999999999" customHeight="1">
      <c r="A14" s="150">
        <v>45154</v>
      </c>
      <c r="B14" s="71" t="s">
        <v>27</v>
      </c>
      <c r="C14" s="151">
        <v>6.2</v>
      </c>
      <c r="D14" s="151">
        <v>1.03</v>
      </c>
      <c r="E14" s="151">
        <f>C14-D14</f>
        <v>5.17</v>
      </c>
      <c r="F14" s="147"/>
      <c r="G14" s="148" t="s">
        <v>105</v>
      </c>
      <c r="H14" s="149"/>
      <c r="I14" s="152" t="s">
        <v>240</v>
      </c>
      <c r="J14" s="73" t="s">
        <v>243</v>
      </c>
      <c r="K14" s="74" t="s">
        <v>20</v>
      </c>
      <c r="L14" s="108" t="s">
        <v>102</v>
      </c>
    </row>
    <row r="15" spans="1:24" s="58" customFormat="1" ht="20.149999999999999" customHeight="1">
      <c r="A15" s="150">
        <v>45169</v>
      </c>
      <c r="B15" s="71" t="s">
        <v>27</v>
      </c>
      <c r="C15" s="151">
        <v>30</v>
      </c>
      <c r="D15" s="151">
        <v>5</v>
      </c>
      <c r="E15" s="151">
        <f t="shared" ref="E15:E16" si="0">C15-D15</f>
        <v>25</v>
      </c>
      <c r="F15" s="147"/>
      <c r="G15" s="148" t="s">
        <v>105</v>
      </c>
      <c r="H15" s="149"/>
      <c r="I15" s="152" t="s">
        <v>240</v>
      </c>
      <c r="J15" s="153" t="s">
        <v>244</v>
      </c>
      <c r="K15" s="74" t="s">
        <v>245</v>
      </c>
      <c r="L15" s="80" t="s">
        <v>246</v>
      </c>
    </row>
    <row r="16" spans="1:24" s="58" customFormat="1" ht="20.149999999999999" customHeight="1">
      <c r="A16" s="75"/>
      <c r="B16" s="76"/>
      <c r="C16" s="154"/>
      <c r="D16" s="154"/>
      <c r="E16" s="151">
        <f t="shared" si="0"/>
        <v>0</v>
      </c>
      <c r="F16" s="197"/>
      <c r="G16" s="188"/>
      <c r="H16" s="189"/>
      <c r="I16" s="78"/>
      <c r="J16" s="79"/>
      <c r="K16" s="80"/>
      <c r="L16" s="80"/>
      <c r="N16" s="58" t="b">
        <f>OR(F16&lt;100,LEN(F16)=2)</f>
        <v>1</v>
      </c>
      <c r="O16" s="58" t="b">
        <f>OR(G16&lt;1000,LEN(G16)=3)</f>
        <v>1</v>
      </c>
      <c r="P16" s="58" t="b">
        <f>IF(H16&lt;1000,TRUE)</f>
        <v>1</v>
      </c>
      <c r="Q16" s="58" t="e">
        <f>OR(#REF!&lt;100000,LEN(#REF!)=5)</f>
        <v>#REF!</v>
      </c>
    </row>
    <row r="17" spans="1:12" s="58" customFormat="1" ht="20.149999999999999" customHeight="1" thickBot="1">
      <c r="A17" s="190" t="s">
        <v>96</v>
      </c>
      <c r="B17" s="191"/>
      <c r="C17" s="84">
        <f>SUM(C13:C16)</f>
        <v>129.19999999999999</v>
      </c>
      <c r="D17" s="84">
        <f t="shared" ref="D17:E17" si="1">SUM(D13:D16)</f>
        <v>21.53</v>
      </c>
      <c r="E17" s="84">
        <f t="shared" si="1"/>
        <v>107.67</v>
      </c>
      <c r="F17" s="192"/>
      <c r="G17" s="193"/>
      <c r="H17" s="194"/>
      <c r="I17" s="85"/>
      <c r="J17" s="86"/>
      <c r="K17" s="87"/>
      <c r="L17" s="88"/>
    </row>
    <row r="18" spans="1:12" ht="20.149999999999999" customHeight="1"/>
    <row r="19" spans="1:12" ht="20.149999999999999" customHeight="1"/>
    <row r="20" spans="1:12" s="89" customFormat="1" ht="20.149999999999999" customHeight="1">
      <c r="B20" s="195" t="s">
        <v>97</v>
      </c>
      <c r="C20" s="196"/>
    </row>
    <row r="21" spans="1:12" s="89" customFormat="1" ht="20.149999999999999" customHeight="1">
      <c r="B21" s="90" t="s">
        <v>24</v>
      </c>
      <c r="C21" s="91" t="s">
        <v>25</v>
      </c>
    </row>
    <row r="22" spans="1:12" s="89" customFormat="1" ht="20.149999999999999" customHeight="1">
      <c r="B22" s="90" t="s">
        <v>19</v>
      </c>
      <c r="C22" s="91" t="s">
        <v>26</v>
      </c>
    </row>
    <row r="23" spans="1:12" s="89" customFormat="1" ht="15.5">
      <c r="B23" s="90" t="s">
        <v>27</v>
      </c>
      <c r="C23" s="91" t="s">
        <v>98</v>
      </c>
    </row>
    <row r="24" spans="1:12" s="89" customFormat="1" ht="15.5">
      <c r="B24" s="90" t="s">
        <v>83</v>
      </c>
      <c r="C24" s="91" t="s">
        <v>99</v>
      </c>
    </row>
    <row r="25" spans="1:12" s="89" customFormat="1" ht="15.5">
      <c r="B25" s="92" t="s">
        <v>21</v>
      </c>
      <c r="C25" s="93" t="s">
        <v>29</v>
      </c>
    </row>
    <row r="28" spans="1:12" ht="13">
      <c r="B28" s="186"/>
      <c r="C28" s="186"/>
    </row>
    <row r="29" spans="1:12">
      <c r="I29" s="155"/>
    </row>
    <row r="30" spans="1:12">
      <c r="I30" s="155"/>
    </row>
    <row r="31" spans="1:12">
      <c r="I31" s="155"/>
    </row>
  </sheetData>
  <mergeCells count="15">
    <mergeCell ref="F16:H16"/>
    <mergeCell ref="A17:B17"/>
    <mergeCell ref="F17:H17"/>
    <mergeCell ref="B20:C20"/>
    <mergeCell ref="B28:C28"/>
    <mergeCell ref="B1:D1"/>
    <mergeCell ref="B2:D2"/>
    <mergeCell ref="A5:L5"/>
    <mergeCell ref="A7:A9"/>
    <mergeCell ref="F7:H7"/>
    <mergeCell ref="I7:I9"/>
    <mergeCell ref="J7:J9"/>
    <mergeCell ref="K7:K9"/>
    <mergeCell ref="L7:L9"/>
    <mergeCell ref="F8:H9"/>
  </mergeCells>
  <conditionalFormatting sqref="A16">
    <cfRule type="expression" dxfId="78" priority="8" stopIfTrue="1">
      <formula>AND(NOT(ISBLANK(C16)),ISBLANK(A16))</formula>
    </cfRule>
  </conditionalFormatting>
  <conditionalFormatting sqref="B16">
    <cfRule type="expression" dxfId="77" priority="7" stopIfTrue="1">
      <formula>AND(NOT(ISBLANK(C16)),ISBLANK(B16))</formula>
    </cfRule>
  </conditionalFormatting>
  <conditionalFormatting sqref="B1:D2">
    <cfRule type="expression" dxfId="76" priority="5" stopIfTrue="1">
      <formula>ISBLANK(B1)</formula>
    </cfRule>
  </conditionalFormatting>
  <conditionalFormatting sqref="C3">
    <cfRule type="expression" dxfId="75" priority="4" stopIfTrue="1">
      <formula>ISBLANK(C3)</formula>
    </cfRule>
  </conditionalFormatting>
  <conditionalFormatting sqref="E3">
    <cfRule type="expression" dxfId="74" priority="1" stopIfTrue="1">
      <formula>ISBLANK(E3)</formula>
    </cfRule>
  </conditionalFormatting>
  <conditionalFormatting sqref="I16">
    <cfRule type="expression" priority="2" stopIfTrue="1">
      <formula>AND(SUM($N16:$R16)&gt;0,NOT(ISBLANK(I16)))</formula>
    </cfRule>
    <cfRule type="expression" dxfId="73" priority="3" stopIfTrue="1">
      <formula>SUM($N16:$R16)&gt;0</formula>
    </cfRule>
  </conditionalFormatting>
  <conditionalFormatting sqref="L12:L15 J16:L16">
    <cfRule type="expression" dxfId="72" priority="6" stopIfTrue="1">
      <formula>AND(NOT(ISBLANK($C12)),ISBLANK(J12))</formula>
    </cfRule>
  </conditionalFormatting>
  <dataValidations count="3">
    <dataValidation type="textLength" operator="lessThan" allowBlank="1" showInputMessage="1" showErrorMessage="1" sqref="B2:D2" xr:uid="{E094E96E-7884-499D-B7EF-4A4DB3F51DCF}">
      <formula1>250</formula1>
    </dataValidation>
    <dataValidation type="date" allowBlank="1" showInputMessage="1" showErrorMessage="1" sqref="E3 C3" xr:uid="{A1D9352A-4AB9-4075-98AA-4EC299180B43}">
      <formula1>44938</formula1>
      <formula2>73031</formula2>
    </dataValidation>
    <dataValidation type="list" allowBlank="1" showInputMessage="1" showErrorMessage="1" sqref="B16" xr:uid="{3C177EF6-C4F3-48FC-9C0B-E60C7BCEED37}">
      <formula1>$B$21:$B$25</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X70"/>
  <sheetViews>
    <sheetView zoomScale="70" zoomScaleNormal="70" workbookViewId="0">
      <selection activeCell="E27" sqref="D27:E27"/>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57.81640625" bestFit="1"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18">
      <c r="A1" s="55" t="s">
        <v>86</v>
      </c>
      <c r="B1" s="160" t="s">
        <v>84</v>
      </c>
      <c r="C1" s="161"/>
      <c r="D1" s="161"/>
      <c r="E1" s="56"/>
      <c r="F1" s="56"/>
      <c r="G1" s="56"/>
      <c r="H1" s="56"/>
      <c r="I1" s="56"/>
      <c r="J1" s="57"/>
      <c r="K1" s="57"/>
      <c r="L1" s="57"/>
    </row>
    <row r="2" spans="1:24" s="58" customFormat="1" ht="18">
      <c r="A2" s="59" t="s">
        <v>87</v>
      </c>
      <c r="B2" s="160" t="s">
        <v>118</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18.5" thickBot="1">
      <c r="A4" s="65"/>
      <c r="B4" s="65"/>
      <c r="C4" s="65"/>
      <c r="D4" s="65"/>
      <c r="E4" s="65"/>
      <c r="F4" s="66"/>
      <c r="G4" s="66"/>
      <c r="H4" s="66"/>
      <c r="I4" s="65"/>
      <c r="J4" s="65"/>
      <c r="K4" s="65"/>
    </row>
    <row r="5" spans="1:24" s="58" customFormat="1" ht="18.649999999999999" customHeight="1" thickBot="1">
      <c r="A5" s="162" t="s">
        <v>89</v>
      </c>
      <c r="B5" s="163"/>
      <c r="C5" s="163"/>
      <c r="D5" s="163"/>
      <c r="E5" s="163"/>
      <c r="F5" s="163"/>
      <c r="G5" s="163"/>
      <c r="H5" s="163"/>
      <c r="I5" s="163"/>
      <c r="J5" s="163"/>
      <c r="K5" s="163"/>
      <c r="L5" s="164"/>
    </row>
    <row r="6" spans="1:24" s="58" customFormat="1" ht="18">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17.5" customHeight="1">
      <c r="A9" s="167"/>
      <c r="B9" s="71"/>
      <c r="C9" s="71" t="s">
        <v>18</v>
      </c>
      <c r="D9" s="71" t="s">
        <v>18</v>
      </c>
      <c r="E9" s="71" t="s">
        <v>18</v>
      </c>
      <c r="F9" s="183"/>
      <c r="G9" s="184"/>
      <c r="H9" s="185"/>
      <c r="I9" s="173"/>
      <c r="J9" s="173"/>
      <c r="K9" s="176"/>
      <c r="L9" s="179"/>
    </row>
    <row r="10" spans="1:24" s="58" customFormat="1" ht="17.5">
      <c r="A10" s="72"/>
      <c r="B10" s="71"/>
      <c r="C10" s="71"/>
      <c r="D10" s="71"/>
      <c r="E10" s="71"/>
      <c r="F10" s="71"/>
      <c r="G10" s="71"/>
      <c r="H10" s="71"/>
      <c r="I10" s="71"/>
      <c r="J10" s="73"/>
      <c r="K10" s="74"/>
      <c r="L10" s="74"/>
    </row>
    <row r="11" spans="1:24" s="58" customFormat="1" ht="18">
      <c r="A11" s="75">
        <v>45149</v>
      </c>
      <c r="B11" s="76" t="s">
        <v>19</v>
      </c>
      <c r="C11" s="132">
        <v>14.98</v>
      </c>
      <c r="D11" s="77"/>
      <c r="E11" s="77">
        <v>14.98</v>
      </c>
      <c r="F11" s="81">
        <v>595</v>
      </c>
      <c r="G11" s="83">
        <v>4200</v>
      </c>
      <c r="H11" s="82">
        <v>59510</v>
      </c>
      <c r="I11" s="78" t="s">
        <v>138</v>
      </c>
      <c r="J11" s="79" t="s">
        <v>139</v>
      </c>
      <c r="K11" s="80" t="s">
        <v>140</v>
      </c>
      <c r="L11" s="80" t="s">
        <v>127</v>
      </c>
      <c r="N11" s="58" t="b">
        <f>OR(F11&lt;100,LEN(F11)=2)</f>
        <v>0</v>
      </c>
      <c r="O11" s="58" t="b">
        <f>OR(G11&lt;1000,LEN(G11)=3)</f>
        <v>0</v>
      </c>
      <c r="P11" s="58" t="b">
        <f>IF(H11&lt;1000,TRUE)</f>
        <v>0</v>
      </c>
      <c r="Q11" s="58" t="e">
        <f>OR(#REF!&lt;100000,LEN(#REF!)=5)</f>
        <v>#REF!</v>
      </c>
    </row>
    <row r="12" spans="1:24" s="58" customFormat="1" ht="18">
      <c r="A12" s="75">
        <v>45149</v>
      </c>
      <c r="B12" s="76" t="s">
        <v>19</v>
      </c>
      <c r="C12" s="132">
        <v>10.119999999999999</v>
      </c>
      <c r="D12" s="77"/>
      <c r="E12" s="77">
        <v>10.119999999999999</v>
      </c>
      <c r="F12" s="81">
        <v>595</v>
      </c>
      <c r="G12" s="83">
        <v>4200</v>
      </c>
      <c r="H12" s="82">
        <v>59510</v>
      </c>
      <c r="I12" s="78" t="s">
        <v>138</v>
      </c>
      <c r="J12" s="79" t="s">
        <v>139</v>
      </c>
      <c r="K12" s="80" t="s">
        <v>140</v>
      </c>
      <c r="L12" s="80" t="s">
        <v>127</v>
      </c>
    </row>
    <row r="13" spans="1:24" s="58" customFormat="1" ht="18">
      <c r="A13" s="75">
        <v>45150</v>
      </c>
      <c r="B13" s="76" t="s">
        <v>19</v>
      </c>
      <c r="C13" s="132">
        <v>25</v>
      </c>
      <c r="D13" s="77"/>
      <c r="E13" s="77">
        <v>25</v>
      </c>
      <c r="F13" s="81">
        <v>595</v>
      </c>
      <c r="G13" s="83">
        <v>4200</v>
      </c>
      <c r="H13" s="82">
        <v>59510</v>
      </c>
      <c r="I13" s="78" t="s">
        <v>138</v>
      </c>
      <c r="J13" s="79" t="s">
        <v>139</v>
      </c>
      <c r="K13" s="80" t="s">
        <v>140</v>
      </c>
      <c r="L13" s="80" t="s">
        <v>127</v>
      </c>
    </row>
    <row r="14" spans="1:24" s="58" customFormat="1" ht="18">
      <c r="A14" s="75">
        <v>45151</v>
      </c>
      <c r="B14" s="76" t="s">
        <v>19</v>
      </c>
      <c r="C14" s="132">
        <v>22.86</v>
      </c>
      <c r="D14" s="77"/>
      <c r="E14" s="77">
        <v>22.86</v>
      </c>
      <c r="F14" s="81">
        <v>595</v>
      </c>
      <c r="G14" s="83">
        <v>4200</v>
      </c>
      <c r="H14" s="82">
        <v>59510</v>
      </c>
      <c r="I14" s="78" t="s">
        <v>138</v>
      </c>
      <c r="J14" s="79" t="s">
        <v>139</v>
      </c>
      <c r="K14" s="80" t="s">
        <v>140</v>
      </c>
      <c r="L14" s="80" t="s">
        <v>127</v>
      </c>
    </row>
    <row r="15" spans="1:24" s="58" customFormat="1" ht="18">
      <c r="A15" s="75">
        <v>45152</v>
      </c>
      <c r="B15" s="76" t="s">
        <v>19</v>
      </c>
      <c r="C15" s="132">
        <v>40</v>
      </c>
      <c r="D15" s="77"/>
      <c r="E15" s="77">
        <v>40</v>
      </c>
      <c r="F15" s="81">
        <v>595</v>
      </c>
      <c r="G15" s="83">
        <v>4200</v>
      </c>
      <c r="H15" s="82">
        <v>59510</v>
      </c>
      <c r="I15" s="78" t="s">
        <v>138</v>
      </c>
      <c r="J15" s="79" t="s">
        <v>139</v>
      </c>
      <c r="K15" s="80" t="s">
        <v>140</v>
      </c>
      <c r="L15" s="80" t="s">
        <v>127</v>
      </c>
    </row>
    <row r="16" spans="1:24" s="58" customFormat="1" ht="18">
      <c r="A16" s="75">
        <v>45152</v>
      </c>
      <c r="B16" s="76" t="s">
        <v>27</v>
      </c>
      <c r="C16" s="132">
        <v>174</v>
      </c>
      <c r="D16" s="77">
        <v>29</v>
      </c>
      <c r="E16" s="77">
        <v>145</v>
      </c>
      <c r="F16" s="81">
        <v>611</v>
      </c>
      <c r="G16" s="83">
        <v>4200</v>
      </c>
      <c r="H16" s="82">
        <v>61111</v>
      </c>
      <c r="I16" s="78" t="s">
        <v>138</v>
      </c>
      <c r="J16" s="79" t="s">
        <v>141</v>
      </c>
      <c r="K16" s="80" t="s">
        <v>128</v>
      </c>
      <c r="L16" s="80" t="s">
        <v>100</v>
      </c>
    </row>
    <row r="17" spans="1:12" s="58" customFormat="1" ht="18">
      <c r="A17" s="75">
        <v>45154</v>
      </c>
      <c r="B17" s="76" t="s">
        <v>19</v>
      </c>
      <c r="C17" s="132">
        <v>35.83</v>
      </c>
      <c r="D17" s="77"/>
      <c r="E17" s="77">
        <v>35.83</v>
      </c>
      <c r="F17" s="81">
        <v>595</v>
      </c>
      <c r="G17" s="83">
        <v>4200</v>
      </c>
      <c r="H17" s="82">
        <v>59510</v>
      </c>
      <c r="I17" s="78" t="s">
        <v>138</v>
      </c>
      <c r="J17" s="79" t="s">
        <v>139</v>
      </c>
      <c r="K17" s="80" t="s">
        <v>140</v>
      </c>
      <c r="L17" s="80" t="s">
        <v>127</v>
      </c>
    </row>
    <row r="18" spans="1:12" s="58" customFormat="1" ht="18">
      <c r="A18" s="120">
        <v>45156</v>
      </c>
      <c r="B18" s="121" t="s">
        <v>19</v>
      </c>
      <c r="C18" s="140">
        <v>60</v>
      </c>
      <c r="D18" s="122"/>
      <c r="E18" s="122">
        <v>60</v>
      </c>
      <c r="F18" s="123">
        <v>595</v>
      </c>
      <c r="G18" s="124">
        <v>4200</v>
      </c>
      <c r="H18" s="119">
        <v>59510</v>
      </c>
      <c r="I18" s="78" t="s">
        <v>138</v>
      </c>
      <c r="J18" s="125" t="s">
        <v>139</v>
      </c>
      <c r="K18" s="126" t="s">
        <v>140</v>
      </c>
      <c r="L18" s="80" t="s">
        <v>127</v>
      </c>
    </row>
    <row r="19" spans="1:12" s="58" customFormat="1" ht="18">
      <c r="A19" s="120">
        <v>45158</v>
      </c>
      <c r="B19" s="121" t="s">
        <v>19</v>
      </c>
      <c r="C19" s="140">
        <v>24.99</v>
      </c>
      <c r="D19" s="122"/>
      <c r="E19" s="122">
        <v>24.99</v>
      </c>
      <c r="F19" s="123">
        <v>595</v>
      </c>
      <c r="G19" s="124">
        <v>4200</v>
      </c>
      <c r="H19" s="119">
        <v>59510</v>
      </c>
      <c r="I19" s="78" t="s">
        <v>138</v>
      </c>
      <c r="J19" s="125" t="s">
        <v>139</v>
      </c>
      <c r="K19" s="126" t="s">
        <v>140</v>
      </c>
      <c r="L19" s="80" t="s">
        <v>127</v>
      </c>
    </row>
    <row r="20" spans="1:12" s="58" customFormat="1" ht="18">
      <c r="A20" s="120">
        <v>45158</v>
      </c>
      <c r="B20" s="121" t="s">
        <v>19</v>
      </c>
      <c r="C20" s="140">
        <v>0.11</v>
      </c>
      <c r="D20" s="122"/>
      <c r="E20" s="122">
        <v>0.11</v>
      </c>
      <c r="F20" s="123">
        <v>595</v>
      </c>
      <c r="G20" s="124">
        <v>4200</v>
      </c>
      <c r="H20" s="119">
        <v>59510</v>
      </c>
      <c r="I20" s="78" t="s">
        <v>138</v>
      </c>
      <c r="J20" s="125" t="s">
        <v>139</v>
      </c>
      <c r="K20" s="126" t="s">
        <v>140</v>
      </c>
      <c r="L20" s="80" t="s">
        <v>127</v>
      </c>
    </row>
    <row r="21" spans="1:12" s="58" customFormat="1" ht="18">
      <c r="A21" s="120">
        <v>45160</v>
      </c>
      <c r="B21" s="121" t="s">
        <v>19</v>
      </c>
      <c r="C21" s="140">
        <v>250</v>
      </c>
      <c r="D21" s="122"/>
      <c r="E21" s="122">
        <v>250</v>
      </c>
      <c r="F21" s="123">
        <v>611</v>
      </c>
      <c r="G21" s="124">
        <v>4200</v>
      </c>
      <c r="H21" s="119">
        <v>61106</v>
      </c>
      <c r="I21" s="78" t="s">
        <v>138</v>
      </c>
      <c r="J21" s="125" t="s">
        <v>142</v>
      </c>
      <c r="K21" s="126" t="s">
        <v>140</v>
      </c>
      <c r="L21" s="80" t="s">
        <v>127</v>
      </c>
    </row>
    <row r="22" spans="1:12" s="58" customFormat="1" ht="18">
      <c r="A22" s="120">
        <v>45169</v>
      </c>
      <c r="B22" s="121" t="s">
        <v>19</v>
      </c>
      <c r="C22" s="140">
        <v>12.68</v>
      </c>
      <c r="D22" s="122"/>
      <c r="E22" s="122">
        <v>12.68</v>
      </c>
      <c r="F22" s="123">
        <v>595</v>
      </c>
      <c r="G22" s="124">
        <v>4200</v>
      </c>
      <c r="H22" s="119">
        <v>59510</v>
      </c>
      <c r="I22" s="78" t="s">
        <v>138</v>
      </c>
      <c r="J22" s="125" t="s">
        <v>139</v>
      </c>
      <c r="K22" s="126" t="s">
        <v>140</v>
      </c>
      <c r="L22" s="80" t="s">
        <v>127</v>
      </c>
    </row>
    <row r="23" spans="1:12" s="58" customFormat="1" ht="18">
      <c r="A23" s="120">
        <v>45170</v>
      </c>
      <c r="B23" s="121" t="s">
        <v>19</v>
      </c>
      <c r="C23" s="140">
        <v>103.73</v>
      </c>
      <c r="D23" s="122"/>
      <c r="E23" s="122">
        <v>103.73</v>
      </c>
      <c r="F23" s="123">
        <v>611</v>
      </c>
      <c r="G23" s="124">
        <v>4200</v>
      </c>
      <c r="H23" s="119">
        <v>61106</v>
      </c>
      <c r="I23" s="78" t="s">
        <v>138</v>
      </c>
      <c r="J23" s="125" t="s">
        <v>142</v>
      </c>
      <c r="K23" s="126" t="s">
        <v>140</v>
      </c>
      <c r="L23" s="80" t="s">
        <v>127</v>
      </c>
    </row>
    <row r="24" spans="1:12" s="58" customFormat="1" ht="18">
      <c r="A24" s="120">
        <v>45170</v>
      </c>
      <c r="B24" s="121" t="s">
        <v>19</v>
      </c>
      <c r="C24" s="140">
        <v>23.54</v>
      </c>
      <c r="D24" s="122"/>
      <c r="E24" s="122">
        <v>23.54</v>
      </c>
      <c r="F24" s="123">
        <v>595</v>
      </c>
      <c r="G24" s="124">
        <v>4200</v>
      </c>
      <c r="H24" s="119">
        <v>59510</v>
      </c>
      <c r="I24" s="78" t="s">
        <v>138</v>
      </c>
      <c r="J24" s="125" t="s">
        <v>139</v>
      </c>
      <c r="K24" s="126" t="s">
        <v>140</v>
      </c>
      <c r="L24" s="80" t="s">
        <v>127</v>
      </c>
    </row>
    <row r="25" spans="1:12" s="58" customFormat="1" ht="18">
      <c r="A25" s="120">
        <v>45178</v>
      </c>
      <c r="B25" s="121" t="s">
        <v>19</v>
      </c>
      <c r="C25" s="140">
        <v>73.06</v>
      </c>
      <c r="D25" s="122"/>
      <c r="E25" s="122">
        <v>73.06</v>
      </c>
      <c r="F25" s="123">
        <v>595</v>
      </c>
      <c r="G25" s="124">
        <v>4200</v>
      </c>
      <c r="H25" s="119">
        <v>59510</v>
      </c>
      <c r="I25" s="78" t="s">
        <v>138</v>
      </c>
      <c r="J25" s="125" t="s">
        <v>139</v>
      </c>
      <c r="K25" s="126" t="s">
        <v>140</v>
      </c>
      <c r="L25" s="80" t="s">
        <v>127</v>
      </c>
    </row>
    <row r="26" spans="1:12" s="58" customFormat="1" ht="18">
      <c r="A26" s="120">
        <v>45179</v>
      </c>
      <c r="B26" s="121" t="s">
        <v>19</v>
      </c>
      <c r="C26" s="140">
        <v>500</v>
      </c>
      <c r="D26" s="122"/>
      <c r="E26" s="122">
        <v>500</v>
      </c>
      <c r="F26" s="123">
        <v>611</v>
      </c>
      <c r="G26" s="124">
        <v>4200</v>
      </c>
      <c r="H26" s="119">
        <v>61106</v>
      </c>
      <c r="I26" s="78" t="s">
        <v>138</v>
      </c>
      <c r="J26" s="125" t="s">
        <v>143</v>
      </c>
      <c r="K26" s="126" t="s">
        <v>129</v>
      </c>
      <c r="L26" s="80" t="s">
        <v>127</v>
      </c>
    </row>
    <row r="27" spans="1:12" s="58" customFormat="1" ht="18.5" thickBot="1">
      <c r="A27" s="190" t="s">
        <v>96</v>
      </c>
      <c r="B27" s="191"/>
      <c r="C27" s="84">
        <f>SUM(C11:C26)</f>
        <v>1370.9</v>
      </c>
      <c r="D27" s="84">
        <f>SUM(D11:D17)</f>
        <v>29</v>
      </c>
      <c r="E27" s="84">
        <f>SUM(E11:E26)</f>
        <v>1341.9</v>
      </c>
      <c r="F27" s="192"/>
      <c r="G27" s="193"/>
      <c r="H27" s="194"/>
      <c r="I27" s="85"/>
      <c r="J27" s="86"/>
      <c r="K27" s="87"/>
      <c r="L27" s="88"/>
    </row>
    <row r="30" spans="1:12" s="89" customFormat="1" ht="15.5">
      <c r="B30" s="195" t="s">
        <v>97</v>
      </c>
      <c r="C30" s="196"/>
    </row>
    <row r="31" spans="1:12" s="89" customFormat="1" ht="15.5">
      <c r="B31" s="90" t="s">
        <v>24</v>
      </c>
      <c r="C31" s="91" t="s">
        <v>25</v>
      </c>
    </row>
    <row r="32" spans="1:12" s="89" customFormat="1" ht="15.5">
      <c r="B32" s="90" t="s">
        <v>19</v>
      </c>
      <c r="C32" s="91" t="s">
        <v>26</v>
      </c>
    </row>
    <row r="33" spans="2:3" s="89" customFormat="1" ht="15.5">
      <c r="B33" s="90" t="s">
        <v>27</v>
      </c>
      <c r="C33" s="91" t="s">
        <v>98</v>
      </c>
    </row>
    <row r="34" spans="2:3" s="89" customFormat="1" ht="15.5">
      <c r="B34" s="90" t="s">
        <v>83</v>
      </c>
      <c r="C34" s="91" t="s">
        <v>99</v>
      </c>
    </row>
    <row r="35" spans="2:3" s="89" customFormat="1" ht="15.5">
      <c r="B35" s="92" t="s">
        <v>21</v>
      </c>
      <c r="C35" s="93" t="s">
        <v>29</v>
      </c>
    </row>
    <row r="38" spans="2:3" ht="13">
      <c r="B38" s="186"/>
      <c r="C38" s="186"/>
    </row>
    <row r="49" customFormat="1"/>
    <row r="50" customFormat="1"/>
    <row r="51" customFormat="1"/>
    <row r="52" customFormat="1"/>
    <row r="53" customFormat="1"/>
    <row r="54" customFormat="1"/>
    <row r="55" customFormat="1"/>
    <row r="56" customFormat="1"/>
    <row r="57" customFormat="1"/>
    <row r="58" customFormat="1"/>
    <row r="59" customFormat="1"/>
    <row r="62" customFormat="1"/>
    <row r="63" customFormat="1"/>
    <row r="64" customFormat="1"/>
    <row r="65" customFormat="1"/>
    <row r="66" customFormat="1"/>
    <row r="67" customFormat="1"/>
    <row r="70" customFormat="1"/>
  </sheetData>
  <mergeCells count="14">
    <mergeCell ref="B38:C38"/>
    <mergeCell ref="B1:D1"/>
    <mergeCell ref="B2:D2"/>
    <mergeCell ref="A5:L5"/>
    <mergeCell ref="A7:A9"/>
    <mergeCell ref="F7:H7"/>
    <mergeCell ref="I7:I9"/>
    <mergeCell ref="J7:J9"/>
    <mergeCell ref="K7:K9"/>
    <mergeCell ref="L7:L9"/>
    <mergeCell ref="F8:H9"/>
    <mergeCell ref="A27:B27"/>
    <mergeCell ref="F27:H27"/>
    <mergeCell ref="B30:C30"/>
  </mergeCells>
  <conditionalFormatting sqref="A11:A26">
    <cfRule type="expression" dxfId="71" priority="7" stopIfTrue="1">
      <formula>AND(NOT(ISBLANK(C11)),ISBLANK(A11))</formula>
    </cfRule>
  </conditionalFormatting>
  <conditionalFormatting sqref="B11:B26">
    <cfRule type="expression" dxfId="70" priority="6" stopIfTrue="1">
      <formula>AND(NOT(ISBLANK(C11)),ISBLANK(B11))</formula>
    </cfRule>
  </conditionalFormatting>
  <conditionalFormatting sqref="B1:D2">
    <cfRule type="expression" dxfId="69" priority="4" stopIfTrue="1">
      <formula>ISBLANK(B1)</formula>
    </cfRule>
  </conditionalFormatting>
  <conditionalFormatting sqref="C3">
    <cfRule type="expression" dxfId="68" priority="3" stopIfTrue="1">
      <formula>ISBLANK(C3)</formula>
    </cfRule>
  </conditionalFormatting>
  <conditionalFormatting sqref="E3">
    <cfRule type="expression" dxfId="67" priority="2" stopIfTrue="1">
      <formula>ISBLANK(E3)</formula>
    </cfRule>
  </conditionalFormatting>
  <conditionalFormatting sqref="I11:I26">
    <cfRule type="expression" priority="8" stopIfTrue="1">
      <formula>AND(SUM($N11:$R11)&gt;0,NOT(ISBLANK(I11)))</formula>
    </cfRule>
    <cfRule type="expression" dxfId="66" priority="9" stopIfTrue="1">
      <formula>SUM($N11:$R11)&gt;0</formula>
    </cfRule>
  </conditionalFormatting>
  <conditionalFormatting sqref="J11:L26">
    <cfRule type="expression" dxfId="65" priority="1" stopIfTrue="1">
      <formula>AND(NOT(ISBLANK($C11)),ISBLANK(J11))</formula>
    </cfRule>
  </conditionalFormatting>
  <dataValidations count="3">
    <dataValidation type="textLength" operator="lessThan" allowBlank="1" showInputMessage="1" showErrorMessage="1" sqref="B2:D2" xr:uid="{9F60CEAE-5A62-4EE7-97CC-6F730A8B3B06}">
      <formula1>250</formula1>
    </dataValidation>
    <dataValidation type="date" allowBlank="1" showInputMessage="1" showErrorMessage="1" sqref="E3 C3" xr:uid="{6EC70102-80FE-4C4E-9243-17DC1325F536}">
      <formula1>44938</formula1>
      <formula2>73031</formula2>
    </dataValidation>
    <dataValidation type="list" allowBlank="1" showInputMessage="1" showErrorMessage="1" sqref="B11:B26" xr:uid="{AF3CBEEB-B424-4DEA-9623-6F83D8874319}">
      <formula1>$B$31:$B$35</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CEC0-7A10-457E-B709-687F5E44C6C6}">
  <sheetPr>
    <tabColor theme="0"/>
  </sheetPr>
  <dimension ref="A1:X70"/>
  <sheetViews>
    <sheetView zoomScale="70" zoomScaleNormal="70" workbookViewId="0">
      <selection activeCell="E19" sqref="D19:E19"/>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118</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customHeight="1">
      <c r="A10" s="72"/>
      <c r="B10" s="71"/>
      <c r="C10" s="71"/>
      <c r="D10" s="71"/>
      <c r="E10" s="71"/>
      <c r="F10" s="71"/>
      <c r="G10" s="71"/>
      <c r="H10" s="71"/>
      <c r="I10" s="71"/>
      <c r="J10" s="73"/>
      <c r="K10" s="74"/>
      <c r="L10" s="74"/>
    </row>
    <row r="11" spans="1:24" s="58" customFormat="1" ht="20.149999999999999" customHeight="1">
      <c r="F11" s="187"/>
      <c r="G11" s="188"/>
      <c r="H11" s="189"/>
      <c r="I11" s="78"/>
      <c r="J11" s="79"/>
      <c r="K11" s="80"/>
      <c r="L11" s="80"/>
      <c r="N11" s="58" t="b">
        <f>OR(F11&lt;100,LEN(F11)=2)</f>
        <v>1</v>
      </c>
      <c r="O11" s="58" t="b">
        <f>OR(G11&lt;1000,LEN(G11)=3)</f>
        <v>1</v>
      </c>
      <c r="P11" s="58" t="b">
        <f>IF(H11&lt;1000,TRUE)</f>
        <v>1</v>
      </c>
      <c r="Q11" s="58" t="e">
        <f>OR(#REF!&lt;100000,LEN(#REF!)=5)</f>
        <v>#REF!</v>
      </c>
    </row>
    <row r="12" spans="1:24" s="58" customFormat="1" ht="20.149999999999999" customHeight="1">
      <c r="A12" s="75">
        <v>45154</v>
      </c>
      <c r="B12" s="76" t="s">
        <v>27</v>
      </c>
      <c r="C12" s="77">
        <v>105</v>
      </c>
      <c r="D12" s="77">
        <v>17.5</v>
      </c>
      <c r="E12" s="77">
        <v>87.5</v>
      </c>
      <c r="F12" s="81">
        <v>611</v>
      </c>
      <c r="G12" s="83">
        <v>4041</v>
      </c>
      <c r="H12" s="82">
        <v>61126</v>
      </c>
      <c r="I12" s="78" t="s">
        <v>144</v>
      </c>
      <c r="J12" s="79" t="s">
        <v>145</v>
      </c>
      <c r="K12" s="80" t="s">
        <v>146</v>
      </c>
      <c r="L12" s="80" t="s">
        <v>147</v>
      </c>
    </row>
    <row r="13" spans="1:24" s="58" customFormat="1" ht="20.149999999999999" customHeight="1">
      <c r="A13" s="75">
        <v>45154</v>
      </c>
      <c r="B13" s="76" t="s">
        <v>27</v>
      </c>
      <c r="C13" s="77">
        <v>29.24</v>
      </c>
      <c r="D13" s="77">
        <v>4.87</v>
      </c>
      <c r="E13" s="77">
        <v>24.37</v>
      </c>
      <c r="F13" s="81">
        <v>611</v>
      </c>
      <c r="G13" s="83">
        <v>4041</v>
      </c>
      <c r="H13" s="82">
        <v>61126</v>
      </c>
      <c r="I13" s="78" t="s">
        <v>144</v>
      </c>
      <c r="J13" s="79" t="s">
        <v>148</v>
      </c>
      <c r="K13" s="80" t="s">
        <v>149</v>
      </c>
      <c r="L13" s="80" t="s">
        <v>150</v>
      </c>
    </row>
    <row r="14" spans="1:24" s="58" customFormat="1" ht="20.149999999999999" customHeight="1">
      <c r="A14" s="75"/>
      <c r="B14" s="76"/>
      <c r="C14" s="77"/>
      <c r="D14" s="77"/>
      <c r="E14" s="77"/>
      <c r="F14" s="81"/>
      <c r="G14" s="83"/>
      <c r="H14" s="82"/>
      <c r="I14" s="78"/>
      <c r="J14" s="79"/>
      <c r="K14" s="80"/>
      <c r="L14" s="80"/>
    </row>
    <row r="15" spans="1:24" s="58" customFormat="1" ht="20.149999999999999" customHeight="1">
      <c r="A15" s="75"/>
      <c r="B15" s="76"/>
      <c r="C15" s="77"/>
      <c r="D15" s="77"/>
      <c r="E15" s="77"/>
      <c r="F15" s="81"/>
      <c r="G15" s="83"/>
      <c r="H15" s="82"/>
      <c r="I15" s="78"/>
      <c r="J15" s="79"/>
      <c r="K15" s="80"/>
      <c r="L15" s="80"/>
    </row>
    <row r="16" spans="1:24" s="58" customFormat="1" ht="20.149999999999999" customHeight="1">
      <c r="A16" s="75"/>
      <c r="B16" s="76"/>
      <c r="C16" s="77"/>
      <c r="D16" s="77"/>
      <c r="E16" s="77"/>
      <c r="F16" s="81"/>
      <c r="G16" s="83"/>
      <c r="H16" s="82"/>
      <c r="I16" s="78"/>
      <c r="J16" s="79"/>
      <c r="K16" s="80"/>
      <c r="L16" s="80"/>
    </row>
    <row r="17" spans="1:17" s="58" customFormat="1" ht="20.149999999999999" customHeight="1">
      <c r="A17" s="75"/>
      <c r="B17" s="76"/>
      <c r="C17" s="77"/>
      <c r="D17" s="77"/>
      <c r="E17" s="77"/>
      <c r="F17" s="187"/>
      <c r="G17" s="188"/>
      <c r="H17" s="189"/>
      <c r="I17" s="78"/>
      <c r="J17" s="79"/>
      <c r="K17" s="80"/>
      <c r="L17" s="80"/>
      <c r="N17" s="58" t="b">
        <f>OR(F17&lt;100,LEN(F17)=2)</f>
        <v>1</v>
      </c>
      <c r="O17" s="58" t="b">
        <f>OR(G17&lt;1000,LEN(G17)=3)</f>
        <v>1</v>
      </c>
      <c r="P17" s="58" t="b">
        <f>IF(H17&lt;1000,TRUE)</f>
        <v>1</v>
      </c>
      <c r="Q17" s="58" t="e">
        <f>OR(#REF!&lt;100000,LEN(#REF!)=5)</f>
        <v>#REF!</v>
      </c>
    </row>
    <row r="18" spans="1:17" s="58" customFormat="1" ht="20.149999999999999" customHeight="1">
      <c r="A18" s="75"/>
      <c r="B18" s="76"/>
      <c r="C18" s="77"/>
      <c r="D18" s="77"/>
      <c r="E18" s="77"/>
      <c r="F18" s="187"/>
      <c r="G18" s="188"/>
      <c r="H18" s="189"/>
      <c r="I18" s="78"/>
      <c r="J18" s="79"/>
      <c r="K18" s="80"/>
      <c r="L18" s="80"/>
      <c r="N18" s="58" t="b">
        <f>OR(F18&lt;100,LEN(F18)=2)</f>
        <v>1</v>
      </c>
      <c r="O18" s="58" t="b">
        <f>OR(G18&lt;1000,LEN(G18)=3)</f>
        <v>1</v>
      </c>
      <c r="P18" s="58" t="b">
        <f>IF(H18&lt;1000,TRUE)</f>
        <v>1</v>
      </c>
      <c r="Q18" s="58" t="e">
        <f>OR(#REF!&lt;100000,LEN(#REF!)=5)</f>
        <v>#REF!</v>
      </c>
    </row>
    <row r="19" spans="1:17" s="58" customFormat="1" ht="20.149999999999999" customHeight="1" thickBot="1">
      <c r="A19" s="190" t="s">
        <v>96</v>
      </c>
      <c r="B19" s="191"/>
      <c r="C19" s="84">
        <f>SUM(C12:C18)</f>
        <v>134.24</v>
      </c>
      <c r="D19" s="84">
        <f>SUM(D12:D18)</f>
        <v>22.37</v>
      </c>
      <c r="E19" s="84">
        <f>SUM(E12:E18)</f>
        <v>111.87</v>
      </c>
      <c r="F19" s="192"/>
      <c r="G19" s="193"/>
      <c r="H19" s="194"/>
      <c r="I19" s="85"/>
      <c r="J19" s="86"/>
      <c r="K19" s="87"/>
      <c r="L19" s="88"/>
    </row>
    <row r="22" spans="1:17" s="89" customFormat="1" ht="15.5">
      <c r="B22" s="195" t="s">
        <v>97</v>
      </c>
      <c r="C22" s="196"/>
    </row>
    <row r="23" spans="1:17" s="89" customFormat="1" ht="15.5">
      <c r="B23" s="90" t="s">
        <v>24</v>
      </c>
      <c r="C23" s="91" t="s">
        <v>25</v>
      </c>
    </row>
    <row r="24" spans="1:17" s="89" customFormat="1" ht="15.5">
      <c r="B24" s="90" t="s">
        <v>19</v>
      </c>
      <c r="C24" s="91" t="s">
        <v>26</v>
      </c>
    </row>
    <row r="25" spans="1:17" s="89" customFormat="1" ht="15.5">
      <c r="B25" s="90" t="s">
        <v>27</v>
      </c>
      <c r="C25" s="91" t="s">
        <v>98</v>
      </c>
    </row>
    <row r="26" spans="1:17" s="89" customFormat="1" ht="15.5">
      <c r="B26" s="90" t="s">
        <v>83</v>
      </c>
      <c r="C26" s="91" t="s">
        <v>99</v>
      </c>
    </row>
    <row r="27" spans="1:17" s="89" customFormat="1" ht="15.5">
      <c r="B27" s="92" t="s">
        <v>21</v>
      </c>
      <c r="C27" s="93" t="s">
        <v>29</v>
      </c>
    </row>
    <row r="30" spans="1:17" ht="13">
      <c r="B30" s="186"/>
      <c r="C30" s="186"/>
    </row>
    <row r="49" customFormat="1"/>
    <row r="50" customFormat="1"/>
    <row r="51" customFormat="1"/>
    <row r="52" customFormat="1"/>
    <row r="53" customFormat="1"/>
    <row r="54" customFormat="1"/>
    <row r="55" customFormat="1"/>
    <row r="56" customFormat="1"/>
    <row r="57" customFormat="1"/>
    <row r="58" customFormat="1"/>
    <row r="59" customFormat="1"/>
    <row r="62" customFormat="1"/>
    <row r="63" customFormat="1"/>
    <row r="64" customFormat="1"/>
    <row r="65" customFormat="1"/>
    <row r="66" customFormat="1"/>
    <row r="67" customFormat="1"/>
    <row r="70" customFormat="1"/>
  </sheetData>
  <mergeCells count="17">
    <mergeCell ref="F11:H11"/>
    <mergeCell ref="F17:H17"/>
    <mergeCell ref="B1:D1"/>
    <mergeCell ref="B2:D2"/>
    <mergeCell ref="A5:L5"/>
    <mergeCell ref="A7:A9"/>
    <mergeCell ref="F7:H7"/>
    <mergeCell ref="I7:I9"/>
    <mergeCell ref="J7:J9"/>
    <mergeCell ref="K7:K9"/>
    <mergeCell ref="L7:L9"/>
    <mergeCell ref="F8:H9"/>
    <mergeCell ref="F18:H18"/>
    <mergeCell ref="A19:B19"/>
    <mergeCell ref="F19:H19"/>
    <mergeCell ref="B22:C22"/>
    <mergeCell ref="B30:C30"/>
  </mergeCells>
  <conditionalFormatting sqref="A12:A18">
    <cfRule type="expression" dxfId="64" priority="12" stopIfTrue="1">
      <formula>AND(NOT(ISBLANK(C12)),ISBLANK(A12))</formula>
    </cfRule>
  </conditionalFormatting>
  <conditionalFormatting sqref="B12:B18">
    <cfRule type="expression" dxfId="63" priority="11" stopIfTrue="1">
      <formula>AND(NOT(ISBLANK(C12)),ISBLANK(B12))</formula>
    </cfRule>
  </conditionalFormatting>
  <conditionalFormatting sqref="B1:D2">
    <cfRule type="expression" dxfId="62" priority="10" stopIfTrue="1">
      <formula>ISBLANK(B1)</formula>
    </cfRule>
  </conditionalFormatting>
  <conditionalFormatting sqref="C3">
    <cfRule type="expression" dxfId="61" priority="9" stopIfTrue="1">
      <formula>ISBLANK(C3)</formula>
    </cfRule>
  </conditionalFormatting>
  <conditionalFormatting sqref="E3">
    <cfRule type="expression" dxfId="60" priority="3" stopIfTrue="1">
      <formula>ISBLANK(E3)</formula>
    </cfRule>
  </conditionalFormatting>
  <conditionalFormatting sqref="I11">
    <cfRule type="expression" priority="7" stopIfTrue="1">
      <formula>AND(SUM($N11:$R11)&gt;0,NOT(ISBLANK(I11)))</formula>
    </cfRule>
    <cfRule type="expression" dxfId="59" priority="8" stopIfTrue="1">
      <formula>SUM($N11:$R11)&gt;0</formula>
    </cfRule>
  </conditionalFormatting>
  <conditionalFormatting sqref="I12:I18">
    <cfRule type="expression" priority="1" stopIfTrue="1">
      <formula>AND(SUM($N12:$R12)&gt;0,NOT(ISBLANK(I12)))</formula>
    </cfRule>
    <cfRule type="expression" dxfId="58" priority="2" stopIfTrue="1">
      <formula>SUM($N12:$R12)&gt;0</formula>
    </cfRule>
  </conditionalFormatting>
  <conditionalFormatting sqref="J11:L11">
    <cfRule type="expression" dxfId="57" priority="13" stopIfTrue="1">
      <formula>AND(NOT(ISBLANK(#REF!)),ISBLANK(J11))</formula>
    </cfRule>
  </conditionalFormatting>
  <conditionalFormatting sqref="J12:L18">
    <cfRule type="expression" dxfId="56" priority="6" stopIfTrue="1">
      <formula>AND(NOT(ISBLANK($C12)),ISBLANK(J12))</formula>
    </cfRule>
  </conditionalFormatting>
  <dataValidations count="3">
    <dataValidation type="textLength" operator="lessThan" allowBlank="1" showInputMessage="1" showErrorMessage="1" sqref="B2:D2" xr:uid="{9C1544CB-0E4B-4316-8D6E-9BB2B2953F34}">
      <formula1>250</formula1>
    </dataValidation>
    <dataValidation type="date" allowBlank="1" showInputMessage="1" showErrorMessage="1" sqref="E3 C3" xr:uid="{483099D8-F087-45A1-BFDC-B5AAAFDA7EBA}">
      <formula1>44938</formula1>
      <formula2>73031</formula2>
    </dataValidation>
    <dataValidation type="list" allowBlank="1" showInputMessage="1" showErrorMessage="1" sqref="B12:B18" xr:uid="{F089491B-93F9-41B0-9B1B-81F8FEA64C3F}">
      <formula1>$B$23:$B$27</formula1>
    </dataValidation>
  </dataValidation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34ED-175B-46F9-B6F6-EB3DF8AEE8A2}">
  <sheetPr>
    <tabColor theme="0"/>
  </sheetPr>
  <dimension ref="A1:X35"/>
  <sheetViews>
    <sheetView zoomScale="55" zoomScaleNormal="55" workbookViewId="0">
      <selection activeCell="E22" sqref="D22:E22"/>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87.7265625" bestFit="1" customWidth="1"/>
    <col min="11" max="11" width="27.453125" customWidth="1"/>
    <col min="12" max="12" width="46.816406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118</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ustomHeight="1">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customHeight="1">
      <c r="A10" s="72"/>
      <c r="B10" s="71"/>
      <c r="C10" s="71"/>
      <c r="D10" s="71"/>
      <c r="E10" s="71"/>
      <c r="F10" s="71"/>
      <c r="G10" s="71"/>
      <c r="H10" s="71"/>
      <c r="I10" s="71"/>
      <c r="J10" s="73"/>
      <c r="K10" s="74"/>
      <c r="L10" s="74"/>
    </row>
    <row r="11" spans="1:24" s="106" customFormat="1" ht="20.149999999999999" customHeight="1">
      <c r="A11" s="75">
        <v>45152</v>
      </c>
      <c r="B11" s="76" t="s">
        <v>27</v>
      </c>
      <c r="C11" s="77">
        <v>92.9</v>
      </c>
      <c r="D11" s="77">
        <v>15.48</v>
      </c>
      <c r="E11" s="77">
        <f>C11-D11</f>
        <v>77.42</v>
      </c>
      <c r="F11" s="101">
        <v>611</v>
      </c>
      <c r="G11" s="102">
        <v>4014</v>
      </c>
      <c r="H11" s="103">
        <v>61120</v>
      </c>
      <c r="I11" s="104" t="s">
        <v>120</v>
      </c>
      <c r="J11" s="80" t="s">
        <v>151</v>
      </c>
      <c r="K11" s="80" t="s">
        <v>152</v>
      </c>
      <c r="L11" s="105" t="s">
        <v>102</v>
      </c>
      <c r="N11" s="106" t="b">
        <v>0</v>
      </c>
      <c r="O11" s="106" t="b">
        <v>0</v>
      </c>
      <c r="P11" s="106" t="b">
        <v>1</v>
      </c>
      <c r="Q11" s="106" t="e">
        <v>#REF!</v>
      </c>
      <c r="S11" s="107"/>
    </row>
    <row r="12" spans="1:24" s="106" customFormat="1" ht="20.149999999999999" customHeight="1">
      <c r="A12" s="75">
        <v>45162</v>
      </c>
      <c r="B12" s="76" t="s">
        <v>27</v>
      </c>
      <c r="C12" s="77">
        <v>34.97</v>
      </c>
      <c r="D12" s="77">
        <v>5.83</v>
      </c>
      <c r="E12" s="77">
        <f t="shared" ref="E12:E14" si="0">C12-D12</f>
        <v>29.14</v>
      </c>
      <c r="F12" s="101">
        <v>595</v>
      </c>
      <c r="G12" s="102">
        <v>4001</v>
      </c>
      <c r="H12" s="103"/>
      <c r="I12" s="104" t="s">
        <v>119</v>
      </c>
      <c r="J12" s="80" t="s">
        <v>153</v>
      </c>
      <c r="K12" s="80" t="s">
        <v>20</v>
      </c>
      <c r="L12" s="105" t="s">
        <v>102</v>
      </c>
      <c r="N12" s="106" t="e">
        <v>#REF!</v>
      </c>
      <c r="O12" s="106" t="e">
        <v>#REF!</v>
      </c>
      <c r="P12" s="106" t="e">
        <v>#REF!</v>
      </c>
      <c r="Q12" s="106" t="e">
        <v>#REF!</v>
      </c>
      <c r="S12" s="107"/>
    </row>
    <row r="13" spans="1:24" s="106" customFormat="1" ht="20.149999999999999" customHeight="1">
      <c r="A13" s="75">
        <v>45175</v>
      </c>
      <c r="B13" s="76" t="s">
        <v>24</v>
      </c>
      <c r="C13" s="77">
        <v>25.8</v>
      </c>
      <c r="D13" s="77">
        <v>0</v>
      </c>
      <c r="E13" s="77">
        <f>C13-D13</f>
        <v>25.8</v>
      </c>
      <c r="F13" s="101">
        <v>595</v>
      </c>
      <c r="G13" s="102">
        <v>4220</v>
      </c>
      <c r="H13" s="103"/>
      <c r="I13" s="104" t="s">
        <v>119</v>
      </c>
      <c r="J13" s="80" t="s">
        <v>154</v>
      </c>
      <c r="K13" s="80" t="s">
        <v>155</v>
      </c>
      <c r="L13" s="105" t="s">
        <v>104</v>
      </c>
      <c r="S13" s="107"/>
    </row>
    <row r="14" spans="1:24" s="106" customFormat="1" ht="20.149999999999999" customHeight="1">
      <c r="A14" s="75">
        <v>45179</v>
      </c>
      <c r="B14" s="76" t="s">
        <v>27</v>
      </c>
      <c r="C14" s="77">
        <v>42.36</v>
      </c>
      <c r="D14" s="77">
        <v>7.05</v>
      </c>
      <c r="E14" s="77">
        <f t="shared" si="0"/>
        <v>35.31</v>
      </c>
      <c r="F14" s="101">
        <v>595</v>
      </c>
      <c r="G14" s="102">
        <v>4202</v>
      </c>
      <c r="H14" s="103"/>
      <c r="I14" s="104" t="s">
        <v>119</v>
      </c>
      <c r="J14" s="80" t="s">
        <v>156</v>
      </c>
      <c r="K14" s="80" t="s">
        <v>20</v>
      </c>
      <c r="L14" s="105" t="s">
        <v>102</v>
      </c>
      <c r="S14" s="107"/>
    </row>
    <row r="15" spans="1:24" s="106" customFormat="1" ht="20.149999999999999" customHeight="1">
      <c r="A15" s="75"/>
      <c r="B15" s="76"/>
      <c r="C15" s="132"/>
      <c r="D15" s="77"/>
      <c r="E15" s="77"/>
      <c r="F15" s="101"/>
      <c r="G15" s="102"/>
      <c r="H15" s="103"/>
      <c r="I15" s="104"/>
      <c r="J15" s="108"/>
      <c r="K15" s="80"/>
      <c r="L15" s="105"/>
      <c r="S15" s="107"/>
    </row>
    <row r="16" spans="1:24" s="106" customFormat="1" ht="20.149999999999999" customHeight="1">
      <c r="A16" s="75"/>
      <c r="B16" s="76"/>
      <c r="C16" s="132"/>
      <c r="D16" s="77"/>
      <c r="E16" s="77"/>
      <c r="F16" s="101"/>
      <c r="G16" s="102"/>
      <c r="H16" s="103"/>
      <c r="I16" s="104"/>
      <c r="J16" s="80"/>
      <c r="K16" s="80"/>
      <c r="L16" s="105"/>
      <c r="S16" s="107"/>
    </row>
    <row r="17" spans="1:19" s="117" customFormat="1" ht="20.149999999999999" customHeight="1">
      <c r="A17" s="109"/>
      <c r="B17" s="110"/>
      <c r="C17" s="141"/>
      <c r="D17" s="111"/>
      <c r="E17" s="111"/>
      <c r="F17" s="112"/>
      <c r="G17" s="113"/>
      <c r="H17" s="114"/>
      <c r="I17" s="104"/>
      <c r="J17" s="115"/>
      <c r="K17" s="116"/>
      <c r="L17" s="105"/>
      <c r="S17" s="118"/>
    </row>
    <row r="18" spans="1:19" s="117" customFormat="1" ht="20.149999999999999" customHeight="1">
      <c r="A18" s="109"/>
      <c r="B18" s="110"/>
      <c r="C18" s="141"/>
      <c r="D18" s="111"/>
      <c r="E18" s="111"/>
      <c r="F18" s="112"/>
      <c r="G18" s="113"/>
      <c r="H18" s="114"/>
      <c r="I18" s="104"/>
      <c r="J18" s="115"/>
      <c r="K18" s="116"/>
      <c r="L18" s="105"/>
      <c r="S18" s="118"/>
    </row>
    <row r="19" spans="1:19" s="106" customFormat="1" ht="20.149999999999999" customHeight="1">
      <c r="A19" s="75"/>
      <c r="B19" s="76"/>
      <c r="C19" s="132"/>
      <c r="D19" s="77"/>
      <c r="E19" s="77"/>
      <c r="F19" s="101"/>
      <c r="G19" s="102"/>
      <c r="H19" s="103"/>
      <c r="I19" s="104"/>
      <c r="J19" s="80"/>
      <c r="K19" s="80"/>
      <c r="L19" s="105"/>
      <c r="S19" s="107"/>
    </row>
    <row r="20" spans="1:19" s="106" customFormat="1" ht="20.149999999999999" customHeight="1">
      <c r="A20" s="75"/>
      <c r="B20" s="76"/>
      <c r="C20" s="77"/>
      <c r="D20" s="77"/>
      <c r="E20" s="77"/>
      <c r="F20" s="101"/>
      <c r="G20" s="102"/>
      <c r="H20" s="103"/>
      <c r="I20" s="78"/>
      <c r="J20" s="80"/>
      <c r="K20" s="80"/>
      <c r="L20" s="105"/>
      <c r="S20" s="107"/>
    </row>
    <row r="21" spans="1:19" s="58" customFormat="1" ht="20.149999999999999" customHeight="1">
      <c r="A21" s="75"/>
      <c r="B21" s="76"/>
      <c r="C21" s="77"/>
      <c r="D21" s="77"/>
      <c r="E21" s="77"/>
      <c r="F21" s="101"/>
      <c r="G21" s="102"/>
      <c r="H21" s="103"/>
      <c r="I21" s="78"/>
      <c r="J21" s="80"/>
      <c r="K21" s="80"/>
      <c r="L21" s="105"/>
    </row>
    <row r="22" spans="1:19" s="58" customFormat="1" ht="20.149999999999999" customHeight="1" thickBot="1">
      <c r="A22" s="190" t="s">
        <v>96</v>
      </c>
      <c r="B22" s="191"/>
      <c r="C22" s="84">
        <f>SUM(C11:C21)</f>
        <v>196.03000000000003</v>
      </c>
      <c r="D22" s="84">
        <f>SUM(D11:D21)</f>
        <v>28.360000000000003</v>
      </c>
      <c r="E22" s="84">
        <f>SUM(E11:E21)</f>
        <v>167.67000000000002</v>
      </c>
      <c r="F22" s="192"/>
      <c r="G22" s="193"/>
      <c r="H22" s="194"/>
      <c r="I22" s="85"/>
      <c r="J22" s="86"/>
      <c r="K22" s="87"/>
      <c r="L22" s="88"/>
    </row>
    <row r="23" spans="1:19" ht="20.149999999999999" customHeight="1"/>
    <row r="24" spans="1:19" ht="20.149999999999999" customHeight="1"/>
    <row r="25" spans="1:19" s="89" customFormat="1" ht="20.149999999999999" customHeight="1">
      <c r="B25" s="195" t="s">
        <v>97</v>
      </c>
      <c r="C25" s="196"/>
    </row>
    <row r="26" spans="1:19" s="89" customFormat="1" ht="20.149999999999999" customHeight="1">
      <c r="B26" s="90" t="s">
        <v>24</v>
      </c>
      <c r="C26" s="91" t="s">
        <v>25</v>
      </c>
    </row>
    <row r="27" spans="1:19" s="89" customFormat="1" ht="20.149999999999999" customHeight="1">
      <c r="B27" s="90" t="s">
        <v>19</v>
      </c>
      <c r="C27" s="91" t="s">
        <v>26</v>
      </c>
    </row>
    <row r="28" spans="1:19" s="89" customFormat="1" ht="20.149999999999999" customHeight="1">
      <c r="B28" s="90" t="s">
        <v>27</v>
      </c>
      <c r="C28" s="91" t="s">
        <v>98</v>
      </c>
    </row>
    <row r="29" spans="1:19" s="89" customFormat="1" ht="20.149999999999999" customHeight="1">
      <c r="B29" s="90" t="s">
        <v>83</v>
      </c>
      <c r="C29" s="91" t="s">
        <v>99</v>
      </c>
    </row>
    <row r="30" spans="1:19" s="89" customFormat="1" ht="20.149999999999999" customHeight="1">
      <c r="B30" s="92" t="s">
        <v>21</v>
      </c>
      <c r="C30" s="93" t="s">
        <v>29</v>
      </c>
    </row>
    <row r="31" spans="1:19" ht="20.149999999999999" customHeight="1"/>
    <row r="32" spans="1:19" ht="20.149999999999999" customHeight="1"/>
    <row r="33" spans="2:3" ht="20.149999999999999" customHeight="1">
      <c r="B33" s="186"/>
      <c r="C33" s="186"/>
    </row>
    <row r="34" spans="2:3" ht="20.149999999999999" customHeight="1"/>
    <row r="35" spans="2:3" ht="20.149999999999999" customHeight="1"/>
  </sheetData>
  <mergeCells count="14">
    <mergeCell ref="B25:C25"/>
    <mergeCell ref="B33:C33"/>
    <mergeCell ref="B1:D1"/>
    <mergeCell ref="B2:D2"/>
    <mergeCell ref="A5:L5"/>
    <mergeCell ref="A7:A9"/>
    <mergeCell ref="F7:H7"/>
    <mergeCell ref="I7:I9"/>
    <mergeCell ref="J7:J9"/>
    <mergeCell ref="K7:K9"/>
    <mergeCell ref="L7:L9"/>
    <mergeCell ref="F8:H9"/>
    <mergeCell ref="A22:B22"/>
    <mergeCell ref="F22:H22"/>
  </mergeCells>
  <conditionalFormatting sqref="A11:A21">
    <cfRule type="expression" dxfId="55" priority="7" stopIfTrue="1">
      <formula>AND(NOT(ISBLANK(C11)),ISBLANK(A11))</formula>
    </cfRule>
  </conditionalFormatting>
  <conditionalFormatting sqref="B11:B21">
    <cfRule type="expression" dxfId="54" priority="4" stopIfTrue="1">
      <formula>AND(NOT(ISBLANK(C11)),ISBLANK(B11))</formula>
    </cfRule>
  </conditionalFormatting>
  <conditionalFormatting sqref="B1:D2">
    <cfRule type="expression" dxfId="53" priority="18" stopIfTrue="1">
      <formula>ISBLANK(B1)</formula>
    </cfRule>
  </conditionalFormatting>
  <conditionalFormatting sqref="C3">
    <cfRule type="expression" dxfId="52" priority="17" stopIfTrue="1">
      <formula>ISBLANK(C3)</formula>
    </cfRule>
  </conditionalFormatting>
  <conditionalFormatting sqref="E3">
    <cfRule type="expression" dxfId="51" priority="16" stopIfTrue="1">
      <formula>ISBLANK(E3)</formula>
    </cfRule>
  </conditionalFormatting>
  <conditionalFormatting sqref="I11">
    <cfRule type="expression" priority="2" stopIfTrue="1">
      <formula>AND(SUM(#REF!)&gt;0,NOT(ISBLANK(I11)))</formula>
    </cfRule>
    <cfRule type="expression" dxfId="50" priority="3" stopIfTrue="1">
      <formula>SUM(#REF!)&gt;0</formula>
    </cfRule>
  </conditionalFormatting>
  <conditionalFormatting sqref="I12:I19">
    <cfRule type="expression" priority="5" stopIfTrue="1">
      <formula>AND(SUM(#REF!)&gt;0,NOT(ISBLANK(I12)))</formula>
    </cfRule>
    <cfRule type="expression" dxfId="49" priority="6" stopIfTrue="1">
      <formula>SUM(#REF!)&gt;0</formula>
    </cfRule>
  </conditionalFormatting>
  <conditionalFormatting sqref="I20:I21">
    <cfRule type="expression" priority="12" stopIfTrue="1">
      <formula>AND(SUM($N20:$R20)&gt;0,NOT(ISBLANK(I20)))</formula>
    </cfRule>
    <cfRule type="expression" dxfId="48" priority="13" stopIfTrue="1">
      <formula>SUM($N20:$R20)&gt;0</formula>
    </cfRule>
    <cfRule type="expression" priority="14" stopIfTrue="1">
      <formula>AND(SUM(#REF!)&gt;0,NOT(ISBLANK(I20)))</formula>
    </cfRule>
    <cfRule type="expression" dxfId="47" priority="15" stopIfTrue="1">
      <formula>SUM(#REF!)&gt;0</formula>
    </cfRule>
  </conditionalFormatting>
  <conditionalFormatting sqref="J15:J16">
    <cfRule type="expression" dxfId="46" priority="11" stopIfTrue="1">
      <formula>AND(NOT(ISBLANK($C15)),ISBLANK(J15))</formula>
    </cfRule>
  </conditionalFormatting>
  <conditionalFormatting sqref="J17:J18">
    <cfRule type="expression" dxfId="45" priority="9" stopIfTrue="1">
      <formula>AND(NOT(ISBLANK($C16)),ISBLANK(J17))</formula>
    </cfRule>
  </conditionalFormatting>
  <conditionalFormatting sqref="J11:L14">
    <cfRule type="expression" dxfId="44" priority="1" stopIfTrue="1">
      <formula>AND(NOT(ISBLANK($C11)),ISBLANK(J11))</formula>
    </cfRule>
  </conditionalFormatting>
  <conditionalFormatting sqref="J19:L21">
    <cfRule type="expression" dxfId="43" priority="10" stopIfTrue="1">
      <formula>AND(NOT(ISBLANK($C19)),ISBLANK(J19))</formula>
    </cfRule>
  </conditionalFormatting>
  <conditionalFormatting sqref="K15:L18">
    <cfRule type="expression" dxfId="42" priority="8" stopIfTrue="1">
      <formula>AND(NOT(ISBLANK($C15)),ISBLANK(K15))</formula>
    </cfRule>
  </conditionalFormatting>
  <dataValidations count="3">
    <dataValidation type="textLength" operator="lessThan" allowBlank="1" showInputMessage="1" showErrorMessage="1" sqref="B2:D2" xr:uid="{4A32AFEB-C056-41B9-A9E1-DD5702BCCB58}">
      <formula1>250</formula1>
    </dataValidation>
    <dataValidation type="date" allowBlank="1" showInputMessage="1" showErrorMessage="1" sqref="E3 C3" xr:uid="{6627598F-BEBB-4690-91D1-20EECD8B851F}">
      <formula1>44938</formula1>
      <formula2>73031</formula2>
    </dataValidation>
    <dataValidation type="list" allowBlank="1" showInputMessage="1" showErrorMessage="1" sqref="B11:B21" xr:uid="{34AE18D3-63D8-4609-821E-5FC7968E4E5C}">
      <formula1>$B$27:$B$31</formula1>
    </dataValidation>
  </dataValidation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74A3-ADC2-4A91-AA67-26F00D96A747}">
  <sheetPr>
    <tabColor theme="0"/>
  </sheetPr>
  <dimension ref="A1:X33"/>
  <sheetViews>
    <sheetView topLeftCell="A47" zoomScale="70" zoomScaleNormal="70" workbookViewId="0">
      <selection activeCell="D58" sqref="D58"/>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18">
      <c r="A1" s="55" t="s">
        <v>86</v>
      </c>
      <c r="B1" s="160" t="s">
        <v>84</v>
      </c>
      <c r="C1" s="161"/>
      <c r="D1" s="161"/>
      <c r="E1" s="56"/>
      <c r="F1" s="56"/>
      <c r="G1" s="56"/>
      <c r="H1" s="56"/>
      <c r="I1" s="56"/>
      <c r="J1" s="57"/>
      <c r="K1" s="57"/>
      <c r="L1" s="57"/>
    </row>
    <row r="2" spans="1:24" s="58" customFormat="1" ht="18">
      <c r="A2" s="59" t="s">
        <v>87</v>
      </c>
      <c r="B2" s="160" t="s">
        <v>133</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18.5" thickBot="1">
      <c r="A4" s="65"/>
      <c r="B4" s="65"/>
      <c r="C4" s="65"/>
      <c r="D4" s="65"/>
      <c r="E4" s="65"/>
      <c r="F4" s="66"/>
      <c r="G4" s="66"/>
      <c r="H4" s="66"/>
      <c r="I4" s="65"/>
      <c r="J4" s="65"/>
      <c r="K4" s="65"/>
    </row>
    <row r="5" spans="1:24" s="58" customFormat="1" ht="18.649999999999999" customHeight="1" thickBot="1">
      <c r="A5" s="162" t="s">
        <v>89</v>
      </c>
      <c r="B5" s="163"/>
      <c r="C5" s="163"/>
      <c r="D5" s="163"/>
      <c r="E5" s="163"/>
      <c r="F5" s="163"/>
      <c r="G5" s="163"/>
      <c r="H5" s="163"/>
      <c r="I5" s="163"/>
      <c r="J5" s="163"/>
      <c r="K5" s="163"/>
      <c r="L5" s="164"/>
    </row>
    <row r="6" spans="1:24" s="58" customFormat="1" ht="18">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17.5" customHeight="1">
      <c r="A9" s="167"/>
      <c r="B9" s="71"/>
      <c r="C9" s="71" t="s">
        <v>18</v>
      </c>
      <c r="D9" s="71" t="s">
        <v>18</v>
      </c>
      <c r="E9" s="71" t="s">
        <v>18</v>
      </c>
      <c r="F9" s="183"/>
      <c r="G9" s="184"/>
      <c r="H9" s="185"/>
      <c r="I9" s="173"/>
      <c r="J9" s="173"/>
      <c r="K9" s="176"/>
      <c r="L9" s="179"/>
    </row>
    <row r="10" spans="1:24" s="58" customFormat="1" ht="17.5">
      <c r="A10" s="72"/>
      <c r="B10" s="71"/>
      <c r="C10" s="71"/>
      <c r="D10" s="71"/>
      <c r="E10" s="71"/>
      <c r="F10" s="71"/>
      <c r="G10" s="71"/>
      <c r="H10" s="71"/>
      <c r="I10" s="71"/>
      <c r="J10" s="73"/>
      <c r="K10" s="74"/>
      <c r="L10" s="74"/>
    </row>
    <row r="11" spans="1:24" s="58" customFormat="1" ht="17.5">
      <c r="A11" s="47">
        <v>45174</v>
      </c>
      <c r="B11" s="131" t="s">
        <v>19</v>
      </c>
      <c r="C11" s="77">
        <v>156</v>
      </c>
      <c r="D11" s="77">
        <v>0</v>
      </c>
      <c r="E11" s="77">
        <v>156</v>
      </c>
      <c r="F11" s="198" t="s">
        <v>247</v>
      </c>
      <c r="G11" s="199"/>
      <c r="H11" s="200"/>
      <c r="I11" s="127" t="s">
        <v>130</v>
      </c>
      <c r="J11" s="128" t="s">
        <v>248</v>
      </c>
      <c r="K11" s="128" t="s">
        <v>249</v>
      </c>
      <c r="L11" s="128" t="s">
        <v>250</v>
      </c>
      <c r="N11" s="58" t="b">
        <f>OR(F11&lt;100,LEN(F11)=2)</f>
        <v>0</v>
      </c>
      <c r="O11" s="58" t="b">
        <f>OR(G11&lt;1000,LEN(G11)=3)</f>
        <v>1</v>
      </c>
      <c r="P11" s="58" t="b">
        <f>IF(H11&lt;1000,TRUE)</f>
        <v>1</v>
      </c>
      <c r="Q11" s="58" t="e">
        <f>OR(#REF!&lt;100000,LEN(#REF!)=5)</f>
        <v>#REF!</v>
      </c>
    </row>
    <row r="12" spans="1:24" s="58" customFormat="1" ht="17.5">
      <c r="A12" s="47">
        <v>45174</v>
      </c>
      <c r="B12" s="76" t="s">
        <v>27</v>
      </c>
      <c r="C12" s="77">
        <v>177</v>
      </c>
      <c r="D12" s="77">
        <v>29.5</v>
      </c>
      <c r="E12" s="77">
        <v>147.5</v>
      </c>
      <c r="F12" s="198" t="s">
        <v>247</v>
      </c>
      <c r="G12" s="199"/>
      <c r="H12" s="200"/>
      <c r="I12" s="127" t="s">
        <v>130</v>
      </c>
      <c r="J12" s="128" t="s">
        <v>248</v>
      </c>
      <c r="K12" s="128" t="s">
        <v>251</v>
      </c>
      <c r="L12" s="128" t="s">
        <v>250</v>
      </c>
    </row>
    <row r="13" spans="1:24" s="58" customFormat="1" ht="17.5">
      <c r="A13" s="47">
        <v>45175</v>
      </c>
      <c r="B13" s="76" t="s">
        <v>19</v>
      </c>
      <c r="C13" s="132">
        <v>108</v>
      </c>
      <c r="D13" s="77">
        <v>0</v>
      </c>
      <c r="E13" s="77">
        <v>108</v>
      </c>
      <c r="F13" s="198" t="s">
        <v>252</v>
      </c>
      <c r="G13" s="199"/>
      <c r="H13" s="200"/>
      <c r="I13" s="127" t="s">
        <v>253</v>
      </c>
      <c r="J13" s="128" t="s">
        <v>254</v>
      </c>
      <c r="K13" s="128" t="s">
        <v>131</v>
      </c>
      <c r="L13" s="128" t="s">
        <v>132</v>
      </c>
    </row>
    <row r="14" spans="1:24" s="58" customFormat="1" ht="17.5">
      <c r="A14" s="47"/>
      <c r="B14" s="76"/>
      <c r="C14" s="77"/>
      <c r="D14" s="77"/>
      <c r="E14" s="77"/>
      <c r="F14" s="198"/>
      <c r="G14" s="199"/>
      <c r="H14" s="200"/>
      <c r="I14" s="127"/>
      <c r="J14" s="128"/>
      <c r="K14" s="128"/>
      <c r="L14" s="128"/>
    </row>
    <row r="15" spans="1:24" s="58" customFormat="1" ht="18">
      <c r="A15" s="75"/>
      <c r="B15" s="76"/>
      <c r="C15" s="77"/>
      <c r="D15" s="77"/>
      <c r="E15" s="77"/>
      <c r="F15" s="81"/>
      <c r="G15" s="83"/>
      <c r="H15" s="82"/>
      <c r="I15" s="78"/>
      <c r="J15" s="79"/>
      <c r="K15" s="80"/>
      <c r="L15" s="80"/>
    </row>
    <row r="16" spans="1:24" s="58" customFormat="1" ht="18">
      <c r="A16" s="75"/>
      <c r="B16" s="76"/>
      <c r="C16" s="77"/>
      <c r="D16" s="77"/>
      <c r="E16" s="77"/>
      <c r="F16" s="81"/>
      <c r="G16" s="83"/>
      <c r="H16" s="82"/>
      <c r="I16" s="78"/>
      <c r="J16" s="79"/>
      <c r="K16" s="80"/>
      <c r="L16" s="80"/>
    </row>
    <row r="17" spans="1:17" s="58" customFormat="1" ht="18">
      <c r="A17" s="75"/>
      <c r="B17" s="76"/>
      <c r="C17" s="77"/>
      <c r="D17" s="77"/>
      <c r="E17" s="77"/>
      <c r="F17" s="81"/>
      <c r="G17" s="83"/>
      <c r="H17" s="82"/>
      <c r="I17" s="78"/>
      <c r="J17" s="79"/>
      <c r="K17" s="80"/>
      <c r="L17" s="80"/>
    </row>
    <row r="18" spans="1:17" s="58" customFormat="1" ht="18">
      <c r="A18" s="75"/>
      <c r="B18" s="76"/>
      <c r="C18" s="77"/>
      <c r="D18" s="77"/>
      <c r="E18" s="77"/>
      <c r="F18" s="81"/>
      <c r="G18" s="83"/>
      <c r="H18" s="82"/>
      <c r="I18" s="78"/>
      <c r="J18" s="79"/>
      <c r="K18" s="80"/>
      <c r="L18" s="80"/>
    </row>
    <row r="19" spans="1:17" s="58" customFormat="1" ht="18">
      <c r="A19" s="75"/>
      <c r="B19" s="76"/>
      <c r="C19" s="77"/>
      <c r="D19" s="77"/>
      <c r="E19" s="77"/>
      <c r="F19" s="81"/>
      <c r="G19" s="83"/>
      <c r="H19" s="82"/>
      <c r="I19" s="78"/>
      <c r="J19" s="79"/>
      <c r="K19" s="80"/>
      <c r="L19" s="80"/>
    </row>
    <row r="20" spans="1:17" s="58" customFormat="1" ht="18">
      <c r="A20" s="75"/>
      <c r="B20" s="76"/>
      <c r="C20" s="77"/>
      <c r="D20" s="77"/>
      <c r="E20" s="77"/>
      <c r="F20" s="187"/>
      <c r="G20" s="188"/>
      <c r="H20" s="189"/>
      <c r="I20" s="78"/>
      <c r="J20" s="79"/>
      <c r="K20" s="80"/>
      <c r="L20" s="80"/>
      <c r="N20" s="58" t="b">
        <f>OR(F20&lt;100,LEN(F20)=2)</f>
        <v>1</v>
      </c>
      <c r="O20" s="58" t="b">
        <f>OR(G20&lt;1000,LEN(G20)=3)</f>
        <v>1</v>
      </c>
      <c r="P20" s="58" t="b">
        <f>IF(H20&lt;1000,TRUE)</f>
        <v>1</v>
      </c>
      <c r="Q20" s="58" t="e">
        <f>OR(#REF!&lt;100000,LEN(#REF!)=5)</f>
        <v>#REF!</v>
      </c>
    </row>
    <row r="21" spans="1:17" s="58" customFormat="1" ht="18">
      <c r="A21" s="75"/>
      <c r="B21" s="76"/>
      <c r="C21" s="77"/>
      <c r="D21" s="77"/>
      <c r="E21" s="77"/>
      <c r="F21" s="187"/>
      <c r="G21" s="188"/>
      <c r="H21" s="189"/>
      <c r="I21" s="78"/>
      <c r="J21" s="79"/>
      <c r="K21" s="80"/>
      <c r="L21" s="80"/>
      <c r="N21" s="58" t="b">
        <f>OR(F21&lt;100,LEN(F21)=2)</f>
        <v>1</v>
      </c>
      <c r="O21" s="58" t="b">
        <f>OR(G21&lt;1000,LEN(G21)=3)</f>
        <v>1</v>
      </c>
      <c r="P21" s="58" t="b">
        <f>IF(H21&lt;1000,TRUE)</f>
        <v>1</v>
      </c>
      <c r="Q21" s="58" t="e">
        <f>OR(#REF!&lt;100000,LEN(#REF!)=5)</f>
        <v>#REF!</v>
      </c>
    </row>
    <row r="22" spans="1:17" s="58" customFormat="1" ht="18.5" thickBot="1">
      <c r="A22" s="190" t="s">
        <v>96</v>
      </c>
      <c r="B22" s="191"/>
      <c r="C22" s="84">
        <f>SUM(C11:C21)</f>
        <v>441</v>
      </c>
      <c r="D22" s="84">
        <f>SUM(D11:D21)</f>
        <v>29.5</v>
      </c>
      <c r="E22" s="84">
        <f>SUM(E11:E21)</f>
        <v>411.5</v>
      </c>
      <c r="F22" s="192"/>
      <c r="G22" s="193"/>
      <c r="H22" s="194"/>
      <c r="I22" s="85"/>
      <c r="J22" s="86"/>
      <c r="K22" s="87"/>
      <c r="L22" s="88"/>
    </row>
    <row r="25" spans="1:17" s="89" customFormat="1" ht="15.5">
      <c r="B25" s="195" t="s">
        <v>97</v>
      </c>
      <c r="C25" s="196"/>
    </row>
    <row r="26" spans="1:17" s="89" customFormat="1" ht="15.5">
      <c r="B26" s="90" t="s">
        <v>24</v>
      </c>
      <c r="C26" s="91" t="s">
        <v>25</v>
      </c>
    </row>
    <row r="27" spans="1:17" s="89" customFormat="1" ht="15.5">
      <c r="B27" s="90" t="s">
        <v>19</v>
      </c>
      <c r="C27" s="91" t="s">
        <v>26</v>
      </c>
    </row>
    <row r="28" spans="1:17" s="89" customFormat="1" ht="15.5">
      <c r="B28" s="90" t="s">
        <v>27</v>
      </c>
      <c r="C28" s="91" t="s">
        <v>98</v>
      </c>
    </row>
    <row r="29" spans="1:17" s="89" customFormat="1" ht="15.5">
      <c r="B29" s="90" t="s">
        <v>83</v>
      </c>
      <c r="C29" s="91" t="s">
        <v>99</v>
      </c>
    </row>
    <row r="30" spans="1:17" s="89" customFormat="1" ht="15.5">
      <c r="B30" s="92" t="s">
        <v>21</v>
      </c>
      <c r="C30" s="93" t="s">
        <v>29</v>
      </c>
    </row>
    <row r="33" spans="2:3" ht="13">
      <c r="B33" s="186"/>
      <c r="C33" s="186"/>
    </row>
  </sheetData>
  <mergeCells count="20">
    <mergeCell ref="A22:B22"/>
    <mergeCell ref="F22:H22"/>
    <mergeCell ref="B25:C25"/>
    <mergeCell ref="B33:C33"/>
    <mergeCell ref="F11:H11"/>
    <mergeCell ref="F12:H12"/>
    <mergeCell ref="F13:H13"/>
    <mergeCell ref="F14:H14"/>
    <mergeCell ref="F20:H20"/>
    <mergeCell ref="F21:H21"/>
    <mergeCell ref="B1:D1"/>
    <mergeCell ref="B2:D2"/>
    <mergeCell ref="A5:L5"/>
    <mergeCell ref="A7:A9"/>
    <mergeCell ref="F7:H7"/>
    <mergeCell ref="I7:I9"/>
    <mergeCell ref="J7:J9"/>
    <mergeCell ref="K7:K9"/>
    <mergeCell ref="L7:L9"/>
    <mergeCell ref="F8:H9"/>
  </mergeCells>
  <conditionalFormatting sqref="A11:A21">
    <cfRule type="expression" dxfId="41" priority="7" stopIfTrue="1">
      <formula>AND(NOT(ISBLANK(C11)),ISBLANK(A11))</formula>
    </cfRule>
  </conditionalFormatting>
  <conditionalFormatting sqref="B11:B21">
    <cfRule type="expression" dxfId="40" priority="14" stopIfTrue="1">
      <formula>AND(NOT(ISBLANK(C11)),ISBLANK(B11))</formula>
    </cfRule>
  </conditionalFormatting>
  <conditionalFormatting sqref="B1:D2">
    <cfRule type="expression" dxfId="39" priority="13" stopIfTrue="1">
      <formula>ISBLANK(B1)</formula>
    </cfRule>
  </conditionalFormatting>
  <conditionalFormatting sqref="C3">
    <cfRule type="expression" dxfId="38" priority="12" stopIfTrue="1">
      <formula>ISBLANK(C3)</formula>
    </cfRule>
  </conditionalFormatting>
  <conditionalFormatting sqref="E3">
    <cfRule type="expression" dxfId="37" priority="8" stopIfTrue="1">
      <formula>ISBLANK(E3)</formula>
    </cfRule>
  </conditionalFormatting>
  <conditionalFormatting sqref="I11:I14">
    <cfRule type="expression" priority="5" stopIfTrue="1">
      <formula>AND(SUM($P11:$T11)&gt;0,NOT(ISBLANK(I11)))</formula>
    </cfRule>
    <cfRule type="expression" dxfId="36" priority="6" stopIfTrue="1">
      <formula>SUM($P11:$T11)&gt;0</formula>
    </cfRule>
  </conditionalFormatting>
  <conditionalFormatting sqref="I15:I21">
    <cfRule type="expression" priority="9" stopIfTrue="1">
      <formula>AND(SUM($N15:$R15)&gt;0,NOT(ISBLANK(I15)))</formula>
    </cfRule>
    <cfRule type="expression" dxfId="35" priority="10" stopIfTrue="1">
      <formula>SUM($N15:$R15)&gt;0</formula>
    </cfRule>
  </conditionalFormatting>
  <conditionalFormatting sqref="J11:J12">
    <cfRule type="expression" dxfId="34" priority="3" stopIfTrue="1">
      <formula>AND(NOT(ISBLANK($C16)),ISBLANK(J11))</formula>
    </cfRule>
  </conditionalFormatting>
  <conditionalFormatting sqref="J13:J14">
    <cfRule type="expression" dxfId="33" priority="4" stopIfTrue="1">
      <formula>AND(NOT(ISBLANK($C13)),ISBLANK(J13))</formula>
    </cfRule>
  </conditionalFormatting>
  <conditionalFormatting sqref="J15:L21">
    <cfRule type="expression" dxfId="32" priority="11" stopIfTrue="1">
      <formula>AND(NOT(ISBLANK($C15)),ISBLANK(J15))</formula>
    </cfRule>
  </conditionalFormatting>
  <conditionalFormatting sqref="K11:L11">
    <cfRule type="expression" dxfId="31" priority="2" stopIfTrue="1">
      <formula>AND(NOT(ISBLANK($C16)),ISBLANK(K11))</formula>
    </cfRule>
  </conditionalFormatting>
  <conditionalFormatting sqref="K12:L14">
    <cfRule type="expression" dxfId="30" priority="1" stopIfTrue="1">
      <formula>AND(NOT(ISBLANK($C12)),ISBLANK(K12))</formula>
    </cfRule>
  </conditionalFormatting>
  <dataValidations count="3">
    <dataValidation type="textLength" operator="lessThan" allowBlank="1" showInputMessage="1" showErrorMessage="1" sqref="B2:D2" xr:uid="{C85C6DAF-94E3-4275-B1C3-5C8876055E85}">
      <formula1>250</formula1>
    </dataValidation>
    <dataValidation type="date" allowBlank="1" showInputMessage="1" showErrorMessage="1" sqref="E3 C3" xr:uid="{1D1AEE18-DCE9-4CE6-8065-B21CB5CC765D}">
      <formula1>44938</formula1>
      <formula2>73031</formula2>
    </dataValidation>
    <dataValidation type="list" allowBlank="1" showInputMessage="1" showErrorMessage="1" sqref="B11:B21" xr:uid="{D2CDA158-CE07-4F87-9C08-97F096D45E96}">
      <formula1>$B$26:$B$30</formula1>
    </dataValidation>
  </dataValidation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X34"/>
  <sheetViews>
    <sheetView zoomScale="55" zoomScaleNormal="55" workbookViewId="0">
      <selection activeCell="E23" sqref="D23:E23"/>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121</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22" customHeight="1">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customHeight="1">
      <c r="A10" s="72"/>
      <c r="B10" s="71"/>
      <c r="C10" s="71"/>
      <c r="D10" s="71"/>
      <c r="E10" s="71"/>
      <c r="F10" s="71"/>
      <c r="G10" s="71"/>
      <c r="H10" s="71"/>
      <c r="I10" s="71"/>
      <c r="J10" s="73"/>
      <c r="K10" s="74"/>
      <c r="L10" s="74"/>
    </row>
    <row r="11" spans="1:24" s="136" customFormat="1" ht="20.149999999999999" customHeight="1">
      <c r="A11" s="130">
        <v>45150</v>
      </c>
      <c r="B11" s="131" t="s">
        <v>19</v>
      </c>
      <c r="C11" s="132">
        <v>9.99</v>
      </c>
      <c r="D11" s="132">
        <v>0</v>
      </c>
      <c r="E11" s="132">
        <v>9.99</v>
      </c>
      <c r="F11" s="204" t="s">
        <v>174</v>
      </c>
      <c r="G11" s="205"/>
      <c r="H11" s="206"/>
      <c r="I11" s="133" t="s">
        <v>121</v>
      </c>
      <c r="J11" s="134" t="s">
        <v>175</v>
      </c>
      <c r="K11" s="135" t="s">
        <v>176</v>
      </c>
      <c r="L11" s="135" t="s">
        <v>101</v>
      </c>
      <c r="N11" s="136" t="b">
        <f>OR(F11&lt;100,LEN(F11)=2)</f>
        <v>0</v>
      </c>
      <c r="O11" s="136" t="b">
        <f>OR(G11&lt;1000,LEN(G11)=3)</f>
        <v>1</v>
      </c>
      <c r="P11" s="136" t="b">
        <f>IF(H11&lt;1000,TRUE)</f>
        <v>1</v>
      </c>
      <c r="Q11" s="136" t="e">
        <f>OR(#REF!&lt;100000,LEN(#REF!)=5)</f>
        <v>#REF!</v>
      </c>
    </row>
    <row r="12" spans="1:24" s="58" customFormat="1" ht="20.149999999999999" customHeight="1">
      <c r="A12" s="75">
        <v>45154</v>
      </c>
      <c r="B12" s="76" t="s">
        <v>19</v>
      </c>
      <c r="C12" s="77">
        <v>700</v>
      </c>
      <c r="D12" s="77">
        <v>0</v>
      </c>
      <c r="E12" s="77">
        <v>700</v>
      </c>
      <c r="F12" s="201" t="s">
        <v>126</v>
      </c>
      <c r="G12" s="202"/>
      <c r="H12" s="203"/>
      <c r="I12" s="78" t="s">
        <v>121</v>
      </c>
      <c r="J12" s="79" t="s">
        <v>177</v>
      </c>
      <c r="K12" s="80" t="s">
        <v>140</v>
      </c>
      <c r="L12" s="80" t="s">
        <v>127</v>
      </c>
    </row>
    <row r="13" spans="1:24" s="58" customFormat="1" ht="20.149999999999999" customHeight="1">
      <c r="A13" s="75">
        <v>45158</v>
      </c>
      <c r="B13" s="76" t="s">
        <v>27</v>
      </c>
      <c r="C13" s="77">
        <v>252</v>
      </c>
      <c r="D13" s="77">
        <v>42</v>
      </c>
      <c r="E13" s="77">
        <v>210</v>
      </c>
      <c r="F13" s="201" t="s">
        <v>178</v>
      </c>
      <c r="G13" s="202"/>
      <c r="H13" s="203"/>
      <c r="I13" s="78" t="s">
        <v>121</v>
      </c>
      <c r="J13" s="79" t="s">
        <v>179</v>
      </c>
      <c r="K13" s="80" t="s">
        <v>180</v>
      </c>
      <c r="L13" s="80" t="s">
        <v>102</v>
      </c>
    </row>
    <row r="14" spans="1:24" s="136" customFormat="1" ht="20.149999999999999" customHeight="1">
      <c r="A14" s="130">
        <v>45159</v>
      </c>
      <c r="B14" s="131" t="s">
        <v>19</v>
      </c>
      <c r="C14" s="132">
        <v>23.98</v>
      </c>
      <c r="D14" s="132">
        <v>0</v>
      </c>
      <c r="E14" s="132">
        <v>23.98</v>
      </c>
      <c r="F14" s="204" t="s">
        <v>181</v>
      </c>
      <c r="G14" s="205"/>
      <c r="H14" s="206"/>
      <c r="I14" s="133" t="s">
        <v>121</v>
      </c>
      <c r="J14" s="134" t="s">
        <v>182</v>
      </c>
      <c r="K14" s="135" t="s">
        <v>183</v>
      </c>
      <c r="L14" s="135" t="s">
        <v>100</v>
      </c>
    </row>
    <row r="15" spans="1:24" s="58" customFormat="1" ht="20.149999999999999" customHeight="1">
      <c r="A15" s="75">
        <v>45169</v>
      </c>
      <c r="B15" s="76" t="s">
        <v>19</v>
      </c>
      <c r="C15" s="77">
        <v>548.72</v>
      </c>
      <c r="D15" s="77">
        <v>0</v>
      </c>
      <c r="E15" s="77">
        <v>548.72</v>
      </c>
      <c r="F15" s="201" t="s">
        <v>126</v>
      </c>
      <c r="G15" s="202"/>
      <c r="H15" s="203"/>
      <c r="I15" s="78" t="s">
        <v>121</v>
      </c>
      <c r="J15" s="79" t="s">
        <v>177</v>
      </c>
      <c r="K15" s="80" t="s">
        <v>140</v>
      </c>
      <c r="L15" s="80" t="s">
        <v>127</v>
      </c>
    </row>
    <row r="16" spans="1:24" s="58" customFormat="1" ht="20.149999999999999" customHeight="1">
      <c r="A16" s="75">
        <v>45171</v>
      </c>
      <c r="B16" s="76" t="s">
        <v>27</v>
      </c>
      <c r="C16" s="77">
        <v>29.98</v>
      </c>
      <c r="D16" s="77">
        <v>5</v>
      </c>
      <c r="E16" s="77">
        <v>24.98</v>
      </c>
      <c r="F16" s="201" t="s">
        <v>184</v>
      </c>
      <c r="G16" s="202"/>
      <c r="H16" s="203"/>
      <c r="I16" s="78" t="s">
        <v>121</v>
      </c>
      <c r="J16" s="79" t="s">
        <v>185</v>
      </c>
      <c r="K16" s="80" t="s">
        <v>113</v>
      </c>
      <c r="L16" s="80" t="s">
        <v>186</v>
      </c>
    </row>
    <row r="17" spans="1:17" s="58" customFormat="1" ht="20.149999999999999" customHeight="1">
      <c r="A17" s="75">
        <v>45172</v>
      </c>
      <c r="B17" s="76" t="s">
        <v>27</v>
      </c>
      <c r="C17" s="77">
        <v>72</v>
      </c>
      <c r="D17" s="77">
        <v>12</v>
      </c>
      <c r="E17" s="77">
        <v>60</v>
      </c>
      <c r="F17" s="201" t="s">
        <v>174</v>
      </c>
      <c r="G17" s="202"/>
      <c r="H17" s="203"/>
      <c r="I17" s="78" t="s">
        <v>121</v>
      </c>
      <c r="J17" s="79" t="s">
        <v>187</v>
      </c>
      <c r="K17" s="80" t="s">
        <v>188</v>
      </c>
      <c r="L17" s="80" t="s">
        <v>100</v>
      </c>
    </row>
    <row r="18" spans="1:17" s="58" customFormat="1" ht="20.149999999999999" customHeight="1">
      <c r="A18" s="75">
        <v>45177</v>
      </c>
      <c r="B18" s="76" t="s">
        <v>27</v>
      </c>
      <c r="C18" s="77">
        <v>105.04</v>
      </c>
      <c r="D18" s="77">
        <v>17.510000000000002</v>
      </c>
      <c r="E18" s="77">
        <v>87.53</v>
      </c>
      <c r="F18" s="201" t="s">
        <v>174</v>
      </c>
      <c r="G18" s="202"/>
      <c r="H18" s="203"/>
      <c r="I18" s="78" t="s">
        <v>121</v>
      </c>
      <c r="J18" s="79" t="s">
        <v>189</v>
      </c>
      <c r="K18" s="80" t="s">
        <v>190</v>
      </c>
      <c r="L18" s="80" t="s">
        <v>147</v>
      </c>
    </row>
    <row r="19" spans="1:17" s="58" customFormat="1" ht="20.149999999999999" customHeight="1">
      <c r="A19" s="75">
        <v>45177</v>
      </c>
      <c r="B19" s="76" t="s">
        <v>19</v>
      </c>
      <c r="C19" s="77">
        <v>500</v>
      </c>
      <c r="D19" s="77">
        <v>0</v>
      </c>
      <c r="E19" s="77">
        <v>500</v>
      </c>
      <c r="F19" s="201" t="s">
        <v>191</v>
      </c>
      <c r="G19" s="202"/>
      <c r="H19" s="203"/>
      <c r="I19" s="78" t="s">
        <v>121</v>
      </c>
      <c r="J19" s="79" t="s">
        <v>192</v>
      </c>
      <c r="K19" s="80" t="s">
        <v>190</v>
      </c>
      <c r="L19" s="80" t="s">
        <v>147</v>
      </c>
    </row>
    <row r="20" spans="1:17" s="58" customFormat="1" ht="20.149999999999999" customHeight="1">
      <c r="A20" s="75">
        <v>45177</v>
      </c>
      <c r="B20" s="76" t="s">
        <v>27</v>
      </c>
      <c r="C20" s="77">
        <v>40</v>
      </c>
      <c r="D20" s="77">
        <v>6.67</v>
      </c>
      <c r="E20" s="77">
        <v>33.33</v>
      </c>
      <c r="F20" s="201" t="s">
        <v>174</v>
      </c>
      <c r="G20" s="202"/>
      <c r="H20" s="203"/>
      <c r="I20" s="78" t="s">
        <v>121</v>
      </c>
      <c r="J20" s="79" t="s">
        <v>193</v>
      </c>
      <c r="K20" s="80" t="s">
        <v>194</v>
      </c>
      <c r="L20" s="80" t="s">
        <v>150</v>
      </c>
    </row>
    <row r="21" spans="1:17" s="58" customFormat="1" ht="20.149999999999999" customHeight="1">
      <c r="A21" s="75">
        <v>45177</v>
      </c>
      <c r="B21" s="76" t="s">
        <v>19</v>
      </c>
      <c r="C21" s="77">
        <v>-500</v>
      </c>
      <c r="D21" s="77">
        <v>0</v>
      </c>
      <c r="E21" s="77">
        <v>-500</v>
      </c>
      <c r="F21" s="201" t="s">
        <v>174</v>
      </c>
      <c r="G21" s="202"/>
      <c r="H21" s="203"/>
      <c r="I21" s="78" t="s">
        <v>121</v>
      </c>
      <c r="J21" s="79" t="s">
        <v>195</v>
      </c>
      <c r="K21" s="80" t="s">
        <v>190</v>
      </c>
      <c r="L21" s="80" t="s">
        <v>147</v>
      </c>
      <c r="N21" s="58" t="b">
        <f>OR(F21&lt;100,LEN(F21)=2)</f>
        <v>0</v>
      </c>
      <c r="O21" s="58" t="b">
        <f>OR(G21&lt;1000,LEN(G21)=3)</f>
        <v>1</v>
      </c>
      <c r="P21" s="58" t="b">
        <f>IF(H21&lt;1000,TRUE)</f>
        <v>1</v>
      </c>
      <c r="Q21" s="58" t="e">
        <f>OR(#REF!&lt;100000,LEN(#REF!)=5)</f>
        <v>#REF!</v>
      </c>
    </row>
    <row r="22" spans="1:17" s="58" customFormat="1" ht="20.149999999999999" customHeight="1">
      <c r="A22" s="75">
        <v>45177</v>
      </c>
      <c r="B22" s="76" t="s">
        <v>27</v>
      </c>
      <c r="C22" s="77">
        <v>4.4400000000000004</v>
      </c>
      <c r="D22" s="77">
        <v>0.74</v>
      </c>
      <c r="E22" s="77">
        <v>3.7</v>
      </c>
      <c r="F22" s="201" t="s">
        <v>191</v>
      </c>
      <c r="G22" s="202"/>
      <c r="H22" s="203"/>
      <c r="I22" s="78" t="s">
        <v>121</v>
      </c>
      <c r="J22" s="79" t="s">
        <v>196</v>
      </c>
      <c r="K22" s="80" t="s">
        <v>190</v>
      </c>
      <c r="L22" s="80" t="s">
        <v>147</v>
      </c>
      <c r="N22" s="58" t="b">
        <f>OR(F22&lt;100,LEN(F22)=2)</f>
        <v>0</v>
      </c>
      <c r="O22" s="58" t="b">
        <f>OR(G22&lt;1000,LEN(G22)=3)</f>
        <v>1</v>
      </c>
      <c r="P22" s="58" t="b">
        <f>IF(H22&lt;1000,TRUE)</f>
        <v>1</v>
      </c>
      <c r="Q22" s="58" t="e">
        <f>OR(#REF!&lt;100000,LEN(#REF!)=5)</f>
        <v>#REF!</v>
      </c>
    </row>
    <row r="23" spans="1:17" s="58" customFormat="1" ht="18.5" thickBot="1">
      <c r="A23" s="190" t="s">
        <v>96</v>
      </c>
      <c r="B23" s="191"/>
      <c r="C23" s="84">
        <f>SUM(C11:C22)</f>
        <v>1786.15</v>
      </c>
      <c r="D23" s="84">
        <f>SUM(D11:D22)</f>
        <v>83.92</v>
      </c>
      <c r="E23" s="84">
        <f>SUM(E11:E22)</f>
        <v>1702.2299999999998</v>
      </c>
      <c r="F23" s="192"/>
      <c r="G23" s="193"/>
      <c r="H23" s="194"/>
      <c r="I23" s="85"/>
      <c r="J23" s="86"/>
      <c r="K23" s="87"/>
      <c r="L23" s="88"/>
    </row>
    <row r="26" spans="1:17" s="89" customFormat="1" ht="15.5">
      <c r="B26" s="195" t="s">
        <v>97</v>
      </c>
      <c r="C26" s="196"/>
    </row>
    <row r="27" spans="1:17" s="89" customFormat="1" ht="15.5">
      <c r="B27" s="90" t="s">
        <v>24</v>
      </c>
      <c r="C27" s="91" t="s">
        <v>25</v>
      </c>
      <c r="J27" s="89">
        <v>495.45</v>
      </c>
      <c r="K27" s="89">
        <f>500-J27</f>
        <v>4.5500000000000114</v>
      </c>
    </row>
    <row r="28" spans="1:17" s="89" customFormat="1" ht="15.5">
      <c r="B28" s="90" t="s">
        <v>19</v>
      </c>
      <c r="C28" s="91" t="s">
        <v>26</v>
      </c>
    </row>
    <row r="29" spans="1:17" s="89" customFormat="1" ht="15.5">
      <c r="B29" s="90" t="s">
        <v>27</v>
      </c>
      <c r="C29" s="91" t="s">
        <v>98</v>
      </c>
    </row>
    <row r="30" spans="1:17" s="89" customFormat="1" ht="15.5">
      <c r="B30" s="90" t="s">
        <v>83</v>
      </c>
      <c r="C30" s="91" t="s">
        <v>99</v>
      </c>
    </row>
    <row r="31" spans="1:17" s="89" customFormat="1" ht="15.5">
      <c r="B31" s="92" t="s">
        <v>21</v>
      </c>
      <c r="C31" s="93" t="s">
        <v>29</v>
      </c>
    </row>
    <row r="34" spans="2:3" ht="13">
      <c r="B34" s="186"/>
      <c r="C34" s="186"/>
    </row>
  </sheetData>
  <mergeCells count="26">
    <mergeCell ref="F14:H14"/>
    <mergeCell ref="F15:H15"/>
    <mergeCell ref="F16:H16"/>
    <mergeCell ref="B1:D1"/>
    <mergeCell ref="B2:D2"/>
    <mergeCell ref="A5:L5"/>
    <mergeCell ref="A7:A9"/>
    <mergeCell ref="F7:H7"/>
    <mergeCell ref="L7:L9"/>
    <mergeCell ref="F8:H9"/>
    <mergeCell ref="I7:I9"/>
    <mergeCell ref="J7:J9"/>
    <mergeCell ref="K7:K9"/>
    <mergeCell ref="F13:H13"/>
    <mergeCell ref="F11:H11"/>
    <mergeCell ref="F12:H12"/>
    <mergeCell ref="F17:H17"/>
    <mergeCell ref="F18:H18"/>
    <mergeCell ref="F19:H19"/>
    <mergeCell ref="F20:H20"/>
    <mergeCell ref="F21:H21"/>
    <mergeCell ref="F22:H22"/>
    <mergeCell ref="A23:B23"/>
    <mergeCell ref="F23:H23"/>
    <mergeCell ref="B26:C26"/>
    <mergeCell ref="B34:C34"/>
  </mergeCells>
  <conditionalFormatting sqref="A11:A22">
    <cfRule type="expression" dxfId="29" priority="8" stopIfTrue="1">
      <formula>AND(NOT(ISBLANK(C11)),ISBLANK(A11))</formula>
    </cfRule>
  </conditionalFormatting>
  <conditionalFormatting sqref="B11:B22">
    <cfRule type="expression" dxfId="28" priority="7" stopIfTrue="1">
      <formula>AND(NOT(ISBLANK(C11)),ISBLANK(B11))</formula>
    </cfRule>
  </conditionalFormatting>
  <conditionalFormatting sqref="B1:D2">
    <cfRule type="expression" dxfId="27" priority="6" stopIfTrue="1">
      <formula>ISBLANK(B1)</formula>
    </cfRule>
  </conditionalFormatting>
  <conditionalFormatting sqref="C3">
    <cfRule type="expression" dxfId="26" priority="5" stopIfTrue="1">
      <formula>ISBLANK(C3)</formula>
    </cfRule>
  </conditionalFormatting>
  <conditionalFormatting sqref="E3">
    <cfRule type="expression" dxfId="25" priority="1" stopIfTrue="1">
      <formula>ISBLANK(E3)</formula>
    </cfRule>
  </conditionalFormatting>
  <conditionalFormatting sqref="I11:I22">
    <cfRule type="expression" priority="2" stopIfTrue="1">
      <formula>AND(SUM($N11:$R11)&gt;0,NOT(ISBLANK(I11)))</formula>
    </cfRule>
    <cfRule type="expression" dxfId="24" priority="3" stopIfTrue="1">
      <formula>SUM($N11:$R11)&gt;0</formula>
    </cfRule>
  </conditionalFormatting>
  <conditionalFormatting sqref="J11:L22">
    <cfRule type="expression" dxfId="23" priority="4" stopIfTrue="1">
      <formula>AND(NOT(ISBLANK($C11)),ISBLANK(J11))</formula>
    </cfRule>
  </conditionalFormatting>
  <dataValidations count="3">
    <dataValidation type="textLength" operator="lessThan" allowBlank="1" showInputMessage="1" showErrorMessage="1" sqref="B2:D2" xr:uid="{420D4B26-5C26-4D0B-9450-65C863D8DC96}">
      <formula1>250</formula1>
    </dataValidation>
    <dataValidation type="date" allowBlank="1" showInputMessage="1" showErrorMessage="1" sqref="E3 C3" xr:uid="{DB8AB72B-6D13-411B-A65F-A8E5C4019F63}">
      <formula1>44938</formula1>
      <formula2>73031</formula2>
    </dataValidation>
    <dataValidation type="list" allowBlank="1" showInputMessage="1" showErrorMessage="1" sqref="B11:B22" xr:uid="{9E63FCB3-B5F5-4575-908B-19F498F51624}">
      <formula1>$B$27:$B$31</formula1>
    </dataValidation>
  </dataValidation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EBFB-95A3-4952-9765-A459997EB729}">
  <sheetPr>
    <tabColor theme="0"/>
  </sheetPr>
  <dimension ref="A1:Y30"/>
  <sheetViews>
    <sheetView tabSelected="1" zoomScale="70" zoomScaleNormal="70" workbookViewId="0">
      <selection activeCell="E9" sqref="E9"/>
    </sheetView>
  </sheetViews>
  <sheetFormatPr defaultColWidth="9.1796875" defaultRowHeight="12.5" outlineLevelCol="1"/>
  <cols>
    <col min="1" max="1" width="10.7265625" customWidth="1"/>
    <col min="2" max="2" width="20.7265625" customWidth="1"/>
    <col min="3" max="3" width="10.7265625" customWidth="1"/>
    <col min="4" max="4" width="22.7265625" customWidth="1"/>
    <col min="5" max="6" width="20.7265625" customWidth="1"/>
    <col min="7" max="7" width="8.453125" customWidth="1"/>
    <col min="8" max="8" width="9" customWidth="1"/>
    <col min="9" max="9" width="11.7265625" bestFit="1" customWidth="1"/>
    <col min="10" max="10" width="29.7265625" customWidth="1"/>
    <col min="11" max="11" width="60.453125" bestFit="1" customWidth="1"/>
    <col min="12" max="12" width="27.453125" customWidth="1"/>
    <col min="13" max="13" width="36.453125" bestFit="1" customWidth="1"/>
    <col min="15" max="18" width="0" hidden="1" customWidth="1" outlineLevel="1"/>
    <col min="19" max="19" width="9.1796875" collapsed="1"/>
  </cols>
  <sheetData>
    <row r="1" spans="1:25" s="58" customFormat="1" ht="18">
      <c r="B1" s="55" t="s">
        <v>86</v>
      </c>
      <c r="C1" s="160" t="s">
        <v>84</v>
      </c>
      <c r="D1" s="161"/>
      <c r="E1" s="161"/>
      <c r="F1" s="56"/>
      <c r="G1" s="56"/>
      <c r="H1" s="56"/>
      <c r="I1" s="56"/>
      <c r="J1" s="56"/>
      <c r="K1" s="57"/>
      <c r="L1" s="57"/>
      <c r="M1" s="57"/>
    </row>
    <row r="2" spans="1:25" s="58" customFormat="1" ht="18">
      <c r="B2" s="59" t="s">
        <v>87</v>
      </c>
      <c r="C2" s="160" t="s">
        <v>121</v>
      </c>
      <c r="D2" s="161"/>
      <c r="E2" s="161"/>
      <c r="F2" s="60"/>
      <c r="G2" s="60"/>
      <c r="H2" s="60"/>
      <c r="I2" s="60"/>
      <c r="J2" s="60"/>
    </row>
    <row r="3" spans="1:25" s="58" customFormat="1" ht="36">
      <c r="B3" s="61" t="s">
        <v>88</v>
      </c>
      <c r="C3" s="62" t="s">
        <v>3</v>
      </c>
      <c r="D3" s="63">
        <v>45150</v>
      </c>
      <c r="E3" s="62" t="s">
        <v>4</v>
      </c>
      <c r="F3" s="63">
        <v>45180</v>
      </c>
      <c r="G3" s="64"/>
    </row>
    <row r="4" spans="1:25" s="58" customFormat="1" ht="18.5" thickBot="1">
      <c r="B4" s="65"/>
      <c r="C4" s="65"/>
      <c r="D4" s="65"/>
      <c r="E4" s="65"/>
      <c r="F4" s="65"/>
      <c r="G4" s="66"/>
      <c r="H4" s="66"/>
      <c r="I4" s="66"/>
      <c r="J4" s="65"/>
      <c r="K4" s="65"/>
      <c r="L4" s="65"/>
    </row>
    <row r="5" spans="1:25" s="58" customFormat="1" ht="18.649999999999999" customHeight="1" thickBot="1">
      <c r="B5" s="162" t="s">
        <v>89</v>
      </c>
      <c r="C5" s="163"/>
      <c r="D5" s="163"/>
      <c r="E5" s="163"/>
      <c r="F5" s="163"/>
      <c r="G5" s="163"/>
      <c r="H5" s="163"/>
      <c r="I5" s="163"/>
      <c r="J5" s="163"/>
      <c r="K5" s="163"/>
      <c r="L5" s="163"/>
      <c r="M5" s="164"/>
    </row>
    <row r="6" spans="1:25" s="58" customFormat="1" ht="18">
      <c r="B6" s="65"/>
      <c r="C6" s="65"/>
      <c r="D6" s="65"/>
      <c r="E6" s="65"/>
      <c r="F6" s="65"/>
      <c r="G6" s="66"/>
      <c r="H6" s="66"/>
      <c r="I6" s="66"/>
      <c r="J6" s="65"/>
      <c r="K6" s="65"/>
      <c r="L6" s="65"/>
      <c r="M6" s="67"/>
    </row>
    <row r="7" spans="1:25" s="58" customFormat="1" ht="18">
      <c r="A7" s="58" t="s">
        <v>197</v>
      </c>
      <c r="B7" s="165" t="s">
        <v>90</v>
      </c>
      <c r="C7" s="68" t="s">
        <v>6</v>
      </c>
      <c r="D7" s="68" t="s">
        <v>7</v>
      </c>
      <c r="E7" s="68" t="s">
        <v>6</v>
      </c>
      <c r="F7" s="68" t="s">
        <v>9</v>
      </c>
      <c r="G7" s="168" t="s">
        <v>91</v>
      </c>
      <c r="H7" s="169"/>
      <c r="I7" s="170"/>
      <c r="J7" s="171" t="s">
        <v>92</v>
      </c>
      <c r="K7" s="171" t="s">
        <v>93</v>
      </c>
      <c r="L7" s="174" t="s">
        <v>94</v>
      </c>
      <c r="M7" s="177" t="s">
        <v>13</v>
      </c>
      <c r="N7" s="69"/>
      <c r="O7" s="69"/>
      <c r="P7" s="69"/>
      <c r="Q7" s="69"/>
      <c r="R7" s="69"/>
      <c r="S7" s="69"/>
      <c r="T7" s="69"/>
      <c r="U7" s="69"/>
      <c r="V7" s="69"/>
      <c r="W7" s="69"/>
      <c r="X7" s="69"/>
      <c r="Y7" s="69"/>
    </row>
    <row r="8" spans="1:25" s="58" customFormat="1" ht="18">
      <c r="A8" s="69" t="s">
        <v>198</v>
      </c>
      <c r="B8" s="166"/>
      <c r="C8" s="70" t="s">
        <v>14</v>
      </c>
      <c r="D8" s="70" t="s">
        <v>15</v>
      </c>
      <c r="E8" s="70" t="s">
        <v>15</v>
      </c>
      <c r="F8" s="70" t="s">
        <v>15</v>
      </c>
      <c r="G8" s="180" t="s">
        <v>95</v>
      </c>
      <c r="H8" s="181"/>
      <c r="I8" s="182"/>
      <c r="J8" s="172"/>
      <c r="K8" s="172"/>
      <c r="L8" s="175"/>
      <c r="M8" s="178"/>
      <c r="N8" s="69"/>
      <c r="O8" s="69"/>
      <c r="P8" s="69"/>
      <c r="Q8" s="69"/>
      <c r="R8" s="69"/>
      <c r="S8" s="69"/>
      <c r="T8" s="69"/>
      <c r="U8" s="69"/>
      <c r="V8" s="69"/>
      <c r="W8" s="69"/>
      <c r="X8" s="69"/>
      <c r="Y8" s="69"/>
    </row>
    <row r="9" spans="1:25" s="58" customFormat="1" ht="17.5" customHeight="1">
      <c r="A9" s="145" t="s">
        <v>198</v>
      </c>
      <c r="B9" s="167"/>
      <c r="C9" s="71"/>
      <c r="D9" s="71" t="s">
        <v>18</v>
      </c>
      <c r="E9" s="71" t="s">
        <v>18</v>
      </c>
      <c r="F9" s="71" t="s">
        <v>18</v>
      </c>
      <c r="G9" s="183"/>
      <c r="H9" s="184"/>
      <c r="I9" s="185"/>
      <c r="J9" s="173"/>
      <c r="K9" s="173"/>
      <c r="L9" s="176"/>
      <c r="M9" s="179"/>
    </row>
    <row r="10" spans="1:25" s="58" customFormat="1" ht="17.5">
      <c r="A10" s="69"/>
      <c r="B10" s="72"/>
      <c r="C10" s="71"/>
      <c r="D10" s="71"/>
      <c r="E10" s="71"/>
      <c r="F10" s="71"/>
      <c r="G10" s="71"/>
      <c r="H10" s="71"/>
      <c r="I10" s="71"/>
      <c r="J10" s="71"/>
      <c r="K10" s="73"/>
      <c r="L10" s="74"/>
      <c r="M10" s="74"/>
    </row>
    <row r="11" spans="1:25" s="58" customFormat="1" ht="18">
      <c r="A11" s="69">
        <v>1</v>
      </c>
      <c r="B11" s="75">
        <v>45152</v>
      </c>
      <c r="C11" s="76" t="s">
        <v>27</v>
      </c>
      <c r="D11" s="132">
        <v>27.99</v>
      </c>
      <c r="E11" s="77">
        <v>4.67</v>
      </c>
      <c r="F11" s="77">
        <v>23.32</v>
      </c>
      <c r="G11" s="81">
        <v>110</v>
      </c>
      <c r="H11" s="83">
        <v>8001</v>
      </c>
      <c r="I11" s="82" t="s">
        <v>199</v>
      </c>
      <c r="J11" s="78" t="s">
        <v>121</v>
      </c>
      <c r="K11" s="79" t="s">
        <v>200</v>
      </c>
      <c r="L11" s="80" t="s">
        <v>20</v>
      </c>
      <c r="M11" s="80" t="s">
        <v>101</v>
      </c>
      <c r="O11" s="58" t="b">
        <f>OR(G11&lt;100,LEN(G11)=2)</f>
        <v>0</v>
      </c>
      <c r="P11" s="58" t="b">
        <f>OR(H11&lt;1000,LEN(H11)=3)</f>
        <v>0</v>
      </c>
      <c r="Q11" s="58" t="b">
        <f>IF(I11&lt;1000,TRUE)</f>
        <v>0</v>
      </c>
      <c r="R11" s="58" t="e">
        <f>OR(#REF!&lt;100000,LEN(#REF!)=5)</f>
        <v>#REF!</v>
      </c>
    </row>
    <row r="12" spans="1:25" s="58" customFormat="1" ht="18">
      <c r="A12" s="69">
        <v>2</v>
      </c>
      <c r="B12" s="75">
        <v>45152</v>
      </c>
      <c r="C12" s="76" t="s">
        <v>27</v>
      </c>
      <c r="D12" s="132">
        <v>161.96</v>
      </c>
      <c r="E12" s="77">
        <v>134.97</v>
      </c>
      <c r="F12" s="77">
        <v>26.99</v>
      </c>
      <c r="G12" s="81">
        <v>110</v>
      </c>
      <c r="H12" s="83">
        <v>4020</v>
      </c>
      <c r="I12" s="82"/>
      <c r="J12" s="78" t="s">
        <v>121</v>
      </c>
      <c r="K12" s="79" t="s">
        <v>201</v>
      </c>
      <c r="L12" s="80" t="s">
        <v>202</v>
      </c>
      <c r="M12" s="80" t="s">
        <v>102</v>
      </c>
    </row>
    <row r="13" spans="1:25" s="58" customFormat="1" ht="18">
      <c r="A13" s="69">
        <v>3</v>
      </c>
      <c r="B13" s="75">
        <v>45153</v>
      </c>
      <c r="C13" s="76" t="s">
        <v>27</v>
      </c>
      <c r="D13" s="132">
        <v>484.72</v>
      </c>
      <c r="E13" s="77">
        <v>80.78</v>
      </c>
      <c r="F13" s="77">
        <v>403.94</v>
      </c>
      <c r="G13" s="81">
        <v>110</v>
      </c>
      <c r="H13" s="83">
        <v>4001</v>
      </c>
      <c r="I13" s="82"/>
      <c r="J13" s="78" t="s">
        <v>121</v>
      </c>
      <c r="K13" s="79" t="s">
        <v>203</v>
      </c>
      <c r="L13" s="80" t="s">
        <v>204</v>
      </c>
      <c r="M13" s="80" t="s">
        <v>101</v>
      </c>
    </row>
    <row r="14" spans="1:25" s="58" customFormat="1" ht="18">
      <c r="A14" s="69">
        <v>4</v>
      </c>
      <c r="B14" s="75">
        <v>45154</v>
      </c>
      <c r="C14" s="76" t="s">
        <v>27</v>
      </c>
      <c r="D14" s="132">
        <v>57.99</v>
      </c>
      <c r="E14" s="77">
        <v>9.67</v>
      </c>
      <c r="F14" s="77">
        <v>48.32</v>
      </c>
      <c r="G14" s="81">
        <v>110</v>
      </c>
      <c r="H14" s="83">
        <v>4001</v>
      </c>
      <c r="I14" s="82"/>
      <c r="J14" s="78" t="s">
        <v>121</v>
      </c>
      <c r="K14" s="79" t="s">
        <v>205</v>
      </c>
      <c r="L14" s="80" t="s">
        <v>113</v>
      </c>
      <c r="M14" s="80" t="s">
        <v>101</v>
      </c>
    </row>
    <row r="15" spans="1:25" s="136" customFormat="1" ht="18">
      <c r="A15" s="156">
        <v>5</v>
      </c>
      <c r="B15" s="130">
        <v>45161</v>
      </c>
      <c r="C15" s="131" t="s">
        <v>27</v>
      </c>
      <c r="D15" s="132">
        <v>101.98</v>
      </c>
      <c r="E15" s="132">
        <v>17</v>
      </c>
      <c r="F15" s="132">
        <v>84.98</v>
      </c>
      <c r="G15" s="157">
        <v>110</v>
      </c>
      <c r="H15" s="158">
        <v>4001</v>
      </c>
      <c r="I15" s="159"/>
      <c r="J15" s="133" t="s">
        <v>121</v>
      </c>
      <c r="K15" s="134" t="s">
        <v>206</v>
      </c>
      <c r="L15" s="135" t="s">
        <v>207</v>
      </c>
      <c r="M15" s="135" t="s">
        <v>100</v>
      </c>
    </row>
    <row r="16" spans="1:25" s="136" customFormat="1" ht="18">
      <c r="A16" s="156">
        <v>5</v>
      </c>
      <c r="B16" s="130">
        <v>45161</v>
      </c>
      <c r="C16" s="131" t="s">
        <v>19</v>
      </c>
      <c r="D16" s="132">
        <v>3.99</v>
      </c>
      <c r="E16" s="132">
        <v>0</v>
      </c>
      <c r="F16" s="132">
        <v>3.99</v>
      </c>
      <c r="G16" s="157">
        <v>110</v>
      </c>
      <c r="H16" s="158">
        <v>4001</v>
      </c>
      <c r="I16" s="159"/>
      <c r="J16" s="133" t="s">
        <v>121</v>
      </c>
      <c r="K16" s="134" t="s">
        <v>206</v>
      </c>
      <c r="L16" s="135" t="s">
        <v>207</v>
      </c>
      <c r="M16" s="135" t="s">
        <v>100</v>
      </c>
    </row>
    <row r="17" spans="1:13" s="58" customFormat="1" ht="18">
      <c r="A17" s="69"/>
      <c r="B17" s="75">
        <v>45170</v>
      </c>
      <c r="C17" s="76" t="s">
        <v>19</v>
      </c>
      <c r="D17" s="132">
        <v>17.989999999999998</v>
      </c>
      <c r="E17" s="77">
        <v>0</v>
      </c>
      <c r="F17" s="77">
        <v>17.989999999999998</v>
      </c>
      <c r="G17" s="81">
        <v>110</v>
      </c>
      <c r="H17" s="83">
        <v>4400</v>
      </c>
      <c r="I17" s="82" t="s">
        <v>122</v>
      </c>
      <c r="J17" s="78" t="s">
        <v>121</v>
      </c>
      <c r="K17" s="79" t="s">
        <v>123</v>
      </c>
      <c r="L17" s="80" t="s">
        <v>124</v>
      </c>
      <c r="M17" s="80" t="s">
        <v>100</v>
      </c>
    </row>
    <row r="18" spans="1:13" s="58" customFormat="1" ht="18">
      <c r="A18" s="69">
        <v>6</v>
      </c>
      <c r="B18" s="75">
        <v>45173</v>
      </c>
      <c r="C18" s="76" t="s">
        <v>27</v>
      </c>
      <c r="D18" s="132">
        <v>66</v>
      </c>
      <c r="E18" s="77">
        <v>11</v>
      </c>
      <c r="F18" s="77">
        <v>55</v>
      </c>
      <c r="G18" s="81">
        <v>110</v>
      </c>
      <c r="H18" s="83">
        <v>2140</v>
      </c>
      <c r="I18" s="82"/>
      <c r="J18" s="78" t="s">
        <v>121</v>
      </c>
      <c r="K18" s="79" t="s">
        <v>208</v>
      </c>
      <c r="L18" s="80" t="s">
        <v>209</v>
      </c>
      <c r="M18" s="80" t="s">
        <v>186</v>
      </c>
    </row>
    <row r="19" spans="1:13" s="58" customFormat="1" ht="18.5" thickBot="1">
      <c r="A19" s="69"/>
      <c r="B19" s="190" t="s">
        <v>96</v>
      </c>
      <c r="C19" s="191"/>
      <c r="D19" s="84">
        <f>SUM(D11:D18)</f>
        <v>922.62000000000012</v>
      </c>
      <c r="E19" s="84">
        <f>SUM(E11:E18)</f>
        <v>258.08999999999997</v>
      </c>
      <c r="F19" s="84">
        <f>SUM(F11:F18)</f>
        <v>664.53</v>
      </c>
      <c r="G19" s="192"/>
      <c r="H19" s="193"/>
      <c r="I19" s="194"/>
      <c r="J19" s="85"/>
      <c r="K19" s="86"/>
      <c r="L19" s="87"/>
      <c r="M19" s="88"/>
    </row>
    <row r="22" spans="1:13" s="89" customFormat="1" ht="15.5">
      <c r="C22" s="195" t="s">
        <v>97</v>
      </c>
      <c r="D22" s="196"/>
    </row>
    <row r="23" spans="1:13" s="89" customFormat="1" ht="15.5">
      <c r="C23" s="90" t="s">
        <v>24</v>
      </c>
      <c r="D23" s="91" t="s">
        <v>25</v>
      </c>
    </row>
    <row r="24" spans="1:13" s="89" customFormat="1" ht="15.5">
      <c r="C24" s="90" t="s">
        <v>19</v>
      </c>
      <c r="D24" s="91" t="s">
        <v>26</v>
      </c>
    </row>
    <row r="25" spans="1:13" s="89" customFormat="1" ht="15.5">
      <c r="C25" s="90" t="s">
        <v>27</v>
      </c>
      <c r="D25" s="91" t="s">
        <v>98</v>
      </c>
    </row>
    <row r="26" spans="1:13" s="89" customFormat="1" ht="15.5">
      <c r="C26" s="90" t="s">
        <v>83</v>
      </c>
      <c r="D26" s="91" t="s">
        <v>99</v>
      </c>
    </row>
    <row r="27" spans="1:13" s="89" customFormat="1" ht="15.5">
      <c r="C27" s="92" t="s">
        <v>21</v>
      </c>
      <c r="D27" s="93" t="s">
        <v>29</v>
      </c>
    </row>
    <row r="30" spans="1:13" ht="13">
      <c r="C30" s="186"/>
      <c r="D30" s="186"/>
    </row>
  </sheetData>
  <mergeCells count="14">
    <mergeCell ref="K7:K9"/>
    <mergeCell ref="L7:L9"/>
    <mergeCell ref="C1:E1"/>
    <mergeCell ref="C2:E2"/>
    <mergeCell ref="B5:M5"/>
    <mergeCell ref="B7:B9"/>
    <mergeCell ref="G7:I7"/>
    <mergeCell ref="M7:M9"/>
    <mergeCell ref="G8:I9"/>
    <mergeCell ref="B19:C19"/>
    <mergeCell ref="G19:I19"/>
    <mergeCell ref="C22:D22"/>
    <mergeCell ref="C30:D30"/>
    <mergeCell ref="J7:J9"/>
  </mergeCells>
  <conditionalFormatting sqref="B11:B18">
    <cfRule type="expression" dxfId="22" priority="8" stopIfTrue="1">
      <formula>AND(NOT(ISBLANK(D11)),ISBLANK(B11))</formula>
    </cfRule>
  </conditionalFormatting>
  <conditionalFormatting sqref="C11:C18">
    <cfRule type="expression" dxfId="21" priority="7" stopIfTrue="1">
      <formula>AND(NOT(ISBLANK(D11)),ISBLANK(C11))</formula>
    </cfRule>
  </conditionalFormatting>
  <conditionalFormatting sqref="C1:E2">
    <cfRule type="expression" dxfId="20" priority="5" stopIfTrue="1">
      <formula>ISBLANK(C1)</formula>
    </cfRule>
  </conditionalFormatting>
  <conditionalFormatting sqref="D3">
    <cfRule type="expression" dxfId="19" priority="4" stopIfTrue="1">
      <formula>ISBLANK(D3)</formula>
    </cfRule>
  </conditionalFormatting>
  <conditionalFormatting sqref="F3">
    <cfRule type="expression" dxfId="18" priority="1" stopIfTrue="1">
      <formula>ISBLANK(F3)</formula>
    </cfRule>
  </conditionalFormatting>
  <conditionalFormatting sqref="J11:J18">
    <cfRule type="expression" priority="2" stopIfTrue="1">
      <formula>AND(SUM($O11:$S11)&gt;0,NOT(ISBLANK(J11)))</formula>
    </cfRule>
    <cfRule type="expression" dxfId="17" priority="3" stopIfTrue="1">
      <formula>SUM($O11:$S11)&gt;0</formula>
    </cfRule>
  </conditionalFormatting>
  <conditionalFormatting sqref="K11:M18">
    <cfRule type="expression" dxfId="16" priority="6" stopIfTrue="1">
      <formula>AND(NOT(ISBLANK($D11)),ISBLANK(K11))</formula>
    </cfRule>
  </conditionalFormatting>
  <dataValidations count="3">
    <dataValidation type="textLength" operator="lessThan" allowBlank="1" showInputMessage="1" showErrorMessage="1" sqref="C2:E2" xr:uid="{70BA847C-23FD-4D90-BF1D-AA0AE1207D81}">
      <formula1>250</formula1>
    </dataValidation>
    <dataValidation type="date" allowBlank="1" showInputMessage="1" showErrorMessage="1" sqref="F3 D3" xr:uid="{7E040859-6E46-46D9-ADBE-AD79E29DF163}">
      <formula1>44938</formula1>
      <formula2>73031</formula2>
    </dataValidation>
    <dataValidation type="list" allowBlank="1" showInputMessage="1" showErrorMessage="1" sqref="C11:C18" xr:uid="{689F8537-06AE-4BD6-95FF-8DC5484C4731}">
      <formula1>$C$23:$C$27</formula1>
    </dataValidation>
  </dataValidation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8"/>
  <sheetViews>
    <sheetView zoomScale="90" workbookViewId="0">
      <selection activeCell="H35" sqref="H35"/>
    </sheetView>
  </sheetViews>
  <sheetFormatPr defaultColWidth="9.1796875" defaultRowHeight="12.5" outlineLevelCol="1"/>
  <cols>
    <col min="2" max="2" width="10.453125" customWidth="1"/>
    <col min="3" max="6" width="15.7265625" customWidth="1"/>
    <col min="7" max="7" width="5.26953125" bestFit="1" customWidth="1"/>
    <col min="8" max="8" width="7.453125" bestFit="1" customWidth="1"/>
    <col min="9" max="9" width="5.26953125" customWidth="1"/>
    <col min="10" max="10" width="9.7265625" bestFit="1" customWidth="1"/>
    <col min="11" max="11" width="7.54296875" customWidth="1"/>
    <col min="12" max="12" width="3" customWidth="1"/>
    <col min="13" max="13" width="50.7265625" customWidth="1"/>
    <col min="14" max="14" width="27.453125" customWidth="1"/>
    <col min="16" max="19" width="0" hidden="1" customWidth="1" outlineLevel="1"/>
    <col min="20" max="20" width="9.1796875" collapsed="1"/>
  </cols>
  <sheetData>
    <row r="1" spans="1:26" ht="36.75" customHeight="1">
      <c r="A1" s="2" t="s">
        <v>0</v>
      </c>
      <c r="B1" s="215" t="s">
        <v>30</v>
      </c>
      <c r="C1" s="216"/>
      <c r="D1" s="216"/>
      <c r="E1" s="217"/>
      <c r="F1" s="1"/>
      <c r="G1" s="1"/>
      <c r="H1" s="1"/>
      <c r="I1" s="1"/>
      <c r="J1" s="1"/>
      <c r="K1" s="1"/>
      <c r="L1" s="1"/>
      <c r="M1" s="3"/>
      <c r="N1" s="4"/>
    </row>
    <row r="2" spans="1:26">
      <c r="A2" s="5"/>
      <c r="N2" s="6"/>
    </row>
    <row r="3" spans="1:26" ht="36.75" customHeight="1">
      <c r="A3" s="7" t="s">
        <v>1</v>
      </c>
      <c r="B3" s="215" t="s">
        <v>31</v>
      </c>
      <c r="C3" s="216"/>
      <c r="D3" s="216"/>
      <c r="E3" s="217"/>
      <c r="F3" s="8"/>
      <c r="G3" s="8"/>
      <c r="H3" s="8"/>
      <c r="I3" s="8"/>
      <c r="J3" s="8"/>
      <c r="K3" s="8"/>
      <c r="L3" s="8"/>
      <c r="N3" s="6"/>
    </row>
    <row r="4" spans="1:26">
      <c r="A4" s="5"/>
      <c r="N4" s="6"/>
    </row>
    <row r="5" spans="1:26" ht="36" customHeight="1">
      <c r="A5" s="9" t="s">
        <v>2</v>
      </c>
      <c r="B5" s="10" t="s">
        <v>3</v>
      </c>
      <c r="C5" s="45"/>
      <c r="D5" s="10" t="s">
        <v>4</v>
      </c>
      <c r="E5" s="45"/>
      <c r="F5" s="8"/>
      <c r="G5" s="11"/>
      <c r="H5" s="12"/>
      <c r="I5" s="12"/>
      <c r="J5" s="12"/>
      <c r="K5" s="12"/>
      <c r="L5" s="12"/>
      <c r="N5" s="6"/>
    </row>
    <row r="6" spans="1:26">
      <c r="A6" s="5"/>
      <c r="N6" s="6"/>
    </row>
    <row r="7" spans="1:26">
      <c r="A7" s="5"/>
      <c r="N7" s="6"/>
    </row>
    <row r="8" spans="1:26" ht="13">
      <c r="A8" s="13" t="s">
        <v>32</v>
      </c>
      <c r="B8" s="14" t="s">
        <v>6</v>
      </c>
      <c r="C8" s="14" t="s">
        <v>7</v>
      </c>
      <c r="D8" s="14" t="s">
        <v>6</v>
      </c>
      <c r="E8" s="14" t="s">
        <v>8</v>
      </c>
      <c r="F8" s="14" t="s">
        <v>9</v>
      </c>
      <c r="G8" s="207" t="s">
        <v>10</v>
      </c>
      <c r="H8" s="208"/>
      <c r="I8" s="208"/>
      <c r="J8" s="208"/>
      <c r="K8" s="208"/>
      <c r="L8" s="209"/>
      <c r="M8" s="14" t="s">
        <v>11</v>
      </c>
      <c r="N8" s="15" t="s">
        <v>12</v>
      </c>
      <c r="O8" s="16"/>
      <c r="P8" s="16"/>
      <c r="Q8" s="16"/>
      <c r="R8" s="16"/>
      <c r="S8" s="16"/>
      <c r="T8" s="16"/>
      <c r="U8" s="16"/>
      <c r="V8" s="16"/>
      <c r="W8" s="16"/>
      <c r="X8" s="16"/>
      <c r="Y8" s="16"/>
      <c r="Z8" s="16"/>
    </row>
    <row r="9" spans="1:26" ht="13">
      <c r="A9" s="17" t="s">
        <v>33</v>
      </c>
      <c r="B9" s="18" t="s">
        <v>14</v>
      </c>
      <c r="C9" s="18" t="s">
        <v>15</v>
      </c>
      <c r="D9" s="18" t="s">
        <v>15</v>
      </c>
      <c r="E9" s="18" t="s">
        <v>16</v>
      </c>
      <c r="F9" s="18" t="s">
        <v>15</v>
      </c>
      <c r="G9" s="210"/>
      <c r="H9" s="211"/>
      <c r="I9" s="211"/>
      <c r="J9" s="211"/>
      <c r="K9" s="211"/>
      <c r="L9" s="212"/>
      <c r="M9" s="19" t="s">
        <v>34</v>
      </c>
      <c r="N9" s="20"/>
      <c r="O9" s="16"/>
      <c r="P9" s="16"/>
      <c r="Q9" s="16"/>
      <c r="R9" s="16"/>
      <c r="S9" s="16"/>
      <c r="T9" s="16"/>
      <c r="U9" s="16"/>
      <c r="V9" s="16"/>
      <c r="W9" s="16"/>
      <c r="X9" s="16"/>
      <c r="Y9" s="16"/>
      <c r="Z9" s="16"/>
    </row>
    <row r="10" spans="1:26">
      <c r="A10" s="21"/>
      <c r="B10" s="22" t="s">
        <v>17</v>
      </c>
      <c r="C10" s="22" t="s">
        <v>18</v>
      </c>
      <c r="D10" s="22" t="s">
        <v>18</v>
      </c>
      <c r="E10" s="22" t="s">
        <v>18</v>
      </c>
      <c r="F10" s="22" t="s">
        <v>18</v>
      </c>
      <c r="G10" s="23" t="s">
        <v>35</v>
      </c>
      <c r="H10" s="23" t="s">
        <v>36</v>
      </c>
      <c r="I10" s="23" t="s">
        <v>37</v>
      </c>
      <c r="J10" s="23" t="s">
        <v>38</v>
      </c>
      <c r="K10" s="23"/>
      <c r="L10" s="23"/>
      <c r="M10" s="24"/>
      <c r="N10" s="25"/>
    </row>
    <row r="11" spans="1:26" ht="0.75" customHeight="1">
      <c r="A11" s="21"/>
      <c r="B11" s="22"/>
      <c r="C11" s="22"/>
      <c r="D11" s="22"/>
      <c r="E11" s="22"/>
      <c r="F11" s="22"/>
      <c r="G11" s="23"/>
      <c r="H11" s="23"/>
      <c r="I11" s="23"/>
      <c r="J11" s="23"/>
      <c r="K11" s="23"/>
      <c r="L11" s="23"/>
      <c r="M11" s="24"/>
      <c r="N11" s="40"/>
    </row>
    <row r="12" spans="1:26" ht="20.149999999999999" customHeight="1">
      <c r="A12" s="26" t="s">
        <v>39</v>
      </c>
      <c r="B12" s="27" t="s">
        <v>19</v>
      </c>
      <c r="C12" s="28">
        <v>127.95</v>
      </c>
      <c r="D12" s="29" t="str">
        <f>IF(B12="S",IF(ISBLANK(E12),ROUND(C12*0.2/1.2,2),E12),"")</f>
        <v/>
      </c>
      <c r="E12" s="28"/>
      <c r="F12" s="29">
        <f>IF(ISBLANK(C12),"",IF(B12="S",C12-D12,C12))</f>
        <v>127.95</v>
      </c>
      <c r="G12" s="30">
        <v>45</v>
      </c>
      <c r="H12" s="31">
        <v>450</v>
      </c>
      <c r="I12" s="31">
        <v>301</v>
      </c>
      <c r="J12" s="32">
        <v>0</v>
      </c>
      <c r="K12" s="33">
        <v>0</v>
      </c>
      <c r="L12" s="34" t="s">
        <v>27</v>
      </c>
      <c r="M12" s="42" t="s">
        <v>40</v>
      </c>
      <c r="N12" s="42" t="s">
        <v>41</v>
      </c>
      <c r="P12" t="b">
        <f>OR(G12&lt;100,LEN(G12)=2)</f>
        <v>1</v>
      </c>
      <c r="Q12" t="b">
        <f>OR(H12&lt;1000,LEN(H12)=3)</f>
        <v>1</v>
      </c>
      <c r="R12" t="b">
        <f>IF(I12&lt;1000,TRUE)</f>
        <v>1</v>
      </c>
      <c r="S12" t="b">
        <f>OR(J12&lt;100000,LEN(J12)=5)</f>
        <v>1</v>
      </c>
    </row>
    <row r="13" spans="1:26" ht="20.149999999999999" customHeight="1">
      <c r="A13" s="26" t="s">
        <v>39</v>
      </c>
      <c r="B13" s="27" t="s">
        <v>27</v>
      </c>
      <c r="C13" s="28">
        <v>10.38</v>
      </c>
      <c r="D13" s="29">
        <f>IF(B13="S",IF(ISBLANK(E13),ROUND(C13*0.2/1.2,2),E13),"")</f>
        <v>1.73</v>
      </c>
      <c r="E13" s="28"/>
      <c r="F13" s="29">
        <f>IF(ISBLANK(C13),"",IF(B13="S",C13-D13,C13))</f>
        <v>8.65</v>
      </c>
      <c r="G13" s="30">
        <v>45</v>
      </c>
      <c r="H13" s="31">
        <v>450</v>
      </c>
      <c r="I13" s="31">
        <v>301</v>
      </c>
      <c r="J13" s="32">
        <v>0</v>
      </c>
      <c r="K13" s="33">
        <v>0</v>
      </c>
      <c r="L13" s="34" t="s">
        <v>27</v>
      </c>
      <c r="M13" s="42" t="s">
        <v>42</v>
      </c>
      <c r="N13" s="42" t="s">
        <v>41</v>
      </c>
      <c r="P13" t="b">
        <f t="shared" ref="P13:P31" si="0">OR(G13&lt;100,LEN(G13)=2)</f>
        <v>1</v>
      </c>
      <c r="Q13" t="b">
        <f t="shared" ref="Q13:Q31" si="1">OR(H13&lt;1000,LEN(H13)=3)</f>
        <v>1</v>
      </c>
      <c r="R13" t="b">
        <f t="shared" ref="R13:R31" si="2">IF(I13&lt;1000,TRUE)</f>
        <v>1</v>
      </c>
      <c r="S13" t="b">
        <f t="shared" ref="S13:S31" si="3">OR(J13&lt;100000,LEN(J13)=5)</f>
        <v>1</v>
      </c>
    </row>
    <row r="14" spans="1:26" ht="20.149999999999999" customHeight="1">
      <c r="A14" s="26" t="s">
        <v>43</v>
      </c>
      <c r="B14" s="27" t="s">
        <v>19</v>
      </c>
      <c r="C14" s="28">
        <v>25.59</v>
      </c>
      <c r="D14" s="29" t="str">
        <f t="shared" ref="D14:D31" si="4">IF(B14="S",IF(ISBLANK(E14),ROUND(C14*0.2/1.2,2),E14),"")</f>
        <v/>
      </c>
      <c r="E14" s="28"/>
      <c r="F14" s="29">
        <f t="shared" ref="F14:F31" si="5">IF(ISBLANK(C14),"",IF(B14="S",C14-D14,C14))</f>
        <v>25.59</v>
      </c>
      <c r="G14" s="30">
        <v>45</v>
      </c>
      <c r="H14" s="31">
        <v>450</v>
      </c>
      <c r="I14" s="31">
        <v>301</v>
      </c>
      <c r="J14" s="32">
        <v>0</v>
      </c>
      <c r="K14" s="33">
        <v>0</v>
      </c>
      <c r="L14" s="34" t="s">
        <v>27</v>
      </c>
      <c r="M14" s="42" t="s">
        <v>44</v>
      </c>
      <c r="N14" s="42" t="s">
        <v>20</v>
      </c>
      <c r="P14" t="b">
        <f t="shared" si="0"/>
        <v>1</v>
      </c>
      <c r="Q14" t="b">
        <f t="shared" si="1"/>
        <v>1</v>
      </c>
      <c r="R14" t="b">
        <f t="shared" si="2"/>
        <v>1</v>
      </c>
      <c r="S14" t="b">
        <f t="shared" si="3"/>
        <v>1</v>
      </c>
    </row>
    <row r="15" spans="1:26" ht="20.149999999999999" customHeight="1">
      <c r="A15" s="26" t="s">
        <v>45</v>
      </c>
      <c r="B15" s="27" t="s">
        <v>27</v>
      </c>
      <c r="C15" s="28">
        <v>35.97</v>
      </c>
      <c r="D15" s="29">
        <f t="shared" si="4"/>
        <v>5.99</v>
      </c>
      <c r="E15" s="28">
        <v>5.99</v>
      </c>
      <c r="F15" s="29">
        <f t="shared" si="5"/>
        <v>29.979999999999997</v>
      </c>
      <c r="G15" s="30">
        <v>45</v>
      </c>
      <c r="H15" s="31">
        <v>450</v>
      </c>
      <c r="I15" s="31">
        <v>301</v>
      </c>
      <c r="J15" s="32">
        <v>0</v>
      </c>
      <c r="K15" s="33">
        <v>0</v>
      </c>
      <c r="L15" s="34" t="s">
        <v>27</v>
      </c>
      <c r="M15" s="42" t="s">
        <v>46</v>
      </c>
      <c r="N15" s="42" t="s">
        <v>47</v>
      </c>
      <c r="P15" t="b">
        <f t="shared" si="0"/>
        <v>1</v>
      </c>
      <c r="Q15" t="b">
        <f t="shared" si="1"/>
        <v>1</v>
      </c>
      <c r="R15" t="b">
        <f t="shared" si="2"/>
        <v>1</v>
      </c>
      <c r="S15" t="b">
        <f t="shared" si="3"/>
        <v>1</v>
      </c>
    </row>
    <row r="16" spans="1:26" ht="20.149999999999999" customHeight="1">
      <c r="A16" s="26" t="s">
        <v>48</v>
      </c>
      <c r="B16" s="27" t="s">
        <v>19</v>
      </c>
      <c r="C16" s="28">
        <v>63.84</v>
      </c>
      <c r="D16" s="29" t="str">
        <f t="shared" si="4"/>
        <v/>
      </c>
      <c r="E16" s="28"/>
      <c r="F16" s="29">
        <f t="shared" si="5"/>
        <v>63.84</v>
      </c>
      <c r="G16" s="30">
        <v>45</v>
      </c>
      <c r="H16" s="31">
        <v>450</v>
      </c>
      <c r="I16" s="31">
        <v>352</v>
      </c>
      <c r="J16" s="32">
        <v>0</v>
      </c>
      <c r="K16" s="33">
        <v>0</v>
      </c>
      <c r="L16" s="34" t="s">
        <v>27</v>
      </c>
      <c r="M16" s="42" t="s">
        <v>49</v>
      </c>
      <c r="N16" s="42" t="s">
        <v>50</v>
      </c>
      <c r="P16" t="b">
        <f t="shared" si="0"/>
        <v>1</v>
      </c>
      <c r="Q16" t="b">
        <f t="shared" si="1"/>
        <v>1</v>
      </c>
      <c r="R16" t="b">
        <f t="shared" si="2"/>
        <v>1</v>
      </c>
      <c r="S16" t="b">
        <f t="shared" si="3"/>
        <v>1</v>
      </c>
    </row>
    <row r="17" spans="1:19" ht="20.149999999999999" customHeight="1">
      <c r="A17" s="26" t="s">
        <v>51</v>
      </c>
      <c r="B17" s="27" t="s">
        <v>27</v>
      </c>
      <c r="C17" s="28">
        <v>196.65</v>
      </c>
      <c r="D17" s="29">
        <f t="shared" si="4"/>
        <v>32.770000000000003</v>
      </c>
      <c r="E17" s="28">
        <v>32.770000000000003</v>
      </c>
      <c r="F17" s="29">
        <f t="shared" si="5"/>
        <v>163.88</v>
      </c>
      <c r="G17" s="30">
        <v>45</v>
      </c>
      <c r="H17" s="31">
        <v>450</v>
      </c>
      <c r="I17" s="31">
        <v>430</v>
      </c>
      <c r="J17" s="32">
        <v>0</v>
      </c>
      <c r="K17" s="33">
        <v>0</v>
      </c>
      <c r="L17" s="34" t="s">
        <v>27</v>
      </c>
      <c r="M17" s="42" t="s">
        <v>52</v>
      </c>
      <c r="N17" s="42" t="s">
        <v>53</v>
      </c>
      <c r="P17" t="b">
        <f t="shared" si="0"/>
        <v>1</v>
      </c>
      <c r="Q17" t="b">
        <f t="shared" si="1"/>
        <v>1</v>
      </c>
      <c r="R17" t="b">
        <f t="shared" si="2"/>
        <v>1</v>
      </c>
      <c r="S17" t="b">
        <f t="shared" si="3"/>
        <v>1</v>
      </c>
    </row>
    <row r="18" spans="1:19" ht="20.149999999999999" customHeight="1">
      <c r="A18" s="26" t="s">
        <v>54</v>
      </c>
      <c r="B18" s="27" t="s">
        <v>19</v>
      </c>
      <c r="C18" s="28">
        <v>160.38</v>
      </c>
      <c r="D18" s="29" t="str">
        <f t="shared" si="4"/>
        <v/>
      </c>
      <c r="E18" s="28"/>
      <c r="F18" s="29">
        <f t="shared" si="5"/>
        <v>160.38</v>
      </c>
      <c r="G18" s="30">
        <v>45</v>
      </c>
      <c r="H18" s="31">
        <v>450</v>
      </c>
      <c r="I18" s="31">
        <v>430</v>
      </c>
      <c r="J18" s="32">
        <v>0</v>
      </c>
      <c r="K18" s="33">
        <v>0</v>
      </c>
      <c r="L18" s="34" t="s">
        <v>27</v>
      </c>
      <c r="M18" s="42" t="s">
        <v>55</v>
      </c>
      <c r="N18" s="42" t="s">
        <v>56</v>
      </c>
      <c r="P18" t="b">
        <f t="shared" si="0"/>
        <v>1</v>
      </c>
      <c r="Q18" t="b">
        <f t="shared" si="1"/>
        <v>1</v>
      </c>
      <c r="R18" t="b">
        <f t="shared" si="2"/>
        <v>1</v>
      </c>
      <c r="S18" t="b">
        <f t="shared" si="3"/>
        <v>1</v>
      </c>
    </row>
    <row r="19" spans="1:19" ht="20.149999999999999" customHeight="1">
      <c r="A19" s="26" t="s">
        <v>57</v>
      </c>
      <c r="B19" s="27" t="s">
        <v>21</v>
      </c>
      <c r="C19" s="28">
        <v>36.36</v>
      </c>
      <c r="D19" s="29" t="str">
        <f t="shared" si="4"/>
        <v/>
      </c>
      <c r="E19" s="28"/>
      <c r="F19" s="29">
        <f t="shared" si="5"/>
        <v>36.36</v>
      </c>
      <c r="G19" s="30">
        <v>45</v>
      </c>
      <c r="H19" s="31">
        <v>210</v>
      </c>
      <c r="I19" s="31">
        <v>390</v>
      </c>
      <c r="J19" s="32">
        <v>0</v>
      </c>
      <c r="K19" s="33">
        <v>0</v>
      </c>
      <c r="L19" s="34" t="s">
        <v>27</v>
      </c>
      <c r="M19" s="42" t="s">
        <v>58</v>
      </c>
      <c r="N19" s="42" t="s">
        <v>20</v>
      </c>
      <c r="P19" t="b">
        <f t="shared" si="0"/>
        <v>1</v>
      </c>
      <c r="Q19" t="b">
        <f t="shared" si="1"/>
        <v>1</v>
      </c>
      <c r="R19" t="b">
        <f t="shared" si="2"/>
        <v>1</v>
      </c>
      <c r="S19" t="b">
        <f t="shared" si="3"/>
        <v>1</v>
      </c>
    </row>
    <row r="20" spans="1:19" ht="20.149999999999999" customHeight="1">
      <c r="A20" s="26" t="s">
        <v>59</v>
      </c>
      <c r="B20" s="27" t="s">
        <v>21</v>
      </c>
      <c r="C20" s="28">
        <v>103</v>
      </c>
      <c r="D20" s="29" t="str">
        <f t="shared" si="4"/>
        <v/>
      </c>
      <c r="E20" s="28"/>
      <c r="F20" s="29">
        <f t="shared" si="5"/>
        <v>103</v>
      </c>
      <c r="G20" s="30">
        <v>52</v>
      </c>
      <c r="H20" s="31">
        <v>527</v>
      </c>
      <c r="I20" s="31">
        <v>230</v>
      </c>
      <c r="J20" s="32">
        <v>7055</v>
      </c>
      <c r="K20" s="33">
        <v>0</v>
      </c>
      <c r="L20" s="34" t="s">
        <v>27</v>
      </c>
      <c r="M20" s="42" t="s">
        <v>60</v>
      </c>
      <c r="N20" s="42" t="s">
        <v>61</v>
      </c>
      <c r="P20" t="b">
        <f t="shared" si="0"/>
        <v>1</v>
      </c>
      <c r="Q20" t="b">
        <f t="shared" si="1"/>
        <v>1</v>
      </c>
      <c r="R20" t="b">
        <f t="shared" si="2"/>
        <v>1</v>
      </c>
      <c r="S20" t="b">
        <f t="shared" si="3"/>
        <v>1</v>
      </c>
    </row>
    <row r="21" spans="1:19" ht="20.149999999999999" customHeight="1">
      <c r="A21" s="26" t="s">
        <v>59</v>
      </c>
      <c r="B21" s="27" t="s">
        <v>21</v>
      </c>
      <c r="C21" s="28">
        <v>103</v>
      </c>
      <c r="D21" s="29" t="str">
        <f t="shared" si="4"/>
        <v/>
      </c>
      <c r="E21" s="28"/>
      <c r="F21" s="29">
        <f t="shared" si="5"/>
        <v>103</v>
      </c>
      <c r="G21" s="30">
        <v>52</v>
      </c>
      <c r="H21" s="31">
        <v>527</v>
      </c>
      <c r="I21" s="31">
        <v>230</v>
      </c>
      <c r="J21" s="32">
        <v>7056</v>
      </c>
      <c r="K21" s="33">
        <v>0</v>
      </c>
      <c r="L21" s="34" t="s">
        <v>27</v>
      </c>
      <c r="M21" s="42" t="s">
        <v>60</v>
      </c>
      <c r="N21" s="42" t="s">
        <v>61</v>
      </c>
      <c r="P21" t="b">
        <f t="shared" si="0"/>
        <v>1</v>
      </c>
      <c r="Q21" t="b">
        <f t="shared" si="1"/>
        <v>1</v>
      </c>
      <c r="R21" t="b">
        <f t="shared" si="2"/>
        <v>1</v>
      </c>
      <c r="S21" t="b">
        <f t="shared" si="3"/>
        <v>1</v>
      </c>
    </row>
    <row r="22" spans="1:19" ht="20.149999999999999" customHeight="1">
      <c r="A22" s="26" t="s">
        <v>62</v>
      </c>
      <c r="B22" s="27" t="s">
        <v>27</v>
      </c>
      <c r="C22" s="28">
        <v>43.82</v>
      </c>
      <c r="D22" s="29">
        <f t="shared" si="4"/>
        <v>7.3</v>
      </c>
      <c r="E22" s="28"/>
      <c r="F22" s="29">
        <f t="shared" si="5"/>
        <v>36.520000000000003</v>
      </c>
      <c r="G22" s="30">
        <v>76</v>
      </c>
      <c r="H22" s="31">
        <v>561</v>
      </c>
      <c r="I22" s="31">
        <v>399</v>
      </c>
      <c r="J22" s="32">
        <v>0</v>
      </c>
      <c r="K22" s="33">
        <v>0</v>
      </c>
      <c r="L22" s="34" t="s">
        <v>27</v>
      </c>
      <c r="M22" s="42" t="s">
        <v>63</v>
      </c>
      <c r="N22" s="42" t="s">
        <v>64</v>
      </c>
      <c r="P22" t="b">
        <f t="shared" si="0"/>
        <v>1</v>
      </c>
      <c r="Q22" t="b">
        <f t="shared" si="1"/>
        <v>1</v>
      </c>
      <c r="R22" t="b">
        <f t="shared" si="2"/>
        <v>1</v>
      </c>
      <c r="S22" t="b">
        <f t="shared" si="3"/>
        <v>1</v>
      </c>
    </row>
    <row r="23" spans="1:19" ht="20.149999999999999" customHeight="1">
      <c r="A23" s="26"/>
      <c r="B23" s="27"/>
      <c r="C23" s="28"/>
      <c r="D23" s="29" t="str">
        <f t="shared" si="4"/>
        <v/>
      </c>
      <c r="E23" s="28"/>
      <c r="F23" s="29" t="str">
        <f t="shared" si="5"/>
        <v/>
      </c>
      <c r="G23" s="30"/>
      <c r="H23" s="31"/>
      <c r="I23" s="31"/>
      <c r="J23" s="32"/>
      <c r="K23" s="33">
        <v>0</v>
      </c>
      <c r="L23" s="34" t="s">
        <v>27</v>
      </c>
      <c r="M23" s="42"/>
      <c r="N23" s="42"/>
      <c r="P23" t="b">
        <f t="shared" si="0"/>
        <v>1</v>
      </c>
      <c r="Q23" t="b">
        <f t="shared" si="1"/>
        <v>1</v>
      </c>
      <c r="R23" t="b">
        <f t="shared" si="2"/>
        <v>1</v>
      </c>
      <c r="S23" t="b">
        <f t="shared" si="3"/>
        <v>1</v>
      </c>
    </row>
    <row r="24" spans="1:19" ht="20.149999999999999" customHeight="1">
      <c r="A24" s="26"/>
      <c r="B24" s="27"/>
      <c r="C24" s="28"/>
      <c r="D24" s="29" t="str">
        <f t="shared" si="4"/>
        <v/>
      </c>
      <c r="E24" s="28"/>
      <c r="F24" s="29" t="str">
        <f t="shared" si="5"/>
        <v/>
      </c>
      <c r="G24" s="30"/>
      <c r="H24" s="31"/>
      <c r="I24" s="31"/>
      <c r="J24" s="32"/>
      <c r="K24" s="33">
        <v>0</v>
      </c>
      <c r="L24" s="34" t="s">
        <v>27</v>
      </c>
      <c r="M24" s="42"/>
      <c r="N24" s="42"/>
      <c r="P24" t="b">
        <f t="shared" si="0"/>
        <v>1</v>
      </c>
      <c r="Q24" t="b">
        <f t="shared" si="1"/>
        <v>1</v>
      </c>
      <c r="R24" t="b">
        <f t="shared" si="2"/>
        <v>1</v>
      </c>
      <c r="S24" t="b">
        <f t="shared" si="3"/>
        <v>1</v>
      </c>
    </row>
    <row r="25" spans="1:19" ht="20.149999999999999" customHeight="1">
      <c r="A25" s="26"/>
      <c r="B25" s="27"/>
      <c r="C25" s="28"/>
      <c r="D25" s="29" t="str">
        <f t="shared" si="4"/>
        <v/>
      </c>
      <c r="E25" s="28"/>
      <c r="F25" s="29" t="str">
        <f t="shared" si="5"/>
        <v/>
      </c>
      <c r="G25" s="30"/>
      <c r="H25" s="31"/>
      <c r="I25" s="31"/>
      <c r="J25" s="32"/>
      <c r="K25" s="33">
        <v>0</v>
      </c>
      <c r="L25" s="34" t="s">
        <v>27</v>
      </c>
      <c r="M25" s="42"/>
      <c r="N25" s="42"/>
      <c r="P25" t="b">
        <f t="shared" si="0"/>
        <v>1</v>
      </c>
      <c r="Q25" t="b">
        <f t="shared" si="1"/>
        <v>1</v>
      </c>
      <c r="R25" t="b">
        <f t="shared" si="2"/>
        <v>1</v>
      </c>
      <c r="S25" t="b">
        <f t="shared" si="3"/>
        <v>1</v>
      </c>
    </row>
    <row r="26" spans="1:19" ht="20.149999999999999" customHeight="1">
      <c r="A26" s="26"/>
      <c r="B26" s="27"/>
      <c r="C26" s="28"/>
      <c r="D26" s="29" t="str">
        <f t="shared" si="4"/>
        <v/>
      </c>
      <c r="E26" s="28"/>
      <c r="F26" s="29" t="str">
        <f t="shared" si="5"/>
        <v/>
      </c>
      <c r="G26" s="30"/>
      <c r="H26" s="31"/>
      <c r="I26" s="31"/>
      <c r="J26" s="32"/>
      <c r="K26" s="33">
        <v>0</v>
      </c>
      <c r="L26" s="34" t="s">
        <v>27</v>
      </c>
      <c r="M26" s="42"/>
      <c r="N26" s="42"/>
      <c r="P26" t="b">
        <f t="shared" si="0"/>
        <v>1</v>
      </c>
      <c r="Q26" t="b">
        <f t="shared" si="1"/>
        <v>1</v>
      </c>
      <c r="R26" t="b">
        <f t="shared" si="2"/>
        <v>1</v>
      </c>
      <c r="S26" t="b">
        <f t="shared" si="3"/>
        <v>1</v>
      </c>
    </row>
    <row r="27" spans="1:19" ht="20.149999999999999" customHeight="1">
      <c r="A27" s="26"/>
      <c r="B27" s="27"/>
      <c r="C27" s="28"/>
      <c r="D27" s="29" t="str">
        <f t="shared" si="4"/>
        <v/>
      </c>
      <c r="E27" s="28"/>
      <c r="F27" s="29" t="str">
        <f t="shared" si="5"/>
        <v/>
      </c>
      <c r="G27" s="30"/>
      <c r="H27" s="31"/>
      <c r="I27" s="31"/>
      <c r="J27" s="32"/>
      <c r="K27" s="33">
        <v>0</v>
      </c>
      <c r="L27" s="34" t="s">
        <v>27</v>
      </c>
      <c r="M27" s="42"/>
      <c r="N27" s="42"/>
      <c r="P27" t="b">
        <f t="shared" si="0"/>
        <v>1</v>
      </c>
      <c r="Q27" t="b">
        <f t="shared" si="1"/>
        <v>1</v>
      </c>
      <c r="R27" t="b">
        <f t="shared" si="2"/>
        <v>1</v>
      </c>
      <c r="S27" t="b">
        <f t="shared" si="3"/>
        <v>1</v>
      </c>
    </row>
    <row r="28" spans="1:19" ht="20.149999999999999" customHeight="1">
      <c r="A28" s="26"/>
      <c r="B28" s="27"/>
      <c r="C28" s="28"/>
      <c r="D28" s="29" t="str">
        <f t="shared" si="4"/>
        <v/>
      </c>
      <c r="E28" s="28"/>
      <c r="F28" s="29" t="str">
        <f t="shared" si="5"/>
        <v/>
      </c>
      <c r="G28" s="30"/>
      <c r="H28" s="31"/>
      <c r="I28" s="31"/>
      <c r="J28" s="32"/>
      <c r="K28" s="33">
        <v>0</v>
      </c>
      <c r="L28" s="34" t="s">
        <v>27</v>
      </c>
      <c r="M28" s="42"/>
      <c r="N28" s="42"/>
      <c r="P28" t="b">
        <f t="shared" si="0"/>
        <v>1</v>
      </c>
      <c r="Q28" t="b">
        <f t="shared" si="1"/>
        <v>1</v>
      </c>
      <c r="R28" t="b">
        <f t="shared" si="2"/>
        <v>1</v>
      </c>
      <c r="S28" t="b">
        <f t="shared" si="3"/>
        <v>1</v>
      </c>
    </row>
    <row r="29" spans="1:19" ht="20.149999999999999" customHeight="1">
      <c r="A29" s="26"/>
      <c r="B29" s="27"/>
      <c r="C29" s="28"/>
      <c r="D29" s="29" t="str">
        <f t="shared" si="4"/>
        <v/>
      </c>
      <c r="E29" s="28"/>
      <c r="F29" s="29" t="str">
        <f t="shared" si="5"/>
        <v/>
      </c>
      <c r="G29" s="30"/>
      <c r="H29" s="31"/>
      <c r="I29" s="31"/>
      <c r="J29" s="32"/>
      <c r="K29" s="33">
        <v>0</v>
      </c>
      <c r="L29" s="34" t="s">
        <v>27</v>
      </c>
      <c r="M29" s="42"/>
      <c r="N29" s="42"/>
      <c r="P29" t="b">
        <f t="shared" si="0"/>
        <v>1</v>
      </c>
      <c r="Q29" t="b">
        <f t="shared" si="1"/>
        <v>1</v>
      </c>
      <c r="R29" t="b">
        <f t="shared" si="2"/>
        <v>1</v>
      </c>
      <c r="S29" t="b">
        <f t="shared" si="3"/>
        <v>1</v>
      </c>
    </row>
    <row r="30" spans="1:19" ht="20.149999999999999" customHeight="1">
      <c r="A30" s="26"/>
      <c r="B30" s="27"/>
      <c r="C30" s="28"/>
      <c r="D30" s="29" t="str">
        <f t="shared" si="4"/>
        <v/>
      </c>
      <c r="E30" s="28"/>
      <c r="F30" s="29" t="str">
        <f t="shared" si="5"/>
        <v/>
      </c>
      <c r="G30" s="30"/>
      <c r="H30" s="31"/>
      <c r="I30" s="31"/>
      <c r="J30" s="32"/>
      <c r="K30" s="33">
        <v>0</v>
      </c>
      <c r="L30" s="34" t="s">
        <v>27</v>
      </c>
      <c r="M30" s="42"/>
      <c r="N30" s="42"/>
      <c r="P30" t="b">
        <f t="shared" si="0"/>
        <v>1</v>
      </c>
      <c r="Q30" t="b">
        <f t="shared" si="1"/>
        <v>1</v>
      </c>
      <c r="R30" t="b">
        <f t="shared" si="2"/>
        <v>1</v>
      </c>
      <c r="S30" t="b">
        <f t="shared" si="3"/>
        <v>1</v>
      </c>
    </row>
    <row r="31" spans="1:19" ht="20.149999999999999" customHeight="1" thickBot="1">
      <c r="A31" s="26"/>
      <c r="B31" s="27"/>
      <c r="C31" s="28"/>
      <c r="D31" s="35" t="str">
        <f t="shared" si="4"/>
        <v/>
      </c>
      <c r="E31" s="28"/>
      <c r="F31" s="35" t="str">
        <f t="shared" si="5"/>
        <v/>
      </c>
      <c r="G31" s="30"/>
      <c r="H31" s="31"/>
      <c r="I31" s="31"/>
      <c r="J31" s="32"/>
      <c r="K31" s="33">
        <v>0</v>
      </c>
      <c r="L31" s="34" t="s">
        <v>27</v>
      </c>
      <c r="M31" s="42"/>
      <c r="N31" s="42"/>
      <c r="P31" t="b">
        <f t="shared" si="0"/>
        <v>1</v>
      </c>
      <c r="Q31" t="b">
        <f t="shared" si="1"/>
        <v>1</v>
      </c>
      <c r="R31" t="b">
        <f t="shared" si="2"/>
        <v>1</v>
      </c>
      <c r="S31" t="b">
        <f t="shared" si="3"/>
        <v>1</v>
      </c>
    </row>
    <row r="32" spans="1:19" ht="20.149999999999999" customHeight="1" thickBot="1">
      <c r="A32" s="213" t="s">
        <v>22</v>
      </c>
      <c r="B32" s="214"/>
      <c r="C32" s="36">
        <f>SUM(C12:C31)</f>
        <v>906.94</v>
      </c>
      <c r="D32" s="36">
        <f>SUM(D12:D31)</f>
        <v>47.79</v>
      </c>
      <c r="E32" s="36"/>
      <c r="F32" s="36">
        <f>SUM(F12:F31)</f>
        <v>859.15</v>
      </c>
      <c r="G32" s="36"/>
      <c r="H32" s="36"/>
      <c r="I32" s="36"/>
      <c r="J32" s="36"/>
      <c r="K32" s="36"/>
      <c r="L32" s="37"/>
      <c r="M32" s="43"/>
      <c r="N32" s="44"/>
    </row>
    <row r="34" spans="2:3" ht="13">
      <c r="B34" s="207" t="s">
        <v>23</v>
      </c>
      <c r="C34" s="209"/>
    </row>
    <row r="35" spans="2:3">
      <c r="B35" s="38" t="s">
        <v>24</v>
      </c>
      <c r="C35" s="39" t="s">
        <v>25</v>
      </c>
    </row>
    <row r="36" spans="2:3">
      <c r="B36" s="38" t="s">
        <v>19</v>
      </c>
      <c r="C36" s="39" t="s">
        <v>26</v>
      </c>
    </row>
    <row r="37" spans="2:3">
      <c r="B37" s="38" t="s">
        <v>27</v>
      </c>
      <c r="C37" s="39" t="s">
        <v>28</v>
      </c>
    </row>
    <row r="38" spans="2:3">
      <c r="B38" s="40" t="s">
        <v>21</v>
      </c>
      <c r="C38" s="41" t="s">
        <v>29</v>
      </c>
    </row>
  </sheetData>
  <sheetProtection sheet="1" objects="1" scenarios="1"/>
  <mergeCells count="6">
    <mergeCell ref="G8:L8"/>
    <mergeCell ref="G9:L9"/>
    <mergeCell ref="A32:B32"/>
    <mergeCell ref="B34:C34"/>
    <mergeCell ref="B1:E1"/>
    <mergeCell ref="B3:E3"/>
  </mergeCells>
  <phoneticPr fontId="5" type="noConversion"/>
  <conditionalFormatting sqref="A12:A31">
    <cfRule type="expression" dxfId="15" priority="6" stopIfTrue="1">
      <formula>AND(NOT(ISBLANK(C12)),ISBLANK(A12))</formula>
    </cfRule>
  </conditionalFormatting>
  <conditionalFormatting sqref="B12:B31">
    <cfRule type="expression" dxfId="14" priority="5" stopIfTrue="1">
      <formula>AND(NOT(ISBLANK(C12)),ISBLANK(B12))</formula>
    </cfRule>
  </conditionalFormatting>
  <conditionalFormatting sqref="B1:E1 B3:E3 C5 E5 C12:C31">
    <cfRule type="expression" dxfId="13" priority="3" stopIfTrue="1">
      <formula>ISBLANK(B1)</formula>
    </cfRule>
  </conditionalFormatting>
  <conditionalFormatting sqref="E12:E31">
    <cfRule type="expression" dxfId="12" priority="10" stopIfTrue="1">
      <formula>AND(NOT(ISBLANK(C12)),ISBLANK(E12),B12="S")</formula>
    </cfRule>
  </conditionalFormatting>
  <conditionalFormatting sqref="G12:G31">
    <cfRule type="expression" dxfId="11" priority="7" stopIfTrue="1">
      <formula>AND(ISBLANK(G12),NOT(ISBLANK(C12)))</formula>
    </cfRule>
  </conditionalFormatting>
  <conditionalFormatting sqref="H12:I31">
    <cfRule type="expression" dxfId="10" priority="8" stopIfTrue="1">
      <formula>AND(ISBLANK(H12),NOT(ISBLANK($C12)))</formula>
    </cfRule>
  </conditionalFormatting>
  <conditionalFormatting sqref="J12:J31">
    <cfRule type="expression" dxfId="9" priority="9" stopIfTrue="1">
      <formula>AND(ISBLANK(J12),NOT(ISBLANK(C12)))</formula>
    </cfRule>
  </conditionalFormatting>
  <conditionalFormatting sqref="L12:L31">
    <cfRule type="expression" priority="1" stopIfTrue="1">
      <formula>AND(SUM($P12:$T12)&gt;0,NOT(ISBLANK(L12)))</formula>
    </cfRule>
    <cfRule type="expression" dxfId="8" priority="2" stopIfTrue="1">
      <formula>SUM($P12:$T12)&gt;0</formula>
    </cfRule>
  </conditionalFormatting>
  <conditionalFormatting sqref="M12:N31">
    <cfRule type="expression" dxfId="7" priority="4" stopIfTrue="1">
      <formula>AND(NOT(ISBLANK($C12)),ISBLANK(M12))</formula>
    </cfRule>
  </conditionalFormatting>
  <dataValidations count="5">
    <dataValidation type="list" allowBlank="1" showInputMessage="1" showErrorMessage="1" sqref="B1:E1" xr:uid="{00000000-0002-0000-0C00-000000000000}">
      <formula1>"BARCLAYCARD,CORPORATE CARD"</formula1>
    </dataValidation>
    <dataValidation type="date" allowBlank="1" showInputMessage="1" showErrorMessage="1" sqref="E5" xr:uid="{00000000-0002-0000-0C00-000001000000}">
      <formula1>C5+1</formula1>
      <formula2>NOW()</formula2>
    </dataValidation>
    <dataValidation type="date" allowBlank="1" showInputMessage="1" showErrorMessage="1" sqref="C5" xr:uid="{00000000-0002-0000-0C00-000002000000}">
      <formula1>NOW()-120</formula1>
      <formula2>NOW()</formula2>
    </dataValidation>
    <dataValidation type="custom" allowBlank="1" showInputMessage="1" showErrorMessage="1" sqref="G12:J31" xr:uid="{00000000-0002-0000-0C00-000003000000}">
      <formula1>P12=TRUE</formula1>
    </dataValidation>
    <dataValidation type="list" allowBlank="1" showInputMessage="1" showErrorMessage="1" sqref="B12:B31" xr:uid="{00000000-0002-0000-0C00-000004000000}">
      <formula1>$B$35:$B$38</formula1>
    </dataValidation>
  </dataValidations>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7"/>
  <sheetViews>
    <sheetView workbookViewId="0">
      <selection activeCell="I39" sqref="C31:I39"/>
    </sheetView>
  </sheetViews>
  <sheetFormatPr defaultRowHeight="12.5"/>
  <sheetData>
    <row r="1" spans="1:8" ht="13">
      <c r="A1" s="54" t="s">
        <v>5</v>
      </c>
      <c r="B1" s="14" t="s">
        <v>6</v>
      </c>
      <c r="C1" s="14" t="s">
        <v>7</v>
      </c>
      <c r="D1" s="14" t="s">
        <v>6</v>
      </c>
      <c r="E1" s="14" t="s">
        <v>8</v>
      </c>
      <c r="F1" s="14" t="s">
        <v>9</v>
      </c>
      <c r="G1" s="50" t="s">
        <v>65</v>
      </c>
      <c r="H1" s="51" t="s">
        <v>66</v>
      </c>
    </row>
    <row r="2" spans="1:8">
      <c r="A2" s="47" t="s">
        <v>67</v>
      </c>
      <c r="B2" s="27" t="s">
        <v>19</v>
      </c>
      <c r="C2" s="28">
        <v>104.2</v>
      </c>
      <c r="D2" s="28">
        <v>0</v>
      </c>
      <c r="E2" s="28"/>
      <c r="F2" s="28">
        <f t="shared" ref="F2:F13" si="0">C2-D2</f>
        <v>104.2</v>
      </c>
      <c r="G2" s="49">
        <v>110</v>
      </c>
      <c r="H2" s="46">
        <v>8052</v>
      </c>
    </row>
    <row r="3" spans="1:8">
      <c r="A3" s="47" t="s">
        <v>68</v>
      </c>
      <c r="B3" s="27" t="s">
        <v>19</v>
      </c>
      <c r="C3" s="28">
        <v>16.399999999999999</v>
      </c>
      <c r="D3" s="28">
        <v>0</v>
      </c>
      <c r="E3" s="28"/>
      <c r="F3" s="28">
        <f t="shared" si="0"/>
        <v>16.399999999999999</v>
      </c>
      <c r="G3" s="49">
        <v>110</v>
      </c>
      <c r="H3" s="46">
        <v>8052</v>
      </c>
    </row>
    <row r="4" spans="1:8">
      <c r="A4" s="47" t="s">
        <v>69</v>
      </c>
      <c r="B4" s="27" t="s">
        <v>70</v>
      </c>
      <c r="C4" s="28">
        <v>194.16</v>
      </c>
      <c r="D4" s="28">
        <v>0</v>
      </c>
      <c r="E4" s="28"/>
      <c r="F4" s="28">
        <f t="shared" si="0"/>
        <v>194.16</v>
      </c>
      <c r="G4" s="49">
        <v>115</v>
      </c>
      <c r="H4" s="46">
        <v>4014</v>
      </c>
    </row>
    <row r="5" spans="1:8">
      <c r="A5" s="47" t="s">
        <v>71</v>
      </c>
      <c r="B5" s="27" t="s">
        <v>27</v>
      </c>
      <c r="C5" s="53">
        <v>11.95</v>
      </c>
      <c r="D5" s="28">
        <f t="shared" ref="D5:D11" si="1">IF(B5="S",IF(ISBLANK(E5),ROUND(C5*0.2/1.2,2),E5),"")</f>
        <v>1.99</v>
      </c>
      <c r="E5" s="28"/>
      <c r="F5" s="28">
        <f t="shared" si="0"/>
        <v>9.9599999999999991</v>
      </c>
      <c r="G5" s="49">
        <v>110</v>
      </c>
      <c r="H5" s="46">
        <v>4400</v>
      </c>
    </row>
    <row r="6" spans="1:8">
      <c r="A6" s="47" t="s">
        <v>71</v>
      </c>
      <c r="B6" s="27" t="s">
        <v>27</v>
      </c>
      <c r="C6" s="53">
        <v>12</v>
      </c>
      <c r="D6" s="28">
        <f t="shared" si="1"/>
        <v>2</v>
      </c>
      <c r="E6" s="28"/>
      <c r="F6" s="28">
        <f t="shared" si="0"/>
        <v>10</v>
      </c>
      <c r="G6" s="49">
        <v>110</v>
      </c>
      <c r="H6" s="46">
        <v>4400</v>
      </c>
    </row>
    <row r="7" spans="1:8">
      <c r="A7" s="47" t="s">
        <v>68</v>
      </c>
      <c r="B7" s="27" t="s">
        <v>27</v>
      </c>
      <c r="C7" s="53">
        <v>53.97</v>
      </c>
      <c r="D7" s="28">
        <f t="shared" si="1"/>
        <v>9</v>
      </c>
      <c r="E7" s="28"/>
      <c r="F7" s="28">
        <f t="shared" si="0"/>
        <v>44.97</v>
      </c>
      <c r="G7" s="49">
        <v>110</v>
      </c>
      <c r="H7" s="46">
        <v>4400</v>
      </c>
    </row>
    <row r="8" spans="1:8">
      <c r="A8" s="47" t="s">
        <v>69</v>
      </c>
      <c r="B8" s="27" t="s">
        <v>72</v>
      </c>
      <c r="C8" s="53">
        <v>144.25</v>
      </c>
      <c r="D8" s="28">
        <f t="shared" si="1"/>
        <v>24.04</v>
      </c>
      <c r="E8" s="28"/>
      <c r="F8" s="28">
        <f t="shared" si="0"/>
        <v>120.21000000000001</v>
      </c>
      <c r="G8" s="49">
        <v>115</v>
      </c>
      <c r="H8" s="46">
        <v>4014</v>
      </c>
    </row>
    <row r="9" spans="1:8">
      <c r="A9" s="47" t="s">
        <v>73</v>
      </c>
      <c r="B9" s="27" t="s">
        <v>72</v>
      </c>
      <c r="C9" s="53">
        <v>59.99</v>
      </c>
      <c r="D9" s="28">
        <f t="shared" si="1"/>
        <v>10</v>
      </c>
      <c r="E9" s="28"/>
      <c r="F9" s="28">
        <f t="shared" si="0"/>
        <v>49.99</v>
      </c>
      <c r="G9" s="49">
        <v>110</v>
      </c>
      <c r="H9" s="46">
        <v>4400</v>
      </c>
    </row>
    <row r="10" spans="1:8">
      <c r="A10" s="47" t="s">
        <v>74</v>
      </c>
      <c r="B10" s="27" t="s">
        <v>72</v>
      </c>
      <c r="C10" s="53">
        <v>194.4</v>
      </c>
      <c r="D10" s="28">
        <f t="shared" si="1"/>
        <v>32.4</v>
      </c>
      <c r="E10" s="28"/>
      <c r="F10" s="48">
        <f t="shared" si="0"/>
        <v>162</v>
      </c>
      <c r="G10" s="49">
        <v>110</v>
      </c>
      <c r="H10" s="46">
        <v>4400</v>
      </c>
    </row>
    <row r="11" spans="1:8">
      <c r="A11" s="47" t="s">
        <v>75</v>
      </c>
      <c r="B11" s="27" t="s">
        <v>72</v>
      </c>
      <c r="C11" s="53">
        <v>3.1</v>
      </c>
      <c r="D11" s="29">
        <f t="shared" si="1"/>
        <v>0.52</v>
      </c>
      <c r="E11" s="28"/>
      <c r="F11" s="48">
        <f t="shared" si="0"/>
        <v>2.58</v>
      </c>
      <c r="G11" s="49">
        <v>115</v>
      </c>
      <c r="H11" s="46">
        <v>4014</v>
      </c>
    </row>
    <row r="12" spans="1:8">
      <c r="A12" s="47" t="s">
        <v>75</v>
      </c>
      <c r="B12" s="27" t="s">
        <v>76</v>
      </c>
      <c r="C12" s="28">
        <v>13.2</v>
      </c>
      <c r="D12" s="28">
        <v>0</v>
      </c>
      <c r="E12" s="28"/>
      <c r="F12" s="48">
        <f t="shared" si="0"/>
        <v>13.2</v>
      </c>
      <c r="G12" s="49">
        <v>115</v>
      </c>
      <c r="H12" s="46">
        <v>4014</v>
      </c>
    </row>
    <row r="13" spans="1:8">
      <c r="A13" s="47" t="s">
        <v>75</v>
      </c>
      <c r="B13" s="27" t="s">
        <v>76</v>
      </c>
      <c r="C13" s="28">
        <v>24.75</v>
      </c>
      <c r="D13" s="29">
        <v>0</v>
      </c>
      <c r="E13" s="28"/>
      <c r="F13" s="48">
        <f t="shared" si="0"/>
        <v>24.75</v>
      </c>
      <c r="G13" s="49">
        <v>115</v>
      </c>
      <c r="H13" s="46">
        <v>4014</v>
      </c>
    </row>
    <row r="19" spans="2:7">
      <c r="D19" t="s">
        <v>77</v>
      </c>
      <c r="E19" t="s">
        <v>78</v>
      </c>
      <c r="G19" t="s">
        <v>79</v>
      </c>
    </row>
    <row r="20" spans="2:7">
      <c r="C20" t="s">
        <v>80</v>
      </c>
      <c r="D20" s="52">
        <f>SUM(C5:C11)</f>
        <v>479.66000000000008</v>
      </c>
      <c r="E20" s="52">
        <f>SUM(D5:D11)</f>
        <v>79.95</v>
      </c>
      <c r="F20" s="52"/>
      <c r="G20" s="52">
        <f t="shared" ref="G20" si="2">SUM(F5:F11)</f>
        <v>399.71</v>
      </c>
    </row>
    <row r="23" spans="2:7">
      <c r="B23">
        <v>110</v>
      </c>
      <c r="C23">
        <v>4400</v>
      </c>
      <c r="D23" s="52">
        <f>SUM(C5:C7)</f>
        <v>77.92</v>
      </c>
      <c r="E23" s="52">
        <f t="shared" ref="E23:G23" si="3">SUM(D5:D7)</f>
        <v>12.99</v>
      </c>
      <c r="F23" s="52"/>
      <c r="G23" s="52">
        <f t="shared" si="3"/>
        <v>64.930000000000007</v>
      </c>
    </row>
    <row r="24" spans="2:7">
      <c r="B24">
        <v>110</v>
      </c>
      <c r="C24">
        <v>4400</v>
      </c>
      <c r="D24" s="52">
        <f>SUM(C9:C10)</f>
        <v>254.39000000000001</v>
      </c>
      <c r="E24" s="52">
        <f t="shared" ref="E24:G24" si="4">SUM(D9:D10)</f>
        <v>42.4</v>
      </c>
      <c r="F24" s="52">
        <f t="shared" si="4"/>
        <v>0</v>
      </c>
      <c r="G24" s="52">
        <f t="shared" si="4"/>
        <v>211.99</v>
      </c>
    </row>
    <row r="25" spans="2:7">
      <c r="B25">
        <v>115</v>
      </c>
      <c r="C25">
        <v>4014</v>
      </c>
      <c r="D25" s="52">
        <f>SUM(C8)</f>
        <v>144.25</v>
      </c>
      <c r="E25" s="52">
        <f>SUM(D8)</f>
        <v>24.04</v>
      </c>
      <c r="F25" s="52"/>
      <c r="G25" s="52">
        <f>SUM(F8)</f>
        <v>120.21000000000001</v>
      </c>
    </row>
    <row r="26" spans="2:7">
      <c r="B26">
        <v>115</v>
      </c>
      <c r="C26">
        <v>4014</v>
      </c>
      <c r="D26" s="52">
        <f>SUM(C11)</f>
        <v>3.1</v>
      </c>
      <c r="E26" s="52">
        <f t="shared" ref="E26:G26" si="5">SUM(D11)</f>
        <v>0.52</v>
      </c>
      <c r="F26" s="52">
        <f t="shared" si="5"/>
        <v>0</v>
      </c>
      <c r="G26" s="52">
        <f t="shared" si="5"/>
        <v>2.58</v>
      </c>
    </row>
    <row r="31" spans="2:7">
      <c r="C31" t="s">
        <v>81</v>
      </c>
    </row>
    <row r="32" spans="2:7">
      <c r="B32">
        <v>110</v>
      </c>
      <c r="C32">
        <v>8052</v>
      </c>
      <c r="D32" s="52">
        <f>SUM(C2:C3)</f>
        <v>120.6</v>
      </c>
      <c r="E32" s="52">
        <f t="shared" ref="E32:G32" si="6">SUM(D2:D3)</f>
        <v>0</v>
      </c>
      <c r="F32" s="52">
        <f t="shared" si="6"/>
        <v>0</v>
      </c>
      <c r="G32" s="52">
        <f t="shared" si="6"/>
        <v>120.6</v>
      </c>
    </row>
    <row r="33" spans="2:7">
      <c r="B33">
        <v>115</v>
      </c>
      <c r="C33">
        <v>4014</v>
      </c>
      <c r="D33" s="52">
        <f>SUM(C4)</f>
        <v>194.16</v>
      </c>
      <c r="E33" s="52">
        <f t="shared" ref="E33:G33" si="7">SUM(D4)</f>
        <v>0</v>
      </c>
      <c r="F33" s="52">
        <f t="shared" si="7"/>
        <v>0</v>
      </c>
      <c r="G33" s="52">
        <f t="shared" si="7"/>
        <v>194.16</v>
      </c>
    </row>
    <row r="36" spans="2:7">
      <c r="C36" t="s">
        <v>82</v>
      </c>
    </row>
    <row r="37" spans="2:7">
      <c r="B37">
        <v>115</v>
      </c>
      <c r="C37">
        <v>4014</v>
      </c>
      <c r="D37" s="52">
        <f>SUM(C12:C13)</f>
        <v>37.950000000000003</v>
      </c>
      <c r="E37" s="52">
        <f t="shared" ref="E37:G37" si="8">SUM(D12:D13)</f>
        <v>0</v>
      </c>
      <c r="F37" s="52">
        <f t="shared" si="8"/>
        <v>0</v>
      </c>
      <c r="G37" s="52">
        <f t="shared" si="8"/>
        <v>37.950000000000003</v>
      </c>
    </row>
  </sheetData>
  <sortState xmlns:xlrd2="http://schemas.microsoft.com/office/spreadsheetml/2017/richdata2" ref="A2:H13">
    <sortCondition ref="B2:B13"/>
  </sortState>
  <conditionalFormatting sqref="A2:A13">
    <cfRule type="expression" dxfId="6" priority="2" stopIfTrue="1">
      <formula>AND(NOT(ISBLANK(C2)),ISBLANK(A2))</formula>
    </cfRule>
  </conditionalFormatting>
  <conditionalFormatting sqref="B2:B13">
    <cfRule type="expression" dxfId="5" priority="1" stopIfTrue="1">
      <formula>AND(NOT(ISBLANK(C2)),ISBLANK(B2))</formula>
    </cfRule>
  </conditionalFormatting>
  <conditionalFormatting sqref="C2:C13">
    <cfRule type="expression" dxfId="4" priority="8" stopIfTrue="1">
      <formula>ISBLANK(C2)</formula>
    </cfRule>
  </conditionalFormatting>
  <conditionalFormatting sqref="D2:D11">
    <cfRule type="expression" dxfId="3" priority="5" stopIfTrue="1">
      <formula>AND(NOT(ISBLANK(B2)),ISBLANK(D2),A2="S")</formula>
    </cfRule>
  </conditionalFormatting>
  <conditionalFormatting sqref="E2:E12">
    <cfRule type="expression" dxfId="2" priority="11" stopIfTrue="1">
      <formula>AND(NOT(ISBLANK(C2)),ISBLANK(E2),B2="S")</formula>
    </cfRule>
  </conditionalFormatting>
  <conditionalFormatting sqref="E13">
    <cfRule type="expression" dxfId="1" priority="12" stopIfTrue="1">
      <formula>AND(NOT(ISBLANK(C14)),ISBLANK(E13),B14="S")</formula>
    </cfRule>
  </conditionalFormatting>
  <conditionalFormatting sqref="F2:F9">
    <cfRule type="expression" dxfId="0" priority="3" stopIfTrue="1">
      <formula>ISBLANK(F2)</formula>
    </cfRule>
  </conditionalFormatting>
  <dataValidations count="1">
    <dataValidation type="list" allowBlank="1" showInputMessage="1" showErrorMessage="1" sqref="B2:B13" xr:uid="{00000000-0002-0000-0D00-000000000000}">
      <formula1>$B$42:$B$45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626D-2E9D-4FFD-A5E2-BC5DCF033075}">
  <sheetPr>
    <tabColor theme="0"/>
  </sheetPr>
  <dimension ref="A1:X33"/>
  <sheetViews>
    <sheetView zoomScale="70" zoomScaleNormal="70" workbookViewId="0">
      <selection activeCell="E22" sqref="D22:E22"/>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134</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customHeight="1">
      <c r="A10" s="72"/>
      <c r="B10" s="71"/>
      <c r="C10" s="71"/>
      <c r="D10" s="71"/>
      <c r="E10" s="71"/>
      <c r="F10" s="71"/>
      <c r="G10" s="71"/>
      <c r="H10" s="71"/>
      <c r="I10" s="71"/>
      <c r="J10" s="73"/>
      <c r="K10" s="74"/>
      <c r="L10" s="74"/>
    </row>
    <row r="11" spans="1:24" s="58" customFormat="1" ht="20.149999999999999" customHeight="1">
      <c r="A11" s="142">
        <v>45174</v>
      </c>
      <c r="B11" s="76" t="s">
        <v>27</v>
      </c>
      <c r="C11" s="143">
        <v>8.99</v>
      </c>
      <c r="D11" s="143">
        <v>1.5</v>
      </c>
      <c r="E11" s="143">
        <v>7.49</v>
      </c>
      <c r="F11" s="81">
        <v>570</v>
      </c>
      <c r="G11" s="83">
        <v>2001</v>
      </c>
      <c r="H11" s="82"/>
      <c r="I11" s="78" t="s">
        <v>157</v>
      </c>
      <c r="J11" s="79" t="s">
        <v>158</v>
      </c>
      <c r="K11" s="79" t="s">
        <v>159</v>
      </c>
      <c r="L11" s="79" t="s">
        <v>101</v>
      </c>
      <c r="N11" s="58" t="b">
        <f>OR(F11&lt;100,LEN(F11)=2)</f>
        <v>0</v>
      </c>
      <c r="O11" s="58" t="b">
        <f>OR(G11&lt;1000,LEN(G11)=3)</f>
        <v>0</v>
      </c>
      <c r="P11" s="58" t="b">
        <f>IF(H11&lt;1000,TRUE)</f>
        <v>1</v>
      </c>
      <c r="Q11" s="58" t="e">
        <f>OR(#REF!&lt;100000,LEN(#REF!)=5)</f>
        <v>#REF!</v>
      </c>
    </row>
    <row r="12" spans="1:24" s="58" customFormat="1" ht="20.149999999999999" customHeight="1">
      <c r="A12" s="142">
        <v>45155</v>
      </c>
      <c r="B12" s="76" t="s">
        <v>27</v>
      </c>
      <c r="C12" s="143">
        <v>52.69</v>
      </c>
      <c r="D12" s="143">
        <v>8.6999999999999993</v>
      </c>
      <c r="E12" s="143">
        <v>43.99</v>
      </c>
      <c r="F12" s="81">
        <v>570</v>
      </c>
      <c r="G12" s="83">
        <v>2001</v>
      </c>
      <c r="H12" s="82"/>
      <c r="I12" s="78" t="s">
        <v>157</v>
      </c>
      <c r="J12" s="79" t="s">
        <v>160</v>
      </c>
      <c r="K12" s="79" t="s">
        <v>20</v>
      </c>
      <c r="L12" s="79" t="s">
        <v>101</v>
      </c>
    </row>
    <row r="13" spans="1:24" s="58" customFormat="1" ht="20.149999999999999" customHeight="1">
      <c r="A13" s="142"/>
      <c r="B13" s="76"/>
      <c r="C13" s="143"/>
      <c r="D13" s="143"/>
      <c r="E13" s="143"/>
      <c r="F13" s="81"/>
      <c r="G13" s="83"/>
      <c r="H13" s="82"/>
      <c r="I13" s="78"/>
      <c r="J13" s="79"/>
      <c r="K13" s="79"/>
      <c r="L13" s="79"/>
    </row>
    <row r="14" spans="1:24" s="58" customFormat="1" ht="20.149999999999999" customHeight="1">
      <c r="A14" s="142"/>
      <c r="B14" s="76"/>
      <c r="C14" s="143"/>
      <c r="D14" s="143"/>
      <c r="E14" s="143"/>
      <c r="F14" s="81"/>
      <c r="G14" s="83"/>
      <c r="H14" s="82"/>
      <c r="I14" s="78"/>
      <c r="J14" s="79"/>
      <c r="K14" s="79"/>
      <c r="L14" s="79"/>
    </row>
    <row r="15" spans="1:24" s="58" customFormat="1" ht="20.149999999999999" customHeight="1">
      <c r="A15" s="142"/>
      <c r="B15" s="76"/>
      <c r="C15" s="143"/>
      <c r="D15" s="143"/>
      <c r="E15" s="143"/>
      <c r="F15" s="81"/>
      <c r="G15" s="83"/>
      <c r="H15" s="82"/>
      <c r="I15" s="78"/>
      <c r="J15" s="79"/>
      <c r="K15" s="79"/>
      <c r="L15" s="79"/>
    </row>
    <row r="16" spans="1:24" s="58" customFormat="1" ht="20.149999999999999" customHeight="1">
      <c r="A16" s="142"/>
      <c r="B16" s="76"/>
      <c r="C16" s="143"/>
      <c r="D16" s="143"/>
      <c r="E16" s="143"/>
      <c r="F16" s="81"/>
      <c r="G16" s="83"/>
      <c r="H16" s="82"/>
      <c r="I16" s="78"/>
      <c r="J16" s="79"/>
      <c r="K16" s="79"/>
      <c r="L16" s="79"/>
    </row>
    <row r="17" spans="1:17" s="58" customFormat="1" ht="20.149999999999999" customHeight="1">
      <c r="A17" s="142"/>
      <c r="B17" s="76"/>
      <c r="C17" s="143"/>
      <c r="D17" s="143"/>
      <c r="E17" s="143"/>
      <c r="F17" s="81"/>
      <c r="G17" s="83"/>
      <c r="H17" s="82"/>
      <c r="I17" s="78"/>
      <c r="J17" s="79"/>
      <c r="K17" s="79"/>
      <c r="L17" s="79"/>
    </row>
    <row r="18" spans="1:17" s="58" customFormat="1" ht="20.149999999999999" customHeight="1">
      <c r="A18" s="142"/>
      <c r="B18" s="76"/>
      <c r="C18" s="143"/>
      <c r="D18" s="143"/>
      <c r="E18" s="143"/>
      <c r="F18" s="81"/>
      <c r="G18" s="83"/>
      <c r="H18" s="82"/>
      <c r="I18" s="78"/>
      <c r="J18" s="79"/>
      <c r="K18" s="79"/>
      <c r="L18" s="79"/>
    </row>
    <row r="19" spans="1:17" s="58" customFormat="1" ht="20.149999999999999" customHeight="1">
      <c r="A19" s="142"/>
      <c r="B19" s="76"/>
      <c r="C19" s="143"/>
      <c r="D19" s="143"/>
      <c r="E19" s="143"/>
      <c r="F19" s="81"/>
      <c r="G19" s="83"/>
      <c r="H19" s="82"/>
      <c r="I19" s="78"/>
      <c r="J19" s="79"/>
      <c r="K19" s="79"/>
      <c r="L19" s="79"/>
    </row>
    <row r="20" spans="1:17" s="58" customFormat="1" ht="20.149999999999999" customHeight="1">
      <c r="A20" s="142"/>
      <c r="B20" s="76"/>
      <c r="C20" s="143"/>
      <c r="D20" s="143"/>
      <c r="E20" s="143"/>
      <c r="F20" s="187"/>
      <c r="G20" s="188"/>
      <c r="H20" s="189"/>
      <c r="I20" s="78"/>
      <c r="J20" s="79"/>
      <c r="K20" s="79"/>
      <c r="L20" s="79"/>
      <c r="N20" s="58" t="b">
        <f>OR(F20&lt;100,LEN(F20)=2)</f>
        <v>1</v>
      </c>
      <c r="O20" s="58" t="b">
        <f>OR(G20&lt;1000,LEN(G20)=3)</f>
        <v>1</v>
      </c>
      <c r="P20" s="58" t="b">
        <f>IF(H20&lt;1000,TRUE)</f>
        <v>1</v>
      </c>
      <c r="Q20" s="58" t="e">
        <f>OR(#REF!&lt;100000,LEN(#REF!)=5)</f>
        <v>#REF!</v>
      </c>
    </row>
    <row r="21" spans="1:17" s="58" customFormat="1" ht="20.149999999999999" customHeight="1">
      <c r="A21" s="142"/>
      <c r="B21" s="76"/>
      <c r="C21" s="143"/>
      <c r="D21" s="143"/>
      <c r="E21" s="143"/>
      <c r="F21" s="187"/>
      <c r="G21" s="188"/>
      <c r="H21" s="189"/>
      <c r="I21" s="78"/>
      <c r="J21" s="79"/>
      <c r="K21" s="79"/>
      <c r="L21" s="79"/>
      <c r="N21" s="58" t="b">
        <f>OR(F21&lt;100,LEN(F21)=2)</f>
        <v>1</v>
      </c>
      <c r="O21" s="58" t="b">
        <f>OR(G21&lt;1000,LEN(G21)=3)</f>
        <v>1</v>
      </c>
      <c r="P21" s="58" t="b">
        <f>IF(H21&lt;1000,TRUE)</f>
        <v>1</v>
      </c>
      <c r="Q21" s="58" t="e">
        <f>OR(#REF!&lt;100000,LEN(#REF!)=5)</f>
        <v>#REF!</v>
      </c>
    </row>
    <row r="22" spans="1:17" s="58" customFormat="1" ht="20.149999999999999" customHeight="1" thickBot="1">
      <c r="A22" s="190" t="s">
        <v>96</v>
      </c>
      <c r="B22" s="191"/>
      <c r="C22" s="84">
        <f>SUM(C11:C21)</f>
        <v>61.68</v>
      </c>
      <c r="D22" s="84">
        <f>SUM(D11:D21)</f>
        <v>10.199999999999999</v>
      </c>
      <c r="E22" s="84">
        <f>SUM(E11:E21)</f>
        <v>51.480000000000004</v>
      </c>
      <c r="F22" s="192"/>
      <c r="G22" s="193"/>
      <c r="H22" s="194"/>
      <c r="I22" s="85"/>
      <c r="J22" s="86"/>
      <c r="K22" s="87"/>
      <c r="L22" s="88"/>
    </row>
    <row r="25" spans="1:17" s="89" customFormat="1" ht="15.5">
      <c r="B25" s="195" t="s">
        <v>97</v>
      </c>
      <c r="C25" s="196"/>
    </row>
    <row r="26" spans="1:17" s="89" customFormat="1" ht="15.5">
      <c r="B26" s="90" t="s">
        <v>24</v>
      </c>
      <c r="C26" s="91" t="s">
        <v>25</v>
      </c>
    </row>
    <row r="27" spans="1:17" s="89" customFormat="1" ht="15.5">
      <c r="B27" s="90" t="s">
        <v>19</v>
      </c>
      <c r="C27" s="91" t="s">
        <v>26</v>
      </c>
    </row>
    <row r="28" spans="1:17" s="89" customFormat="1" ht="15.5">
      <c r="B28" s="90" t="s">
        <v>27</v>
      </c>
      <c r="C28" s="91" t="s">
        <v>98</v>
      </c>
    </row>
    <row r="29" spans="1:17" s="89" customFormat="1" ht="15.5">
      <c r="B29" s="90" t="s">
        <v>83</v>
      </c>
      <c r="C29" s="91" t="s">
        <v>99</v>
      </c>
    </row>
    <row r="30" spans="1:17" s="89" customFormat="1" ht="15.5">
      <c r="B30" s="92" t="s">
        <v>21</v>
      </c>
      <c r="C30" s="93" t="s">
        <v>29</v>
      </c>
    </row>
    <row r="33" spans="2:3" ht="13">
      <c r="B33" s="186"/>
      <c r="C33" s="186"/>
    </row>
  </sheetData>
  <mergeCells count="16">
    <mergeCell ref="B33:C33"/>
    <mergeCell ref="A22:B22"/>
    <mergeCell ref="F22:H22"/>
    <mergeCell ref="B25:C25"/>
    <mergeCell ref="B1:D1"/>
    <mergeCell ref="B2:D2"/>
    <mergeCell ref="A5:L5"/>
    <mergeCell ref="A7:A9"/>
    <mergeCell ref="F7:H7"/>
    <mergeCell ref="I7:I9"/>
    <mergeCell ref="J7:J9"/>
    <mergeCell ref="K7:K9"/>
    <mergeCell ref="L7:L9"/>
    <mergeCell ref="F8:H9"/>
    <mergeCell ref="F20:H20"/>
    <mergeCell ref="F21:H21"/>
  </mergeCells>
  <conditionalFormatting sqref="A11:A21">
    <cfRule type="expression" dxfId="140" priority="5" stopIfTrue="1">
      <formula>AND(NOT(ISBLANK(C11)),ISBLANK(A11))</formula>
    </cfRule>
  </conditionalFormatting>
  <conditionalFormatting sqref="B11:B21">
    <cfRule type="expression" dxfId="139" priority="4" stopIfTrue="1">
      <formula>AND(NOT(ISBLANK(C11)),ISBLANK(B11))</formula>
    </cfRule>
  </conditionalFormatting>
  <conditionalFormatting sqref="B1:D2">
    <cfRule type="expression" dxfId="138" priority="8" stopIfTrue="1">
      <formula>ISBLANK(B1)</formula>
    </cfRule>
  </conditionalFormatting>
  <conditionalFormatting sqref="C3">
    <cfRule type="expression" dxfId="137" priority="7" stopIfTrue="1">
      <formula>ISBLANK(C3)</formula>
    </cfRule>
  </conditionalFormatting>
  <conditionalFormatting sqref="E3">
    <cfRule type="expression" dxfId="136" priority="6" stopIfTrue="1">
      <formula>ISBLANK(E3)</formula>
    </cfRule>
  </conditionalFormatting>
  <conditionalFormatting sqref="I11:I21">
    <cfRule type="expression" priority="2" stopIfTrue="1">
      <formula>AND(SUM($N11:$R11)&gt;0,NOT(ISBLANK(I11)))</formula>
    </cfRule>
    <cfRule type="expression" dxfId="135" priority="3" stopIfTrue="1">
      <formula>SUM($N11:$R11)&gt;0</formula>
    </cfRule>
  </conditionalFormatting>
  <conditionalFormatting sqref="J11:L21">
    <cfRule type="expression" dxfId="134" priority="1" stopIfTrue="1">
      <formula>AND(NOT(ISBLANK($C11)),ISBLANK(J11))</formula>
    </cfRule>
  </conditionalFormatting>
  <dataValidations count="3">
    <dataValidation type="list" allowBlank="1" showInputMessage="1" showErrorMessage="1" sqref="B11:B21" xr:uid="{EFD788FE-B4F2-479F-B1E0-602293267D14}">
      <formula1>$B$26:$B$30</formula1>
    </dataValidation>
    <dataValidation type="textLength" operator="lessThan" allowBlank="1" showInputMessage="1" showErrorMessage="1" sqref="B2:D2" xr:uid="{F905FA7E-AEB7-424F-B65D-1174300C6A49}">
      <formula1>250</formula1>
    </dataValidation>
    <dataValidation type="date" allowBlank="1" showInputMessage="1" showErrorMessage="1" sqref="E3 C3" xr:uid="{1E98EE20-5B71-40FD-863A-39B92C726D88}">
      <formula1>44938</formula1>
      <formula2>73031</formula2>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ADF19-78DA-4C48-AE06-8B808084E2D7}">
  <sheetPr>
    <tabColor theme="0"/>
  </sheetPr>
  <dimension ref="A1:X33"/>
  <sheetViews>
    <sheetView workbookViewId="0">
      <selection activeCell="E22" sqref="D22:E22"/>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style="16" bestFit="1" customWidth="1"/>
    <col min="11" max="11" width="27.453125" customWidth="1"/>
    <col min="12" max="12" width="36.453125" bestFit="1" customWidth="1"/>
    <col min="14" max="17" width="0" hidden="1" customWidth="1" outlineLevel="1"/>
    <col min="18" max="18" width="9.1796875" collapsed="1"/>
  </cols>
  <sheetData>
    <row r="1" spans="1:24" s="58" customFormat="1" ht="18">
      <c r="A1" s="55" t="s">
        <v>86</v>
      </c>
      <c r="B1" s="160" t="s">
        <v>84</v>
      </c>
      <c r="C1" s="161"/>
      <c r="D1" s="161"/>
      <c r="E1" s="56"/>
      <c r="F1" s="56"/>
      <c r="G1" s="56"/>
      <c r="H1" s="56"/>
      <c r="I1" s="56"/>
      <c r="J1" s="129"/>
      <c r="K1" s="57"/>
      <c r="L1" s="57"/>
    </row>
    <row r="2" spans="1:24" s="58" customFormat="1" ht="18">
      <c r="A2" s="59" t="s">
        <v>87</v>
      </c>
      <c r="B2" s="160" t="s">
        <v>134</v>
      </c>
      <c r="C2" s="161"/>
      <c r="D2" s="161"/>
      <c r="E2" s="60"/>
      <c r="F2" s="60"/>
      <c r="G2" s="60"/>
      <c r="H2" s="60"/>
      <c r="I2" s="60"/>
      <c r="J2" s="69"/>
    </row>
    <row r="3" spans="1:24" s="58" customFormat="1" ht="36">
      <c r="A3" s="61" t="s">
        <v>88</v>
      </c>
      <c r="B3" s="62" t="s">
        <v>3</v>
      </c>
      <c r="C3" s="63">
        <v>45150</v>
      </c>
      <c r="D3" s="62" t="s">
        <v>4</v>
      </c>
      <c r="E3" s="63">
        <v>45180</v>
      </c>
      <c r="F3" s="64"/>
      <c r="J3" s="69"/>
    </row>
    <row r="4" spans="1:24" s="58" customFormat="1" ht="18.5" thickBot="1">
      <c r="A4" s="65"/>
      <c r="B4" s="65"/>
      <c r="C4" s="65"/>
      <c r="D4" s="65"/>
      <c r="E4" s="65"/>
      <c r="F4" s="66"/>
      <c r="G4" s="66"/>
      <c r="H4" s="66"/>
      <c r="I4" s="65"/>
      <c r="J4" s="65"/>
      <c r="K4" s="65"/>
    </row>
    <row r="5" spans="1:24" s="58" customFormat="1" ht="18.5" thickBot="1">
      <c r="A5" s="162" t="s">
        <v>89</v>
      </c>
      <c r="B5" s="163"/>
      <c r="C5" s="163"/>
      <c r="D5" s="163"/>
      <c r="E5" s="163"/>
      <c r="F5" s="163"/>
      <c r="G5" s="163"/>
      <c r="H5" s="163"/>
      <c r="I5" s="163"/>
      <c r="J5" s="163"/>
      <c r="K5" s="163"/>
      <c r="L5" s="164"/>
    </row>
    <row r="6" spans="1:24" s="58" customFormat="1" ht="18">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17.5">
      <c r="A9" s="167"/>
      <c r="B9" s="71"/>
      <c r="C9" s="71" t="s">
        <v>18</v>
      </c>
      <c r="D9" s="71" t="s">
        <v>18</v>
      </c>
      <c r="E9" s="71" t="s">
        <v>18</v>
      </c>
      <c r="F9" s="183"/>
      <c r="G9" s="184"/>
      <c r="H9" s="185"/>
      <c r="I9" s="173"/>
      <c r="J9" s="173"/>
      <c r="K9" s="176"/>
      <c r="L9" s="179"/>
    </row>
    <row r="10" spans="1:24" s="58" customFormat="1" ht="17.5">
      <c r="A10" s="72"/>
      <c r="B10" s="71"/>
      <c r="C10" s="71"/>
      <c r="D10" s="71"/>
      <c r="E10" s="71"/>
      <c r="F10" s="71"/>
      <c r="G10" s="71"/>
      <c r="H10" s="71"/>
      <c r="I10" s="71"/>
      <c r="J10" s="71"/>
      <c r="K10" s="74"/>
      <c r="L10" s="74"/>
    </row>
    <row r="11" spans="1:24" s="58" customFormat="1" ht="18">
      <c r="A11" s="130">
        <v>45155</v>
      </c>
      <c r="B11" s="76" t="s">
        <v>27</v>
      </c>
      <c r="C11" s="77">
        <v>92.26</v>
      </c>
      <c r="D11" s="77">
        <v>15.38</v>
      </c>
      <c r="E11" s="77">
        <v>76.88</v>
      </c>
      <c r="F11" s="81">
        <v>528</v>
      </c>
      <c r="G11" s="83">
        <v>4102</v>
      </c>
      <c r="H11" s="82"/>
      <c r="I11" s="78" t="s">
        <v>161</v>
      </c>
      <c r="J11" s="79" t="s">
        <v>162</v>
      </c>
      <c r="K11" s="80" t="s">
        <v>163</v>
      </c>
      <c r="L11" s="80" t="s">
        <v>164</v>
      </c>
      <c r="N11" s="58" t="b">
        <f>OR(F11&lt;100,LEN(F11)=2)</f>
        <v>0</v>
      </c>
      <c r="O11" s="58" t="b">
        <f>OR(G11&lt;1000,LEN(G11)=3)</f>
        <v>0</v>
      </c>
      <c r="P11" s="58" t="b">
        <f>IF(H11&lt;1000,TRUE)</f>
        <v>1</v>
      </c>
      <c r="Q11" s="58" t="e">
        <f>OR(#REF!&lt;100000,LEN(#REF!)=5)</f>
        <v>#REF!</v>
      </c>
    </row>
    <row r="12" spans="1:24" s="58" customFormat="1" ht="18">
      <c r="A12" s="130">
        <v>45160</v>
      </c>
      <c r="B12" s="76" t="s">
        <v>19</v>
      </c>
      <c r="C12" s="77">
        <v>94.9</v>
      </c>
      <c r="D12" s="77">
        <v>0</v>
      </c>
      <c r="E12" s="77">
        <v>94.9</v>
      </c>
      <c r="F12" s="81">
        <v>103</v>
      </c>
      <c r="G12" s="83">
        <v>4020</v>
      </c>
      <c r="H12" s="82"/>
      <c r="I12" s="78" t="s">
        <v>135</v>
      </c>
      <c r="J12" s="79" t="s">
        <v>136</v>
      </c>
      <c r="K12" s="80" t="s">
        <v>137</v>
      </c>
      <c r="L12" s="80" t="s">
        <v>127</v>
      </c>
    </row>
    <row r="13" spans="1:24" s="58" customFormat="1" ht="18">
      <c r="A13" s="130">
        <v>45174</v>
      </c>
      <c r="B13" s="76" t="s">
        <v>27</v>
      </c>
      <c r="C13" s="77">
        <v>145.80000000000001</v>
      </c>
      <c r="D13" s="77">
        <v>24.3</v>
      </c>
      <c r="E13" s="77">
        <v>121.5</v>
      </c>
      <c r="F13" s="81">
        <v>570</v>
      </c>
      <c r="G13" s="83">
        <v>2001</v>
      </c>
      <c r="H13" s="82"/>
      <c r="I13" s="78" t="s">
        <v>134</v>
      </c>
      <c r="J13" s="79" t="s">
        <v>165</v>
      </c>
      <c r="K13" s="80" t="s">
        <v>166</v>
      </c>
      <c r="L13" s="80" t="s">
        <v>100</v>
      </c>
    </row>
    <row r="14" spans="1:24" s="58" customFormat="1" ht="18">
      <c r="A14" s="75">
        <v>45175</v>
      </c>
      <c r="B14" s="76" t="s">
        <v>27</v>
      </c>
      <c r="C14" s="77">
        <v>59.88</v>
      </c>
      <c r="D14" s="77">
        <v>9.98</v>
      </c>
      <c r="E14" s="77">
        <v>49.9</v>
      </c>
      <c r="F14" s="81">
        <v>500</v>
      </c>
      <c r="G14" s="83">
        <v>4001</v>
      </c>
      <c r="H14" s="82"/>
      <c r="I14" s="78" t="s">
        <v>167</v>
      </c>
      <c r="J14" s="79" t="s">
        <v>168</v>
      </c>
      <c r="K14" s="80" t="s">
        <v>169</v>
      </c>
      <c r="L14" s="80" t="s">
        <v>100</v>
      </c>
    </row>
    <row r="15" spans="1:24" s="58" customFormat="1" ht="18">
      <c r="A15" s="75"/>
      <c r="B15" s="76"/>
      <c r="C15" s="77"/>
      <c r="D15" s="77"/>
      <c r="E15" s="77"/>
      <c r="F15" s="81"/>
      <c r="G15" s="83"/>
      <c r="H15" s="82"/>
      <c r="I15" s="78"/>
      <c r="J15" s="69"/>
      <c r="K15" s="80"/>
      <c r="L15" s="80"/>
    </row>
    <row r="16" spans="1:24" s="58" customFormat="1" ht="18.5">
      <c r="A16" s="75"/>
      <c r="B16" s="76"/>
      <c r="C16" s="77"/>
      <c r="D16" s="77"/>
      <c r="E16" s="77"/>
      <c r="F16" s="81"/>
      <c r="G16" s="83"/>
      <c r="H16" s="82"/>
      <c r="I16" s="78"/>
      <c r="J16" s="137"/>
      <c r="K16" s="80"/>
      <c r="L16" s="80"/>
    </row>
    <row r="17" spans="1:17" s="58" customFormat="1" ht="18">
      <c r="A17" s="75"/>
      <c r="B17" s="77"/>
      <c r="D17" s="77"/>
      <c r="E17" s="77"/>
      <c r="F17" s="81"/>
      <c r="G17" s="83"/>
      <c r="H17" s="82"/>
      <c r="I17" s="78"/>
      <c r="J17" s="79"/>
      <c r="K17" s="80"/>
      <c r="L17" s="80"/>
    </row>
    <row r="18" spans="1:17" s="58" customFormat="1" ht="18">
      <c r="A18" s="75"/>
      <c r="B18" s="76"/>
      <c r="C18" s="77"/>
      <c r="D18" s="77"/>
      <c r="E18" s="77"/>
      <c r="F18" s="81"/>
      <c r="G18" s="83"/>
      <c r="H18" s="82"/>
      <c r="I18" s="78"/>
      <c r="J18" s="79"/>
      <c r="K18" s="80"/>
      <c r="L18" s="80"/>
    </row>
    <row r="19" spans="1:17" s="58" customFormat="1" ht="18">
      <c r="A19" s="144"/>
      <c r="C19" s="77"/>
      <c r="D19" s="77"/>
      <c r="E19" s="77"/>
      <c r="F19" s="81"/>
      <c r="G19" s="83"/>
      <c r="H19" s="82"/>
      <c r="I19" s="78"/>
      <c r="J19" s="79"/>
      <c r="L19" s="80"/>
    </row>
    <row r="20" spans="1:17" s="58" customFormat="1" ht="18">
      <c r="A20" s="75"/>
      <c r="C20" s="77"/>
      <c r="D20" s="77"/>
      <c r="E20" s="77"/>
      <c r="F20" s="81"/>
      <c r="G20" s="83"/>
      <c r="H20" s="82"/>
      <c r="I20" s="78"/>
      <c r="J20" s="69"/>
      <c r="K20" s="80"/>
      <c r="L20" s="80"/>
      <c r="N20" s="58" t="b">
        <f>OR(F20&lt;100,LEN(F20)=2)</f>
        <v>1</v>
      </c>
      <c r="O20" s="58" t="b">
        <f>OR(G20&lt;1000,LEN(G20)=3)</f>
        <v>1</v>
      </c>
      <c r="P20" s="58" t="b">
        <f>IF(H20&lt;1000,TRUE)</f>
        <v>1</v>
      </c>
      <c r="Q20" s="58" t="e">
        <f>OR(#REF!&lt;100000,LEN(#REF!)=5)</f>
        <v>#REF!</v>
      </c>
    </row>
    <row r="21" spans="1:17" s="58" customFormat="1" ht="18">
      <c r="A21" s="75"/>
      <c r="B21" s="76"/>
      <c r="C21" s="77"/>
      <c r="D21" s="77"/>
      <c r="E21" s="77"/>
      <c r="F21" s="81"/>
      <c r="G21" s="83"/>
      <c r="H21" s="82"/>
      <c r="I21" s="78"/>
      <c r="J21" s="79"/>
      <c r="K21" s="80"/>
      <c r="L21" s="80"/>
      <c r="N21" s="58" t="b">
        <f>OR(F21&lt;100,LEN(F21)=2)</f>
        <v>1</v>
      </c>
      <c r="O21" s="58" t="b">
        <f>OR(G21&lt;1000,LEN(G21)=3)</f>
        <v>1</v>
      </c>
      <c r="P21" s="58" t="b">
        <f>IF(H21&lt;1000,TRUE)</f>
        <v>1</v>
      </c>
      <c r="Q21" s="58" t="e">
        <f>OR(#REF!&lt;100000,LEN(#REF!)=5)</f>
        <v>#REF!</v>
      </c>
    </row>
    <row r="22" spans="1:17" s="58" customFormat="1" ht="18.5" thickBot="1">
      <c r="A22" s="190" t="s">
        <v>96</v>
      </c>
      <c r="B22" s="191"/>
      <c r="C22" s="84">
        <f>SUM(C11:C21)</f>
        <v>392.84000000000003</v>
      </c>
      <c r="D22" s="84">
        <f>SUM(D11:D21)</f>
        <v>49.66</v>
      </c>
      <c r="E22" s="84">
        <f>SUM(E11:E21)</f>
        <v>343.17999999999995</v>
      </c>
      <c r="F22" s="192"/>
      <c r="G22" s="193"/>
      <c r="H22" s="194"/>
      <c r="I22" s="85"/>
      <c r="J22" s="138"/>
      <c r="K22" s="87"/>
      <c r="L22" s="88"/>
    </row>
    <row r="25" spans="1:17" s="89" customFormat="1" ht="15.5">
      <c r="B25" s="195" t="s">
        <v>97</v>
      </c>
      <c r="C25" s="196"/>
      <c r="J25" s="139"/>
    </row>
    <row r="26" spans="1:17" s="89" customFormat="1" ht="15.5">
      <c r="B26" s="90" t="s">
        <v>24</v>
      </c>
      <c r="C26" s="91" t="s">
        <v>25</v>
      </c>
      <c r="J26" s="139"/>
    </row>
    <row r="27" spans="1:17" s="89" customFormat="1" ht="15.5">
      <c r="B27" s="90" t="s">
        <v>19</v>
      </c>
      <c r="C27" s="91" t="s">
        <v>26</v>
      </c>
      <c r="J27" s="139"/>
    </row>
    <row r="28" spans="1:17" s="89" customFormat="1" ht="15.5">
      <c r="B28" s="90" t="s">
        <v>27</v>
      </c>
      <c r="C28" s="91" t="s">
        <v>98</v>
      </c>
      <c r="J28" s="139"/>
    </row>
    <row r="29" spans="1:17" s="89" customFormat="1" ht="15.5">
      <c r="B29" s="90" t="s">
        <v>83</v>
      </c>
      <c r="C29" s="91" t="s">
        <v>99</v>
      </c>
      <c r="J29" s="139"/>
    </row>
    <row r="30" spans="1:17" s="89" customFormat="1" ht="15.5">
      <c r="B30" s="92" t="s">
        <v>21</v>
      </c>
      <c r="C30" s="93" t="s">
        <v>29</v>
      </c>
      <c r="J30" s="139"/>
    </row>
    <row r="33" spans="2:3" ht="13">
      <c r="B33" s="186"/>
      <c r="C33" s="186"/>
    </row>
  </sheetData>
  <mergeCells count="14">
    <mergeCell ref="A22:B22"/>
    <mergeCell ref="F22:H22"/>
    <mergeCell ref="B25:C25"/>
    <mergeCell ref="B33:C33"/>
    <mergeCell ref="B1:D1"/>
    <mergeCell ref="B2:D2"/>
    <mergeCell ref="A5:L5"/>
    <mergeCell ref="A7:A9"/>
    <mergeCell ref="F7:H7"/>
    <mergeCell ref="I7:I9"/>
    <mergeCell ref="J7:J9"/>
    <mergeCell ref="K7:K9"/>
    <mergeCell ref="L7:L9"/>
    <mergeCell ref="F8:H9"/>
  </mergeCells>
  <conditionalFormatting sqref="A11:A16 A18">
    <cfRule type="expression" dxfId="133" priority="8" stopIfTrue="1">
      <formula>AND(NOT(ISBLANK(C11)),ISBLANK(A11))</formula>
    </cfRule>
  </conditionalFormatting>
  <conditionalFormatting sqref="A20:A21">
    <cfRule type="expression" dxfId="132" priority="10" stopIfTrue="1">
      <formula>AND(NOT(ISBLANK(C19)),ISBLANK(A20))</formula>
    </cfRule>
  </conditionalFormatting>
  <conditionalFormatting sqref="B11:B16 A17 B18">
    <cfRule type="expression" dxfId="131" priority="7" stopIfTrue="1">
      <formula>AND(NOT(ISBLANK(B11)),ISBLANK(A11))</formula>
    </cfRule>
  </conditionalFormatting>
  <conditionalFormatting sqref="B20:B21">
    <cfRule type="expression" dxfId="130" priority="11" stopIfTrue="1">
      <formula>AND(NOT(ISBLANK(C19)),ISBLANK(B20))</formula>
    </cfRule>
  </conditionalFormatting>
  <conditionalFormatting sqref="B1:D2">
    <cfRule type="expression" dxfId="129" priority="6" stopIfTrue="1">
      <formula>ISBLANK(B1)</formula>
    </cfRule>
  </conditionalFormatting>
  <conditionalFormatting sqref="C3">
    <cfRule type="expression" dxfId="128" priority="5" stopIfTrue="1">
      <formula>ISBLANK(C3)</formula>
    </cfRule>
  </conditionalFormatting>
  <conditionalFormatting sqref="E3">
    <cfRule type="expression" dxfId="127" priority="1" stopIfTrue="1">
      <formula>ISBLANK(E3)</formula>
    </cfRule>
  </conditionalFormatting>
  <conditionalFormatting sqref="I11:I21">
    <cfRule type="expression" priority="2" stopIfTrue="1">
      <formula>AND(SUM($N11:$R11)&gt;0,NOT(ISBLANK(I11)))</formula>
    </cfRule>
    <cfRule type="expression" dxfId="126" priority="3" stopIfTrue="1">
      <formula>SUM($N11:$R11)&gt;0</formula>
    </cfRule>
  </conditionalFormatting>
  <conditionalFormatting sqref="J21 K20:K21 L21">
    <cfRule type="expression" dxfId="125" priority="13" stopIfTrue="1">
      <formula>AND(NOT(ISBLANK($C19)),ISBLANK(J20))</formula>
    </cfRule>
  </conditionalFormatting>
  <conditionalFormatting sqref="J21">
    <cfRule type="expression" dxfId="124" priority="12" stopIfTrue="1">
      <formula>AND(NOT(ISBLANK($C15)),ISBLANK(J21))</formula>
    </cfRule>
  </conditionalFormatting>
  <conditionalFormatting sqref="J11:L14 K15:L16 J18:L18 J19 L19:L20">
    <cfRule type="expression" dxfId="123" priority="4" stopIfTrue="1">
      <formula>AND(NOT(ISBLANK($C11)),ISBLANK(J11))</formula>
    </cfRule>
  </conditionalFormatting>
  <conditionalFormatting sqref="J17:L17">
    <cfRule type="expression" dxfId="122" priority="9" stopIfTrue="1">
      <formula>AND(NOT(ISBLANK($B17)),ISBLANK(J17))</formula>
    </cfRule>
  </conditionalFormatting>
  <dataValidations count="3">
    <dataValidation type="list" allowBlank="1" showInputMessage="1" showErrorMessage="1" sqref="B11:B18 B20:B21" xr:uid="{B1C7DDBD-E666-468E-99FC-1423164FF5BC}">
      <formula1>$B$26:$B$30</formula1>
    </dataValidation>
    <dataValidation type="textLength" operator="lessThan" allowBlank="1" showInputMessage="1" showErrorMessage="1" sqref="B2:D2" xr:uid="{FB5E8830-6C33-4315-90CF-60A0FC7DA6B6}">
      <formula1>250</formula1>
    </dataValidation>
    <dataValidation type="date" allowBlank="1" showInputMessage="1" showErrorMessage="1" sqref="E3 C3" xr:uid="{CFCFFEF7-CB54-45CC-8793-4B04DD417038}">
      <formula1>44938</formula1>
      <formula2>73031</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X33"/>
  <sheetViews>
    <sheetView zoomScale="80" zoomScaleNormal="80" workbookViewId="0">
      <selection activeCell="E22" sqref="D22:E22"/>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114</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customHeight="1">
      <c r="A10" s="72"/>
      <c r="B10" s="71"/>
      <c r="C10" s="71"/>
      <c r="D10" s="71"/>
      <c r="E10" s="71"/>
      <c r="F10" s="71"/>
      <c r="G10" s="71"/>
      <c r="H10" s="71"/>
      <c r="I10" s="71"/>
      <c r="J10" s="73"/>
      <c r="K10" s="74"/>
      <c r="L10" s="74"/>
    </row>
    <row r="11" spans="1:24" s="58" customFormat="1" ht="20.149999999999999" customHeight="1">
      <c r="A11" s="75" t="s">
        <v>214</v>
      </c>
      <c r="B11" s="76" t="s">
        <v>27</v>
      </c>
      <c r="C11" s="77">
        <v>16.59</v>
      </c>
      <c r="D11" s="77">
        <v>2.76</v>
      </c>
      <c r="E11" s="77">
        <v>13.83</v>
      </c>
      <c r="F11" s="98">
        <v>516</v>
      </c>
      <c r="G11" s="99">
        <v>4001</v>
      </c>
      <c r="H11" s="100"/>
      <c r="I11" s="78" t="s">
        <v>114</v>
      </c>
      <c r="J11" s="79" t="s">
        <v>232</v>
      </c>
      <c r="K11" s="80" t="s">
        <v>233</v>
      </c>
      <c r="L11" s="80" t="s">
        <v>100</v>
      </c>
      <c r="N11" s="58" t="b">
        <f>OR(F11&lt;100,LEN(F11)=2)</f>
        <v>0</v>
      </c>
      <c r="O11" s="58" t="b">
        <f>OR(G11&lt;1000,LEN(G11)=3)</f>
        <v>0</v>
      </c>
      <c r="P11" s="58" t="b">
        <f>IF(H11&lt;1000,TRUE)</f>
        <v>1</v>
      </c>
      <c r="Q11" s="58" t="e">
        <f>OR(#REF!&lt;100000,LEN(#REF!)=5)</f>
        <v>#REF!</v>
      </c>
    </row>
    <row r="12" spans="1:24" s="58" customFormat="1" ht="20.149999999999999" customHeight="1">
      <c r="A12" s="75" t="s">
        <v>234</v>
      </c>
      <c r="B12" s="76" t="s">
        <v>27</v>
      </c>
      <c r="C12" s="77">
        <v>63.6</v>
      </c>
      <c r="D12" s="77">
        <v>10.6</v>
      </c>
      <c r="E12" s="77">
        <v>53</v>
      </c>
      <c r="F12" s="81">
        <v>510</v>
      </c>
      <c r="G12" s="83">
        <v>2210</v>
      </c>
      <c r="H12" s="94" t="s">
        <v>115</v>
      </c>
      <c r="I12" s="78" t="s">
        <v>114</v>
      </c>
      <c r="J12" s="79" t="s">
        <v>235</v>
      </c>
      <c r="K12" s="80" t="s">
        <v>236</v>
      </c>
      <c r="L12" s="80" t="s">
        <v>100</v>
      </c>
    </row>
    <row r="13" spans="1:24" s="58" customFormat="1" ht="20.149999999999999" customHeight="1">
      <c r="A13" s="75" t="s">
        <v>234</v>
      </c>
      <c r="B13" s="76" t="s">
        <v>27</v>
      </c>
      <c r="C13" s="77">
        <v>121.2</v>
      </c>
      <c r="D13" s="77">
        <v>20.2</v>
      </c>
      <c r="E13" s="77">
        <v>101</v>
      </c>
      <c r="F13" s="81">
        <v>510</v>
      </c>
      <c r="G13" s="83">
        <v>2210</v>
      </c>
      <c r="H13" s="94" t="s">
        <v>115</v>
      </c>
      <c r="I13" s="78" t="s">
        <v>114</v>
      </c>
      <c r="J13" s="79" t="s">
        <v>235</v>
      </c>
      <c r="K13" s="80" t="s">
        <v>236</v>
      </c>
      <c r="L13" s="80" t="s">
        <v>100</v>
      </c>
    </row>
    <row r="14" spans="1:24" s="58" customFormat="1" ht="20.149999999999999" customHeight="1">
      <c r="A14" s="75"/>
      <c r="B14" s="76"/>
      <c r="C14" s="77"/>
      <c r="D14" s="77"/>
      <c r="E14" s="77"/>
      <c r="F14" s="95"/>
      <c r="G14" s="83"/>
      <c r="H14" s="94"/>
      <c r="I14" s="78"/>
      <c r="J14" s="79"/>
      <c r="K14" s="80"/>
      <c r="L14" s="80"/>
    </row>
    <row r="15" spans="1:24" s="58" customFormat="1" ht="20.149999999999999" customHeight="1">
      <c r="A15" s="75"/>
      <c r="B15" s="76"/>
      <c r="C15" s="77"/>
      <c r="D15" s="77"/>
      <c r="E15" s="77"/>
      <c r="F15" s="81"/>
      <c r="G15" s="83"/>
      <c r="H15" s="94"/>
      <c r="I15" s="78"/>
      <c r="J15" s="79"/>
      <c r="K15" s="80"/>
      <c r="L15" s="80"/>
    </row>
    <row r="16" spans="1:24" s="58" customFormat="1" ht="20.149999999999999" customHeight="1">
      <c r="A16" s="75"/>
      <c r="B16" s="76"/>
      <c r="C16" s="77"/>
      <c r="D16" s="77"/>
      <c r="E16" s="77"/>
      <c r="F16" s="81"/>
      <c r="G16" s="83"/>
      <c r="H16" s="82"/>
      <c r="I16" s="78"/>
      <c r="J16" s="79"/>
      <c r="K16" s="80"/>
      <c r="L16" s="80"/>
    </row>
    <row r="17" spans="1:17" s="58" customFormat="1" ht="20.149999999999999" customHeight="1">
      <c r="A17" s="75"/>
      <c r="B17" s="76"/>
      <c r="C17" s="77"/>
      <c r="D17" s="77"/>
      <c r="E17" s="77"/>
      <c r="F17" s="81"/>
      <c r="G17" s="83"/>
      <c r="H17" s="82"/>
      <c r="I17" s="78"/>
      <c r="J17" s="79"/>
      <c r="K17" s="80"/>
      <c r="L17" s="80"/>
    </row>
    <row r="18" spans="1:17" s="58" customFormat="1" ht="20.149999999999999" customHeight="1">
      <c r="A18" s="75"/>
      <c r="B18" s="76"/>
      <c r="C18" s="77"/>
      <c r="D18" s="77"/>
      <c r="E18" s="77"/>
      <c r="F18" s="81"/>
      <c r="G18" s="83"/>
      <c r="H18" s="82"/>
      <c r="I18" s="78"/>
      <c r="J18" s="79"/>
      <c r="K18" s="80"/>
      <c r="L18" s="80"/>
    </row>
    <row r="19" spans="1:17" s="58" customFormat="1" ht="20.149999999999999" customHeight="1">
      <c r="A19" s="75"/>
      <c r="B19" s="76"/>
      <c r="C19" s="77"/>
      <c r="D19" s="77"/>
      <c r="E19" s="77"/>
      <c r="F19" s="81"/>
      <c r="G19" s="83"/>
      <c r="H19" s="82"/>
      <c r="I19" s="78"/>
      <c r="J19" s="79"/>
      <c r="K19" s="80"/>
      <c r="L19" s="80"/>
    </row>
    <row r="20" spans="1:17" s="58" customFormat="1" ht="20.149999999999999" customHeight="1">
      <c r="A20" s="75"/>
      <c r="B20" s="76"/>
      <c r="C20" s="77"/>
      <c r="D20" s="77"/>
      <c r="E20" s="77"/>
      <c r="F20" s="187"/>
      <c r="G20" s="188"/>
      <c r="H20" s="189"/>
      <c r="I20" s="78"/>
      <c r="J20" s="79"/>
      <c r="K20" s="80"/>
      <c r="L20" s="80"/>
      <c r="N20" s="58" t="b">
        <f>OR(F20&lt;100,LEN(F20)=2)</f>
        <v>1</v>
      </c>
      <c r="O20" s="58" t="b">
        <f>OR(G20&lt;1000,LEN(G20)=3)</f>
        <v>1</v>
      </c>
      <c r="P20" s="58" t="b">
        <f>IF(H20&lt;1000,TRUE)</f>
        <v>1</v>
      </c>
      <c r="Q20" s="58" t="e">
        <f>OR(#REF!&lt;100000,LEN(#REF!)=5)</f>
        <v>#REF!</v>
      </c>
    </row>
    <row r="21" spans="1:17" s="58" customFormat="1" ht="20.149999999999999" customHeight="1">
      <c r="A21" s="75"/>
      <c r="B21" s="76"/>
      <c r="C21" s="77"/>
      <c r="D21" s="77"/>
      <c r="E21" s="77"/>
      <c r="F21" s="187"/>
      <c r="G21" s="188"/>
      <c r="H21" s="189"/>
      <c r="I21" s="78"/>
      <c r="J21" s="79"/>
      <c r="K21" s="80"/>
      <c r="L21" s="80"/>
      <c r="N21" s="58" t="b">
        <f>OR(F21&lt;100,LEN(F21)=2)</f>
        <v>1</v>
      </c>
      <c r="O21" s="58" t="b">
        <f>OR(G21&lt;1000,LEN(G21)=3)</f>
        <v>1</v>
      </c>
      <c r="P21" s="58" t="b">
        <f>IF(H21&lt;1000,TRUE)</f>
        <v>1</v>
      </c>
      <c r="Q21" s="58" t="e">
        <f>OR(#REF!&lt;100000,LEN(#REF!)=5)</f>
        <v>#REF!</v>
      </c>
    </row>
    <row r="22" spans="1:17" s="58" customFormat="1" ht="20.149999999999999" customHeight="1" thickBot="1">
      <c r="A22" s="190" t="s">
        <v>96</v>
      </c>
      <c r="B22" s="191"/>
      <c r="C22" s="84">
        <f>SUM(C11:C21)</f>
        <v>201.39</v>
      </c>
      <c r="D22" s="84">
        <f>SUM(D11:D21)</f>
        <v>33.56</v>
      </c>
      <c r="E22" s="84">
        <f>SUM(E11:E21)</f>
        <v>167.82999999999998</v>
      </c>
      <c r="F22" s="192"/>
      <c r="G22" s="193"/>
      <c r="H22" s="194"/>
      <c r="I22" s="85"/>
      <c r="J22" s="86"/>
      <c r="K22" s="87"/>
      <c r="L22" s="88"/>
    </row>
    <row r="25" spans="1:17" s="89" customFormat="1" ht="15.5">
      <c r="B25" s="195" t="s">
        <v>97</v>
      </c>
      <c r="C25" s="196"/>
    </row>
    <row r="26" spans="1:17" s="89" customFormat="1" ht="15.5">
      <c r="B26" s="90" t="s">
        <v>24</v>
      </c>
      <c r="C26" s="91" t="s">
        <v>25</v>
      </c>
    </row>
    <row r="27" spans="1:17" s="89" customFormat="1" ht="15.5">
      <c r="B27" s="90" t="s">
        <v>19</v>
      </c>
      <c r="C27" s="91" t="s">
        <v>26</v>
      </c>
    </row>
    <row r="28" spans="1:17" s="89" customFormat="1" ht="15.5">
      <c r="B28" s="90" t="s">
        <v>27</v>
      </c>
      <c r="C28" s="91" t="s">
        <v>98</v>
      </c>
    </row>
    <row r="29" spans="1:17" s="89" customFormat="1" ht="15.5">
      <c r="B29" s="90" t="s">
        <v>83</v>
      </c>
      <c r="C29" s="91" t="s">
        <v>99</v>
      </c>
    </row>
    <row r="30" spans="1:17" s="89" customFormat="1" ht="15.5">
      <c r="B30" s="92" t="s">
        <v>21</v>
      </c>
      <c r="C30" s="93" t="s">
        <v>29</v>
      </c>
    </row>
    <row r="33" spans="2:3" ht="13">
      <c r="B33" s="186"/>
      <c r="C33" s="186"/>
    </row>
  </sheetData>
  <mergeCells count="16">
    <mergeCell ref="B25:C25"/>
    <mergeCell ref="B33:C33"/>
    <mergeCell ref="B1:D1"/>
    <mergeCell ref="B2:D2"/>
    <mergeCell ref="A5:L5"/>
    <mergeCell ref="A7:A9"/>
    <mergeCell ref="F7:H7"/>
    <mergeCell ref="I7:I9"/>
    <mergeCell ref="J7:J9"/>
    <mergeCell ref="K7:K9"/>
    <mergeCell ref="L7:L9"/>
    <mergeCell ref="F8:H9"/>
    <mergeCell ref="F20:H20"/>
    <mergeCell ref="F21:H21"/>
    <mergeCell ref="A22:B22"/>
    <mergeCell ref="F22:H22"/>
  </mergeCells>
  <conditionalFormatting sqref="A11:A21">
    <cfRule type="expression" dxfId="121" priority="8" stopIfTrue="1">
      <formula>AND(NOT(ISBLANK(C11)),ISBLANK(A11))</formula>
    </cfRule>
  </conditionalFormatting>
  <conditionalFormatting sqref="B11:B21">
    <cfRule type="expression" dxfId="120" priority="7" stopIfTrue="1">
      <formula>AND(NOT(ISBLANK(C11)),ISBLANK(B11))</formula>
    </cfRule>
  </conditionalFormatting>
  <conditionalFormatting sqref="B1:D2">
    <cfRule type="expression" dxfId="119" priority="6" stopIfTrue="1">
      <formula>ISBLANK(B1)</formula>
    </cfRule>
  </conditionalFormatting>
  <conditionalFormatting sqref="C3">
    <cfRule type="expression" dxfId="118" priority="5" stopIfTrue="1">
      <formula>ISBLANK(C3)</formula>
    </cfRule>
  </conditionalFormatting>
  <conditionalFormatting sqref="E3">
    <cfRule type="expression" dxfId="117" priority="1" stopIfTrue="1">
      <formula>ISBLANK(E3)</formula>
    </cfRule>
  </conditionalFormatting>
  <conditionalFormatting sqref="I11:I21">
    <cfRule type="expression" priority="2" stopIfTrue="1">
      <formula>AND(SUM($N11:$R11)&gt;0,NOT(ISBLANK(I11)))</formula>
    </cfRule>
    <cfRule type="expression" dxfId="116" priority="3" stopIfTrue="1">
      <formula>SUM($N11:$R11)&gt;0</formula>
    </cfRule>
  </conditionalFormatting>
  <conditionalFormatting sqref="J11:L21">
    <cfRule type="expression" dxfId="115" priority="4" stopIfTrue="1">
      <formula>AND(NOT(ISBLANK($C11)),ISBLANK(J11))</formula>
    </cfRule>
  </conditionalFormatting>
  <dataValidations count="3">
    <dataValidation type="textLength" operator="lessThan" allowBlank="1" showInputMessage="1" showErrorMessage="1" sqref="B2:D2" xr:uid="{43B42ECD-70B5-4259-BF31-AF933358D873}">
      <formula1>250</formula1>
    </dataValidation>
    <dataValidation type="date" allowBlank="1" showInputMessage="1" showErrorMessage="1" sqref="E3 C3" xr:uid="{A187F033-1606-4A0E-9007-2296614C55E9}">
      <formula1>44938</formula1>
      <formula2>73031</formula2>
    </dataValidation>
    <dataValidation type="list" allowBlank="1" showInputMessage="1" showErrorMessage="1" sqref="B11:B21" xr:uid="{23E2A687-CA09-4D70-BD55-6119157D0057}">
      <formula1>$B$26:$B$30</formula1>
    </dataValidation>
  </dataValidations>
  <pageMargins left="0.37" right="0.31" top="0.68" bottom="0.68" header="0.34" footer="0.25"/>
  <pageSetup paperSize="9" scale="51" orientation="landscape" r:id="rId1"/>
  <headerFooter alignWithMargins="0">
    <oddFooter>&amp;L&amp;Z&amp;F&amp;RPrinted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83348-6EA1-4BF4-8371-F1D076806BFB}">
  <sheetPr>
    <tabColor theme="0"/>
  </sheetPr>
  <dimension ref="A1:X33"/>
  <sheetViews>
    <sheetView topLeftCell="B1" zoomScaleNormal="100" workbookViewId="0">
      <selection activeCell="D27" sqref="D27"/>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116</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customHeight="1">
      <c r="A10" s="72"/>
      <c r="B10" s="71"/>
      <c r="C10" s="71"/>
      <c r="D10" s="71"/>
      <c r="E10" s="71"/>
      <c r="F10" s="71"/>
      <c r="G10" s="71"/>
      <c r="H10" s="71"/>
      <c r="I10" s="71"/>
      <c r="J10" s="73"/>
      <c r="K10" s="74"/>
      <c r="L10" s="74"/>
    </row>
    <row r="11" spans="1:24" s="58" customFormat="1" ht="20.149999999999999" customHeight="1">
      <c r="A11" s="75"/>
      <c r="B11" s="76"/>
      <c r="C11" s="77"/>
      <c r="D11" s="77"/>
      <c r="E11" s="77"/>
      <c r="F11" s="187"/>
      <c r="G11" s="188"/>
      <c r="H11" s="189"/>
      <c r="I11" s="78"/>
      <c r="J11" s="79"/>
      <c r="K11" s="80"/>
      <c r="L11" s="80"/>
      <c r="N11" s="58" t="b">
        <f>OR(F11&lt;100,LEN(F11)=2)</f>
        <v>1</v>
      </c>
      <c r="O11" s="58" t="b">
        <f>OR(G11&lt;1000,LEN(G11)=3)</f>
        <v>1</v>
      </c>
      <c r="P11" s="58" t="b">
        <f>IF(H11&lt;1000,TRUE)</f>
        <v>1</v>
      </c>
      <c r="Q11" s="58" t="e">
        <f>OR(#REF!&lt;100000,LEN(#REF!)=5)</f>
        <v>#REF!</v>
      </c>
    </row>
    <row r="12" spans="1:24" s="58" customFormat="1" ht="20.149999999999999" customHeight="1">
      <c r="A12" s="75">
        <v>45542</v>
      </c>
      <c r="B12" s="76" t="s">
        <v>19</v>
      </c>
      <c r="C12" s="77">
        <v>66.099999999999994</v>
      </c>
      <c r="D12" s="77"/>
      <c r="E12" s="77">
        <v>66.099999999999994</v>
      </c>
      <c r="F12" s="81">
        <v>525</v>
      </c>
      <c r="G12" s="83">
        <v>4020</v>
      </c>
      <c r="H12" s="82">
        <v>0</v>
      </c>
      <c r="I12" s="78" t="s">
        <v>116</v>
      </c>
      <c r="J12" s="79" t="s">
        <v>237</v>
      </c>
      <c r="K12" s="80" t="s">
        <v>238</v>
      </c>
      <c r="L12" s="80" t="s">
        <v>117</v>
      </c>
    </row>
    <row r="13" spans="1:24" s="58" customFormat="1" ht="20.149999999999999" customHeight="1">
      <c r="A13" s="75"/>
      <c r="B13" s="76"/>
      <c r="C13" s="77"/>
      <c r="D13" s="77"/>
      <c r="E13" s="77"/>
      <c r="F13" s="81"/>
      <c r="G13" s="83"/>
      <c r="H13" s="82"/>
      <c r="I13" s="78"/>
      <c r="J13" s="79"/>
      <c r="K13" s="80"/>
      <c r="L13" s="80"/>
    </row>
    <row r="14" spans="1:24" s="58" customFormat="1" ht="20.149999999999999" customHeight="1">
      <c r="A14" s="75"/>
      <c r="B14" s="76"/>
      <c r="C14" s="77"/>
      <c r="D14" s="77"/>
      <c r="E14" s="77"/>
      <c r="F14" s="81"/>
      <c r="G14" s="83"/>
      <c r="H14" s="82"/>
      <c r="I14" s="78"/>
      <c r="J14" s="79"/>
      <c r="K14" s="80"/>
      <c r="L14" s="80"/>
    </row>
    <row r="15" spans="1:24" s="58" customFormat="1" ht="20.149999999999999" customHeight="1">
      <c r="A15" s="75"/>
      <c r="B15" s="76"/>
      <c r="C15" s="77"/>
      <c r="D15" s="77"/>
      <c r="E15" s="77"/>
      <c r="F15" s="81"/>
      <c r="G15" s="83"/>
      <c r="H15" s="82"/>
      <c r="I15" s="78"/>
      <c r="J15" s="79"/>
      <c r="K15" s="80"/>
      <c r="L15" s="80"/>
    </row>
    <row r="16" spans="1:24" s="58" customFormat="1" ht="20.149999999999999" customHeight="1">
      <c r="A16" s="75"/>
      <c r="B16" s="76"/>
      <c r="C16" s="77"/>
      <c r="D16" s="77"/>
      <c r="E16" s="77"/>
      <c r="F16" s="81"/>
      <c r="G16" s="83"/>
      <c r="H16" s="82"/>
      <c r="I16" s="78"/>
      <c r="J16" s="79"/>
      <c r="K16" s="80"/>
      <c r="L16" s="80"/>
    </row>
    <row r="17" spans="1:17" s="58" customFormat="1" ht="20.149999999999999" customHeight="1">
      <c r="A17" s="75"/>
      <c r="B17" s="76"/>
      <c r="C17" s="77"/>
      <c r="D17" s="77"/>
      <c r="E17" s="77"/>
      <c r="F17" s="81"/>
      <c r="G17" s="83"/>
      <c r="H17" s="82"/>
      <c r="I17" s="78"/>
      <c r="J17" s="79"/>
      <c r="K17" s="80"/>
      <c r="L17" s="80"/>
    </row>
    <row r="18" spans="1:17" s="58" customFormat="1" ht="20.149999999999999" customHeight="1">
      <c r="A18" s="75"/>
      <c r="B18" s="76"/>
      <c r="C18" s="77"/>
      <c r="D18" s="77"/>
      <c r="E18" s="77"/>
      <c r="F18" s="81"/>
      <c r="G18" s="83"/>
      <c r="H18" s="82"/>
      <c r="I18" s="78"/>
      <c r="J18" s="79"/>
      <c r="K18" s="80"/>
      <c r="L18" s="80"/>
    </row>
    <row r="19" spans="1:17" s="58" customFormat="1" ht="20.149999999999999" customHeight="1">
      <c r="A19" s="75"/>
      <c r="B19" s="76"/>
      <c r="C19" s="77"/>
      <c r="D19" s="77"/>
      <c r="E19" s="77"/>
      <c r="F19" s="81"/>
      <c r="G19" s="83"/>
      <c r="H19" s="82"/>
      <c r="I19" s="78"/>
      <c r="J19" s="79"/>
      <c r="K19" s="80"/>
      <c r="L19" s="80"/>
    </row>
    <row r="20" spans="1:17" s="58" customFormat="1" ht="20.149999999999999" customHeight="1">
      <c r="A20" s="75"/>
      <c r="B20" s="76"/>
      <c r="C20" s="77"/>
      <c r="D20" s="77"/>
      <c r="E20" s="77"/>
      <c r="F20" s="187"/>
      <c r="G20" s="188"/>
      <c r="H20" s="189"/>
      <c r="I20" s="78"/>
      <c r="J20" s="79"/>
      <c r="K20" s="80"/>
      <c r="L20" s="80"/>
      <c r="N20" s="58" t="b">
        <f>OR(F20&lt;100,LEN(F20)=2)</f>
        <v>1</v>
      </c>
      <c r="O20" s="58" t="b">
        <f>OR(G20&lt;1000,LEN(G20)=3)</f>
        <v>1</v>
      </c>
      <c r="P20" s="58" t="b">
        <f>IF(H20&lt;1000,TRUE)</f>
        <v>1</v>
      </c>
      <c r="Q20" s="58" t="e">
        <f>OR(#REF!&lt;100000,LEN(#REF!)=5)</f>
        <v>#REF!</v>
      </c>
    </row>
    <row r="21" spans="1:17" s="58" customFormat="1" ht="20.149999999999999" customHeight="1">
      <c r="A21" s="75"/>
      <c r="B21" s="76"/>
      <c r="C21" s="77"/>
      <c r="D21" s="77"/>
      <c r="E21" s="77"/>
      <c r="F21" s="187"/>
      <c r="G21" s="188"/>
      <c r="H21" s="189"/>
      <c r="I21" s="78"/>
      <c r="J21" s="79"/>
      <c r="K21" s="80"/>
      <c r="L21" s="80"/>
      <c r="N21" s="58" t="b">
        <f>OR(F21&lt;100,LEN(F21)=2)</f>
        <v>1</v>
      </c>
      <c r="O21" s="58" t="b">
        <f>OR(G21&lt;1000,LEN(G21)=3)</f>
        <v>1</v>
      </c>
      <c r="P21" s="58" t="b">
        <f>IF(H21&lt;1000,TRUE)</f>
        <v>1</v>
      </c>
      <c r="Q21" s="58" t="e">
        <f>OR(#REF!&lt;100000,LEN(#REF!)=5)</f>
        <v>#REF!</v>
      </c>
    </row>
    <row r="22" spans="1:17" s="58" customFormat="1" ht="20.149999999999999" customHeight="1" thickBot="1">
      <c r="A22" s="190" t="s">
        <v>96</v>
      </c>
      <c r="B22" s="191"/>
      <c r="C22" s="84">
        <f>SUM(C11:C21)</f>
        <v>66.099999999999994</v>
      </c>
      <c r="D22" s="84">
        <f>SUM(D11:D21)</f>
        <v>0</v>
      </c>
      <c r="E22" s="84">
        <f>SUM(E11:E21)</f>
        <v>66.099999999999994</v>
      </c>
      <c r="F22" s="192"/>
      <c r="G22" s="193"/>
      <c r="H22" s="194"/>
      <c r="I22" s="85"/>
      <c r="J22" s="86"/>
      <c r="K22" s="87"/>
      <c r="L22" s="88"/>
    </row>
    <row r="25" spans="1:17" s="89" customFormat="1" ht="15.5">
      <c r="B25" s="195" t="s">
        <v>97</v>
      </c>
      <c r="C25" s="196"/>
    </row>
    <row r="26" spans="1:17" s="89" customFormat="1" ht="15.5">
      <c r="B26" s="90" t="s">
        <v>24</v>
      </c>
      <c r="C26" s="91" t="s">
        <v>25</v>
      </c>
    </row>
    <row r="27" spans="1:17" s="89" customFormat="1" ht="15.5">
      <c r="B27" s="90" t="s">
        <v>19</v>
      </c>
      <c r="C27" s="91" t="s">
        <v>26</v>
      </c>
    </row>
    <row r="28" spans="1:17" s="89" customFormat="1" ht="15.5">
      <c r="B28" s="90" t="s">
        <v>27</v>
      </c>
      <c r="C28" s="91" t="s">
        <v>98</v>
      </c>
    </row>
    <row r="29" spans="1:17" s="89" customFormat="1" ht="15.5">
      <c r="B29" s="90" t="s">
        <v>83</v>
      </c>
      <c r="C29" s="91" t="s">
        <v>99</v>
      </c>
    </row>
    <row r="30" spans="1:17" s="89" customFormat="1" ht="15.5">
      <c r="B30" s="92" t="s">
        <v>21</v>
      </c>
      <c r="C30" s="93" t="s">
        <v>29</v>
      </c>
    </row>
    <row r="33" spans="2:3" ht="13">
      <c r="B33" s="186"/>
      <c r="C33" s="186"/>
    </row>
  </sheetData>
  <mergeCells count="17">
    <mergeCell ref="B1:D1"/>
    <mergeCell ref="B2:D2"/>
    <mergeCell ref="A5:L5"/>
    <mergeCell ref="A7:A9"/>
    <mergeCell ref="F7:H7"/>
    <mergeCell ref="I7:I9"/>
    <mergeCell ref="J7:J9"/>
    <mergeCell ref="K7:K9"/>
    <mergeCell ref="L7:L9"/>
    <mergeCell ref="F8:H9"/>
    <mergeCell ref="B33:C33"/>
    <mergeCell ref="F11:H11"/>
    <mergeCell ref="F20:H20"/>
    <mergeCell ref="F21:H21"/>
    <mergeCell ref="A22:B22"/>
    <mergeCell ref="F22:H22"/>
    <mergeCell ref="B25:C25"/>
  </mergeCells>
  <conditionalFormatting sqref="A11:A21">
    <cfRule type="expression" dxfId="114" priority="8" stopIfTrue="1">
      <formula>AND(NOT(ISBLANK(C11)),ISBLANK(A11))</formula>
    </cfRule>
  </conditionalFormatting>
  <conditionalFormatting sqref="B11:B21">
    <cfRule type="expression" dxfId="113" priority="7" stopIfTrue="1">
      <formula>AND(NOT(ISBLANK(C11)),ISBLANK(B11))</formula>
    </cfRule>
  </conditionalFormatting>
  <conditionalFormatting sqref="B1:D2">
    <cfRule type="expression" dxfId="112" priority="6" stopIfTrue="1">
      <formula>ISBLANK(B1)</formula>
    </cfRule>
  </conditionalFormatting>
  <conditionalFormatting sqref="C3">
    <cfRule type="expression" dxfId="111" priority="5" stopIfTrue="1">
      <formula>ISBLANK(C3)</formula>
    </cfRule>
  </conditionalFormatting>
  <conditionalFormatting sqref="E3">
    <cfRule type="expression" dxfId="110" priority="1" stopIfTrue="1">
      <formula>ISBLANK(E3)</formula>
    </cfRule>
  </conditionalFormatting>
  <conditionalFormatting sqref="I11:I21">
    <cfRule type="expression" priority="2" stopIfTrue="1">
      <formula>AND(SUM($N11:$R11)&gt;0,NOT(ISBLANK(I11)))</formula>
    </cfRule>
    <cfRule type="expression" dxfId="109" priority="3" stopIfTrue="1">
      <formula>SUM($N11:$R11)&gt;0</formula>
    </cfRule>
  </conditionalFormatting>
  <conditionalFormatting sqref="J11:L21">
    <cfRule type="expression" dxfId="108" priority="4" stopIfTrue="1">
      <formula>AND(NOT(ISBLANK($C11)),ISBLANK(J11))</formula>
    </cfRule>
  </conditionalFormatting>
  <dataValidations count="3">
    <dataValidation type="textLength" operator="lessThan" allowBlank="1" showInputMessage="1" showErrorMessage="1" sqref="B2:D2" xr:uid="{7D7F08F1-6CCE-4934-8A4D-986DDA78574F}">
      <formula1>250</formula1>
    </dataValidation>
    <dataValidation type="date" allowBlank="1" showInputMessage="1" showErrorMessage="1" sqref="E3 C3" xr:uid="{A606B7A3-C559-4012-ACD0-D4EE7BA8E572}">
      <formula1>44938</formula1>
      <formula2>73031</formula2>
    </dataValidation>
    <dataValidation type="list" allowBlank="1" showInputMessage="1" showErrorMessage="1" sqref="B11:B21" xr:uid="{4657A743-4E92-4899-A2E3-FFE95F4FBF06}">
      <formula1>$B$26:$B$30</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F1B6-7933-42A7-BF33-744428A0BEA5}">
  <sheetPr>
    <tabColor theme="0"/>
  </sheetPr>
  <dimension ref="A1:X33"/>
  <sheetViews>
    <sheetView zoomScale="70" zoomScaleNormal="70" workbookViewId="0">
      <selection activeCell="E22" sqref="D22:E22"/>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85</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customHeight="1">
      <c r="A10" s="72"/>
      <c r="B10" s="71"/>
      <c r="C10" s="71"/>
      <c r="D10" s="71"/>
      <c r="E10" s="71"/>
      <c r="F10" s="71"/>
      <c r="G10" s="71"/>
      <c r="H10" s="71"/>
      <c r="I10" s="71"/>
      <c r="J10" s="73"/>
      <c r="K10" s="74"/>
      <c r="L10" s="74"/>
    </row>
    <row r="11" spans="1:24" s="58" customFormat="1" ht="20.149999999999999" customHeight="1">
      <c r="A11" s="75">
        <v>45152</v>
      </c>
      <c r="B11" s="131" t="s">
        <v>27</v>
      </c>
      <c r="C11" s="77">
        <v>290.66000000000003</v>
      </c>
      <c r="D11" s="77">
        <v>48.44</v>
      </c>
      <c r="E11" s="77">
        <v>242.22</v>
      </c>
      <c r="F11" s="81" t="s">
        <v>210</v>
      </c>
      <c r="G11" s="83" t="s">
        <v>211</v>
      </c>
      <c r="H11" s="82">
        <v>37011</v>
      </c>
      <c r="I11" s="78" t="s">
        <v>85</v>
      </c>
      <c r="J11" s="79" t="s">
        <v>212</v>
      </c>
      <c r="K11" s="80" t="s">
        <v>53</v>
      </c>
      <c r="L11" s="80" t="s">
        <v>213</v>
      </c>
      <c r="N11" s="58" t="b">
        <f>OR(F11&lt;100,LEN(F11)=2)</f>
        <v>0</v>
      </c>
      <c r="O11" s="58" t="b">
        <f>OR(G11&lt;1000,LEN(G11)=3)</f>
        <v>0</v>
      </c>
      <c r="P11" s="58" t="b">
        <f>IF(H11&lt;1000,TRUE)</f>
        <v>0</v>
      </c>
      <c r="Q11" s="58" t="e">
        <f>OR(#REF!&lt;100000,LEN(#REF!)=5)</f>
        <v>#REF!</v>
      </c>
    </row>
    <row r="12" spans="1:24" s="58" customFormat="1" ht="20.149999999999999" customHeight="1">
      <c r="A12" s="75">
        <v>45168</v>
      </c>
      <c r="B12" s="131" t="s">
        <v>27</v>
      </c>
      <c r="C12" s="77">
        <v>82.09</v>
      </c>
      <c r="D12" s="77">
        <v>13.68</v>
      </c>
      <c r="E12" s="77">
        <v>68.41</v>
      </c>
      <c r="F12" s="81" t="s">
        <v>210</v>
      </c>
      <c r="G12" s="83" t="s">
        <v>211</v>
      </c>
      <c r="H12" s="82">
        <v>37011</v>
      </c>
      <c r="I12" s="78" t="s">
        <v>85</v>
      </c>
      <c r="J12" s="79" t="s">
        <v>212</v>
      </c>
      <c r="K12" s="80" t="s">
        <v>53</v>
      </c>
      <c r="L12" s="80" t="s">
        <v>213</v>
      </c>
    </row>
    <row r="13" spans="1:24" s="58" customFormat="1" ht="20.149999999999999" customHeight="1">
      <c r="A13" s="75">
        <v>45173</v>
      </c>
      <c r="B13" s="131" t="s">
        <v>27</v>
      </c>
      <c r="C13" s="77">
        <v>254.45</v>
      </c>
      <c r="D13" s="77">
        <v>42.4</v>
      </c>
      <c r="E13" s="77">
        <v>212.05</v>
      </c>
      <c r="F13" s="81" t="s">
        <v>210</v>
      </c>
      <c r="G13" s="83" t="s">
        <v>211</v>
      </c>
      <c r="H13" s="82">
        <v>37011</v>
      </c>
      <c r="I13" s="78" t="s">
        <v>85</v>
      </c>
      <c r="J13" s="79" t="s">
        <v>212</v>
      </c>
      <c r="K13" s="80" t="s">
        <v>53</v>
      </c>
      <c r="L13" s="80" t="s">
        <v>213</v>
      </c>
    </row>
    <row r="14" spans="1:24" s="58" customFormat="1" ht="20.149999999999999" customHeight="1">
      <c r="A14" s="75">
        <v>45176</v>
      </c>
      <c r="B14" s="131" t="s">
        <v>27</v>
      </c>
      <c r="C14" s="77">
        <v>374.79</v>
      </c>
      <c r="D14" s="77">
        <v>62.45</v>
      </c>
      <c r="E14" s="77">
        <v>312.33999999999997</v>
      </c>
      <c r="F14" s="81" t="s">
        <v>210</v>
      </c>
      <c r="G14" s="83" t="s">
        <v>211</v>
      </c>
      <c r="H14" s="82">
        <v>37011</v>
      </c>
      <c r="I14" s="78" t="s">
        <v>85</v>
      </c>
      <c r="J14" s="79" t="s">
        <v>212</v>
      </c>
      <c r="K14" s="80" t="s">
        <v>53</v>
      </c>
      <c r="L14" s="80" t="s">
        <v>213</v>
      </c>
    </row>
    <row r="15" spans="1:24" s="58" customFormat="1" ht="20.149999999999999" customHeight="1">
      <c r="A15" s="75"/>
      <c r="B15" s="76"/>
      <c r="C15" s="77"/>
      <c r="D15" s="77"/>
      <c r="E15" s="77"/>
      <c r="F15" s="81"/>
      <c r="G15" s="83"/>
      <c r="H15" s="82"/>
      <c r="I15" s="78"/>
      <c r="J15" s="79"/>
      <c r="K15" s="80"/>
      <c r="L15" s="80"/>
    </row>
    <row r="16" spans="1:24" s="58" customFormat="1" ht="20.149999999999999" customHeight="1">
      <c r="A16" s="75"/>
      <c r="B16" s="76"/>
      <c r="C16" s="77"/>
      <c r="D16" s="77"/>
      <c r="E16" s="77"/>
      <c r="F16" s="81"/>
      <c r="G16" s="83"/>
      <c r="H16" s="82"/>
      <c r="I16" s="78"/>
      <c r="J16" s="79"/>
      <c r="K16" s="80"/>
      <c r="L16" s="80"/>
    </row>
    <row r="17" spans="1:17" s="58" customFormat="1" ht="20.149999999999999" customHeight="1">
      <c r="A17" s="75"/>
      <c r="B17" s="76"/>
      <c r="C17" s="77"/>
      <c r="D17" s="77"/>
      <c r="E17" s="77"/>
      <c r="F17" s="81"/>
      <c r="G17" s="83"/>
      <c r="H17" s="82"/>
      <c r="I17" s="78"/>
      <c r="J17" s="79"/>
      <c r="K17" s="80"/>
      <c r="L17" s="80"/>
    </row>
    <row r="18" spans="1:17" s="58" customFormat="1" ht="20.149999999999999" customHeight="1">
      <c r="A18" s="75"/>
      <c r="B18" s="76"/>
      <c r="C18" s="77"/>
      <c r="D18" s="77"/>
      <c r="E18" s="77"/>
      <c r="F18" s="81"/>
      <c r="G18" s="83"/>
      <c r="H18" s="82"/>
      <c r="I18" s="78"/>
      <c r="J18" s="79"/>
      <c r="K18" s="80"/>
      <c r="L18" s="80"/>
    </row>
    <row r="19" spans="1:17" s="58" customFormat="1" ht="20.149999999999999" customHeight="1">
      <c r="A19" s="75"/>
      <c r="B19" s="76"/>
      <c r="C19" s="77"/>
      <c r="D19" s="77"/>
      <c r="E19" s="77"/>
      <c r="F19" s="81"/>
      <c r="G19" s="83"/>
      <c r="H19" s="82"/>
      <c r="I19" s="78"/>
      <c r="J19" s="79"/>
      <c r="K19" s="80"/>
      <c r="L19" s="80"/>
    </row>
    <row r="20" spans="1:17" s="58" customFormat="1" ht="20.149999999999999" customHeight="1">
      <c r="A20" s="75"/>
      <c r="B20" s="76"/>
      <c r="C20" s="77"/>
      <c r="D20" s="77"/>
      <c r="E20" s="77"/>
      <c r="F20" s="187"/>
      <c r="G20" s="188"/>
      <c r="H20" s="189"/>
      <c r="I20" s="78"/>
      <c r="J20" s="79"/>
      <c r="K20" s="80"/>
      <c r="L20" s="80"/>
      <c r="N20" s="58" t="b">
        <f>OR(F20&lt;100,LEN(F20)=2)</f>
        <v>1</v>
      </c>
      <c r="O20" s="58" t="b">
        <f>OR(G20&lt;1000,LEN(G20)=3)</f>
        <v>1</v>
      </c>
      <c r="P20" s="58" t="b">
        <f>IF(H20&lt;1000,TRUE)</f>
        <v>1</v>
      </c>
      <c r="Q20" s="58" t="e">
        <f>OR(#REF!&lt;100000,LEN(#REF!)=5)</f>
        <v>#REF!</v>
      </c>
    </row>
    <row r="21" spans="1:17" s="58" customFormat="1" ht="20.149999999999999" customHeight="1">
      <c r="A21" s="75"/>
      <c r="B21" s="76"/>
      <c r="C21" s="77"/>
      <c r="D21" s="77"/>
      <c r="E21" s="77"/>
      <c r="F21" s="187"/>
      <c r="G21" s="188"/>
      <c r="H21" s="189"/>
      <c r="I21" s="78"/>
      <c r="J21" s="79"/>
      <c r="K21" s="80"/>
      <c r="L21" s="80"/>
      <c r="N21" s="58" t="b">
        <f>OR(F21&lt;100,LEN(F21)=2)</f>
        <v>1</v>
      </c>
      <c r="O21" s="58" t="b">
        <f>OR(G21&lt;1000,LEN(G21)=3)</f>
        <v>1</v>
      </c>
      <c r="P21" s="58" t="b">
        <f>IF(H21&lt;1000,TRUE)</f>
        <v>1</v>
      </c>
      <c r="Q21" s="58" t="e">
        <f>OR(#REF!&lt;100000,LEN(#REF!)=5)</f>
        <v>#REF!</v>
      </c>
    </row>
    <row r="22" spans="1:17" s="58" customFormat="1" ht="20.149999999999999" customHeight="1" thickBot="1">
      <c r="A22" s="190" t="s">
        <v>96</v>
      </c>
      <c r="B22" s="191"/>
      <c r="C22" s="84">
        <f>SUM(C11:C21)</f>
        <v>1001.99</v>
      </c>
      <c r="D22" s="84">
        <f>SUM(D11:D21)</f>
        <v>166.97</v>
      </c>
      <c r="E22" s="84">
        <f>SUM(E11:E21)</f>
        <v>835.02</v>
      </c>
      <c r="F22" s="192"/>
      <c r="G22" s="193"/>
      <c r="H22" s="194"/>
      <c r="I22" s="85"/>
      <c r="J22" s="86"/>
      <c r="K22" s="87"/>
      <c r="L22" s="88"/>
    </row>
    <row r="25" spans="1:17" s="89" customFormat="1" ht="15.5">
      <c r="B25" s="195" t="s">
        <v>97</v>
      </c>
      <c r="C25" s="196"/>
    </row>
    <row r="26" spans="1:17" s="89" customFormat="1" ht="15.5">
      <c r="B26" s="90" t="s">
        <v>24</v>
      </c>
      <c r="C26" s="91" t="s">
        <v>25</v>
      </c>
    </row>
    <row r="27" spans="1:17" s="89" customFormat="1" ht="15.5">
      <c r="B27" s="90" t="s">
        <v>19</v>
      </c>
      <c r="C27" s="91" t="s">
        <v>26</v>
      </c>
    </row>
    <row r="28" spans="1:17" s="89" customFormat="1" ht="15.5">
      <c r="B28" s="90" t="s">
        <v>27</v>
      </c>
      <c r="C28" s="91" t="s">
        <v>98</v>
      </c>
    </row>
    <row r="29" spans="1:17" s="89" customFormat="1" ht="15.5">
      <c r="B29" s="90" t="s">
        <v>83</v>
      </c>
      <c r="C29" s="91" t="s">
        <v>99</v>
      </c>
    </row>
    <row r="30" spans="1:17" s="89" customFormat="1" ht="15.5">
      <c r="B30" s="92" t="s">
        <v>21</v>
      </c>
      <c r="C30" s="93" t="s">
        <v>29</v>
      </c>
    </row>
    <row r="33" spans="2:3" ht="13">
      <c r="B33" s="186"/>
      <c r="C33" s="186"/>
    </row>
  </sheetData>
  <mergeCells count="16">
    <mergeCell ref="B1:D1"/>
    <mergeCell ref="B2:D2"/>
    <mergeCell ref="A5:L5"/>
    <mergeCell ref="A7:A9"/>
    <mergeCell ref="F7:H7"/>
    <mergeCell ref="I7:I9"/>
    <mergeCell ref="J7:J9"/>
    <mergeCell ref="K7:K9"/>
    <mergeCell ref="L7:L9"/>
    <mergeCell ref="B33:C33"/>
    <mergeCell ref="F8:H9"/>
    <mergeCell ref="F20:H20"/>
    <mergeCell ref="F21:H21"/>
    <mergeCell ref="A22:B22"/>
    <mergeCell ref="F22:H22"/>
    <mergeCell ref="B25:C25"/>
  </mergeCells>
  <conditionalFormatting sqref="A11:A21">
    <cfRule type="expression" dxfId="107" priority="8" stopIfTrue="1">
      <formula>AND(NOT(ISBLANK(C11)),ISBLANK(A11))</formula>
    </cfRule>
  </conditionalFormatting>
  <conditionalFormatting sqref="B11:B21">
    <cfRule type="expression" dxfId="106" priority="7" stopIfTrue="1">
      <formula>AND(NOT(ISBLANK(C11)),ISBLANK(B11))</formula>
    </cfRule>
  </conditionalFormatting>
  <conditionalFormatting sqref="B1:D2">
    <cfRule type="expression" dxfId="105" priority="6" stopIfTrue="1">
      <formula>ISBLANK(B1)</formula>
    </cfRule>
  </conditionalFormatting>
  <conditionalFormatting sqref="C3">
    <cfRule type="expression" dxfId="104" priority="5" stopIfTrue="1">
      <formula>ISBLANK(C3)</formula>
    </cfRule>
  </conditionalFormatting>
  <conditionalFormatting sqref="E3">
    <cfRule type="expression" dxfId="103" priority="1" stopIfTrue="1">
      <formula>ISBLANK(E3)</formula>
    </cfRule>
  </conditionalFormatting>
  <conditionalFormatting sqref="I11:I21">
    <cfRule type="expression" priority="2" stopIfTrue="1">
      <formula>AND(SUM($N11:$R11)&gt;0,NOT(ISBLANK(I11)))</formula>
    </cfRule>
    <cfRule type="expression" dxfId="102" priority="3" stopIfTrue="1">
      <formula>SUM($N11:$R11)&gt;0</formula>
    </cfRule>
  </conditionalFormatting>
  <conditionalFormatting sqref="J11:L21">
    <cfRule type="expression" dxfId="101" priority="4" stopIfTrue="1">
      <formula>AND(NOT(ISBLANK($C11)),ISBLANK(J11))</formula>
    </cfRule>
  </conditionalFormatting>
  <dataValidations count="3">
    <dataValidation type="textLength" operator="lessThan" allowBlank="1" showInputMessage="1" showErrorMessage="1" sqref="B2:D2" xr:uid="{7618ACD6-46C6-4E4C-9760-04D3070705E8}">
      <formula1>250</formula1>
    </dataValidation>
    <dataValidation type="date" allowBlank="1" showInputMessage="1" showErrorMessage="1" sqref="E3 C3" xr:uid="{A499824D-CE0C-4591-99C4-0F544F1E5FA5}">
      <formula1>44938</formula1>
      <formula2>73031</formula2>
    </dataValidation>
    <dataValidation type="list" allowBlank="1" showInputMessage="1" showErrorMessage="1" sqref="B11:B21" xr:uid="{E6B26DE7-0187-4F20-9882-C678F7D73FC7}">
      <formula1>$B$26:$B$30</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AB661-05B6-4803-9589-33E5641F02DC}">
  <sheetPr>
    <tabColor theme="0"/>
  </sheetPr>
  <dimension ref="A1:X33"/>
  <sheetViews>
    <sheetView workbookViewId="0">
      <selection activeCell="E22" sqref="D22:E22"/>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85</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customHeight="1">
      <c r="A10" s="72"/>
      <c r="B10" s="71"/>
      <c r="C10" s="71"/>
      <c r="D10" s="71"/>
      <c r="E10" s="71"/>
      <c r="F10" s="71"/>
      <c r="G10" s="71"/>
      <c r="H10" s="71"/>
      <c r="I10" s="71"/>
      <c r="J10" s="73"/>
      <c r="K10" s="74"/>
    </row>
    <row r="11" spans="1:24" s="58" customFormat="1" ht="20.149999999999999" customHeight="1">
      <c r="A11" s="75" t="s">
        <v>214</v>
      </c>
      <c r="B11" s="76" t="s">
        <v>19</v>
      </c>
      <c r="C11" s="77">
        <v>6.15</v>
      </c>
      <c r="D11" s="77">
        <v>0</v>
      </c>
      <c r="E11" s="77">
        <v>6.15</v>
      </c>
      <c r="F11" s="187" t="s">
        <v>103</v>
      </c>
      <c r="G11" s="188"/>
      <c r="H11" s="189"/>
      <c r="I11" s="78" t="s">
        <v>107</v>
      </c>
      <c r="J11" s="146" t="s">
        <v>215</v>
      </c>
      <c r="K11" s="80" t="s">
        <v>108</v>
      </c>
      <c r="L11" s="74" t="s">
        <v>106</v>
      </c>
      <c r="N11" s="58" t="b">
        <f>OR(F11&lt;100,LEN(F11)=2)</f>
        <v>0</v>
      </c>
      <c r="O11" s="58" t="b">
        <f>OR(G11&lt;1000,LEN(G11)=3)</f>
        <v>1</v>
      </c>
      <c r="P11" s="58" t="b">
        <f>IF(H11&lt;1000,TRUE)</f>
        <v>1</v>
      </c>
      <c r="Q11" s="58" t="e">
        <f>OR(#REF!&lt;100000,LEN(#REF!)=5)</f>
        <v>#REF!</v>
      </c>
    </row>
    <row r="12" spans="1:24" s="58" customFormat="1" ht="20.149999999999999" customHeight="1">
      <c r="A12" s="75" t="s">
        <v>216</v>
      </c>
      <c r="B12" s="76" t="s">
        <v>19</v>
      </c>
      <c r="C12" s="77">
        <v>6.5</v>
      </c>
      <c r="D12" s="77">
        <v>0</v>
      </c>
      <c r="E12" s="77">
        <v>6.5</v>
      </c>
      <c r="F12" s="187" t="s">
        <v>103</v>
      </c>
      <c r="G12" s="188"/>
      <c r="H12" s="189"/>
      <c r="I12" s="78" t="s">
        <v>107</v>
      </c>
      <c r="J12" s="79" t="s">
        <v>217</v>
      </c>
      <c r="K12" s="80" t="s">
        <v>108</v>
      </c>
      <c r="L12" s="80" t="s">
        <v>102</v>
      </c>
    </row>
    <row r="13" spans="1:24" s="58" customFormat="1" ht="20.149999999999999" customHeight="1">
      <c r="A13" s="75" t="s">
        <v>218</v>
      </c>
      <c r="B13" s="76" t="s">
        <v>19</v>
      </c>
      <c r="C13" s="77">
        <v>9</v>
      </c>
      <c r="D13" s="77">
        <v>0</v>
      </c>
      <c r="E13" s="77">
        <v>9</v>
      </c>
      <c r="F13" s="187" t="s">
        <v>103</v>
      </c>
      <c r="G13" s="188"/>
      <c r="H13" s="189"/>
      <c r="I13" s="78" t="s">
        <v>107</v>
      </c>
      <c r="J13" s="79" t="s">
        <v>219</v>
      </c>
      <c r="K13" s="80" t="s">
        <v>220</v>
      </c>
      <c r="L13" s="80" t="s">
        <v>100</v>
      </c>
    </row>
    <row r="14" spans="1:24" s="58" customFormat="1" ht="20.149999999999999" customHeight="1">
      <c r="A14" s="75" t="s">
        <v>221</v>
      </c>
      <c r="B14" s="76" t="s">
        <v>27</v>
      </c>
      <c r="C14" s="77">
        <v>4.55</v>
      </c>
      <c r="D14" s="77">
        <v>0.76</v>
      </c>
      <c r="E14" s="77">
        <v>3.79</v>
      </c>
      <c r="F14" s="187" t="s">
        <v>103</v>
      </c>
      <c r="G14" s="188"/>
      <c r="H14" s="189"/>
      <c r="I14" s="78" t="s">
        <v>107</v>
      </c>
      <c r="J14" s="79" t="s">
        <v>222</v>
      </c>
      <c r="K14" s="80" t="s">
        <v>223</v>
      </c>
      <c r="L14" s="80" t="s">
        <v>186</v>
      </c>
    </row>
    <row r="15" spans="1:24" s="58" customFormat="1" ht="20.149999999999999" customHeight="1">
      <c r="A15" s="75" t="s">
        <v>224</v>
      </c>
      <c r="B15" s="76" t="s">
        <v>19</v>
      </c>
      <c r="C15" s="77">
        <v>40</v>
      </c>
      <c r="D15" s="77">
        <v>0</v>
      </c>
      <c r="E15" s="77">
        <v>40</v>
      </c>
      <c r="F15" s="187" t="s">
        <v>103</v>
      </c>
      <c r="G15" s="188"/>
      <c r="H15" s="189"/>
      <c r="I15" s="78" t="s">
        <v>107</v>
      </c>
      <c r="J15" s="79" t="s">
        <v>225</v>
      </c>
      <c r="K15" s="80" t="s">
        <v>226</v>
      </c>
      <c r="L15" s="80" t="s">
        <v>125</v>
      </c>
    </row>
    <row r="16" spans="1:24" s="58" customFormat="1" ht="20.149999999999999" customHeight="1">
      <c r="A16" s="75" t="s">
        <v>227</v>
      </c>
      <c r="B16" s="76" t="s">
        <v>19</v>
      </c>
      <c r="C16" s="77">
        <v>48.99</v>
      </c>
      <c r="D16" s="77">
        <v>0</v>
      </c>
      <c r="E16" s="77">
        <v>48.99</v>
      </c>
      <c r="F16" s="187" t="s">
        <v>103</v>
      </c>
      <c r="G16" s="188"/>
      <c r="H16" s="189"/>
      <c r="I16" s="78" t="s">
        <v>107</v>
      </c>
      <c r="J16" s="79" t="s">
        <v>228</v>
      </c>
      <c r="K16" s="80" t="s">
        <v>229</v>
      </c>
      <c r="L16" s="80" t="s">
        <v>186</v>
      </c>
    </row>
    <row r="17" spans="1:17" s="58" customFormat="1" ht="20.149999999999999" customHeight="1">
      <c r="A17" s="75"/>
      <c r="B17" s="76"/>
      <c r="C17" s="77"/>
      <c r="D17" s="77"/>
      <c r="E17" s="77"/>
      <c r="F17" s="81"/>
      <c r="G17" s="83"/>
      <c r="H17" s="82"/>
      <c r="I17" s="78"/>
      <c r="J17" s="79"/>
      <c r="K17" s="80"/>
      <c r="L17" s="80"/>
    </row>
    <row r="18" spans="1:17" s="58" customFormat="1" ht="20.149999999999999" customHeight="1">
      <c r="A18" s="75"/>
      <c r="B18" s="76"/>
      <c r="C18" s="77"/>
      <c r="D18" s="77"/>
      <c r="E18" s="77"/>
      <c r="F18" s="81"/>
      <c r="G18" s="83"/>
      <c r="H18" s="82"/>
      <c r="I18" s="78"/>
      <c r="J18" s="79"/>
      <c r="K18" s="80"/>
      <c r="L18" s="80"/>
    </row>
    <row r="19" spans="1:17" s="58" customFormat="1" ht="20.149999999999999" customHeight="1">
      <c r="A19" s="75"/>
      <c r="B19" s="76"/>
      <c r="C19" s="77"/>
      <c r="D19" s="77"/>
      <c r="E19" s="77"/>
      <c r="F19" s="81"/>
      <c r="G19" s="83"/>
      <c r="H19" s="82"/>
      <c r="I19" s="78"/>
      <c r="J19" s="79"/>
      <c r="K19" s="80"/>
      <c r="L19" s="80"/>
    </row>
    <row r="20" spans="1:17" s="58" customFormat="1" ht="20.149999999999999" customHeight="1">
      <c r="A20" s="75"/>
      <c r="B20" s="76"/>
      <c r="C20" s="77"/>
      <c r="D20" s="77"/>
      <c r="E20" s="77"/>
      <c r="F20" s="187"/>
      <c r="G20" s="188"/>
      <c r="H20" s="189"/>
      <c r="I20" s="78"/>
      <c r="J20" s="79"/>
      <c r="K20" s="80"/>
      <c r="L20" s="80"/>
      <c r="N20" s="58" t="b">
        <f>OR(F20&lt;100,LEN(F20)=2)</f>
        <v>1</v>
      </c>
      <c r="O20" s="58" t="b">
        <f>OR(G20&lt;1000,LEN(G20)=3)</f>
        <v>1</v>
      </c>
      <c r="P20" s="58" t="b">
        <f>IF(H20&lt;1000,TRUE)</f>
        <v>1</v>
      </c>
      <c r="Q20" s="58" t="e">
        <f>OR(#REF!&lt;100000,LEN(#REF!)=5)</f>
        <v>#REF!</v>
      </c>
    </row>
    <row r="21" spans="1:17" s="58" customFormat="1" ht="20.149999999999999" customHeight="1">
      <c r="A21" s="75"/>
      <c r="B21" s="76"/>
      <c r="C21" s="77"/>
      <c r="D21" s="77"/>
      <c r="E21" s="77"/>
      <c r="F21" s="187"/>
      <c r="G21" s="188"/>
      <c r="H21" s="189"/>
      <c r="I21" s="78"/>
      <c r="J21" s="79"/>
      <c r="K21" s="80"/>
      <c r="L21" s="80"/>
      <c r="N21" s="58" t="b">
        <f>OR(F21&lt;100,LEN(F21)=2)</f>
        <v>1</v>
      </c>
      <c r="O21" s="58" t="b">
        <f>OR(G21&lt;1000,LEN(G21)=3)</f>
        <v>1</v>
      </c>
      <c r="P21" s="58" t="b">
        <f>IF(H21&lt;1000,TRUE)</f>
        <v>1</v>
      </c>
      <c r="Q21" s="58" t="e">
        <f>OR(#REF!&lt;100000,LEN(#REF!)=5)</f>
        <v>#REF!</v>
      </c>
    </row>
    <row r="22" spans="1:17" s="58" customFormat="1" ht="20.149999999999999" customHeight="1" thickBot="1">
      <c r="A22" s="190" t="s">
        <v>96</v>
      </c>
      <c r="B22" s="191"/>
      <c r="C22" s="84">
        <f>SUM(C11:C21)</f>
        <v>115.19</v>
      </c>
      <c r="D22" s="84">
        <f>SUM(D11:D21)</f>
        <v>0.76</v>
      </c>
      <c r="E22" s="84">
        <f>SUM(E11:E21)</f>
        <v>114.43</v>
      </c>
      <c r="F22" s="192"/>
      <c r="G22" s="193"/>
      <c r="H22" s="194"/>
      <c r="I22" s="85"/>
      <c r="J22" s="86"/>
      <c r="K22" s="87"/>
      <c r="L22" s="88"/>
    </row>
    <row r="25" spans="1:17" s="89" customFormat="1" ht="15.5">
      <c r="B25" s="195" t="s">
        <v>97</v>
      </c>
      <c r="C25" s="196"/>
    </row>
    <row r="26" spans="1:17" s="89" customFormat="1" ht="15.5">
      <c r="B26" s="90" t="s">
        <v>24</v>
      </c>
      <c r="C26" s="91" t="s">
        <v>25</v>
      </c>
    </row>
    <row r="27" spans="1:17" s="89" customFormat="1" ht="15.5">
      <c r="B27" s="90" t="s">
        <v>19</v>
      </c>
      <c r="C27" s="91" t="s">
        <v>26</v>
      </c>
    </row>
    <row r="28" spans="1:17" s="89" customFormat="1" ht="15.5">
      <c r="B28" s="90" t="s">
        <v>27</v>
      </c>
      <c r="C28" s="91" t="s">
        <v>98</v>
      </c>
    </row>
    <row r="29" spans="1:17" s="89" customFormat="1" ht="15.5">
      <c r="B29" s="90" t="s">
        <v>83</v>
      </c>
      <c r="C29" s="91" t="s">
        <v>99</v>
      </c>
    </row>
    <row r="30" spans="1:17" s="89" customFormat="1" ht="15.5">
      <c r="B30" s="92" t="s">
        <v>21</v>
      </c>
      <c r="C30" s="93" t="s">
        <v>29</v>
      </c>
    </row>
    <row r="33" spans="2:3" ht="13">
      <c r="B33" s="186"/>
      <c r="C33" s="186"/>
    </row>
  </sheetData>
  <mergeCells count="22">
    <mergeCell ref="B33:C33"/>
    <mergeCell ref="F11:H11"/>
    <mergeCell ref="F20:H20"/>
    <mergeCell ref="B1:D1"/>
    <mergeCell ref="B2:D2"/>
    <mergeCell ref="A5:L5"/>
    <mergeCell ref="A7:A9"/>
    <mergeCell ref="F7:H7"/>
    <mergeCell ref="I7:I9"/>
    <mergeCell ref="J7:J9"/>
    <mergeCell ref="K7:K9"/>
    <mergeCell ref="L7:L9"/>
    <mergeCell ref="F8:H9"/>
    <mergeCell ref="F12:H12"/>
    <mergeCell ref="F13:H13"/>
    <mergeCell ref="B25:C25"/>
    <mergeCell ref="F14:H14"/>
    <mergeCell ref="F16:H16"/>
    <mergeCell ref="F21:H21"/>
    <mergeCell ref="A22:B22"/>
    <mergeCell ref="F22:H22"/>
    <mergeCell ref="F15:H15"/>
  </mergeCells>
  <conditionalFormatting sqref="A11:A21">
    <cfRule type="expression" dxfId="100" priority="8" stopIfTrue="1">
      <formula>AND(NOT(ISBLANK(C11)),ISBLANK(A11))</formula>
    </cfRule>
  </conditionalFormatting>
  <conditionalFormatting sqref="B11:B21">
    <cfRule type="expression" dxfId="99" priority="7" stopIfTrue="1">
      <formula>AND(NOT(ISBLANK(C11)),ISBLANK(B11))</formula>
    </cfRule>
  </conditionalFormatting>
  <conditionalFormatting sqref="B1:D2">
    <cfRule type="expression" dxfId="98" priority="6" stopIfTrue="1">
      <formula>ISBLANK(B1)</formula>
    </cfRule>
  </conditionalFormatting>
  <conditionalFormatting sqref="C3">
    <cfRule type="expression" dxfId="97" priority="5" stopIfTrue="1">
      <formula>ISBLANK(C3)</formula>
    </cfRule>
  </conditionalFormatting>
  <conditionalFormatting sqref="E3">
    <cfRule type="expression" dxfId="96" priority="1" stopIfTrue="1">
      <formula>ISBLANK(E3)</formula>
    </cfRule>
  </conditionalFormatting>
  <conditionalFormatting sqref="I11:I21">
    <cfRule type="expression" priority="2" stopIfTrue="1">
      <formula>AND(SUM($N11:$R11)&gt;0,NOT(ISBLANK(I11)))</formula>
    </cfRule>
    <cfRule type="expression" dxfId="95" priority="3" stopIfTrue="1">
      <formula>SUM($N11:$R11)&gt;0</formula>
    </cfRule>
  </conditionalFormatting>
  <conditionalFormatting sqref="J11:L21">
    <cfRule type="expression" dxfId="94" priority="4" stopIfTrue="1">
      <formula>AND(NOT(ISBLANK($C11)),ISBLANK(J11))</formula>
    </cfRule>
  </conditionalFormatting>
  <dataValidations count="3">
    <dataValidation type="textLength" operator="lessThan" allowBlank="1" showInputMessage="1" showErrorMessage="1" sqref="B2:D2" xr:uid="{AB6A3836-D253-4E89-AE35-871C40650697}">
      <formula1>250</formula1>
    </dataValidation>
    <dataValidation type="date" allowBlank="1" showInputMessage="1" showErrorMessage="1" sqref="E3 C3" xr:uid="{C38DFAE6-7F03-48F3-930B-191BC3F7EA4C}">
      <formula1>44938</formula1>
      <formula2>73031</formula2>
    </dataValidation>
    <dataValidation type="list" allowBlank="1" showInputMessage="1" showErrorMessage="1" sqref="B11:B21" xr:uid="{0935CB7F-7DA5-4893-A4D6-F9BBF05D406B}">
      <formula1>$B$26:$B$30</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E8CF2-D8DF-4C42-850B-3FE412A06482}">
  <sheetPr>
    <tabColor theme="0"/>
  </sheetPr>
  <dimension ref="A1:X33"/>
  <sheetViews>
    <sheetView zoomScale="55" zoomScaleNormal="55" workbookViewId="0">
      <selection activeCell="D27" sqref="D27"/>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36.75" customHeight="1">
      <c r="A1" s="55" t="s">
        <v>86</v>
      </c>
      <c r="B1" s="160" t="s">
        <v>84</v>
      </c>
      <c r="C1" s="161"/>
      <c r="D1" s="161"/>
      <c r="E1" s="56"/>
      <c r="F1" s="56"/>
      <c r="G1" s="56"/>
      <c r="H1" s="56"/>
      <c r="I1" s="56"/>
      <c r="J1" s="57"/>
      <c r="K1" s="57"/>
      <c r="L1" s="57"/>
    </row>
    <row r="2" spans="1:24" s="58" customFormat="1" ht="36.75" customHeight="1">
      <c r="A2" s="59" t="s">
        <v>87</v>
      </c>
      <c r="B2" s="160" t="s">
        <v>85</v>
      </c>
      <c r="C2" s="161"/>
      <c r="D2" s="161"/>
      <c r="E2" s="60"/>
      <c r="F2" s="60"/>
      <c r="G2" s="60"/>
      <c r="H2" s="60"/>
      <c r="I2" s="60"/>
    </row>
    <row r="3" spans="1:24" s="58" customFormat="1" ht="36" customHeight="1">
      <c r="A3" s="61" t="s">
        <v>88</v>
      </c>
      <c r="B3" s="62" t="s">
        <v>3</v>
      </c>
      <c r="C3" s="63">
        <v>45150</v>
      </c>
      <c r="D3" s="62" t="s">
        <v>4</v>
      </c>
      <c r="E3" s="63">
        <v>45180</v>
      </c>
      <c r="F3" s="64"/>
    </row>
    <row r="4" spans="1:24" s="58" customFormat="1" ht="21.75" customHeight="1" thickBot="1">
      <c r="A4" s="65"/>
      <c r="B4" s="65"/>
      <c r="C4" s="65"/>
      <c r="D4" s="65"/>
      <c r="E4" s="65"/>
      <c r="F4" s="66"/>
      <c r="G4" s="66"/>
      <c r="H4" s="66"/>
      <c r="I4" s="65"/>
      <c r="J4" s="65"/>
      <c r="K4" s="65"/>
    </row>
    <row r="5" spans="1:24" s="58" customFormat="1" ht="36" customHeight="1" thickBot="1">
      <c r="A5" s="162" t="s">
        <v>89</v>
      </c>
      <c r="B5" s="163"/>
      <c r="C5" s="163"/>
      <c r="D5" s="163"/>
      <c r="E5" s="163"/>
      <c r="F5" s="163"/>
      <c r="G5" s="163"/>
      <c r="H5" s="163"/>
      <c r="I5" s="163"/>
      <c r="J5" s="163"/>
      <c r="K5" s="163"/>
      <c r="L5" s="164"/>
    </row>
    <row r="6" spans="1:24" s="58" customFormat="1" ht="21.75" customHeight="1">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32.25" customHeight="1">
      <c r="A9" s="167"/>
      <c r="B9" s="71"/>
      <c r="C9" s="71" t="s">
        <v>18</v>
      </c>
      <c r="D9" s="71" t="s">
        <v>18</v>
      </c>
      <c r="E9" s="71" t="s">
        <v>18</v>
      </c>
      <c r="F9" s="183"/>
      <c r="G9" s="184"/>
      <c r="H9" s="185"/>
      <c r="I9" s="173"/>
      <c r="J9" s="173"/>
      <c r="K9" s="176"/>
      <c r="L9" s="179"/>
    </row>
    <row r="10" spans="1:24" s="58" customFormat="1" ht="0.75" customHeight="1">
      <c r="A10" s="72"/>
      <c r="B10" s="71"/>
      <c r="C10" s="71"/>
      <c r="D10" s="71"/>
      <c r="E10" s="71"/>
      <c r="F10" s="71"/>
      <c r="G10" s="71"/>
      <c r="H10" s="71"/>
      <c r="I10" s="71"/>
      <c r="J10" s="73"/>
      <c r="K10" s="74"/>
      <c r="L10" s="74"/>
    </row>
    <row r="11" spans="1:24" s="58" customFormat="1" ht="20.149999999999999" customHeight="1">
      <c r="A11" s="75">
        <v>45153</v>
      </c>
      <c r="B11" s="76" t="s">
        <v>19</v>
      </c>
      <c r="C11" s="77">
        <v>200</v>
      </c>
      <c r="D11" s="77">
        <v>0</v>
      </c>
      <c r="E11" s="77">
        <v>200</v>
      </c>
      <c r="F11" s="187" t="s">
        <v>109</v>
      </c>
      <c r="G11" s="188"/>
      <c r="H11" s="189"/>
      <c r="I11" s="78" t="s">
        <v>85</v>
      </c>
      <c r="J11" s="96" t="s">
        <v>110</v>
      </c>
      <c r="K11" s="80" t="s">
        <v>111</v>
      </c>
      <c r="L11" s="97" t="s">
        <v>112</v>
      </c>
      <c r="N11" s="58" t="b">
        <f>OR(F11&lt;100,LEN(F11)=2)</f>
        <v>0</v>
      </c>
      <c r="O11" s="58" t="b">
        <f>OR(G11&lt;1000,LEN(G11)=3)</f>
        <v>1</v>
      </c>
      <c r="P11" s="58" t="b">
        <f>IF(H11&lt;1000,TRUE)</f>
        <v>1</v>
      </c>
      <c r="Q11" s="58" t="e">
        <f>OR(#REF!&lt;100000,LEN(#REF!)=5)</f>
        <v>#REF!</v>
      </c>
    </row>
    <row r="12" spans="1:24" s="58" customFormat="1" ht="20.149999999999999" customHeight="1">
      <c r="A12" s="75">
        <v>45177</v>
      </c>
      <c r="B12" s="76" t="s">
        <v>19</v>
      </c>
      <c r="C12" s="77">
        <v>1000</v>
      </c>
      <c r="D12" s="77">
        <v>0</v>
      </c>
      <c r="E12" s="77">
        <v>1000</v>
      </c>
      <c r="F12" s="187" t="s">
        <v>109</v>
      </c>
      <c r="G12" s="188"/>
      <c r="H12" s="189"/>
      <c r="I12" s="78" t="s">
        <v>85</v>
      </c>
      <c r="J12" s="97" t="s">
        <v>230</v>
      </c>
      <c r="K12" s="80" t="s">
        <v>111</v>
      </c>
      <c r="L12" s="97" t="s">
        <v>112</v>
      </c>
    </row>
    <row r="13" spans="1:24" s="58" customFormat="1" ht="20.149999999999999" customHeight="1">
      <c r="A13" s="75"/>
      <c r="B13" s="76"/>
      <c r="C13" s="77"/>
      <c r="D13" s="77"/>
      <c r="E13" s="77"/>
      <c r="F13" s="81"/>
      <c r="G13" s="83"/>
      <c r="H13" s="82"/>
      <c r="I13" s="78"/>
      <c r="J13" s="79"/>
      <c r="K13" s="80"/>
      <c r="L13" s="80"/>
    </row>
    <row r="14" spans="1:24" s="58" customFormat="1" ht="20.149999999999999" customHeight="1">
      <c r="A14" s="75"/>
      <c r="B14" s="76"/>
      <c r="C14" s="77"/>
      <c r="D14" s="77"/>
      <c r="E14" s="77"/>
      <c r="F14" s="81"/>
      <c r="G14" s="83"/>
      <c r="H14" s="82"/>
      <c r="I14" s="78"/>
      <c r="J14" s="79"/>
      <c r="K14" s="80"/>
      <c r="L14" s="80"/>
    </row>
    <row r="15" spans="1:24" s="58" customFormat="1" ht="20.149999999999999" customHeight="1">
      <c r="A15" s="75"/>
      <c r="B15" s="76"/>
      <c r="C15" s="77"/>
      <c r="D15" s="77"/>
      <c r="E15" s="77"/>
      <c r="F15" s="81"/>
      <c r="G15" s="83"/>
      <c r="H15" s="82"/>
      <c r="I15" s="78"/>
      <c r="J15" s="79"/>
      <c r="K15" s="80"/>
      <c r="L15" s="80"/>
    </row>
    <row r="16" spans="1:24" s="58" customFormat="1" ht="20.149999999999999" customHeight="1">
      <c r="A16" s="75"/>
      <c r="B16" s="76"/>
      <c r="C16" s="77"/>
      <c r="D16" s="77"/>
      <c r="E16" s="77"/>
      <c r="F16" s="81"/>
      <c r="G16" s="83"/>
      <c r="H16" s="82"/>
      <c r="I16" s="78"/>
      <c r="J16" s="79"/>
      <c r="K16" s="80"/>
      <c r="L16" s="80"/>
    </row>
    <row r="17" spans="1:17" s="58" customFormat="1" ht="20.149999999999999" customHeight="1">
      <c r="A17" s="75"/>
      <c r="B17" s="76"/>
      <c r="C17" s="77"/>
      <c r="D17" s="77"/>
      <c r="E17" s="77"/>
      <c r="F17" s="81"/>
      <c r="G17" s="83"/>
      <c r="H17" s="82"/>
      <c r="I17" s="78"/>
      <c r="J17" s="79"/>
      <c r="K17" s="80"/>
      <c r="L17" s="80"/>
    </row>
    <row r="18" spans="1:17" s="58" customFormat="1" ht="20.149999999999999" customHeight="1">
      <c r="A18" s="75"/>
      <c r="B18" s="76"/>
      <c r="C18" s="77"/>
      <c r="D18" s="77"/>
      <c r="E18" s="77"/>
      <c r="F18" s="81"/>
      <c r="G18" s="83"/>
      <c r="H18" s="82"/>
      <c r="I18" s="78"/>
      <c r="J18" s="79"/>
      <c r="K18" s="80"/>
      <c r="L18" s="80"/>
    </row>
    <row r="19" spans="1:17" s="58" customFormat="1" ht="20.149999999999999" customHeight="1">
      <c r="A19" s="75"/>
      <c r="B19" s="76"/>
      <c r="C19" s="77"/>
      <c r="D19" s="77"/>
      <c r="E19" s="77"/>
      <c r="F19" s="81"/>
      <c r="G19" s="83"/>
      <c r="H19" s="82"/>
      <c r="I19" s="78"/>
      <c r="J19" s="79"/>
      <c r="K19" s="80"/>
      <c r="L19" s="80"/>
    </row>
    <row r="20" spans="1:17" s="58" customFormat="1" ht="20.149999999999999" customHeight="1">
      <c r="A20" s="75"/>
      <c r="B20" s="76"/>
      <c r="C20" s="77"/>
      <c r="D20" s="77"/>
      <c r="E20" s="77"/>
      <c r="F20" s="187"/>
      <c r="G20" s="188"/>
      <c r="H20" s="189"/>
      <c r="I20" s="78"/>
      <c r="J20" s="79"/>
      <c r="K20" s="80"/>
      <c r="L20" s="80"/>
      <c r="N20" s="58" t="b">
        <f>OR(F20&lt;100,LEN(F20)=2)</f>
        <v>1</v>
      </c>
      <c r="O20" s="58" t="b">
        <f>OR(G20&lt;1000,LEN(G20)=3)</f>
        <v>1</v>
      </c>
      <c r="P20" s="58" t="b">
        <f>IF(H20&lt;1000,TRUE)</f>
        <v>1</v>
      </c>
      <c r="Q20" s="58" t="e">
        <f>OR(#REF!&lt;100000,LEN(#REF!)=5)</f>
        <v>#REF!</v>
      </c>
    </row>
    <row r="21" spans="1:17" s="58" customFormat="1" ht="20.149999999999999" customHeight="1">
      <c r="A21" s="75"/>
      <c r="B21" s="76"/>
      <c r="C21" s="77"/>
      <c r="D21" s="77"/>
      <c r="E21" s="77"/>
      <c r="F21" s="187"/>
      <c r="G21" s="188"/>
      <c r="H21" s="189"/>
      <c r="I21" s="78"/>
      <c r="J21" s="79"/>
      <c r="K21" s="80"/>
      <c r="L21" s="80"/>
      <c r="N21" s="58" t="b">
        <f>OR(F21&lt;100,LEN(F21)=2)</f>
        <v>1</v>
      </c>
      <c r="O21" s="58" t="b">
        <f>OR(G21&lt;1000,LEN(G21)=3)</f>
        <v>1</v>
      </c>
      <c r="P21" s="58" t="b">
        <f>IF(H21&lt;1000,TRUE)</f>
        <v>1</v>
      </c>
      <c r="Q21" s="58" t="e">
        <f>OR(#REF!&lt;100000,LEN(#REF!)=5)</f>
        <v>#REF!</v>
      </c>
    </row>
    <row r="22" spans="1:17" s="58" customFormat="1" ht="20.149999999999999" customHeight="1" thickBot="1">
      <c r="A22" s="190" t="s">
        <v>96</v>
      </c>
      <c r="B22" s="191"/>
      <c r="C22" s="84">
        <f>SUM(C11:C21)</f>
        <v>1200</v>
      </c>
      <c r="D22" s="84">
        <f>SUM(D11:D21)</f>
        <v>0</v>
      </c>
      <c r="E22" s="84">
        <f>SUM(E11:E21)</f>
        <v>1200</v>
      </c>
      <c r="F22" s="192"/>
      <c r="G22" s="193"/>
      <c r="H22" s="194"/>
      <c r="I22" s="85"/>
      <c r="J22" s="86"/>
      <c r="K22" s="87"/>
      <c r="L22" s="88"/>
    </row>
    <row r="25" spans="1:17" s="89" customFormat="1" ht="15.5">
      <c r="B25" s="195" t="s">
        <v>97</v>
      </c>
      <c r="C25" s="196"/>
    </row>
    <row r="26" spans="1:17" s="89" customFormat="1" ht="15.5">
      <c r="B26" s="90" t="s">
        <v>24</v>
      </c>
      <c r="C26" s="91" t="s">
        <v>25</v>
      </c>
    </row>
    <row r="27" spans="1:17" s="89" customFormat="1" ht="15.5">
      <c r="B27" s="90" t="s">
        <v>19</v>
      </c>
      <c r="C27" s="91" t="s">
        <v>26</v>
      </c>
    </row>
    <row r="28" spans="1:17" s="89" customFormat="1" ht="15.5">
      <c r="B28" s="90" t="s">
        <v>27</v>
      </c>
      <c r="C28" s="91" t="s">
        <v>98</v>
      </c>
    </row>
    <row r="29" spans="1:17" s="89" customFormat="1" ht="15.5">
      <c r="B29" s="90" t="s">
        <v>83</v>
      </c>
      <c r="C29" s="91" t="s">
        <v>99</v>
      </c>
    </row>
    <row r="30" spans="1:17" s="89" customFormat="1" ht="15.5">
      <c r="B30" s="92" t="s">
        <v>21</v>
      </c>
      <c r="C30" s="93" t="s">
        <v>29</v>
      </c>
    </row>
    <row r="33" spans="2:3" ht="13">
      <c r="B33" s="186"/>
      <c r="C33" s="186"/>
    </row>
  </sheetData>
  <mergeCells count="18">
    <mergeCell ref="B1:D1"/>
    <mergeCell ref="B2:D2"/>
    <mergeCell ref="A5:L5"/>
    <mergeCell ref="A7:A9"/>
    <mergeCell ref="F7:H7"/>
    <mergeCell ref="I7:I9"/>
    <mergeCell ref="J7:J9"/>
    <mergeCell ref="K7:K9"/>
    <mergeCell ref="L7:L9"/>
    <mergeCell ref="B25:C25"/>
    <mergeCell ref="B33:C33"/>
    <mergeCell ref="F8:H9"/>
    <mergeCell ref="F11:H11"/>
    <mergeCell ref="F20:H20"/>
    <mergeCell ref="F21:H21"/>
    <mergeCell ref="A22:B22"/>
    <mergeCell ref="F22:H22"/>
    <mergeCell ref="F12:H12"/>
  </mergeCells>
  <conditionalFormatting sqref="A11:A21">
    <cfRule type="expression" dxfId="93" priority="9" stopIfTrue="1">
      <formula>AND(NOT(ISBLANK(C11)),ISBLANK(A11))</formula>
    </cfRule>
  </conditionalFormatting>
  <conditionalFormatting sqref="B11:B21">
    <cfRule type="expression" dxfId="92" priority="8" stopIfTrue="1">
      <formula>AND(NOT(ISBLANK(C11)),ISBLANK(B11))</formula>
    </cfRule>
  </conditionalFormatting>
  <conditionalFormatting sqref="B1:D2">
    <cfRule type="expression" dxfId="91" priority="7" stopIfTrue="1">
      <formula>ISBLANK(B1)</formula>
    </cfRule>
  </conditionalFormatting>
  <conditionalFormatting sqref="C3">
    <cfRule type="expression" dxfId="90" priority="6" stopIfTrue="1">
      <formula>ISBLANK(C3)</formula>
    </cfRule>
  </conditionalFormatting>
  <conditionalFormatting sqref="E3">
    <cfRule type="expression" dxfId="89" priority="3" stopIfTrue="1">
      <formula>ISBLANK(E3)</formula>
    </cfRule>
  </conditionalFormatting>
  <conditionalFormatting sqref="I11:I21">
    <cfRule type="expression" priority="4" stopIfTrue="1">
      <formula>AND(SUM($N11:$R11)&gt;0,NOT(ISBLANK(I11)))</formula>
    </cfRule>
    <cfRule type="expression" dxfId="88" priority="5" stopIfTrue="1">
      <formula>SUM($N11:$R11)&gt;0</formula>
    </cfRule>
  </conditionalFormatting>
  <conditionalFormatting sqref="J11">
    <cfRule type="expression" dxfId="87" priority="2" stopIfTrue="1">
      <formula>AND(NOT(ISBLANK($C12)),ISBLANK(J11))</formula>
    </cfRule>
  </conditionalFormatting>
  <conditionalFormatting sqref="J11:L21">
    <cfRule type="expression" dxfId="86" priority="1" stopIfTrue="1">
      <formula>AND(NOT(ISBLANK($C11)),ISBLANK(J11))</formula>
    </cfRule>
  </conditionalFormatting>
  <dataValidations count="3">
    <dataValidation type="textLength" operator="lessThan" allowBlank="1" showInputMessage="1" showErrorMessage="1" sqref="B2:D2" xr:uid="{2BF3C243-44F5-44F6-8ADA-B1E9FF107118}">
      <formula1>250</formula1>
    </dataValidation>
    <dataValidation type="date" allowBlank="1" showInputMessage="1" showErrorMessage="1" sqref="E3 C3" xr:uid="{CDF3D1EE-C6C0-4EB1-8C49-D5A64395F70D}">
      <formula1>44938</formula1>
      <formula2>73031</formula2>
    </dataValidation>
    <dataValidation type="list" allowBlank="1" showInputMessage="1" showErrorMessage="1" sqref="B11:B21" xr:uid="{22BA203A-C0A0-436F-811D-45BA2F941178}">
      <formula1>$B$26:$B$30</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6456-697D-4630-8C29-925E544FC394}">
  <sheetPr>
    <tabColor theme="0"/>
  </sheetPr>
  <dimension ref="A1:X33"/>
  <sheetViews>
    <sheetView workbookViewId="0">
      <selection activeCell="E22" sqref="D22:E22"/>
    </sheetView>
  </sheetViews>
  <sheetFormatPr defaultColWidth="9.1796875" defaultRowHeight="12.5" outlineLevelCol="1"/>
  <cols>
    <col min="1" max="1" width="20.7265625" customWidth="1"/>
    <col min="2" max="2" width="10.7265625" customWidth="1"/>
    <col min="3" max="3" width="22.7265625" customWidth="1"/>
    <col min="4" max="5" width="20.7265625" customWidth="1"/>
    <col min="6" max="6" width="8.453125" customWidth="1"/>
    <col min="7" max="7" width="9" customWidth="1"/>
    <col min="8" max="8" width="11.7265625" bestFit="1" customWidth="1"/>
    <col min="9" max="9" width="29.7265625" customWidth="1"/>
    <col min="10" max="10" width="60.453125" bestFit="1" customWidth="1"/>
    <col min="11" max="11" width="27.453125" customWidth="1"/>
    <col min="12" max="12" width="36.453125" bestFit="1" customWidth="1"/>
    <col min="14" max="17" width="0" hidden="1" customWidth="1" outlineLevel="1"/>
    <col min="18" max="18" width="9.1796875" collapsed="1"/>
  </cols>
  <sheetData>
    <row r="1" spans="1:24" s="58" customFormat="1" ht="18">
      <c r="A1" s="55" t="s">
        <v>86</v>
      </c>
      <c r="B1" s="160" t="s">
        <v>84</v>
      </c>
      <c r="C1" s="161"/>
      <c r="D1" s="161"/>
      <c r="E1" s="56"/>
      <c r="F1" s="56"/>
      <c r="G1" s="56"/>
      <c r="H1" s="56"/>
      <c r="I1" s="56"/>
      <c r="J1" s="57"/>
      <c r="K1" s="57"/>
      <c r="L1" s="57"/>
    </row>
    <row r="2" spans="1:24" s="58" customFormat="1" ht="18">
      <c r="A2" s="59" t="s">
        <v>87</v>
      </c>
      <c r="B2" s="160" t="s">
        <v>85</v>
      </c>
      <c r="C2" s="161"/>
      <c r="D2" s="161"/>
      <c r="E2" s="60"/>
      <c r="F2" s="60"/>
      <c r="G2" s="60"/>
      <c r="H2" s="60"/>
      <c r="I2" s="60"/>
    </row>
    <row r="3" spans="1:24" s="58" customFormat="1" ht="36">
      <c r="A3" s="61" t="s">
        <v>88</v>
      </c>
      <c r="B3" s="62" t="s">
        <v>3</v>
      </c>
      <c r="C3" s="63">
        <v>45150</v>
      </c>
      <c r="D3" s="62" t="s">
        <v>4</v>
      </c>
      <c r="E3" s="63">
        <v>45180</v>
      </c>
      <c r="F3" s="64"/>
    </row>
    <row r="4" spans="1:24" s="58" customFormat="1" ht="18.5" thickBot="1">
      <c r="A4" s="65"/>
      <c r="B4" s="65"/>
      <c r="C4" s="65"/>
      <c r="D4" s="65"/>
      <c r="E4" s="65"/>
      <c r="F4" s="66"/>
      <c r="G4" s="66"/>
      <c r="H4" s="66"/>
      <c r="I4" s="65"/>
      <c r="J4" s="65"/>
      <c r="K4" s="65"/>
    </row>
    <row r="5" spans="1:24" s="58" customFormat="1" ht="18.5" thickBot="1">
      <c r="A5" s="162" t="s">
        <v>89</v>
      </c>
      <c r="B5" s="163"/>
      <c r="C5" s="163"/>
      <c r="D5" s="163"/>
      <c r="E5" s="163"/>
      <c r="F5" s="163"/>
      <c r="G5" s="163"/>
      <c r="H5" s="163"/>
      <c r="I5" s="163"/>
      <c r="J5" s="163"/>
      <c r="K5" s="163"/>
      <c r="L5" s="164"/>
    </row>
    <row r="6" spans="1:24" s="58" customFormat="1" ht="18">
      <c r="A6" s="65"/>
      <c r="B6" s="65"/>
      <c r="C6" s="65"/>
      <c r="D6" s="65"/>
      <c r="E6" s="65"/>
      <c r="F6" s="66"/>
      <c r="G6" s="66"/>
      <c r="H6" s="66"/>
      <c r="I6" s="65"/>
      <c r="J6" s="65"/>
      <c r="K6" s="65"/>
      <c r="L6" s="67"/>
    </row>
    <row r="7" spans="1:24" s="58" customFormat="1" ht="18">
      <c r="A7" s="165" t="s">
        <v>90</v>
      </c>
      <c r="B7" s="68" t="s">
        <v>6</v>
      </c>
      <c r="C7" s="68" t="s">
        <v>7</v>
      </c>
      <c r="D7" s="68" t="s">
        <v>6</v>
      </c>
      <c r="E7" s="68" t="s">
        <v>9</v>
      </c>
      <c r="F7" s="168" t="s">
        <v>91</v>
      </c>
      <c r="G7" s="169"/>
      <c r="H7" s="170"/>
      <c r="I7" s="171" t="s">
        <v>92</v>
      </c>
      <c r="J7" s="171" t="s">
        <v>93</v>
      </c>
      <c r="K7" s="174" t="s">
        <v>94</v>
      </c>
      <c r="L7" s="177" t="s">
        <v>13</v>
      </c>
      <c r="M7" s="69"/>
      <c r="N7" s="69"/>
      <c r="O7" s="69"/>
      <c r="P7" s="69"/>
      <c r="Q7" s="69"/>
      <c r="R7" s="69"/>
      <c r="S7" s="69"/>
      <c r="T7" s="69"/>
      <c r="U7" s="69"/>
      <c r="V7" s="69"/>
      <c r="W7" s="69"/>
      <c r="X7" s="69"/>
    </row>
    <row r="8" spans="1:24" s="58" customFormat="1" ht="18">
      <c r="A8" s="166"/>
      <c r="B8" s="70" t="s">
        <v>14</v>
      </c>
      <c r="C8" s="70" t="s">
        <v>15</v>
      </c>
      <c r="D8" s="70" t="s">
        <v>15</v>
      </c>
      <c r="E8" s="70" t="s">
        <v>15</v>
      </c>
      <c r="F8" s="180" t="s">
        <v>95</v>
      </c>
      <c r="G8" s="181"/>
      <c r="H8" s="182"/>
      <c r="I8" s="172"/>
      <c r="J8" s="172"/>
      <c r="K8" s="175"/>
      <c r="L8" s="178"/>
      <c r="M8" s="69"/>
      <c r="N8" s="69"/>
      <c r="O8" s="69"/>
      <c r="P8" s="69"/>
      <c r="Q8" s="69"/>
      <c r="R8" s="69"/>
      <c r="S8" s="69"/>
      <c r="T8" s="69"/>
      <c r="U8" s="69"/>
      <c r="V8" s="69"/>
      <c r="W8" s="69"/>
      <c r="X8" s="69"/>
    </row>
    <row r="9" spans="1:24" s="58" customFormat="1" ht="17.5">
      <c r="A9" s="167"/>
      <c r="B9" s="71"/>
      <c r="C9" s="71" t="s">
        <v>18</v>
      </c>
      <c r="D9" s="71" t="s">
        <v>18</v>
      </c>
      <c r="E9" s="71" t="s">
        <v>18</v>
      </c>
      <c r="F9" s="183"/>
      <c r="G9" s="184"/>
      <c r="H9" s="185"/>
      <c r="I9" s="173"/>
      <c r="J9" s="173"/>
      <c r="K9" s="176"/>
      <c r="L9" s="179"/>
    </row>
    <row r="10" spans="1:24" s="58" customFormat="1" ht="17.5">
      <c r="A10" s="72"/>
      <c r="B10" s="71"/>
      <c r="C10" s="71"/>
      <c r="D10" s="71"/>
      <c r="E10" s="71"/>
      <c r="F10" s="71"/>
      <c r="G10" s="71"/>
      <c r="H10" s="71"/>
      <c r="I10" s="71"/>
      <c r="J10" s="73"/>
      <c r="K10" s="74"/>
      <c r="L10" s="74"/>
    </row>
    <row r="11" spans="1:24" s="58" customFormat="1" ht="18">
      <c r="A11" s="75" t="s">
        <v>216</v>
      </c>
      <c r="B11" s="76" t="s">
        <v>27</v>
      </c>
      <c r="C11" s="77">
        <v>244.25</v>
      </c>
      <c r="D11" s="77">
        <v>40.71</v>
      </c>
      <c r="E11" s="77">
        <v>203.54</v>
      </c>
      <c r="F11" s="81" t="s">
        <v>210</v>
      </c>
      <c r="G11" s="83" t="s">
        <v>211</v>
      </c>
      <c r="H11" s="82">
        <v>37011</v>
      </c>
      <c r="I11" s="78" t="s">
        <v>85</v>
      </c>
      <c r="J11" s="79" t="s">
        <v>212</v>
      </c>
      <c r="K11" s="80" t="s">
        <v>53</v>
      </c>
      <c r="L11" s="80" t="s">
        <v>213</v>
      </c>
      <c r="N11" s="58" t="b">
        <f>OR(F11&lt;100,LEN(F11)=2)</f>
        <v>0</v>
      </c>
      <c r="O11" s="58" t="b">
        <f>OR(G11&lt;1000,LEN(G11)=3)</f>
        <v>0</v>
      </c>
      <c r="P11" s="58" t="b">
        <f>IF(H11&lt;1000,TRUE)</f>
        <v>0</v>
      </c>
      <c r="Q11" s="58" t="e">
        <f>OR(#REF!&lt;100000,LEN(#REF!)=5)</f>
        <v>#REF!</v>
      </c>
    </row>
    <row r="12" spans="1:24" s="58" customFormat="1" ht="18">
      <c r="A12" s="75" t="s">
        <v>218</v>
      </c>
      <c r="B12" s="76" t="s">
        <v>27</v>
      </c>
      <c r="C12" s="77">
        <v>188.67</v>
      </c>
      <c r="D12" s="77">
        <v>31.44</v>
      </c>
      <c r="E12" s="77">
        <v>157.22999999999999</v>
      </c>
      <c r="F12" s="81" t="s">
        <v>210</v>
      </c>
      <c r="G12" s="83" t="s">
        <v>211</v>
      </c>
      <c r="H12" s="82">
        <v>37011</v>
      </c>
      <c r="I12" s="78" t="s">
        <v>85</v>
      </c>
      <c r="J12" s="79" t="s">
        <v>212</v>
      </c>
      <c r="K12" s="80" t="s">
        <v>53</v>
      </c>
      <c r="L12" s="80" t="s">
        <v>213</v>
      </c>
    </row>
    <row r="13" spans="1:24" s="58" customFormat="1" ht="18">
      <c r="A13" s="75" t="s">
        <v>231</v>
      </c>
      <c r="B13" s="76" t="s">
        <v>27</v>
      </c>
      <c r="C13" s="77">
        <v>177.45</v>
      </c>
      <c r="D13" s="77">
        <v>29.58</v>
      </c>
      <c r="E13" s="77">
        <v>147.87</v>
      </c>
      <c r="F13" s="81" t="s">
        <v>210</v>
      </c>
      <c r="G13" s="83" t="s">
        <v>211</v>
      </c>
      <c r="H13" s="82">
        <v>37011</v>
      </c>
      <c r="I13" s="78" t="s">
        <v>85</v>
      </c>
      <c r="J13" s="79" t="s">
        <v>212</v>
      </c>
      <c r="K13" s="80" t="s">
        <v>53</v>
      </c>
      <c r="L13" s="80" t="s">
        <v>213</v>
      </c>
    </row>
    <row r="14" spans="1:24" s="58" customFormat="1" ht="18">
      <c r="A14" s="75"/>
      <c r="B14" s="76"/>
      <c r="C14" s="77"/>
      <c r="D14" s="77"/>
      <c r="E14" s="77"/>
      <c r="F14" s="81"/>
      <c r="G14" s="83"/>
      <c r="H14" s="82"/>
      <c r="I14" s="78"/>
      <c r="J14" s="79"/>
      <c r="K14" s="80"/>
      <c r="L14" s="80"/>
    </row>
    <row r="15" spans="1:24" s="58" customFormat="1" ht="18">
      <c r="A15" s="75"/>
      <c r="B15" s="76"/>
      <c r="C15" s="77"/>
      <c r="D15" s="77"/>
      <c r="E15" s="77"/>
      <c r="F15" s="81"/>
      <c r="G15" s="83"/>
      <c r="H15" s="82"/>
      <c r="I15" s="78"/>
      <c r="J15" s="79"/>
      <c r="K15" s="80"/>
      <c r="L15" s="80"/>
    </row>
    <row r="16" spans="1:24" s="58" customFormat="1" ht="18">
      <c r="A16" s="75"/>
      <c r="B16" s="76"/>
      <c r="C16" s="77"/>
      <c r="D16" s="77"/>
      <c r="E16" s="77"/>
      <c r="F16" s="81"/>
      <c r="G16" s="83"/>
      <c r="H16" s="82"/>
      <c r="I16" s="78"/>
      <c r="J16" s="79"/>
      <c r="K16" s="80"/>
      <c r="L16" s="80"/>
    </row>
    <row r="17" spans="1:17" s="58" customFormat="1" ht="18">
      <c r="A17" s="75"/>
      <c r="B17" s="76"/>
      <c r="C17" s="77"/>
      <c r="D17" s="77"/>
      <c r="E17" s="77"/>
      <c r="F17" s="81"/>
      <c r="G17" s="83"/>
      <c r="H17" s="82"/>
      <c r="I17" s="78"/>
      <c r="J17" s="79"/>
      <c r="K17" s="80"/>
      <c r="L17" s="80"/>
    </row>
    <row r="18" spans="1:17" s="58" customFormat="1" ht="18">
      <c r="A18" s="75"/>
      <c r="B18" s="76"/>
      <c r="C18" s="77"/>
      <c r="D18" s="77"/>
      <c r="E18" s="77"/>
      <c r="F18" s="81"/>
      <c r="G18" s="83"/>
      <c r="H18" s="82"/>
      <c r="I18" s="78"/>
      <c r="J18" s="79"/>
      <c r="K18" s="80"/>
      <c r="L18" s="80"/>
    </row>
    <row r="19" spans="1:17" s="58" customFormat="1" ht="18">
      <c r="A19" s="75"/>
      <c r="B19" s="76"/>
      <c r="C19" s="77"/>
      <c r="D19" s="77"/>
      <c r="E19" s="77"/>
      <c r="F19" s="81"/>
      <c r="G19" s="83"/>
      <c r="H19" s="82"/>
      <c r="I19" s="78"/>
      <c r="J19" s="79"/>
      <c r="K19" s="80"/>
      <c r="L19" s="80"/>
    </row>
    <row r="20" spans="1:17" s="58" customFormat="1" ht="18">
      <c r="A20" s="75"/>
      <c r="B20" s="76"/>
      <c r="C20" s="77"/>
      <c r="D20" s="77"/>
      <c r="E20" s="77"/>
      <c r="F20" s="187"/>
      <c r="G20" s="188"/>
      <c r="H20" s="189"/>
      <c r="I20" s="78"/>
      <c r="J20" s="79"/>
      <c r="K20" s="80"/>
      <c r="L20" s="80"/>
      <c r="N20" s="58" t="b">
        <f>OR(F20&lt;100,LEN(F20)=2)</f>
        <v>1</v>
      </c>
      <c r="O20" s="58" t="b">
        <f>OR(G20&lt;1000,LEN(G20)=3)</f>
        <v>1</v>
      </c>
      <c r="P20" s="58" t="b">
        <f>IF(H20&lt;1000,TRUE)</f>
        <v>1</v>
      </c>
      <c r="Q20" s="58" t="e">
        <f>OR(#REF!&lt;100000,LEN(#REF!)=5)</f>
        <v>#REF!</v>
      </c>
    </row>
    <row r="21" spans="1:17" s="58" customFormat="1" ht="18">
      <c r="A21" s="75"/>
      <c r="B21" s="76"/>
      <c r="C21" s="77"/>
      <c r="D21" s="77"/>
      <c r="E21" s="77"/>
      <c r="F21" s="187"/>
      <c r="G21" s="188"/>
      <c r="H21" s="189"/>
      <c r="I21" s="78"/>
      <c r="J21" s="79"/>
      <c r="K21" s="80"/>
      <c r="L21" s="80"/>
      <c r="N21" s="58" t="b">
        <f>OR(F21&lt;100,LEN(F21)=2)</f>
        <v>1</v>
      </c>
      <c r="O21" s="58" t="b">
        <f>OR(G21&lt;1000,LEN(G21)=3)</f>
        <v>1</v>
      </c>
      <c r="P21" s="58" t="b">
        <f>IF(H21&lt;1000,TRUE)</f>
        <v>1</v>
      </c>
      <c r="Q21" s="58" t="e">
        <f>OR(#REF!&lt;100000,LEN(#REF!)=5)</f>
        <v>#REF!</v>
      </c>
    </row>
    <row r="22" spans="1:17" s="58" customFormat="1" ht="18.5" thickBot="1">
      <c r="A22" s="190" t="s">
        <v>96</v>
      </c>
      <c r="B22" s="191"/>
      <c r="C22" s="84">
        <f>SUM(C11:C21)</f>
        <v>610.36999999999989</v>
      </c>
      <c r="D22" s="84">
        <f>SUM(D11:D21)</f>
        <v>101.73</v>
      </c>
      <c r="E22" s="84">
        <f>SUM(E11:E21)</f>
        <v>508.64</v>
      </c>
      <c r="F22" s="192"/>
      <c r="G22" s="193"/>
      <c r="H22" s="194"/>
      <c r="I22" s="85"/>
      <c r="J22" s="86"/>
      <c r="K22" s="87"/>
      <c r="L22" s="88"/>
    </row>
    <row r="25" spans="1:17" s="89" customFormat="1" ht="15.5">
      <c r="B25" s="195" t="s">
        <v>97</v>
      </c>
      <c r="C25" s="196"/>
    </row>
    <row r="26" spans="1:17" s="89" customFormat="1" ht="15.5">
      <c r="B26" s="90" t="s">
        <v>24</v>
      </c>
      <c r="C26" s="91" t="s">
        <v>25</v>
      </c>
    </row>
    <row r="27" spans="1:17" s="89" customFormat="1" ht="15.5">
      <c r="B27" s="90" t="s">
        <v>19</v>
      </c>
      <c r="C27" s="91" t="s">
        <v>26</v>
      </c>
    </row>
    <row r="28" spans="1:17" s="89" customFormat="1" ht="15.5">
      <c r="B28" s="90" t="s">
        <v>27</v>
      </c>
      <c r="C28" s="91" t="s">
        <v>98</v>
      </c>
    </row>
    <row r="29" spans="1:17" s="89" customFormat="1" ht="15.5">
      <c r="B29" s="90" t="s">
        <v>83</v>
      </c>
      <c r="C29" s="91" t="s">
        <v>99</v>
      </c>
    </row>
    <row r="30" spans="1:17" s="89" customFormat="1" ht="15.5">
      <c r="B30" s="92" t="s">
        <v>21</v>
      </c>
      <c r="C30" s="93" t="s">
        <v>29</v>
      </c>
    </row>
    <row r="33" spans="2:3" ht="13">
      <c r="B33" s="186"/>
      <c r="C33" s="186"/>
    </row>
  </sheetData>
  <mergeCells count="16">
    <mergeCell ref="B33:C33"/>
    <mergeCell ref="B1:D1"/>
    <mergeCell ref="B2:D2"/>
    <mergeCell ref="A5:L5"/>
    <mergeCell ref="A7:A9"/>
    <mergeCell ref="F7:H7"/>
    <mergeCell ref="I7:I9"/>
    <mergeCell ref="J7:J9"/>
    <mergeCell ref="K7:K9"/>
    <mergeCell ref="L7:L9"/>
    <mergeCell ref="F8:H9"/>
    <mergeCell ref="F20:H20"/>
    <mergeCell ref="F21:H21"/>
    <mergeCell ref="A22:B22"/>
    <mergeCell ref="F22:H22"/>
    <mergeCell ref="B25:C25"/>
  </mergeCells>
  <conditionalFormatting sqref="A11:A21">
    <cfRule type="expression" dxfId="85" priority="8" stopIfTrue="1">
      <formula>AND(NOT(ISBLANK(C11)),ISBLANK(A11))</formula>
    </cfRule>
  </conditionalFormatting>
  <conditionalFormatting sqref="B11:B21">
    <cfRule type="expression" dxfId="84" priority="7" stopIfTrue="1">
      <formula>AND(NOT(ISBLANK(C11)),ISBLANK(B11))</formula>
    </cfRule>
  </conditionalFormatting>
  <conditionalFormatting sqref="B1:D2">
    <cfRule type="expression" dxfId="83" priority="6" stopIfTrue="1">
      <formula>ISBLANK(B1)</formula>
    </cfRule>
  </conditionalFormatting>
  <conditionalFormatting sqref="C3">
    <cfRule type="expression" dxfId="82" priority="5" stopIfTrue="1">
      <formula>ISBLANK(C3)</formula>
    </cfRule>
  </conditionalFormatting>
  <conditionalFormatting sqref="E3">
    <cfRule type="expression" dxfId="81" priority="1" stopIfTrue="1">
      <formula>ISBLANK(E3)</formula>
    </cfRule>
  </conditionalFormatting>
  <conditionalFormatting sqref="I11:I21">
    <cfRule type="expression" priority="2" stopIfTrue="1">
      <formula>AND(SUM($N11:$R11)&gt;0,NOT(ISBLANK(I11)))</formula>
    </cfRule>
    <cfRule type="expression" dxfId="80" priority="3" stopIfTrue="1">
      <formula>SUM($N11:$R11)&gt;0</formula>
    </cfRule>
  </conditionalFormatting>
  <conditionalFormatting sqref="J11:L21">
    <cfRule type="expression" dxfId="79" priority="4" stopIfTrue="1">
      <formula>AND(NOT(ISBLANK($C11)),ISBLANK(J11))</formula>
    </cfRule>
  </conditionalFormatting>
  <dataValidations count="3">
    <dataValidation type="textLength" operator="lessThan" allowBlank="1" showInputMessage="1" showErrorMessage="1" sqref="B2:D2" xr:uid="{D7483567-28BD-471E-A0A4-6ED009F751C3}">
      <formula1>250</formula1>
    </dataValidation>
    <dataValidation type="date" allowBlank="1" showInputMessage="1" showErrorMessage="1" sqref="E3 C3" xr:uid="{EEF36D2F-D699-4D71-B586-76F4B1C19707}">
      <formula1>44938</formula1>
      <formula2>73031</formula2>
    </dataValidation>
    <dataValidation type="list" allowBlank="1" showInputMessage="1" showErrorMessage="1" sqref="B11:B21" xr:uid="{02D02F1D-A5FC-439E-80F1-C6D841F57FB4}">
      <formula1>$B$26:$B$30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Car Parking</vt:lpstr>
      <vt:lpstr>Facilities</vt:lpstr>
      <vt:lpstr>Facilities 2</vt:lpstr>
      <vt:lpstr>Greenspace</vt:lpstr>
      <vt:lpstr>HR</vt:lpstr>
      <vt:lpstr>Housing</vt:lpstr>
      <vt:lpstr>Housing 2</vt:lpstr>
      <vt:lpstr>Housing 3</vt:lpstr>
      <vt:lpstr>Housing 4</vt:lpstr>
      <vt:lpstr>Civic Support</vt:lpstr>
      <vt:lpstr>JWS</vt:lpstr>
      <vt:lpstr>JWS1</vt:lpstr>
      <vt:lpstr>JWS2</vt:lpstr>
      <vt:lpstr>Legal</vt:lpstr>
      <vt:lpstr>Theatre</vt:lpstr>
      <vt:lpstr>Theatre 2</vt:lpstr>
      <vt:lpstr>Example</vt:lpstr>
      <vt:lpstr>Sheet1</vt:lpstr>
      <vt:lpstr>'Car Parking'!Print_Area</vt:lpstr>
      <vt:lpstr>'Civic Support'!Print_Area</vt:lpstr>
      <vt:lpstr>Facilities!Print_Area</vt:lpstr>
      <vt:lpstr>Greenspace!Print_Area</vt:lpstr>
      <vt:lpstr>Housing!Print_Area</vt:lpstr>
      <vt:lpstr>'Housing 2'!Print_Area</vt:lpstr>
      <vt:lpstr>'Housing 3'!Print_Area</vt:lpstr>
      <vt:lpstr>HR!Print_Area</vt:lpstr>
      <vt:lpstr>JWS!Print_Area</vt:lpstr>
      <vt:lpstr>'JWS1'!Print_Area</vt:lpstr>
      <vt:lpstr>'JWS2'!Print_Area</vt:lpstr>
      <vt:lpstr>Legal!Print_Area</vt:lpstr>
      <vt:lpstr>Theatre!Print_Area</vt:lpstr>
      <vt:lpstr>'Theatre 2'!Print_Area</vt:lpstr>
    </vt:vector>
  </TitlesOfParts>
  <Manager/>
  <Company>SHBC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Hilda</dc:creator>
  <cp:keywords/>
  <dc:description/>
  <cp:lastModifiedBy>Patricia Corry</cp:lastModifiedBy>
  <cp:revision/>
  <dcterms:created xsi:type="dcterms:W3CDTF">2011-07-25T12:59:48Z</dcterms:created>
  <dcterms:modified xsi:type="dcterms:W3CDTF">2023-09-28T07:03:37Z</dcterms:modified>
  <cp:category/>
  <cp:contentStatus/>
</cp:coreProperties>
</file>