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comments16.xml" ContentType="application/vnd.openxmlformats-officedocument.spreadsheetml.comments+xml"/>
  <Override PartName="/xl/threadedComments/threadedComment16.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Patricia.Corry\Box\Transactions\Transparency reporting\Procurement cards (PUBLISHED DIRECTLY TO WEB)\"/>
    </mc:Choice>
  </mc:AlternateContent>
  <xr:revisionPtr revIDLastSave="0" documentId="8_{D7242EE4-CFF1-4FEE-B643-B389066FD22E}" xr6:coauthVersionLast="47" xr6:coauthVersionMax="47" xr10:uidLastSave="{00000000-0000-0000-0000-000000000000}"/>
  <bookViews>
    <workbookView xWindow="57480" yWindow="-120" windowWidth="29040" windowHeight="15840" firstSheet="3" activeTab="12" xr2:uid="{00000000-000D-0000-FFFF-FFFF00000000}"/>
  </bookViews>
  <sheets>
    <sheet name="Environment &amp; Community" sheetId="64" r:id="rId1"/>
    <sheet name="Facilities" sheetId="53" r:id="rId2"/>
    <sheet name="Family Support" sheetId="47" r:id="rId3"/>
    <sheet name="Finance" sheetId="54" r:id="rId4"/>
    <sheet name="Greenspace" sheetId="11" r:id="rId5"/>
    <sheet name="Housing" sheetId="34" r:id="rId6"/>
    <sheet name="Housing 2" sheetId="58" r:id="rId7"/>
    <sheet name="Housing 3" sheetId="60" r:id="rId8"/>
    <sheet name="HR" sheetId="61" r:id="rId9"/>
    <sheet name="HR &amp; OD" sheetId="56" r:id="rId10"/>
    <sheet name="JWS" sheetId="20" r:id="rId11"/>
    <sheet name="JWS1" sheetId="50" r:id="rId12"/>
    <sheet name="JWS2" sheetId="59" r:id="rId13"/>
    <sheet name="Legal" sheetId="62" r:id="rId14"/>
    <sheet name="Theatre" sheetId="18" r:id="rId15"/>
    <sheet name="Theatre 2" sheetId="57" r:id="rId16"/>
    <sheet name="Example" sheetId="3" state="hidden" r:id="rId17"/>
    <sheet name="Sheet1" sheetId="4" state="hidden" r:id="rId18"/>
  </sheets>
  <definedNames>
    <definedName name="_xlnm.Print_Area" localSheetId="0">'Environment &amp; Community'!$A$1:$L$31</definedName>
    <definedName name="_xlnm.Print_Area" localSheetId="1">Facilities!$A$1:$M$30</definedName>
    <definedName name="_xlnm.Print_Area" localSheetId="2">'Family Support'!$A$1:$L$21</definedName>
    <definedName name="_xlnm.Print_Area" localSheetId="3">Finance!$A$1:$L$30</definedName>
    <definedName name="_xlnm.Print_Area" localSheetId="4">Greenspace!$A$1:$L$30</definedName>
    <definedName name="_xlnm.Print_Area" localSheetId="5">Housing!$A$1:$L$32</definedName>
    <definedName name="_xlnm.Print_Area" localSheetId="6">'Housing 2'!$A$1:$L$30</definedName>
    <definedName name="_xlnm.Print_Area" localSheetId="7">'Housing 3'!$A$1:$L$31</definedName>
    <definedName name="_xlnm.Print_Area" localSheetId="8">HR!$A$1:$L$31</definedName>
    <definedName name="_xlnm.Print_Area" localSheetId="9">'HR &amp; OD'!$A$1:$L$38</definedName>
    <definedName name="_xlnm.Print_Area" localSheetId="10">JWS!$A$1:$L$30</definedName>
    <definedName name="_xlnm.Print_Area" localSheetId="11">'JWS1'!$A$1:$L$30</definedName>
    <definedName name="_xlnm.Print_Area" localSheetId="12">'JWS2'!$A$1:$L$43</definedName>
    <definedName name="_xlnm.Print_Area" localSheetId="13">Legal!$A$1:$L$30</definedName>
    <definedName name="_xlnm.Print_Area" localSheetId="14">Theatre!$A$1:$L$39</definedName>
    <definedName name="_xlnm.Print_Area" localSheetId="15">'Theatre 2'!$A$1:$L$30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53" l="1"/>
  <c r="D22" i="53"/>
  <c r="C22" i="53"/>
  <c r="Q21" i="53"/>
  <c r="P21" i="53"/>
  <c r="O21" i="53"/>
  <c r="N21" i="53"/>
  <c r="Q20" i="53"/>
  <c r="P20" i="53"/>
  <c r="O20" i="53"/>
  <c r="N20" i="53"/>
  <c r="Q11" i="53"/>
  <c r="P11" i="53"/>
  <c r="O11" i="53"/>
  <c r="N11" i="53"/>
  <c r="E35" i="59"/>
  <c r="D35" i="59"/>
  <c r="C35" i="59"/>
  <c r="Q11" i="59"/>
  <c r="P11" i="59"/>
  <c r="O11" i="59"/>
  <c r="N11" i="59"/>
  <c r="E22" i="62"/>
  <c r="D22" i="62"/>
  <c r="C22" i="62"/>
  <c r="Q21" i="62"/>
  <c r="P21" i="62"/>
  <c r="O21" i="62"/>
  <c r="N21" i="62"/>
  <c r="Q20" i="62"/>
  <c r="P20" i="62"/>
  <c r="O20" i="62"/>
  <c r="N20" i="62"/>
  <c r="Q11" i="62"/>
  <c r="P11" i="62"/>
  <c r="O11" i="62"/>
  <c r="N11" i="62"/>
  <c r="E22" i="57" l="1"/>
  <c r="D22" i="57"/>
  <c r="C22" i="57"/>
  <c r="Q21" i="57"/>
  <c r="P21" i="57"/>
  <c r="O21" i="57"/>
  <c r="N21" i="57"/>
  <c r="Q20" i="57"/>
  <c r="P20" i="57"/>
  <c r="O20" i="57"/>
  <c r="N20" i="57"/>
  <c r="Q11" i="57"/>
  <c r="P11" i="57"/>
  <c r="O11" i="57"/>
  <c r="N11" i="57"/>
  <c r="E22" i="64"/>
  <c r="D22" i="64"/>
  <c r="C22" i="64"/>
  <c r="Q21" i="64"/>
  <c r="P21" i="64"/>
  <c r="O21" i="64"/>
  <c r="N21" i="64"/>
  <c r="Q20" i="64"/>
  <c r="P20" i="64"/>
  <c r="O20" i="64"/>
  <c r="N20" i="64"/>
  <c r="Q11" i="64"/>
  <c r="P11" i="64"/>
  <c r="O11" i="64"/>
  <c r="N11" i="64"/>
  <c r="C30" i="18"/>
  <c r="B30" i="18"/>
  <c r="D30" i="18"/>
  <c r="E22" i="50"/>
  <c r="D22" i="50"/>
  <c r="C22" i="50"/>
  <c r="Q21" i="50"/>
  <c r="P21" i="50"/>
  <c r="O21" i="50"/>
  <c r="N21" i="50"/>
  <c r="E21" i="20"/>
  <c r="D21" i="20"/>
  <c r="C21" i="20"/>
  <c r="Q20" i="20"/>
  <c r="P20" i="20"/>
  <c r="O20" i="20"/>
  <c r="N20" i="20"/>
  <c r="Q19" i="20"/>
  <c r="P19" i="20"/>
  <c r="O19" i="20"/>
  <c r="N19" i="20"/>
  <c r="Q11" i="20"/>
  <c r="P11" i="20"/>
  <c r="O11" i="20"/>
  <c r="N11" i="20"/>
  <c r="E22" i="61"/>
  <c r="D22" i="61"/>
  <c r="C22" i="61"/>
  <c r="Q21" i="61"/>
  <c r="P21" i="61"/>
  <c r="O21" i="61"/>
  <c r="N21" i="61"/>
  <c r="Q20" i="61"/>
  <c r="P20" i="61"/>
  <c r="O20" i="61"/>
  <c r="N20" i="61"/>
  <c r="Q11" i="61"/>
  <c r="P11" i="61"/>
  <c r="O11" i="61"/>
  <c r="N11" i="61"/>
  <c r="E13" i="47"/>
  <c r="D13" i="47"/>
  <c r="C13" i="47"/>
  <c r="Q11" i="47"/>
  <c r="P11" i="47"/>
  <c r="O11" i="47"/>
  <c r="N11" i="47"/>
  <c r="E22" i="11" l="1"/>
  <c r="D22" i="11"/>
  <c r="C22" i="11"/>
  <c r="Q21" i="11"/>
  <c r="P21" i="11"/>
  <c r="O21" i="11"/>
  <c r="N21" i="11"/>
  <c r="Q20" i="11"/>
  <c r="P20" i="11"/>
  <c r="O20" i="11"/>
  <c r="N20" i="11"/>
  <c r="Q11" i="11"/>
  <c r="P11" i="11"/>
  <c r="O11" i="11"/>
  <c r="N11" i="11"/>
  <c r="E22" i="60" l="1"/>
  <c r="D22" i="60"/>
  <c r="C22" i="60"/>
  <c r="Q21" i="60"/>
  <c r="P21" i="60"/>
  <c r="O21" i="60"/>
  <c r="N21" i="60"/>
  <c r="Q20" i="60"/>
  <c r="P20" i="60"/>
  <c r="O20" i="60"/>
  <c r="N20" i="60"/>
  <c r="Q11" i="60"/>
  <c r="P11" i="60"/>
  <c r="O11" i="60"/>
  <c r="N11" i="60"/>
  <c r="E22" i="58" l="1"/>
  <c r="D22" i="58"/>
  <c r="C22" i="58"/>
  <c r="Q21" i="58"/>
  <c r="P21" i="58"/>
  <c r="O21" i="58"/>
  <c r="N21" i="58"/>
  <c r="Q20" i="58"/>
  <c r="P20" i="58"/>
  <c r="O20" i="58"/>
  <c r="N20" i="58"/>
  <c r="Q11" i="58"/>
  <c r="P11" i="58"/>
  <c r="O11" i="58"/>
  <c r="N11" i="58"/>
  <c r="E22" i="34" l="1"/>
  <c r="D22" i="34"/>
  <c r="C22" i="34"/>
  <c r="Q21" i="34"/>
  <c r="P21" i="34"/>
  <c r="O21" i="34"/>
  <c r="N21" i="34"/>
  <c r="Q20" i="34"/>
  <c r="P20" i="34"/>
  <c r="O20" i="34"/>
  <c r="N20" i="34"/>
  <c r="Q11" i="34"/>
  <c r="P11" i="34"/>
  <c r="O11" i="34"/>
  <c r="N11" i="34"/>
  <c r="D30" i="56" l="1"/>
  <c r="C30" i="56"/>
  <c r="E13" i="56"/>
  <c r="Q11" i="56"/>
  <c r="P11" i="56"/>
  <c r="O11" i="56"/>
  <c r="N11" i="56"/>
  <c r="E11" i="56"/>
  <c r="E30" i="56" s="1"/>
  <c r="E22" i="54" l="1"/>
  <c r="D22" i="54"/>
  <c r="C22" i="54"/>
  <c r="Q21" i="54"/>
  <c r="P21" i="54"/>
  <c r="O21" i="54"/>
  <c r="N21" i="54"/>
  <c r="Q20" i="54"/>
  <c r="P20" i="54"/>
  <c r="O20" i="54"/>
  <c r="N20" i="54"/>
  <c r="Q11" i="54"/>
  <c r="P11" i="54"/>
  <c r="O11" i="54"/>
  <c r="N11" i="54"/>
  <c r="E37" i="4" l="1"/>
  <c r="F37" i="4"/>
  <c r="D37" i="4"/>
  <c r="E33" i="4"/>
  <c r="F33" i="4"/>
  <c r="D33" i="4"/>
  <c r="E32" i="4"/>
  <c r="F32" i="4"/>
  <c r="D32" i="4"/>
  <c r="F26" i="4"/>
  <c r="D26" i="4"/>
  <c r="F24" i="4"/>
  <c r="D24" i="4"/>
  <c r="D25" i="4"/>
  <c r="D23" i="4"/>
  <c r="D20" i="4"/>
  <c r="D5" i="4"/>
  <c r="F5" i="4" s="1"/>
  <c r="F13" i="4"/>
  <c r="D11" i="4"/>
  <c r="F11" i="4" s="1"/>
  <c r="G26" i="4" s="1"/>
  <c r="F12" i="4"/>
  <c r="D10" i="4"/>
  <c r="F10" i="4" s="1"/>
  <c r="D9" i="4"/>
  <c r="F9" i="4" s="1"/>
  <c r="F4" i="4"/>
  <c r="G33" i="4" s="1"/>
  <c r="D8" i="4"/>
  <c r="F8" i="4" s="1"/>
  <c r="G25" i="4" s="1"/>
  <c r="D7" i="4"/>
  <c r="F7" i="4" s="1"/>
  <c r="F3" i="4"/>
  <c r="F2" i="4"/>
  <c r="D6" i="4"/>
  <c r="F6" i="4" s="1"/>
  <c r="G24" i="4" l="1"/>
  <c r="G32" i="4"/>
  <c r="G37" i="4"/>
  <c r="G23" i="4"/>
  <c r="E20" i="4"/>
  <c r="E23" i="4"/>
  <c r="G20" i="4"/>
  <c r="E25" i="4"/>
  <c r="E24" i="4"/>
  <c r="E26" i="4"/>
  <c r="F12" i="3" l="1"/>
  <c r="D13" i="3"/>
  <c r="F13" i="3" s="1"/>
  <c r="F14" i="3"/>
  <c r="D15" i="3"/>
  <c r="F15" i="3" s="1"/>
  <c r="F16" i="3"/>
  <c r="D17" i="3"/>
  <c r="F17" i="3" s="1"/>
  <c r="F18" i="3"/>
  <c r="F19" i="3"/>
  <c r="F20" i="3"/>
  <c r="F21" i="3"/>
  <c r="D22" i="3"/>
  <c r="F22" i="3" s="1"/>
  <c r="F23" i="3"/>
  <c r="F24" i="3"/>
  <c r="F25" i="3"/>
  <c r="F26" i="3"/>
  <c r="F27" i="3"/>
  <c r="F28" i="3"/>
  <c r="F29" i="3"/>
  <c r="F30" i="3"/>
  <c r="F31" i="3"/>
  <c r="D12" i="3"/>
  <c r="D14" i="3"/>
  <c r="D16" i="3"/>
  <c r="D18" i="3"/>
  <c r="D19" i="3"/>
  <c r="D20" i="3"/>
  <c r="D21" i="3"/>
  <c r="D23" i="3"/>
  <c r="D24" i="3"/>
  <c r="D25" i="3"/>
  <c r="D26" i="3"/>
  <c r="D27" i="3"/>
  <c r="D28" i="3"/>
  <c r="D29" i="3"/>
  <c r="D30" i="3"/>
  <c r="D31" i="3"/>
  <c r="C32" i="3"/>
  <c r="S31" i="3"/>
  <c r="R31" i="3"/>
  <c r="Q31" i="3"/>
  <c r="P31" i="3"/>
  <c r="S30" i="3"/>
  <c r="R30" i="3"/>
  <c r="Q30" i="3"/>
  <c r="P30" i="3"/>
  <c r="S29" i="3"/>
  <c r="R29" i="3"/>
  <c r="Q29" i="3"/>
  <c r="P29" i="3"/>
  <c r="S28" i="3"/>
  <c r="R28" i="3"/>
  <c r="Q28" i="3"/>
  <c r="P28" i="3"/>
  <c r="S27" i="3"/>
  <c r="R27" i="3"/>
  <c r="Q27" i="3"/>
  <c r="P27" i="3"/>
  <c r="S26" i="3"/>
  <c r="R26" i="3"/>
  <c r="Q26" i="3"/>
  <c r="P26" i="3"/>
  <c r="S25" i="3"/>
  <c r="R25" i="3"/>
  <c r="Q25" i="3"/>
  <c r="P25" i="3"/>
  <c r="S24" i="3"/>
  <c r="R24" i="3"/>
  <c r="Q24" i="3"/>
  <c r="P24" i="3"/>
  <c r="S23" i="3"/>
  <c r="R23" i="3"/>
  <c r="Q23" i="3"/>
  <c r="P23" i="3"/>
  <c r="S22" i="3"/>
  <c r="R22" i="3"/>
  <c r="Q22" i="3"/>
  <c r="P22" i="3"/>
  <c r="S21" i="3"/>
  <c r="R21" i="3"/>
  <c r="Q21" i="3"/>
  <c r="P21" i="3"/>
  <c r="S20" i="3"/>
  <c r="R20" i="3"/>
  <c r="Q20" i="3"/>
  <c r="P20" i="3"/>
  <c r="S19" i="3"/>
  <c r="R19" i="3"/>
  <c r="Q19" i="3"/>
  <c r="P19" i="3"/>
  <c r="S18" i="3"/>
  <c r="R18" i="3"/>
  <c r="Q18" i="3"/>
  <c r="P18" i="3"/>
  <c r="S17" i="3"/>
  <c r="R17" i="3"/>
  <c r="Q17" i="3"/>
  <c r="P17" i="3"/>
  <c r="S16" i="3"/>
  <c r="R16" i="3"/>
  <c r="Q16" i="3"/>
  <c r="P16" i="3"/>
  <c r="S15" i="3"/>
  <c r="R15" i="3"/>
  <c r="Q15" i="3"/>
  <c r="P15" i="3"/>
  <c r="S14" i="3"/>
  <c r="R14" i="3"/>
  <c r="Q14" i="3"/>
  <c r="P14" i="3"/>
  <c r="S13" i="3"/>
  <c r="R13" i="3"/>
  <c r="Q13" i="3"/>
  <c r="P13" i="3"/>
  <c r="S12" i="3"/>
  <c r="R12" i="3"/>
  <c r="Q12" i="3"/>
  <c r="P12" i="3"/>
  <c r="D32" i="3" l="1"/>
  <c r="F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tc={087CC6AC-667D-4C53-A8F7-CB58A41257A4}</author>
    <author>tc={53ECF203-A9DE-470E-A6F7-1A62B394BA00}</author>
    <author>tc={3E3ADA47-3089-48F8-A807-749F3D872B95}</author>
    <author>tc={DC00E9BD-3FAA-4B77-A31C-1AF635287497}</author>
    <author>tc={D8D7C194-1D64-4804-9E39-6113CF209998}</author>
    <author>tc={2FABB0C4-73C2-45C0-81E4-B18122FD6DF3}</author>
    <author>tc={9A7484C2-CFDB-43D4-9BA1-2886CC2C9A6D}</author>
    <author>tc={61695056-6268-4112-9B0F-F09FBF3FE2FD}</author>
    <author>tc={5621B615-1102-436E-8430-3A322D0D2284}</author>
    <author>tc={4ADA9F92-4AEE-4435-8C1B-4BED21A43725}</author>
    <author>tc={8F8E6C9A-3F76-463B-B4C2-C21F50862778}</author>
    <author>tc={5F1114DA-97A9-40D5-80C2-3245ED33C910}</author>
  </authors>
  <commentList>
    <comment ref="B1" authorId="0" shapeId="0" xr:uid="{087CC6AC-667D-4C53-A8F7-CB58A41257A4}">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53ECF203-A9DE-470E-A6F7-1A62B394BA00}">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3E3ADA47-3089-48F8-A807-749F3D872B95}">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DC00E9BD-3FAA-4B77-A31C-1AF635287497}">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D8D7C194-1D64-4804-9E39-6113CF209998}">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FABB0C4-73C2-45C0-81E4-B18122FD6DF3}">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9A7484C2-CFDB-43D4-9BA1-2886CC2C9A6D}">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61695056-6268-4112-9B0F-F09FBF3FE2FD}">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5621B615-1102-436E-8430-3A322D0D2284}">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4ADA9F92-4AEE-4435-8C1B-4BED21A43725}">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8F8E6C9A-3F76-463B-B4C2-C21F50862778}">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5F1114DA-97A9-40D5-80C2-3245ED33C910}">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tc={6EF2E386-A8A4-4E8C-A24E-D693D7CA73C3}</author>
    <author>tc={5B9E513E-AE5F-45C2-A988-51623AA443AC}</author>
    <author>tc={5472E668-150D-4745-899E-4DEDB5EE2481}</author>
    <author>tc={15B65F7E-CB2A-43C3-87E3-6AAE78762195}</author>
    <author>tc={93360F7C-F321-4E01-A7B3-9BD2F50A589F}</author>
    <author>tc={4CA4327F-CDD6-497B-A103-281A6C8721BE}</author>
    <author>tc={BF1B46C3-D888-4FFF-B673-F1C3E71405B3}</author>
    <author>tc={5BA33D6A-96C0-4CF8-85D9-9FC6424C3585}</author>
    <author>tc={A5B78290-8B5A-4823-817B-67A6BA6F3D9D}</author>
    <author>tc={CCA952B6-D296-4238-A0CA-9CE22A4D83D3}</author>
    <author>tc={2EA7DA23-5725-48F6-BEB5-0A77EE4E73BA}</author>
    <author>tc={E7D6CB97-33DD-4AF0-A81B-03FF43E82746}</author>
  </authors>
  <commentList>
    <comment ref="B1" authorId="0" shapeId="0" xr:uid="{6EF2E386-A8A4-4E8C-A24E-D693D7CA73C3}">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5B9E513E-AE5F-45C2-A988-51623AA443AC}">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5472E668-150D-4745-899E-4DEDB5EE2481}">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15B65F7E-CB2A-43C3-87E3-6AAE7876219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93360F7C-F321-4E01-A7B3-9BD2F50A589F}">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4CA4327F-CDD6-497B-A103-281A6C8721BE}">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BF1B46C3-D888-4FFF-B673-F1C3E71405B3}">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5BA33D6A-96C0-4CF8-85D9-9FC6424C3585}">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A5B78290-8B5A-4823-817B-67A6BA6F3D9D}">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CCA952B6-D296-4238-A0CA-9CE22A4D83D3}">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2EA7DA23-5725-48F6-BEB5-0A77EE4E73BA}">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E7D6CB97-33DD-4AF0-A81B-03FF43E82746}">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tc={69C1CA20-7B8D-47D8-8890-DD55CD482146}</author>
    <author>tc={62349007-59BE-42F8-90E4-78939D05B6E9}</author>
    <author>tc={BA449F1F-7AFD-49DE-B433-DDE608399284}</author>
    <author>tc={6D1E3F0F-207B-4D8F-A909-9CAAD8AF4D1F}</author>
    <author>tc={BAF6299D-FF28-4A59-8EEC-8FB72478AA43}</author>
    <author>tc={2E7D26D5-057C-4964-8F05-CFE457171D64}</author>
    <author>tc={CC0137A4-6120-4070-B738-4146A209A67C}</author>
    <author>tc={628D5C46-A5CB-4D4B-B7C9-E7CFAE8DDA9B}</author>
    <author>tc={CD306254-AD94-45A6-A8B9-0A0764980449}</author>
    <author>tc={FCBDE868-FC16-4404-B4C5-5F810EE9D752}</author>
    <author>tc={82399CAD-B22B-41BE-9A59-04405DEFF7DD}</author>
    <author>tc={36AF0036-CC6E-4E56-A633-07D7F9DE7EBF}</author>
  </authors>
  <commentList>
    <comment ref="B1" authorId="0" shapeId="0" xr:uid="{69C1CA20-7B8D-47D8-8890-DD55CD482146}">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62349007-59BE-42F8-90E4-78939D05B6E9}">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BA449F1F-7AFD-49DE-B433-DDE608399284}">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6D1E3F0F-207B-4D8F-A909-9CAAD8AF4D1F}">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BAF6299D-FF28-4A59-8EEC-8FB72478AA43}">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E7D26D5-057C-4964-8F05-CFE457171D64}">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C0137A4-6120-4070-B738-4146A209A67C}">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628D5C46-A5CB-4D4B-B7C9-E7CFAE8DDA9B}">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CD306254-AD94-45A6-A8B9-0A0764980449}">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FCBDE868-FC16-4404-B4C5-5F810EE9D752}">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82399CAD-B22B-41BE-9A59-04405DEFF7D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36AF0036-CC6E-4E56-A633-07D7F9DE7EB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tc={DA66B80A-9F6F-4614-B152-F87CD08A6A01}</author>
    <author>tc={6EF6DF9D-C389-4260-BB2A-B53446506124}</author>
    <author>tc={3BB02A41-4F55-47B5-BCA2-14B70A8DE06A}</author>
    <author>tc={C9E53AD9-C983-4F4F-938B-054621426535}</author>
    <author>tc={5BF9AD1E-8AD2-4613-83C0-9F921277F719}</author>
    <author>tc={9D87E679-72CD-45E5-B382-ED0C96467ECD}</author>
    <author>tc={C4D0F19F-0232-4461-9824-0C4126250A72}</author>
    <author>tc={4491F104-8402-4A25-BD7C-A1FD95B860B1}</author>
    <author>tc={01DC6C11-C5B8-4885-8A8C-5039580DF15D}</author>
    <author>tc={9A8CE029-6965-40EF-B8FE-D9296640BE45}</author>
    <author>tc={CE5A326F-5651-4157-AADA-323D4F7F73FC}</author>
    <author>tc={0E89E9A1-C6BE-49AC-A621-E3CF85D246CE}</author>
  </authors>
  <commentList>
    <comment ref="B1" authorId="0" shapeId="0" xr:uid="{DA66B80A-9F6F-4614-B152-F87CD08A6A01}">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6EF6DF9D-C389-4260-BB2A-B53446506124}">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3BB02A41-4F55-47B5-BCA2-14B70A8DE06A}">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C9E53AD9-C983-4F4F-938B-05462142653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5BF9AD1E-8AD2-4613-83C0-9F921277F719}">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9D87E679-72CD-45E5-B382-ED0C96467ECD}">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4D0F19F-0232-4461-9824-0C4126250A72}">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4491F104-8402-4A25-BD7C-A1FD95B860B1}">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01DC6C11-C5B8-4885-8A8C-5039580DF15D}">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9A8CE029-6965-40EF-B8FE-D9296640BE45}">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CE5A326F-5651-4157-AADA-323D4F7F73F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13" authorId="11" shapeId="0" xr:uid="{0E89E9A1-C6BE-49AC-A621-E3CF85D246CE}">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tc={91EE33AE-60BF-4511-9C21-FDDA9A046A1E}</author>
    <author>tc={64DE26B3-EF0A-4FFA-A356-5A9BD0AEA7B6}</author>
    <author>tc={C218A0D7-0628-4AC9-8D1C-F5CB65F2C0D1}</author>
    <author>tc={0A16821C-1307-49C0-B0D8-E339E81CB073}</author>
    <author>tc={28EE4FD8-A582-4287-8264-27F4890159A3}</author>
    <author>tc={A963DA81-481E-4A49-8895-F3EE74282DDC}</author>
    <author>tc={0CDE563A-C96A-4F7D-B0CF-E699D3A98047}</author>
    <author>tc={78985E66-9D25-4479-82A2-E4EEF03B52DF}</author>
    <author>tc={2B5709A3-240D-44A4-A943-67B8813BC8F4}</author>
    <author>tc={08DC137D-8568-43BD-AFFF-63A132974E0F}</author>
    <author>tc={3B48C30F-3CFB-4597-A712-2B5206D74F5E}</author>
    <author>tc={6AD78448-B6FB-4C78-B9FB-B9091E14C9EE}</author>
  </authors>
  <commentList>
    <comment ref="B1" authorId="0" shapeId="0" xr:uid="{91EE33AE-60BF-4511-9C21-FDDA9A046A1E}">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64DE26B3-EF0A-4FFA-A356-5A9BD0AEA7B6}">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C218A0D7-0628-4AC9-8D1C-F5CB65F2C0D1}">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0A16821C-1307-49C0-B0D8-E339E81CB073}">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28EE4FD8-A582-4287-8264-27F4890159A3}">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A963DA81-481E-4A49-8895-F3EE74282DDC}">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0CDE563A-C96A-4F7D-B0CF-E699D3A98047}">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78985E66-9D25-4479-82A2-E4EEF03B52DF}">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2B5709A3-240D-44A4-A943-67B8813BC8F4}">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08DC137D-8568-43BD-AFFF-63A132974E0F}">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3B48C30F-3CFB-4597-A712-2B5206D74F5E}">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6AD78448-B6FB-4C78-B9FB-B9091E14C9EE}">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tc={BA5ED704-8EEF-4198-9B80-208E4937695E}</author>
    <author>tc={67058411-8F97-4B37-B6E5-2100B182EF49}</author>
    <author>tc={D4DA1BA9-144C-482D-902B-B2BF75DC1D6C}</author>
    <author>tc={BF5E3D7E-F978-4E62-B0DE-181870C7DAED}</author>
    <author>tc={4E2B6A6B-9311-4349-B805-A9C585FB7BB9}</author>
    <author>tc={5187BAD9-AA56-4E74-B17C-CCFB9DE32755}</author>
    <author>tc={12EF5914-AAAB-47F7-8B02-64919E0F1754}</author>
    <author>tc={DDF5E5D1-4DD5-4CC6-9308-2786A16734E9}</author>
    <author>tc={8492970B-28FF-4E51-BE03-CD9460F4B457}</author>
    <author>tc={B409C68D-DE9B-4E6B-AD8F-8EF55FE73D96}</author>
    <author>tc={449CF36C-97DC-4CBD-8F5D-D0368DF0DBD8}</author>
    <author>tc={C37A0DFD-70DE-4334-8834-A4991B2C6103}</author>
  </authors>
  <commentList>
    <comment ref="B1" authorId="0" shapeId="0" xr:uid="{BA5ED704-8EEF-4198-9B80-208E4937695E}">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67058411-8F97-4B37-B6E5-2100B182EF49}">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D4DA1BA9-144C-482D-902B-B2BF75DC1D6C}">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BF5E3D7E-F978-4E62-B0DE-181870C7DAED}">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4E2B6A6B-9311-4349-B805-A9C585FB7BB9}">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5187BAD9-AA56-4E74-B17C-CCFB9DE32755}">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12EF5914-AAAB-47F7-8B02-64919E0F1754}">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DDF5E5D1-4DD5-4CC6-9308-2786A16734E9}">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8492970B-28FF-4E51-BE03-CD9460F4B457}">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B409C68D-DE9B-4E6B-AD8F-8EF55FE73D96}">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449CF36C-97DC-4CBD-8F5D-D0368DF0DBD8}">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C37A0DFD-70DE-4334-8834-A4991B2C6103}">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tc={649A8AE6-9905-4FD4-82C3-2317EBC618D8}</author>
    <author>tc={D50D94FA-BF59-44B0-9AA7-6D800702A1B1}</author>
    <author>tc={B9C68430-AD8A-461B-AAE8-5E9D4776051C}</author>
    <author>tc={42D699CA-7C62-401A-B0A4-C0BD2BD2D69E}</author>
    <author>tc={774C9B9A-EF51-47D0-BC6E-249D25901CDE}</author>
    <author>tc={6478F336-5AA1-4207-B82F-158F29976A40}</author>
    <author>tc={C8CA6F99-6DCE-4C92-B791-3B69855E419B}</author>
    <author>tc={3BB7E660-F31C-4B22-8286-5F10FFA757AE}</author>
    <author>tc={16FBF490-0EB2-4BDD-9BC8-027FDE70C13F}</author>
    <author>tc={193E648A-E5D9-4DCC-830E-2F6DD7B59C22}</author>
    <author>tc={9AECB137-00B0-45EB-B837-41067995B4AD}</author>
    <author>tc={DB142205-728B-413E-BA44-2FAB29A9B088}</author>
  </authors>
  <commentList>
    <comment ref="B1" authorId="0" shapeId="0" xr:uid="{649A8AE6-9905-4FD4-82C3-2317EBC618D8}">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D50D94FA-BF59-44B0-9AA7-6D800702A1B1}">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B9C68430-AD8A-461B-AAE8-5E9D4776051C}">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42D699CA-7C62-401A-B0A4-C0BD2BD2D69E}">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774C9B9A-EF51-47D0-BC6E-249D25901CDE}">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6478F336-5AA1-4207-B82F-158F29976A40}">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8CA6F99-6DCE-4C92-B791-3B69855E419B}">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3BB7E660-F31C-4B22-8286-5F10FFA757AE}">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16FBF490-0EB2-4BDD-9BC8-027FDE70C13F}">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193E648A-E5D9-4DCC-830E-2F6DD7B59C22}">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9AECB137-00B0-45EB-B837-41067995B4A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DB142205-728B-413E-BA44-2FAB29A9B088}">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tc={7F968A33-3A3E-40E1-BDB1-729E44EF2305}</author>
    <author>tc={E90C4C4B-A3A8-4639-A3A8-882836DD5194}</author>
    <author>tc={D3D6E3D7-2117-4137-84B0-FB9948D826FA}</author>
    <author>tc={EE52B4E6-02DF-4668-ABD8-1223C26030D5}</author>
    <author>tc={9A0F3017-9FFE-4292-867A-3D93F326F7C8}</author>
    <author>tc={DACF12E8-9683-43D2-B64C-CE3486C8A6CC}</author>
    <author>tc={9A5332EF-50C6-4022-8CB8-638F812BFFE9}</author>
    <author>tc={B4E126BE-925B-4BCF-8C4D-89E4A8B5B0A6}</author>
    <author>tc={8A464109-36AF-48BC-AC23-11AB2651C97B}</author>
    <author>tc={F14A1832-F6EE-448D-AE26-12C020C92D0C}</author>
    <author>tc={EF16434A-D437-4623-838D-C29D2E4AAF2B}</author>
    <author>tc={30A0CFCE-966E-4B2E-997F-080E67386C6D}</author>
  </authors>
  <commentList>
    <comment ref="B1" authorId="0" shapeId="0" xr:uid="{7F968A33-3A3E-40E1-BDB1-729E44EF2305}">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E90C4C4B-A3A8-4639-A3A8-882836DD5194}">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D3D6E3D7-2117-4137-84B0-FB9948D826FA}">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EE52B4E6-02DF-4668-ABD8-1223C26030D5}">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9A0F3017-9FFE-4292-867A-3D93F326F7C8}">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DACF12E8-9683-43D2-B64C-CE3486C8A6CC}">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9A5332EF-50C6-4022-8CB8-638F812BFFE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B4E126BE-925B-4BCF-8C4D-89E4A8B5B0A6}">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8A464109-36AF-48BC-AC23-11AB2651C97B}">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F14A1832-F6EE-448D-AE26-12C020C92D0C}">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EF16434A-D437-4623-838D-C29D2E4AAF2B}">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30A0CFCE-966E-4B2E-997F-080E67386C6D}">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tc={B39D974F-16C0-401B-9865-475E78D05925}</author>
    <author>tc={0AC05521-5DE3-4C74-9ACA-2E8DC71428EC}</author>
    <author>tc={0D8D029F-58ED-4067-8516-AE013982538A}</author>
    <author>tc={A94DD852-808D-4B33-997C-0A2347D89437}</author>
    <author>tc={6378C03F-84B9-45B1-A002-195D8DDC6B32}</author>
    <author>tc={0F8072C1-9C1D-44D1-8E5C-C07EE02B5225}</author>
    <author>tc={93243A9E-2EC3-4ED1-9D46-BA08C9E63FA9}</author>
    <author>tc={FDAF714F-5ECB-4790-8615-2C0D5F7B3C3C}</author>
    <author>tc={6BB42594-6E25-4789-8947-ABFB99314406}</author>
    <author>tc={9F3CD2A2-A6A5-4FC9-907C-3D8BC78E3F04}</author>
    <author>tc={7CCB9CE8-29E7-4F26-BF37-7042862AA462}</author>
    <author>tc={08D86BE6-0153-4B4D-BFD3-7DCDED838BCB}</author>
  </authors>
  <commentList>
    <comment ref="B1" authorId="0" shapeId="0" xr:uid="{B39D974F-16C0-401B-9865-475E78D05925}">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0AC05521-5DE3-4C74-9ACA-2E8DC71428EC}">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0D8D029F-58ED-4067-8516-AE013982538A}">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A94DD852-808D-4B33-997C-0A2347D89437}">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6378C03F-84B9-45B1-A002-195D8DDC6B32}">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0F8072C1-9C1D-44D1-8E5C-C07EE02B5225}">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93243A9E-2EC3-4ED1-9D46-BA08C9E63FA9}">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FDAF714F-5ECB-4790-8615-2C0D5F7B3C3C}">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6BB42594-6E25-4789-8947-ABFB99314406}">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9F3CD2A2-A6A5-4FC9-907C-3D8BC78E3F04}">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7CCB9CE8-29E7-4F26-BF37-7042862AA462}">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08D86BE6-0153-4B4D-BFD3-7DCDED838BCB}">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tc={949C7ED4-064E-4106-ABC7-17733DE8E8AE}</author>
    <author>tc={D179C591-BBBC-4002-9EEE-E81FD886EC72}</author>
    <author>tc={5BA89BC1-A9F1-4CEC-8CFB-50BD21B04C44}</author>
    <author>tc={9789330D-9B4F-4084-B504-5D8AE8F27AAD}</author>
    <author>tc={1053D350-1649-4289-B584-CFF9AFD6AF00}</author>
    <author>tc={B47A1A1E-6AB7-44C2-83A4-19F449913626}</author>
    <author>tc={81842CAA-E197-4222-BAB8-0BFB367F173D}</author>
    <author>tc={EDF8C097-F83B-46AD-A33D-90333165E483}</author>
    <author>tc={5D4401D3-0833-4275-8620-834BC9232901}</author>
    <author>tc={3CFFDD1D-9169-493E-AD00-C4ADCF46B1D7}</author>
    <author>tc={90FEE80B-BD76-4FDC-A692-362D5DFA3965}</author>
    <author>tc={220E5535-1C17-4A26-A8C5-883E360CE129}</author>
    <author>tc={654AAE33-0B3A-4877-863C-618971242E1F}</author>
    <author>tc={3DAA7000-5D40-4AA1-A359-6DA9BD47312A}</author>
  </authors>
  <commentList>
    <comment ref="B1" authorId="0" shapeId="0" xr:uid="{949C7ED4-064E-4106-ABC7-17733DE8E8AE}">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D179C591-BBBC-4002-9EEE-E81FD886EC72}">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5BA89BC1-A9F1-4CEC-8CFB-50BD21B04C44}">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9789330D-9B4F-4084-B504-5D8AE8F27AAD}">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1053D350-1649-4289-B584-CFF9AFD6AF00}">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B47A1A1E-6AB7-44C2-83A4-19F449913626}">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81842CAA-E197-4222-BAB8-0BFB367F173D}">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EDF8C097-F83B-46AD-A33D-90333165E483}">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5D4401D3-0833-4275-8620-834BC923290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3CFFDD1D-9169-493E-AD00-C4ADCF46B1D7}">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90FEE80B-BD76-4FDC-A692-362D5DFA3965}">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30" authorId="11" shapeId="0" xr:uid="{220E5535-1C17-4A26-A8C5-883E360CE129}">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D30" authorId="12" shapeId="0" xr:uid="{654AAE33-0B3A-4877-863C-618971242E1F}">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E30" authorId="13" shapeId="0" xr:uid="{3DAA7000-5D40-4AA1-A359-6DA9BD47312A}">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tc={94C83251-D5A3-428E-90F8-43668DF02CBC}</author>
    <author>tc={7C8E600B-7F5D-4DF9-A43F-6CFCD30252D6}</author>
    <author>tc={BA2CFEFC-7813-4D20-B45D-586C1D4293D4}</author>
    <author>tc={F6A87DC9-082C-4105-BFAA-ADF2FABA6580}</author>
    <author>tc={99C368E9-7AB9-4850-908A-B01FA2DBEA61}</author>
    <author>tc={31AAD7DE-2674-492A-B99B-AE5B03152EE3}</author>
    <author>tc={F9DC0B40-22E4-4578-9796-6B7D42CCB43E}</author>
    <author>tc={4033FAB1-074C-4BC7-8563-CF63BBCD6F47}</author>
    <author>tc={80F7F8FB-F7CE-40CC-98AF-4223AD70E578}</author>
    <author>tc={B309ADB8-0A57-4B02-87CD-CF8FA9C96212}</author>
    <author>tc={0FBF3971-1542-4E08-BE9E-E7EBD986A40D}</author>
    <author>tc={C7A8CE01-BB57-4730-9598-8A4F741354D3}</author>
  </authors>
  <commentList>
    <comment ref="B1" authorId="0" shapeId="0" xr:uid="{94C83251-D5A3-428E-90F8-43668DF02CBC}">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7C8E600B-7F5D-4DF9-A43F-6CFCD30252D6}">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BA2CFEFC-7813-4D20-B45D-586C1D4293D4}">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F6A87DC9-082C-4105-BFAA-ADF2FABA6580}">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99C368E9-7AB9-4850-908A-B01FA2DBEA61}">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31AAD7DE-2674-492A-B99B-AE5B03152EE3}">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F9DC0B40-22E4-4578-9796-6B7D42CCB43E}">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4033FAB1-074C-4BC7-8563-CF63BBCD6F47}">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80F7F8FB-F7CE-40CC-98AF-4223AD70E578}">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B309ADB8-0A57-4B02-87CD-CF8FA9C96212}">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0FBF3971-1542-4E08-BE9E-E7EBD986A40D}">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1" authorId="11" shapeId="0" xr:uid="{C7A8CE01-BB57-4730-9598-8A4F741354D3}">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tc={5E126E90-D100-4D76-9AB1-819CD09867BB}</author>
    <author>tc={137A1C9F-AE76-42A4-9C39-A2E3F868DC5F}</author>
    <author>tc={44B078A1-FBBA-44CB-9882-E9C58282B76E}</author>
    <author>tc={8348BFCD-6EAD-4C47-85CD-CDA43E4E5AF2}</author>
    <author>tc={DA11F1C7-D358-4332-B718-619D88D5FBCB}</author>
    <author>tc={DF9856A3-5829-4256-B57B-1A82C8A28136}</author>
    <author>tc={B2361A41-2F8A-4D02-BA47-7C8C04EC8164}</author>
    <author>tc={726C9D2A-AD6E-4974-BC9B-A27D9EF59A24}</author>
    <author>tc={39D0CFD0-7B21-4351-A51C-919AFB71EC99}</author>
    <author>tc={92C3D3E0-CF70-4FCB-BD7B-49076106F3E8}</author>
    <author>tc={5BDE2039-DD00-481A-8273-8C98D17E203C}</author>
    <author>tc={50541431-90E1-4131-A239-7F741B101152}</author>
  </authors>
  <commentList>
    <comment ref="B1" authorId="0" shapeId="0" xr:uid="{5E126E90-D100-4D76-9AB1-819CD09867BB}">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137A1C9F-AE76-42A4-9C39-A2E3F868DC5F}">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44B078A1-FBBA-44CB-9882-E9C58282B76E}">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8348BFCD-6EAD-4C47-85CD-CDA43E4E5AF2}">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DA11F1C7-D358-4332-B718-619D88D5FBCB}">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DF9856A3-5829-4256-B57B-1A82C8A28136}">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B2361A41-2F8A-4D02-BA47-7C8C04EC8164}">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726C9D2A-AD6E-4974-BC9B-A27D9EF59A24}">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39D0CFD0-7B21-4351-A51C-919AFB71EC99}">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92C3D3E0-CF70-4FCB-BD7B-49076106F3E8}">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5BDE2039-DD00-481A-8273-8C98D17E203C}">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50541431-90E1-4131-A239-7F741B101152}">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tc={184595F5-13F5-4FCE-8BCE-9FA44A0FBA95}</author>
    <author>tc={28B93FF3-5489-4E89-8F02-549174A8E2D8}</author>
    <author>tc={14F61196-8EFB-45E8-BAAB-836C22E3A3FF}</author>
    <author>tc={99F69D0E-DC75-4F3A-B07F-24AB2ED6D9E4}</author>
    <author>tc={B72C1B6A-065E-44AC-B7D5-171D0D3A9BF4}</author>
    <author>tc={917E4E00-2FA5-4F59-88C5-85F3478206AB}</author>
    <author>tc={E50E1DA4-60B2-40E5-BDB5-351E7E7951DF}</author>
    <author>tc={88959D83-9EC3-481D-90F6-B13159E0E366}</author>
    <author>tc={AFBA7E35-9BF8-40CB-B455-FE6760F3B1DB}</author>
    <author>tc={85988749-E260-4911-AF5D-F7B9AA661876}</author>
    <author>tc={F5B5AF8C-93C9-4468-AAB2-4E9908646E26}</author>
    <author>tc={0B6964CA-B6B4-463C-AC9D-2F68193EC71D}</author>
  </authors>
  <commentList>
    <comment ref="B1" authorId="0" shapeId="0" xr:uid="{184595F5-13F5-4FCE-8BCE-9FA44A0FBA95}">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28B93FF3-5489-4E89-8F02-549174A8E2D8}">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14F61196-8EFB-45E8-BAAB-836C22E3A3FF}">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99F69D0E-DC75-4F3A-B07F-24AB2ED6D9E4}">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B72C1B6A-065E-44AC-B7D5-171D0D3A9BF4}">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917E4E00-2FA5-4F59-88C5-85F3478206AB}">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E50E1DA4-60B2-40E5-BDB5-351E7E7951DF}">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88959D83-9EC3-481D-90F6-B13159E0E366}">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AFBA7E35-9BF8-40CB-B455-FE6760F3B1DB}">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85988749-E260-4911-AF5D-F7B9AA661876}">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F5B5AF8C-93C9-4468-AAB2-4E9908646E26}">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35" authorId="11" shapeId="0" xr:uid="{0B6964CA-B6B4-463C-AC9D-2F68193EC71D}">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tc={8F7067FD-DD3D-4463-AADF-4DCCEE9B4073}</author>
    <author>tc={A0898ADD-7282-40F5-BD9E-9298199FF38F}</author>
    <author>tc={090C404A-0617-4118-9445-8D6FDF91F758}</author>
    <author>tc={B06FA46B-CB9C-43EF-8CFF-502E0B0D28D1}</author>
    <author>tc={F8FFEA7F-99A2-4264-B410-721399325A65}</author>
    <author>tc={293FEE3A-5025-401D-A033-79E418F78B3C}</author>
    <author>tc={80576BDF-6B2E-4730-AE91-932AD59A6717}</author>
    <author>tc={455D42D2-82B5-48E1-BEFC-010519917E2E}</author>
    <author>tc={CD9EC2DD-1EC9-4DD6-8198-7D977B32C82D}</author>
    <author>tc={353E1FB6-94ED-422C-93CC-879691B82C5D}</author>
    <author>tc={D50729F5-6FB6-4197-8065-D9FF3C1A8FB9}</author>
    <author>tc={3E255240-77DD-420E-B988-F541527C7DC1}</author>
  </authors>
  <commentList>
    <comment ref="B1" authorId="0" shapeId="0" xr:uid="{8F7067FD-DD3D-4463-AADF-4DCCEE9B4073}">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A0898ADD-7282-40F5-BD9E-9298199FF38F}">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090C404A-0617-4118-9445-8D6FDF91F758}">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B06FA46B-CB9C-43EF-8CFF-502E0B0D28D1}">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F8FFEA7F-99A2-4264-B410-721399325A65}">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293FEE3A-5025-401D-A033-79E418F78B3C}">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80576BDF-6B2E-4730-AE91-932AD59A6717}">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455D42D2-82B5-48E1-BEFC-010519917E2E}">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CD9EC2DD-1EC9-4DD6-8198-7D977B32C82D}">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353E1FB6-94ED-422C-93CC-879691B82C5D}">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D50729F5-6FB6-4197-8065-D9FF3C1A8FB9}">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3E255240-77DD-420E-B988-F541527C7DC1}">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tc={B83E3F1B-E807-4C44-8BD5-9BCCDFD09AB7}</author>
    <author>tc={DD61E2D2-2AF7-4085-BDAF-FB71DDEFBC75}</author>
    <author>tc={9735DDB5-08A9-42F4-B6C3-63DB6002B250}</author>
    <author>tc={7E7AE7E1-7270-438B-AD7D-EEF6120A3BBA}</author>
    <author>tc={A14E3557-1E85-4A88-A8E0-A1FC1B4836C3}</author>
    <author>tc={BFD2842A-266A-4F43-9915-D9302E758470}</author>
    <author>tc={20A72EB0-A5E8-44CA-BAD8-77793134D2A4}</author>
    <author>tc={6AF25844-6E28-467F-AFF7-624DC0AB03DD}</author>
    <author>tc={AAD8C68C-A96C-4E38-9EF4-4855A38F1183}</author>
    <author>tc={90F33029-A8B1-40A1-A297-58AC66B0212D}</author>
    <author>tc={E89D797C-53E0-476D-B562-0DBD289D2086}</author>
    <author>tc={C4CA79DD-4B84-4001-B552-33378A723462}</author>
  </authors>
  <commentList>
    <comment ref="A1" authorId="0" shapeId="0" xr:uid="{B83E3F1B-E807-4C44-8BD5-9BCCDFD09AB7}">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A2" authorId="1" shapeId="0" xr:uid="{DD61E2D2-2AF7-4085-BDAF-FB71DDEFBC75}">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B3" authorId="2" shapeId="0" xr:uid="{9735DDB5-08A9-42F4-B6C3-63DB6002B250}">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D3" authorId="3" shapeId="0" xr:uid="{7E7AE7E1-7270-438B-AD7D-EEF6120A3BBA}">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E7" authorId="4" shapeId="0" xr:uid="{A14E3557-1E85-4A88-A8E0-A1FC1B4836C3}">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K7" authorId="5" shapeId="0" xr:uid="{BFD2842A-266A-4F43-9915-D9302E758470}">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6" shapeId="0" xr:uid="{20A72EB0-A5E8-44CA-BAD8-77793134D2A4}">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C8" authorId="7" shapeId="0" xr:uid="{6AF25844-6E28-467F-AFF7-624DC0AB03DD}">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D8" authorId="8" shapeId="0" xr:uid="{AAD8C68C-A96C-4E38-9EF4-4855A38F1183}">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B30" authorId="9" shapeId="0" xr:uid="{90F33029-A8B1-40A1-A297-58AC66B0212D}">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C30" authorId="10" shapeId="0" xr:uid="{E89D797C-53E0-476D-B562-0DBD289D2086}">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 ref="D30" authorId="11" shapeId="0" xr:uid="{C4CA79DD-4B84-4001-B552-33378A723462}">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tc={16C55DB7-B4EE-4CFE-AC26-61F5C9A6A265}</author>
    <author>tc={660545D8-3CF1-495F-A753-6F7147DE0D97}</author>
    <author>tc={C97E1A84-C52E-4BA3-BBD4-DEA88F237A76}</author>
    <author>tc={3F3F6386-8228-4566-860E-741E9D9C97E7}</author>
    <author>tc={E9858299-D5D1-4C3D-AD50-80D9FCDA1A97}</author>
    <author>tc={E263B5FE-8323-42DC-9C34-CAE3A0FFBC9A}</author>
    <author>tc={C217BB40-C93C-4660-834F-DC3A6AC66C00}</author>
    <author>tc={41508CA7-013F-4E0E-8E11-DBD45E131618}</author>
    <author>tc={0F6E06F7-CE98-479A-8B85-49405B6FA9C1}</author>
    <author>tc={8E453826-FBA6-4DC0-BC4F-29E16BB2446D}</author>
    <author>tc={1309513E-89F8-450C-AB71-1E538BEFD9A3}</author>
    <author>tc={F2EFF024-B034-4451-B419-B18D491451A5}</author>
  </authors>
  <commentList>
    <comment ref="B1" authorId="0" shapeId="0" xr:uid="{16C55DB7-B4EE-4CFE-AC26-61F5C9A6A265}">
      <text>
        <t>[Threaded comment]
Your version of Excel allows you to read this threaded comment; however, any edits to it will get removed if the file is opened in a newer version of Excel. Learn more: https://go.microsoft.com/fwlink/?linkid=870924
Comment:
    Please select Natwest credit card or Barclaycard procurement card depending on the card type you hold</t>
      </text>
    </comment>
    <comment ref="B2" authorId="1" shapeId="0" xr:uid="{660545D8-3CF1-495F-A753-6F7147DE0D97}">
      <text>
        <t>[Threaded comment]
Your version of Excel allows you to read this threaded comment; however, any edits to it will get removed if the file is opened in a newer version of Excel. Learn more: https://go.microsoft.com/fwlink/?linkid=870924
Comment:
    Please enter your name</t>
      </text>
    </comment>
    <comment ref="C3" authorId="2" shapeId="0" xr:uid="{C97E1A84-C52E-4BA3-BBD4-DEA88F237A76}">
      <text>
        <t>[Threaded comment]
Your version of Excel allows you to read this threaded comment; however, any edits to it will get removed if the file is opened in a newer version of Excel. Learn more: https://go.microsoft.com/fwlink/?linkid=870924
Comment:
    Natwest - Statement start date is 11th of the month; Barclaycards - Statement start date is 12th of the month</t>
      </text>
    </comment>
    <comment ref="E3" authorId="3" shapeId="0" xr:uid="{3F3F6386-8228-4566-860E-741E9D9C97E7}">
      <text>
        <t>[Threaded comment]
Your version of Excel allows you to read this threaded comment; however, any edits to it will get removed if the file is opened in a newer version of Excel. Learn more: https://go.microsoft.com/fwlink/?linkid=870924
Comment:
    Natwest - Statement end date is 10th of the month; Barclaycards - Statement end date is 11th of the month</t>
      </text>
    </comment>
    <comment ref="A7" authorId="4" shapeId="0" xr:uid="{E9858299-D5D1-4C3D-AD50-80D9FCDA1A97}">
      <text>
        <t>[Threaded comment]
Your version of Excel allows you to read this threaded comment; however, any edits to it will get removed if the file is opened in a newer version of Excel. Learn more: https://go.microsoft.com/fwlink/?linkid=870924
Comment:
    Please enter date of transaction as per the date on your statement</t>
      </text>
    </comment>
    <comment ref="F7" authorId="5" shapeId="0" xr:uid="{E263B5FE-8323-42DC-9C34-CAE3A0FFBC9A}">
      <text>
        <t>[Threaded comment]
Your version of Excel allows you to read this threaded comment; however, any edits to it will get removed if the file is opened in a newer version of Excel. Learn more: https://go.microsoft.com/fwlink/?linkid=870924
Comment:
    The GL code consists of up to 12 digits as is made up of 3 digits for cost centre, 4 digits for detail code and optionally 5 digits for classification code (the three components are separated by /   An example code is 200/4020/20005</t>
      </text>
    </comment>
    <comment ref="L7" authorId="6" shapeId="0" xr:uid="{C217BB40-C93C-4660-834F-DC3A6AC66C00}">
      <text>
        <t>[Threaded comment]
Your version of Excel allows you to read this threaded comment; however, any edits to it will get removed if the file is opened in a newer version of Excel. Learn more: https://go.microsoft.com/fwlink/?linkid=870924
Comment:
    Please select most appropriate category from dropdown list</t>
      </text>
    </comment>
    <comment ref="B8" authorId="7" shapeId="0" xr:uid="{41508CA7-013F-4E0E-8E11-DBD45E131618}">
      <text>
        <t>[Threaded comment]
Your version of Excel allows you to read this threaded comment; however, any edits to it will get removed if the file is opened in a newer version of Excel. Learn more: https://go.microsoft.com/fwlink/?linkid=870924
Comment:
    Please select VAT code - see key below for definition of each code</t>
      </text>
    </comment>
    <comment ref="C8" authorId="8" shapeId="0" xr:uid="{0F6E06F7-CE98-479A-8B85-49405B6FA9C1}">
      <text>
        <t>[Threaded comment]
Your version of Excel allows you to read this threaded comment; however, any edits to it will get removed if the file is opened in a newer version of Excel. Learn more: https://go.microsoft.com/fwlink/?linkid=870924
Comment:
    Please enter same amount in Net and Gross amount columns if no VAT.  If there is VAT, please ensure net amount + VAT amount is equal to the Gross Amount</t>
      </text>
    </comment>
    <comment ref="D8" authorId="9" shapeId="0" xr:uid="{8E453826-FBA6-4DC0-BC4F-29E16BB2446D}">
      <text>
        <t>[Threaded comment]
Your version of Excel allows you to read this threaded comment; however, any edits to it will get removed if the file is opened in a newer version of Excel. Learn more: https://go.microsoft.com/fwlink/?linkid=870924
Comment:
    Please enter amount if VAT code R or S is selected</t>
      </text>
    </comment>
    <comment ref="E8" authorId="10" shapeId="0" xr:uid="{1309513E-89F8-450C-AB71-1E538BEFD9A3}">
      <text>
        <t>[Threaded comment]
Your version of Excel allows you to read this threaded comment; however, any edits to it will get removed if the file is opened in a newer version of Excel. Learn more: https://go.microsoft.com/fwlink/?linkid=870924
Comment:
    Please enter net amount (this will be the same as the gross amount if the gross amount does not include any vat)</t>
      </text>
    </comment>
    <comment ref="C22" authorId="11" shapeId="0" xr:uid="{F2EFF024-B034-4451-B419-B18D491451A5}">
      <text>
        <t>[Threaded comment]
Your version of Excel allows you to read this threaded comment; however, any edits to it will get removed if the file is opened in a newer version of Excel. Learn more: https://go.microsoft.com/fwlink/?linkid=870924
Comment:
    Please ensure this Total agrees to the total amount shown on your statement (and agrees to the sum of the VAT amount and Net Amount columns on this spreadsheet)</t>
      </text>
    </comment>
  </commentList>
</comments>
</file>

<file path=xl/sharedStrings.xml><?xml version="1.0" encoding="utf-8"?>
<sst xmlns="http://schemas.openxmlformats.org/spreadsheetml/2006/main" count="1141" uniqueCount="250">
  <si>
    <t>CARD:</t>
  </si>
  <si>
    <t>USER:</t>
  </si>
  <si>
    <t xml:space="preserve">Dates Covered </t>
  </si>
  <si>
    <t>from:</t>
  </si>
  <si>
    <t>to:</t>
  </si>
  <si>
    <t xml:space="preserve">Date </t>
  </si>
  <si>
    <t>VAT</t>
  </si>
  <si>
    <t>Gross</t>
  </si>
  <si>
    <t>Manual VAT</t>
  </si>
  <si>
    <t>Net</t>
  </si>
  <si>
    <t>Account Code</t>
  </si>
  <si>
    <t>Description</t>
  </si>
  <si>
    <t>Supplier</t>
  </si>
  <si>
    <t>Merchant Category</t>
  </si>
  <si>
    <t>Code</t>
  </si>
  <si>
    <t>Amount</t>
  </si>
  <si>
    <t>Override</t>
  </si>
  <si>
    <t>S, E, Z, O</t>
  </si>
  <si>
    <t>£</t>
  </si>
  <si>
    <t>O</t>
  </si>
  <si>
    <t>Amazon</t>
  </si>
  <si>
    <t>Z</t>
  </si>
  <si>
    <t>Totals</t>
  </si>
  <si>
    <t>VAT indicators</t>
  </si>
  <si>
    <t>E</t>
  </si>
  <si>
    <t>Exempt</t>
  </si>
  <si>
    <t>Outside Scope</t>
  </si>
  <si>
    <t>S</t>
  </si>
  <si>
    <t>Standard Rated</t>
  </si>
  <si>
    <t>Zero Rated</t>
  </si>
  <si>
    <t>CORPORATE CARD</t>
  </si>
  <si>
    <t>Mrs Rita Hall</t>
  </si>
  <si>
    <t>Order</t>
  </si>
  <si>
    <t>No</t>
  </si>
  <si>
    <t>eg: Name, Item, event &amp; venue,</t>
  </si>
  <si>
    <t>PA</t>
  </si>
  <si>
    <t>CC</t>
  </si>
  <si>
    <t>AC</t>
  </si>
  <si>
    <t>JOB</t>
  </si>
  <si>
    <t>CF2149</t>
  </si>
  <si>
    <t>CISM Review 2011 Manual &amp; Q &amp; As</t>
  </si>
  <si>
    <t>itgovernance</t>
  </si>
  <si>
    <t>VAT only on shipping</t>
  </si>
  <si>
    <t>CF2158</t>
  </si>
  <si>
    <t>Battery for Phone</t>
  </si>
  <si>
    <t>CF2165</t>
  </si>
  <si>
    <t>Gliders for DB</t>
  </si>
  <si>
    <t>Style Direct Furniture</t>
  </si>
  <si>
    <t>CF2185</t>
  </si>
  <si>
    <t>ICT Subscription to web Site</t>
  </si>
  <si>
    <t>Experts Exchange USA</t>
  </si>
  <si>
    <t>CF2141</t>
  </si>
  <si>
    <t>Accomodation for xyz, 3 nights</t>
  </si>
  <si>
    <t>Travelodge</t>
  </si>
  <si>
    <t>CF2156</t>
  </si>
  <si>
    <t>LPT renewal fees</t>
  </si>
  <si>
    <t>EC-Council Int. Ltd  USA</t>
  </si>
  <si>
    <t>CF2143</t>
  </si>
  <si>
    <t>New Book for xyz</t>
  </si>
  <si>
    <t>CF2167</t>
  </si>
  <si>
    <t>Xyz - Rail Fare - to abc</t>
  </si>
  <si>
    <t>South Western Trains</t>
  </si>
  <si>
    <t>CF2137</t>
  </si>
  <si>
    <t>30 sheets foam board</t>
  </si>
  <si>
    <t>The Foamboard Store</t>
  </si>
  <si>
    <t>cc</t>
  </si>
  <si>
    <t>GL</t>
  </si>
  <si>
    <t>20.07.17</t>
  </si>
  <si>
    <t>21.07.17</t>
  </si>
  <si>
    <t>26.07.17</t>
  </si>
  <si>
    <t>o</t>
  </si>
  <si>
    <t>15.07.17</t>
  </si>
  <si>
    <t>s</t>
  </si>
  <si>
    <t>29.07.17</t>
  </si>
  <si>
    <t>31.07.17</t>
  </si>
  <si>
    <t>04.08.17</t>
  </si>
  <si>
    <t>z</t>
  </si>
  <si>
    <t>gross</t>
  </si>
  <si>
    <t xml:space="preserve">vat </t>
  </si>
  <si>
    <t>net</t>
  </si>
  <si>
    <t>standard</t>
  </si>
  <si>
    <t>outside</t>
  </si>
  <si>
    <t>x=zero</t>
  </si>
  <si>
    <t>R</t>
  </si>
  <si>
    <t>Barclaycard - Procurement Card</t>
  </si>
  <si>
    <t>Housing</t>
  </si>
  <si>
    <t>Card Type:</t>
  </si>
  <si>
    <t>Cardholder:</t>
  </si>
  <si>
    <t>Statement period</t>
  </si>
  <si>
    <t>Please record details of all transactions made in the statement period and ensure they match the transactions on your statement (and the total amount agrees to the total on your statement)</t>
  </si>
  <si>
    <t>Transaction date</t>
  </si>
  <si>
    <t>General Ledger Code</t>
  </si>
  <si>
    <t>SHBC Department  incurring the expenditure</t>
  </si>
  <si>
    <t>Description of the expenditure</t>
  </si>
  <si>
    <t>Supplier name</t>
  </si>
  <si>
    <t>Made up of cost centre and detail code and optionally classification code (separated by a /)</t>
  </si>
  <si>
    <t>Total:</t>
  </si>
  <si>
    <t>VAT codes:</t>
  </si>
  <si>
    <t>Standard rate (20%)</t>
  </si>
  <si>
    <t>Reduced rate (5%)</t>
  </si>
  <si>
    <t>Miscellaneous / Other</t>
  </si>
  <si>
    <t>General retail and wholesale</t>
  </si>
  <si>
    <t>Office stationery, equipment and supplies</t>
  </si>
  <si>
    <t>Finance</t>
  </si>
  <si>
    <t>448/4005</t>
  </si>
  <si>
    <t>Civic Events</t>
  </si>
  <si>
    <t>HR &amp; OD</t>
  </si>
  <si>
    <t>370/4020/37030</t>
  </si>
  <si>
    <t>390/4220</t>
  </si>
  <si>
    <t>Revenue &amp; Benefits</t>
  </si>
  <si>
    <t>Underpaid Postage</t>
  </si>
  <si>
    <t>Royal Mail</t>
  </si>
  <si>
    <t>Mail and courier services</t>
  </si>
  <si>
    <t>448/4020</t>
  </si>
  <si>
    <t>Frames for Star Awards</t>
  </si>
  <si>
    <t>Revised Photobook - gift for outgoing Mayor, Cllr H Whitcroft</t>
  </si>
  <si>
    <t>Snapfish UK Ltd</t>
  </si>
  <si>
    <t>04.07.23</t>
  </si>
  <si>
    <t>Coffee's for meet with floating support client</t>
  </si>
  <si>
    <t>High Cross Café</t>
  </si>
  <si>
    <t>Restaurants and bars</t>
  </si>
  <si>
    <t>19.06.23</t>
  </si>
  <si>
    <t>housing</t>
  </si>
  <si>
    <t>batteries for smoke alarms</t>
  </si>
  <si>
    <t>waitrose</t>
  </si>
  <si>
    <t>29.06.23</t>
  </si>
  <si>
    <t>toilet rolls, bin liners and blu tac</t>
  </si>
  <si>
    <t>C05/9821</t>
  </si>
  <si>
    <t>Stage 2 payment for vehicle crossover application</t>
  </si>
  <si>
    <t>Surrey CC</t>
  </si>
  <si>
    <t>Statutory Bodies</t>
  </si>
  <si>
    <t>21.06.23</t>
  </si>
  <si>
    <t>Environmental</t>
  </si>
  <si>
    <t>Safety Boots</t>
  </si>
  <si>
    <t>Screwfix</t>
  </si>
  <si>
    <t>28.06.23</t>
  </si>
  <si>
    <t>Greenspace</t>
  </si>
  <si>
    <t>Emissions remedials</t>
  </si>
  <si>
    <t>Warren Garage</t>
  </si>
  <si>
    <t>Vehicles, servicing and spares</t>
  </si>
  <si>
    <t>MOT SANGS vehicle</t>
  </si>
  <si>
    <t>07.07.23</t>
  </si>
  <si>
    <t>00510</t>
  </si>
  <si>
    <t>Windscreen replacement Kangoo</t>
  </si>
  <si>
    <t>Auto Screens</t>
  </si>
  <si>
    <t>Green space</t>
  </si>
  <si>
    <t xml:space="preserve">Family Support - Homes for Ukraine </t>
  </si>
  <si>
    <t>purchase of world map for Refugee event</t>
  </si>
  <si>
    <t>payment of training course - Human Rights Law</t>
  </si>
  <si>
    <t>Future Learn</t>
  </si>
  <si>
    <t>Training and educational</t>
  </si>
  <si>
    <t>Family Support</t>
  </si>
  <si>
    <t>HR</t>
  </si>
  <si>
    <t>Seasonal Flu Vaccinations</t>
  </si>
  <si>
    <t>Boots</t>
  </si>
  <si>
    <t>Medical supplies and services</t>
  </si>
  <si>
    <t>JWS - General</t>
  </si>
  <si>
    <t>Team activity for team day</t>
  </si>
  <si>
    <t>Treasure Trails- Armstrong Best Ltd</t>
  </si>
  <si>
    <t>Leisure activities</t>
  </si>
  <si>
    <t>JWS</t>
  </si>
  <si>
    <t>JWS - SBM</t>
  </si>
  <si>
    <t>SSK Laptop USB C Docking Station Dual Monitor Adaptor</t>
  </si>
  <si>
    <t>3x Laptop Shoulder Bag Carrying case</t>
  </si>
  <si>
    <t>A4 &amp; A5 Note Book</t>
  </si>
  <si>
    <t>JWS Projects</t>
  </si>
  <si>
    <t>6 x Blue Paper Rolls</t>
  </si>
  <si>
    <t>12x Cussons CAREX Refreshing Cleansing WIPES</t>
  </si>
  <si>
    <t>2-Pack Portable Charger Power Bank</t>
  </si>
  <si>
    <t>First Aid Kit 
3x PURELL SURFACE SANITISING WIPES
6 x 500ml Instant Hand Sanitiser Gel Pump Multipack
8 x 60ml Instant Hand Sanitiser Gel Flip Cap</t>
  </si>
  <si>
    <t>3x Emergency Thermal Blankets
2x LED Torch [2-Pack]</t>
  </si>
  <si>
    <t>8x Hard Hats</t>
  </si>
  <si>
    <t>JWS Ops</t>
  </si>
  <si>
    <t>C5 Envelopes White - Pack of 500</t>
  </si>
  <si>
    <t>3x C5 Envelopes White - Pack of 500</t>
  </si>
  <si>
    <t>Theatre</t>
  </si>
  <si>
    <t>Train fare for Imbibe show</t>
  </si>
  <si>
    <t>SouthWestern Railways</t>
  </si>
  <si>
    <t>Travel - air/rail/road</t>
  </si>
  <si>
    <t>FRONT</t>
  </si>
  <si>
    <t>Monthly Spotify</t>
  </si>
  <si>
    <t>Spotify</t>
  </si>
  <si>
    <t>Recreation &amp; Leisure</t>
  </si>
  <si>
    <t>British Gas standing charges</t>
  </si>
  <si>
    <t>British Gas</t>
  </si>
  <si>
    <t>Utilities and non-automotive fuel</t>
  </si>
  <si>
    <t>Environment &amp; Community</t>
  </si>
  <si>
    <t>112/4207</t>
  </si>
  <si>
    <t>Facebook Marketing Costs</t>
  </si>
  <si>
    <t>Facebook (Meta)</t>
  </si>
  <si>
    <t>Print and advertising</t>
  </si>
  <si>
    <t>449/4009</t>
  </si>
  <si>
    <t>Comedy Festival</t>
  </si>
  <si>
    <t>Skip Hire</t>
  </si>
  <si>
    <t>Taurus Waste Recycling</t>
  </si>
  <si>
    <t>Miscellaneous industrial / commercial supplies</t>
  </si>
  <si>
    <t>110/4400/11BAR</t>
  </si>
  <si>
    <t>Bar Stock</t>
  </si>
  <si>
    <t>Booker Ltd</t>
  </si>
  <si>
    <t>JWS Communications and Engagement</t>
  </si>
  <si>
    <t>Canva Subscription</t>
  </si>
  <si>
    <t>Canva</t>
  </si>
  <si>
    <t>Stock image database subscription</t>
  </si>
  <si>
    <t>iStock</t>
  </si>
  <si>
    <t>Facebook Ads SEP Recycling in Surrey Report</t>
  </si>
  <si>
    <t>Facebook</t>
  </si>
  <si>
    <t>Google</t>
  </si>
  <si>
    <t>Facebook Ads JCA DMR</t>
  </si>
  <si>
    <t>205/4020</t>
  </si>
  <si>
    <t>Legal Services</t>
  </si>
  <si>
    <t>Committall Application SHBC V CASH</t>
  </si>
  <si>
    <t>HMCTS MOJ</t>
  </si>
  <si>
    <t>court fee</t>
  </si>
  <si>
    <t>amendment to injunction application</t>
  </si>
  <si>
    <t>N8 amendment to claim</t>
  </si>
  <si>
    <t>N244 Application for alternative service</t>
  </si>
  <si>
    <t>Legal</t>
  </si>
  <si>
    <t xml:space="preserve">Facebook Ads SEP DMR </t>
  </si>
  <si>
    <t>Google Ads SEP Compost Bins</t>
  </si>
  <si>
    <t xml:space="preserve">Google Ads SEP Compost Bins </t>
  </si>
  <si>
    <t>Facebook Ads SEP Generic Posts</t>
  </si>
  <si>
    <t xml:space="preserve">Google Ads JCA Compost Bins </t>
  </si>
  <si>
    <t>Google Ads SEP DMR</t>
  </si>
  <si>
    <t>Facebook Ads SEP DMR</t>
  </si>
  <si>
    <t>Google Ads JCA  DMR</t>
  </si>
  <si>
    <t xml:space="preserve">Google Ads JCA DMR </t>
  </si>
  <si>
    <t xml:space="preserve">Google Ads SEP DMR </t>
  </si>
  <si>
    <t>Corporate Enforcement</t>
  </si>
  <si>
    <t>Heavy Duty Satple Gun</t>
  </si>
  <si>
    <t>Facilities</t>
  </si>
  <si>
    <t xml:space="preserve">Anti Slip Paint </t>
  </si>
  <si>
    <t>Watco UK</t>
  </si>
  <si>
    <t>Building materials</t>
  </si>
  <si>
    <t xml:space="preserve">Thermal Heat Sink Paste </t>
  </si>
  <si>
    <t xml:space="preserve">Wood Treatment Varnish for Police Door </t>
  </si>
  <si>
    <t>New Lock for cupboard</t>
  </si>
  <si>
    <t>Guardwell Securities</t>
  </si>
  <si>
    <t>I&amp;D</t>
  </si>
  <si>
    <t>MailChimp newsletter software</t>
  </si>
  <si>
    <t>Mailchimp</t>
  </si>
  <si>
    <t xml:space="preserve">Corporate Enforcement </t>
  </si>
  <si>
    <t xml:space="preserve">New Tyre for RX67 </t>
  </si>
  <si>
    <t xml:space="preserve">Martins Tyres </t>
  </si>
  <si>
    <t>Corporate Property</t>
  </si>
  <si>
    <t>Vehicle Tax for BN54 UPY</t>
  </si>
  <si>
    <t>DVLA</t>
  </si>
  <si>
    <t xml:space="preserve">Credit Card Charge for above line </t>
  </si>
  <si>
    <t xml:space="preserve">Drain Rod Plunger </t>
  </si>
  <si>
    <t>Keys for new offices at 63 High Street Bagshot</t>
  </si>
  <si>
    <t xml:space="preserve">Timpsons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</si>
</sst>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0000"/>
    <numFmt numFmtId="167" formatCode="[$-409]d\-mmm\-yy;@"/>
  </numFmts>
  <fonts count="17" x14ac:knownFonts="1">
    <font>
      <sz val="10"/>
      <name val="Arial"/>
    </font>
    <font>
      <b/>
      <sz val="10"/>
      <name val="Arial"/>
      <family val="2"/>
    </font>
    <font>
      <sz val="12"/>
      <name val="Times New Roman"/>
      <family val="1"/>
    </font>
    <font>
      <sz val="10"/>
      <name val="Times New Roman"/>
      <family val="1"/>
    </font>
    <font>
      <sz val="9"/>
      <name val="Arial"/>
      <family val="2"/>
    </font>
    <font>
      <sz val="8"/>
      <name val="Arial"/>
      <family val="2"/>
    </font>
    <font>
      <sz val="10"/>
      <name val="Arial"/>
      <family val="2"/>
    </font>
    <font>
      <sz val="11"/>
      <name val="Arial"/>
      <family val="2"/>
    </font>
    <font>
      <sz val="10"/>
      <name val="Times New Roman"/>
      <family val="1"/>
    </font>
    <font>
      <sz val="10"/>
      <color indexed="8"/>
      <name val="Helvetica"/>
    </font>
    <font>
      <b/>
      <sz val="14"/>
      <name val="Arial"/>
      <family val="2"/>
    </font>
    <font>
      <sz val="14"/>
      <name val="Arial"/>
      <family val="2"/>
    </font>
    <font>
      <b/>
      <sz val="9"/>
      <name val="Arial"/>
      <family val="2"/>
    </font>
    <font>
      <sz val="14"/>
      <name val="Times New Roman"/>
      <family val="1"/>
    </font>
    <font>
      <sz val="12"/>
      <name val="Arial"/>
      <family val="2"/>
    </font>
    <font>
      <b/>
      <sz val="12"/>
      <name val="Arial"/>
      <family val="2"/>
    </font>
    <font>
      <sz val="14"/>
      <color rgb="FF242424"/>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0.14996795556505021"/>
        <bgColor indexed="64"/>
      </patternFill>
    </fill>
    <fill>
      <patternFill patternType="solid">
        <fgColor rgb="FFFFC000"/>
        <bgColor rgb="FF000000"/>
      </patternFill>
    </fill>
    <fill>
      <patternFill patternType="solid">
        <fgColor rgb="FF92D050"/>
        <bgColor rgb="FF000000"/>
      </patternFill>
    </fill>
    <fill>
      <patternFill patternType="solid">
        <fgColor rgb="FFD9D9D9"/>
        <bgColor rgb="FF000000"/>
      </patternFill>
    </fill>
    <fill>
      <patternFill patternType="solid">
        <fgColor theme="0"/>
        <bgColor indexed="64"/>
      </patternFill>
    </fill>
  </fills>
  <borders count="5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s>
  <cellStyleXfs count="5">
    <xf numFmtId="0" fontId="0" fillId="0" borderId="0"/>
    <xf numFmtId="0" fontId="3" fillId="0" borderId="0"/>
    <xf numFmtId="0" fontId="8" fillId="0" borderId="0"/>
    <xf numFmtId="0" fontId="6" fillId="0" borderId="0"/>
    <xf numFmtId="0" fontId="9" fillId="0" borderId="0" applyNumberFormat="0" applyFill="0" applyBorder="0" applyProtection="0">
      <alignment vertical="top" wrapText="1"/>
    </xf>
  </cellStyleXfs>
  <cellXfs count="235">
    <xf numFmtId="0" fontId="0" fillId="0" borderId="0" xfId="0"/>
    <xf numFmtId="0" fontId="0" fillId="0" borderId="1" xfId="0" applyBorder="1"/>
    <xf numFmtId="0" fontId="1" fillId="0" borderId="2" xfId="0" applyFont="1" applyBorder="1"/>
    <xf numFmtId="0" fontId="1" fillId="0" borderId="1" xfId="0" applyFont="1" applyBorder="1"/>
    <xf numFmtId="0" fontId="1" fillId="0" borderId="3" xfId="0" applyFont="1" applyBorder="1"/>
    <xf numFmtId="0" fontId="0" fillId="0" borderId="4" xfId="0" applyBorder="1"/>
    <xf numFmtId="0" fontId="0" fillId="0" borderId="5" xfId="0" applyBorder="1"/>
    <xf numFmtId="0" fontId="1" fillId="0" borderId="6" xfId="0" applyFont="1" applyBorder="1"/>
    <xf numFmtId="0" fontId="1" fillId="0" borderId="0" xfId="0" applyFont="1"/>
    <xf numFmtId="0" fontId="1" fillId="0" borderId="2" xfId="0" applyFont="1" applyBorder="1" applyAlignment="1">
      <alignment horizontal="center" wrapText="1"/>
    </xf>
    <xf numFmtId="0" fontId="1" fillId="0" borderId="7" xfId="0" applyFont="1" applyBorder="1" applyAlignment="1">
      <alignment horizontal="right"/>
    </xf>
    <xf numFmtId="15" fontId="6" fillId="0" borderId="0" xfId="0" applyNumberFormat="1" applyFont="1"/>
    <xf numFmtId="0" fontId="6" fillId="0" borderId="0" xfId="0" applyFont="1"/>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0" fillId="0" borderId="0" xfId="0"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4" fillId="0" borderId="12" xfId="0" applyFont="1" applyBorder="1" applyAlignment="1">
      <alignment horizontal="center"/>
    </xf>
    <xf numFmtId="0" fontId="0" fillId="0" borderId="13" xfId="0" applyBorder="1" applyAlignment="1">
      <alignment horizontal="center"/>
    </xf>
    <xf numFmtId="0" fontId="0" fillId="0" borderId="14" xfId="0" applyBorder="1"/>
    <xf numFmtId="0" fontId="0" fillId="0" borderId="15" xfId="0" applyBorder="1" applyAlignment="1">
      <alignment horizontal="center"/>
    </xf>
    <xf numFmtId="0" fontId="4" fillId="0" borderId="15" xfId="0" applyFont="1" applyBorder="1" applyAlignment="1">
      <alignment horizontal="center"/>
    </xf>
    <xf numFmtId="0" fontId="0" fillId="0" borderId="15" xfId="0" applyBorder="1"/>
    <xf numFmtId="0" fontId="0" fillId="0" borderId="16" xfId="0" applyBorder="1"/>
    <xf numFmtId="0" fontId="0" fillId="0" borderId="17" xfId="0" applyBorder="1" applyProtection="1">
      <protection locked="0"/>
    </xf>
    <xf numFmtId="0" fontId="0" fillId="0" borderId="2" xfId="0" applyBorder="1" applyAlignment="1" applyProtection="1">
      <alignment horizontal="center"/>
      <protection locked="0"/>
    </xf>
    <xf numFmtId="4" fontId="0" fillId="0" borderId="2" xfId="0" applyNumberFormat="1" applyBorder="1" applyProtection="1">
      <protection locked="0"/>
    </xf>
    <xf numFmtId="4" fontId="0" fillId="0" borderId="2" xfId="0" applyNumberFormat="1" applyBorder="1"/>
    <xf numFmtId="164" fontId="2" fillId="0" borderId="2" xfId="1" applyNumberFormat="1" applyFont="1" applyBorder="1" applyAlignment="1" applyProtection="1">
      <alignment horizontal="center"/>
      <protection locked="0"/>
    </xf>
    <xf numFmtId="165" fontId="2" fillId="0" borderId="2" xfId="1" applyNumberFormat="1" applyFont="1" applyBorder="1" applyAlignment="1" applyProtection="1">
      <alignment horizontal="center"/>
      <protection locked="0"/>
    </xf>
    <xf numFmtId="166" fontId="2" fillId="0" borderId="2" xfId="1" applyNumberFormat="1" applyFont="1" applyBorder="1" applyAlignment="1" applyProtection="1">
      <alignment horizontal="center"/>
      <protection locked="0"/>
    </xf>
    <xf numFmtId="166" fontId="2" fillId="0" borderId="2" xfId="1" applyNumberFormat="1" applyFont="1" applyBorder="1" applyAlignment="1">
      <alignment horizontal="center"/>
    </xf>
    <xf numFmtId="164" fontId="2" fillId="0" borderId="2" xfId="1" applyNumberFormat="1" applyFont="1" applyBorder="1" applyAlignment="1">
      <alignment horizontal="center"/>
    </xf>
    <xf numFmtId="4" fontId="0" fillId="0" borderId="18" xfId="0" applyNumberFormat="1" applyBorder="1"/>
    <xf numFmtId="4" fontId="1" fillId="0" borderId="19" xfId="0" applyNumberFormat="1" applyFont="1" applyBorder="1"/>
    <xf numFmtId="0" fontId="0" fillId="0" borderId="18" xfId="0" applyBorder="1"/>
    <xf numFmtId="0" fontId="0" fillId="0" borderId="20" xfId="0" applyBorder="1"/>
    <xf numFmtId="0" fontId="0" fillId="0" borderId="21" xfId="0" applyBorder="1"/>
    <xf numFmtId="0" fontId="0" fillId="0" borderId="22" xfId="0" applyBorder="1"/>
    <xf numFmtId="0" fontId="0" fillId="0" borderId="23" xfId="0" applyBorder="1"/>
    <xf numFmtId="164" fontId="2" fillId="0" borderId="2" xfId="1" applyNumberFormat="1" applyFont="1" applyBorder="1" applyAlignment="1" applyProtection="1">
      <alignment horizontal="left"/>
      <protection locked="0"/>
    </xf>
    <xf numFmtId="0" fontId="0" fillId="0" borderId="18" xfId="0" applyBorder="1" applyAlignment="1">
      <alignment horizontal="left"/>
    </xf>
    <xf numFmtId="0" fontId="0" fillId="0" borderId="24" xfId="0" applyBorder="1" applyAlignment="1">
      <alignment horizontal="left"/>
    </xf>
    <xf numFmtId="167" fontId="1" fillId="0" borderId="2" xfId="0" applyNumberFormat="1" applyFont="1" applyBorder="1" applyAlignment="1" applyProtection="1">
      <alignment horizontal="center"/>
      <protection locked="0"/>
    </xf>
    <xf numFmtId="1" fontId="6" fillId="0" borderId="2" xfId="0" applyNumberFormat="1" applyFont="1" applyBorder="1"/>
    <xf numFmtId="14" fontId="0" fillId="0" borderId="17" xfId="0" applyNumberFormat="1" applyBorder="1" applyProtection="1">
      <protection locked="0"/>
    </xf>
    <xf numFmtId="4" fontId="6" fillId="0" borderId="25" xfId="0" applyNumberFormat="1" applyFont="1" applyBorder="1"/>
    <xf numFmtId="1" fontId="6" fillId="0" borderId="17" xfId="0" applyNumberFormat="1" applyFont="1" applyBorder="1"/>
    <xf numFmtId="0" fontId="1" fillId="0" borderId="25" xfId="0" applyFont="1" applyBorder="1"/>
    <xf numFmtId="0" fontId="1" fillId="0" borderId="7" xfId="0" applyFont="1" applyBorder="1"/>
    <xf numFmtId="4" fontId="0" fillId="0" borderId="0" xfId="0" applyNumberFormat="1"/>
    <xf numFmtId="4" fontId="0" fillId="2" borderId="2" xfId="0" applyNumberFormat="1" applyFill="1" applyBorder="1" applyProtection="1">
      <protection locked="0"/>
    </xf>
    <xf numFmtId="0" fontId="1" fillId="0" borderId="28" xfId="0" applyFont="1" applyBorder="1" applyAlignment="1">
      <alignment horizontal="center"/>
    </xf>
    <xf numFmtId="0" fontId="10" fillId="4" borderId="37" xfId="0" applyFont="1" applyFill="1" applyBorder="1"/>
    <xf numFmtId="0" fontId="11" fillId="0" borderId="1" xfId="0" applyFont="1" applyBorder="1"/>
    <xf numFmtId="0" fontId="10" fillId="0" borderId="1" xfId="0" applyFont="1" applyBorder="1"/>
    <xf numFmtId="0" fontId="11" fillId="0" borderId="0" xfId="0" applyFont="1"/>
    <xf numFmtId="0" fontId="10" fillId="4" borderId="6" xfId="0" applyFont="1" applyFill="1" applyBorder="1"/>
    <xf numFmtId="0" fontId="10" fillId="0" borderId="0" xfId="0" applyFont="1"/>
    <xf numFmtId="0" fontId="10" fillId="4" borderId="41" xfId="0" applyFont="1" applyFill="1" applyBorder="1" applyAlignment="1">
      <alignment horizontal="center" wrapText="1"/>
    </xf>
    <xf numFmtId="0" fontId="10" fillId="4" borderId="43" xfId="0" applyFont="1" applyFill="1" applyBorder="1" applyAlignment="1">
      <alignment horizontal="right"/>
    </xf>
    <xf numFmtId="167" fontId="10" fillId="4" borderId="41" xfId="0" applyNumberFormat="1" applyFont="1" applyFill="1" applyBorder="1" applyAlignment="1" applyProtection="1">
      <alignment horizontal="center"/>
      <protection locked="0"/>
    </xf>
    <xf numFmtId="15" fontId="11" fillId="0" borderId="0" xfId="0" applyNumberFormat="1" applyFont="1"/>
    <xf numFmtId="0" fontId="10" fillId="0" borderId="0" xfId="0" applyFont="1" applyAlignment="1">
      <alignment horizontal="center" wrapText="1"/>
    </xf>
    <xf numFmtId="0" fontId="10" fillId="0" borderId="35" xfId="0" applyFont="1" applyBorder="1" applyAlignment="1">
      <alignment horizontal="center" wrapText="1"/>
    </xf>
    <xf numFmtId="0" fontId="10" fillId="0" borderId="5" xfId="0" applyFont="1" applyBorder="1" applyAlignment="1">
      <alignment horizontal="center" wrapText="1"/>
    </xf>
    <xf numFmtId="0" fontId="10" fillId="0" borderId="41" xfId="0" applyFont="1" applyBorder="1" applyAlignment="1">
      <alignment horizontal="center"/>
    </xf>
    <xf numFmtId="0" fontId="11" fillId="0" borderId="0" xfId="0" applyFont="1" applyAlignment="1">
      <alignment horizontal="center"/>
    </xf>
    <xf numFmtId="0" fontId="10" fillId="0" borderId="12" xfId="0" applyFont="1" applyBorder="1" applyAlignment="1">
      <alignment horizontal="center"/>
    </xf>
    <xf numFmtId="0" fontId="11" fillId="0" borderId="15" xfId="0" applyFont="1" applyBorder="1" applyAlignment="1">
      <alignment horizontal="center"/>
    </xf>
    <xf numFmtId="0" fontId="11" fillId="0" borderId="14" xfId="0" applyFont="1" applyBorder="1"/>
    <xf numFmtId="0" fontId="11" fillId="0" borderId="15" xfId="0" applyFont="1" applyBorder="1"/>
    <xf numFmtId="0" fontId="11" fillId="0" borderId="22" xfId="0" applyFont="1" applyBorder="1"/>
    <xf numFmtId="14" fontId="11" fillId="0" borderId="17" xfId="0" applyNumberFormat="1" applyFont="1" applyBorder="1" applyProtection="1">
      <protection locked="0"/>
    </xf>
    <xf numFmtId="0" fontId="11" fillId="0" borderId="37" xfId="0" applyFont="1" applyBorder="1" applyAlignment="1" applyProtection="1">
      <alignment horizontal="center"/>
      <protection locked="0"/>
    </xf>
    <xf numFmtId="4" fontId="11" fillId="0" borderId="37" xfId="0" applyNumberFormat="1" applyFont="1" applyBorder="1"/>
    <xf numFmtId="164" fontId="13" fillId="0" borderId="37" xfId="2" applyNumberFormat="1" applyFont="1" applyBorder="1" applyAlignment="1">
      <alignment horizontal="center"/>
    </xf>
    <xf numFmtId="164" fontId="13" fillId="0" borderId="37" xfId="2" applyNumberFormat="1" applyFont="1" applyBorder="1" applyAlignment="1" applyProtection="1">
      <alignment horizontal="center"/>
      <protection locked="0"/>
    </xf>
    <xf numFmtId="164" fontId="13" fillId="0" borderId="37" xfId="2" applyNumberFormat="1" applyFont="1" applyBorder="1" applyAlignment="1" applyProtection="1">
      <alignment horizontal="left"/>
      <protection locked="0"/>
    </xf>
    <xf numFmtId="1" fontId="11" fillId="0" borderId="36" xfId="0" applyNumberFormat="1" applyFont="1" applyBorder="1" applyAlignment="1">
      <alignment horizontal="center"/>
    </xf>
    <xf numFmtId="1" fontId="11" fillId="0" borderId="39" xfId="0" applyNumberFormat="1" applyFont="1" applyBorder="1" applyAlignment="1">
      <alignment horizontal="center"/>
    </xf>
    <xf numFmtId="1" fontId="11" fillId="0" borderId="38" xfId="0" applyNumberFormat="1" applyFont="1" applyBorder="1" applyAlignment="1">
      <alignment horizontal="center"/>
    </xf>
    <xf numFmtId="4" fontId="10" fillId="3" borderId="18" xfId="0" applyNumberFormat="1" applyFont="1" applyFill="1" applyBorder="1"/>
    <xf numFmtId="0" fontId="11" fillId="5" borderId="18" xfId="0" applyFont="1" applyFill="1" applyBorder="1"/>
    <xf numFmtId="0" fontId="11" fillId="5" borderId="18" xfId="0" applyFont="1" applyFill="1" applyBorder="1" applyAlignment="1">
      <alignment horizontal="left"/>
    </xf>
    <xf numFmtId="0" fontId="11" fillId="5" borderId="33" xfId="0" applyFont="1" applyFill="1" applyBorder="1" applyAlignment="1">
      <alignment horizontal="left"/>
    </xf>
    <xf numFmtId="0" fontId="11" fillId="5" borderId="24" xfId="0" applyFont="1" applyFill="1" applyBorder="1" applyAlignment="1">
      <alignment horizontal="left"/>
    </xf>
    <xf numFmtId="0" fontId="14" fillId="0" borderId="0" xfId="0" applyFont="1"/>
    <xf numFmtId="0" fontId="14" fillId="0" borderId="20" xfId="0" applyFont="1" applyBorder="1"/>
    <xf numFmtId="0" fontId="14" fillId="0" borderId="21" xfId="0" applyFont="1" applyBorder="1"/>
    <xf numFmtId="0" fontId="14" fillId="0" borderId="22" xfId="0" applyFont="1" applyBorder="1"/>
    <xf numFmtId="0" fontId="14" fillId="0" borderId="34" xfId="0" applyFont="1" applyBorder="1"/>
    <xf numFmtId="1" fontId="11" fillId="0" borderId="39" xfId="0" quotePrefix="1" applyNumberFormat="1" applyFont="1" applyBorder="1" applyAlignment="1">
      <alignment horizontal="center"/>
    </xf>
    <xf numFmtId="1" fontId="11" fillId="0" borderId="36" xfId="0" quotePrefix="1" applyNumberFormat="1" applyFont="1" applyBorder="1" applyAlignment="1">
      <alignment horizontal="center"/>
    </xf>
    <xf numFmtId="0" fontId="11" fillId="0" borderId="36"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164" fontId="2" fillId="0" borderId="37" xfId="2" applyNumberFormat="1" applyFont="1" applyBorder="1" applyAlignment="1" applyProtection="1">
      <alignment horizontal="left" wrapText="1"/>
      <protection locked="0"/>
    </xf>
    <xf numFmtId="164" fontId="2" fillId="0" borderId="37" xfId="2" applyNumberFormat="1" applyFont="1" applyBorder="1" applyAlignment="1" applyProtection="1">
      <alignment horizontal="left"/>
      <protection locked="0"/>
    </xf>
    <xf numFmtId="0" fontId="11" fillId="0" borderId="36" xfId="0" applyFont="1" applyBorder="1"/>
    <xf numFmtId="0" fontId="11" fillId="0" borderId="38" xfId="0" applyFont="1" applyBorder="1"/>
    <xf numFmtId="0" fontId="11" fillId="0" borderId="39" xfId="0" quotePrefix="1" applyFont="1" applyBorder="1"/>
    <xf numFmtId="0" fontId="11" fillId="0" borderId="49" xfId="0" applyFont="1" applyBorder="1"/>
    <xf numFmtId="164" fontId="13" fillId="0" borderId="39" xfId="2" applyNumberFormat="1" applyFont="1" applyBorder="1" applyAlignment="1">
      <alignment horizontal="center"/>
    </xf>
    <xf numFmtId="1" fontId="11" fillId="0" borderId="34" xfId="0" applyNumberFormat="1" applyFont="1" applyBorder="1" applyAlignment="1">
      <alignment horizontal="center"/>
    </xf>
    <xf numFmtId="1" fontId="11" fillId="0" borderId="36" xfId="0" applyNumberFormat="1" applyFont="1" applyBorder="1"/>
    <xf numFmtId="1" fontId="11" fillId="0" borderId="38" xfId="0" applyNumberFormat="1" applyFont="1" applyBorder="1"/>
    <xf numFmtId="1" fontId="11" fillId="0" borderId="39" xfId="0" applyNumberFormat="1" applyFont="1" applyBorder="1"/>
    <xf numFmtId="164" fontId="2" fillId="0" borderId="37" xfId="2" applyNumberFormat="1" applyFont="1" applyBorder="1" applyAlignment="1">
      <alignment horizontal="center"/>
    </xf>
    <xf numFmtId="164" fontId="13" fillId="0" borderId="50" xfId="2" applyNumberFormat="1" applyFont="1" applyBorder="1" applyAlignment="1" applyProtection="1">
      <alignment horizontal="left"/>
      <protection locked="0"/>
    </xf>
    <xf numFmtId="0" fontId="6" fillId="0" borderId="0" xfId="3"/>
    <xf numFmtId="0" fontId="6" fillId="0" borderId="0" xfId="3" applyAlignment="1">
      <alignment horizontal="left"/>
    </xf>
    <xf numFmtId="164" fontId="13" fillId="0" borderId="37" xfId="2" applyNumberFormat="1" applyFont="1" applyBorder="1" applyAlignment="1" applyProtection="1">
      <alignment horizontal="left" wrapText="1"/>
      <protection locked="0"/>
    </xf>
    <xf numFmtId="14" fontId="11" fillId="0" borderId="17" xfId="0" applyNumberFormat="1" applyFont="1" applyBorder="1" applyAlignment="1" applyProtection="1">
      <alignment vertical="center"/>
      <protection locked="0"/>
    </xf>
    <xf numFmtId="0" fontId="11" fillId="0" borderId="37" xfId="0" applyFont="1" applyBorder="1" applyAlignment="1" applyProtection="1">
      <alignment horizontal="center" vertical="center"/>
      <protection locked="0"/>
    </xf>
    <xf numFmtId="4" fontId="11" fillId="0" borderId="37" xfId="0" applyNumberFormat="1" applyFont="1" applyBorder="1" applyAlignment="1">
      <alignment vertical="center"/>
    </xf>
    <xf numFmtId="1" fontId="11" fillId="0" borderId="36" xfId="0" applyNumberFormat="1" applyFont="1" applyBorder="1" applyAlignment="1">
      <alignment vertical="center"/>
    </xf>
    <xf numFmtId="1" fontId="11" fillId="0" borderId="38" xfId="0" applyNumberFormat="1" applyFont="1" applyBorder="1" applyAlignment="1">
      <alignment vertical="center"/>
    </xf>
    <xf numFmtId="1" fontId="11" fillId="0" borderId="39" xfId="0" applyNumberFormat="1" applyFont="1" applyBorder="1" applyAlignment="1">
      <alignment vertical="center"/>
    </xf>
    <xf numFmtId="164" fontId="2" fillId="0" borderId="37" xfId="2" applyNumberFormat="1" applyFont="1" applyBorder="1" applyAlignment="1">
      <alignment horizontal="center" vertical="center"/>
    </xf>
    <xf numFmtId="164" fontId="13" fillId="0" borderId="37" xfId="2" applyNumberFormat="1" applyFont="1" applyBorder="1" applyAlignment="1" applyProtection="1">
      <alignment horizontal="left" vertical="center" wrapText="1"/>
      <protection locked="0"/>
    </xf>
    <xf numFmtId="164" fontId="13" fillId="0" borderId="37" xfId="2" applyNumberFormat="1" applyFont="1" applyBorder="1" applyAlignment="1" applyProtection="1">
      <alignment horizontal="left" vertical="center"/>
      <protection locked="0"/>
    </xf>
    <xf numFmtId="164" fontId="13" fillId="0" borderId="50" xfId="2" applyNumberFormat="1" applyFont="1" applyBorder="1" applyAlignment="1" applyProtection="1">
      <alignment horizontal="left" vertical="center"/>
      <protection locked="0"/>
    </xf>
    <xf numFmtId="0" fontId="6" fillId="0" borderId="0" xfId="3" applyAlignment="1">
      <alignment vertical="center"/>
    </xf>
    <xf numFmtId="0" fontId="6" fillId="0" borderId="0" xfId="3" applyAlignment="1">
      <alignment horizontal="left" vertical="center"/>
    </xf>
    <xf numFmtId="0" fontId="10" fillId="6" borderId="37" xfId="0" applyFont="1" applyFill="1" applyBorder="1"/>
    <xf numFmtId="0" fontId="10" fillId="6" borderId="6" xfId="0" applyFont="1" applyFill="1" applyBorder="1"/>
    <xf numFmtId="0" fontId="10" fillId="6" borderId="41" xfId="0" applyFont="1" applyFill="1" applyBorder="1" applyAlignment="1">
      <alignment horizontal="center" wrapText="1"/>
    </xf>
    <xf numFmtId="0" fontId="10" fillId="6" borderId="43" xfId="0" applyFont="1" applyFill="1" applyBorder="1" applyAlignment="1">
      <alignment horizontal="right"/>
    </xf>
    <xf numFmtId="15" fontId="10" fillId="6" borderId="41" xfId="0" applyNumberFormat="1" applyFont="1" applyFill="1" applyBorder="1" applyAlignment="1">
      <alignment horizontal="center"/>
    </xf>
    <xf numFmtId="14" fontId="11" fillId="0" borderId="17" xfId="0" applyNumberFormat="1" applyFont="1" applyBorder="1"/>
    <xf numFmtId="0" fontId="11" fillId="0" borderId="37" xfId="0" applyFont="1" applyBorder="1" applyAlignment="1">
      <alignment horizontal="center"/>
    </xf>
    <xf numFmtId="0" fontId="11" fillId="0" borderId="37" xfId="0" applyFont="1" applyBorder="1"/>
    <xf numFmtId="0" fontId="13" fillId="0" borderId="37" xfId="0" applyFont="1" applyBorder="1" applyAlignment="1">
      <alignment horizontal="center"/>
    </xf>
    <xf numFmtId="0" fontId="13" fillId="0" borderId="37" xfId="0" applyFont="1" applyBorder="1" applyAlignment="1">
      <alignment horizontal="left"/>
    </xf>
    <xf numFmtId="0" fontId="10" fillId="7" borderId="18" xfId="0" applyFont="1" applyFill="1" applyBorder="1"/>
    <xf numFmtId="0" fontId="11" fillId="8" borderId="18" xfId="0" applyFont="1" applyFill="1" applyBorder="1"/>
    <xf numFmtId="0" fontId="11" fillId="8" borderId="18" xfId="0" applyFont="1" applyFill="1" applyBorder="1" applyAlignment="1">
      <alignment horizontal="left"/>
    </xf>
    <xf numFmtId="0" fontId="11" fillId="8" borderId="33" xfId="0" applyFont="1" applyFill="1" applyBorder="1" applyAlignment="1">
      <alignment horizontal="left"/>
    </xf>
    <xf numFmtId="0" fontId="11" fillId="8" borderId="24" xfId="0" applyFont="1" applyFill="1" applyBorder="1" applyAlignment="1">
      <alignment horizontal="left"/>
    </xf>
    <xf numFmtId="1" fontId="11" fillId="0" borderId="40" xfId="0" applyNumberFormat="1" applyFont="1" applyBorder="1" applyAlignment="1">
      <alignment horizontal="center"/>
    </xf>
    <xf numFmtId="14" fontId="11" fillId="0" borderId="51" xfId="0" applyNumberFormat="1" applyFont="1" applyBorder="1" applyProtection="1">
      <protection locked="0"/>
    </xf>
    <xf numFmtId="0" fontId="11" fillId="0" borderId="40" xfId="0" applyFont="1" applyBorder="1" applyAlignment="1" applyProtection="1">
      <alignment horizontal="center"/>
      <protection locked="0"/>
    </xf>
    <xf numFmtId="4" fontId="11" fillId="0" borderId="41" xfId="0" applyNumberFormat="1" applyFont="1" applyBorder="1"/>
    <xf numFmtId="1" fontId="11" fillId="0" borderId="42" xfId="0" applyNumberFormat="1" applyFont="1" applyBorder="1" applyAlignment="1">
      <alignment horizontal="center"/>
    </xf>
    <xf numFmtId="1" fontId="11" fillId="0" borderId="43" xfId="0" applyNumberFormat="1" applyFont="1" applyBorder="1" applyAlignment="1">
      <alignment horizontal="center"/>
    </xf>
    <xf numFmtId="164" fontId="13" fillId="0" borderId="41" xfId="2" applyNumberFormat="1" applyFont="1" applyBorder="1" applyAlignment="1" applyProtection="1">
      <alignment horizontal="center"/>
      <protection locked="0"/>
    </xf>
    <xf numFmtId="164" fontId="13" fillId="0" borderId="42" xfId="2" applyNumberFormat="1" applyFont="1" applyBorder="1" applyAlignment="1" applyProtection="1">
      <alignment horizontal="left"/>
      <protection locked="0"/>
    </xf>
    <xf numFmtId="164" fontId="2" fillId="0" borderId="37" xfId="1" applyNumberFormat="1" applyFont="1" applyBorder="1" applyAlignment="1">
      <alignment horizontal="center"/>
    </xf>
    <xf numFmtId="164" fontId="2" fillId="0" borderId="37" xfId="1" applyNumberFormat="1" applyFont="1" applyBorder="1" applyAlignment="1" applyProtection="1">
      <alignment horizontal="left"/>
      <protection locked="0"/>
    </xf>
    <xf numFmtId="0" fontId="10" fillId="3" borderId="30" xfId="0" applyFont="1" applyFill="1" applyBorder="1" applyAlignment="1">
      <alignment horizontal="center"/>
    </xf>
    <xf numFmtId="0" fontId="10" fillId="0" borderId="1" xfId="0" applyFont="1" applyBorder="1" applyAlignment="1">
      <alignment horizontal="center"/>
    </xf>
    <xf numFmtId="14" fontId="11" fillId="9" borderId="17" xfId="0" applyNumberFormat="1" applyFont="1" applyFill="1" applyBorder="1" applyProtection="1">
      <protection locked="0"/>
    </xf>
    <xf numFmtId="0" fontId="11" fillId="9" borderId="37" xfId="0" applyFont="1" applyFill="1" applyBorder="1" applyAlignment="1" applyProtection="1">
      <alignment horizontal="center"/>
      <protection locked="0"/>
    </xf>
    <xf numFmtId="4" fontId="11" fillId="9" borderId="37" xfId="0" applyNumberFormat="1" applyFont="1" applyFill="1" applyBorder="1"/>
    <xf numFmtId="1" fontId="11" fillId="9" borderId="36" xfId="0" applyNumberFormat="1" applyFont="1" applyFill="1" applyBorder="1" applyAlignment="1">
      <alignment horizontal="center"/>
    </xf>
    <xf numFmtId="1" fontId="11" fillId="9" borderId="38" xfId="0" applyNumberFormat="1" applyFont="1" applyFill="1" applyBorder="1" applyAlignment="1">
      <alignment horizontal="center"/>
    </xf>
    <xf numFmtId="1" fontId="11" fillId="9" borderId="39" xfId="0" applyNumberFormat="1" applyFont="1" applyFill="1" applyBorder="1" applyAlignment="1">
      <alignment horizontal="center"/>
    </xf>
    <xf numFmtId="164" fontId="13" fillId="9" borderId="37" xfId="2" applyNumberFormat="1" applyFont="1" applyFill="1" applyBorder="1" applyAlignment="1">
      <alignment horizontal="center"/>
    </xf>
    <xf numFmtId="164" fontId="13" fillId="9" borderId="37" xfId="2" applyNumberFormat="1" applyFont="1" applyFill="1" applyBorder="1" applyAlignment="1" applyProtection="1">
      <alignment horizontal="center"/>
      <protection locked="0"/>
    </xf>
    <xf numFmtId="164" fontId="13" fillId="9" borderId="37" xfId="2" applyNumberFormat="1" applyFont="1" applyFill="1" applyBorder="1" applyAlignment="1" applyProtection="1">
      <alignment horizontal="left"/>
      <protection locked="0"/>
    </xf>
    <xf numFmtId="0" fontId="11" fillId="9" borderId="0" xfId="0" applyFont="1" applyFill="1"/>
    <xf numFmtId="0" fontId="16" fillId="0" borderId="0" xfId="0" applyFont="1" applyAlignment="1">
      <alignment horizontal="center"/>
    </xf>
    <xf numFmtId="14" fontId="11" fillId="9" borderId="0" xfId="0" applyNumberFormat="1" applyFont="1" applyFill="1"/>
    <xf numFmtId="0" fontId="11" fillId="5" borderId="18" xfId="0" applyFont="1" applyFill="1" applyBorder="1" applyAlignment="1">
      <alignment horizontal="center"/>
    </xf>
    <xf numFmtId="0" fontId="14" fillId="0" borderId="0" xfId="0" applyFont="1" applyAlignment="1">
      <alignment horizontal="center"/>
    </xf>
    <xf numFmtId="0" fontId="1" fillId="0" borderId="0" xfId="0" applyFont="1" applyAlignment="1">
      <alignment horizontal="center"/>
    </xf>
    <xf numFmtId="1" fontId="11" fillId="0" borderId="36" xfId="0" applyNumberFormat="1" applyFont="1" applyBorder="1" applyAlignment="1">
      <alignment horizontal="center"/>
    </xf>
    <xf numFmtId="1" fontId="11" fillId="0" borderId="38" xfId="0" applyNumberFormat="1" applyFont="1" applyBorder="1" applyAlignment="1">
      <alignment horizontal="center"/>
    </xf>
    <xf numFmtId="1" fontId="11" fillId="0" borderId="39" xfId="0" applyNumberFormat="1" applyFont="1" applyBorder="1" applyAlignment="1">
      <alignment horizontal="center"/>
    </xf>
    <xf numFmtId="0" fontId="10" fillId="3" borderId="29" xfId="0" applyFont="1" applyFill="1" applyBorder="1" applyAlignment="1">
      <alignment horizontal="center"/>
    </xf>
    <xf numFmtId="0" fontId="10" fillId="3" borderId="30" xfId="0" applyFont="1" applyFill="1" applyBorder="1" applyAlignment="1">
      <alignment horizontal="center"/>
    </xf>
    <xf numFmtId="1" fontId="11" fillId="5" borderId="33" xfId="0" applyNumberFormat="1" applyFont="1" applyFill="1" applyBorder="1" applyAlignment="1">
      <alignment horizontal="center"/>
    </xf>
    <xf numFmtId="1" fontId="11" fillId="5" borderId="48" xfId="0" applyNumberFormat="1" applyFont="1" applyFill="1" applyBorder="1" applyAlignment="1">
      <alignment horizontal="center"/>
    </xf>
    <xf numFmtId="1" fontId="11" fillId="5" borderId="30" xfId="0" applyNumberFormat="1" applyFont="1" applyFill="1" applyBorder="1" applyAlignment="1">
      <alignment horizontal="center"/>
    </xf>
    <xf numFmtId="0" fontId="15" fillId="0" borderId="42" xfId="0" applyFont="1" applyBorder="1" applyAlignment="1">
      <alignment horizontal="center"/>
    </xf>
    <xf numFmtId="0" fontId="15" fillId="0" borderId="40" xfId="0" applyFont="1" applyBorder="1" applyAlignment="1">
      <alignment horizontal="center"/>
    </xf>
    <xf numFmtId="0" fontId="11" fillId="4" borderId="36" xfId="0" applyFont="1" applyFill="1" applyBorder="1" applyAlignment="1" applyProtection="1">
      <alignment horizontal="center"/>
      <protection locked="0"/>
    </xf>
    <xf numFmtId="0" fontId="11" fillId="4" borderId="38" xfId="0" applyFont="1" applyFill="1" applyBorder="1" applyAlignment="1" applyProtection="1">
      <alignment horizontal="center"/>
      <protection locked="0"/>
    </xf>
    <xf numFmtId="0" fontId="10" fillId="0" borderId="45" xfId="0" applyFont="1" applyBorder="1" applyAlignment="1">
      <alignment horizontal="center" wrapText="1"/>
    </xf>
    <xf numFmtId="0" fontId="10" fillId="0" borderId="46" xfId="0" applyFont="1" applyBorder="1" applyAlignment="1">
      <alignment horizontal="center" wrapText="1"/>
    </xf>
    <xf numFmtId="0" fontId="10" fillId="0" borderId="47" xfId="0" applyFont="1" applyBorder="1" applyAlignment="1">
      <alignment horizontal="center" wrapText="1"/>
    </xf>
    <xf numFmtId="0" fontId="10" fillId="0" borderId="4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xf>
    <xf numFmtId="0" fontId="10" fillId="0" borderId="38" xfId="0" applyFont="1" applyBorder="1" applyAlignment="1">
      <alignment horizontal="center"/>
    </xf>
    <xf numFmtId="0" fontId="10" fillId="0" borderId="39" xfId="0" applyFont="1" applyBorder="1" applyAlignment="1">
      <alignment horizontal="center"/>
    </xf>
    <xf numFmtId="0" fontId="10" fillId="0" borderId="4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4" xfId="0" applyFont="1" applyBorder="1" applyAlignment="1">
      <alignment horizontal="center" vertical="center" wrapText="1"/>
    </xf>
    <xf numFmtId="49" fontId="11" fillId="0" borderId="36" xfId="0" applyNumberFormat="1" applyFont="1" applyBorder="1" applyAlignment="1">
      <alignment horizontal="center"/>
    </xf>
    <xf numFmtId="49" fontId="11" fillId="0" borderId="38" xfId="0" applyNumberFormat="1" applyFont="1" applyBorder="1" applyAlignment="1">
      <alignment horizontal="center"/>
    </xf>
    <xf numFmtId="49" fontId="11" fillId="0" borderId="39" xfId="0" applyNumberFormat="1" applyFont="1" applyBorder="1" applyAlignment="1">
      <alignment horizontal="center"/>
    </xf>
    <xf numFmtId="1" fontId="11" fillId="0" borderId="36" xfId="0" quotePrefix="1" applyNumberFormat="1" applyFont="1" applyBorder="1" applyAlignment="1">
      <alignment horizontal="center"/>
    </xf>
    <xf numFmtId="1" fontId="11" fillId="0" borderId="40" xfId="0" applyNumberFormat="1" applyFont="1" applyBorder="1" applyAlignment="1">
      <alignment horizontal="center"/>
    </xf>
    <xf numFmtId="0" fontId="11" fillId="6" borderId="36" xfId="0" applyFont="1" applyFill="1" applyBorder="1" applyAlignment="1">
      <alignment horizontal="center"/>
    </xf>
    <xf numFmtId="0" fontId="11" fillId="6" borderId="38" xfId="0" applyFont="1" applyFill="1" applyBorder="1" applyAlignment="1">
      <alignment horizontal="center"/>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wrapText="1"/>
    </xf>
    <xf numFmtId="0" fontId="10" fillId="7" borderId="29" xfId="0" applyFont="1" applyFill="1" applyBorder="1" applyAlignment="1">
      <alignment horizontal="center"/>
    </xf>
    <xf numFmtId="0" fontId="10" fillId="7" borderId="30" xfId="0" applyFont="1" applyFill="1" applyBorder="1" applyAlignment="1">
      <alignment horizontal="center"/>
    </xf>
    <xf numFmtId="0" fontId="11" fillId="8" borderId="33" xfId="0" applyFont="1" applyFill="1" applyBorder="1" applyAlignment="1">
      <alignment horizontal="center"/>
    </xf>
    <xf numFmtId="0" fontId="11" fillId="8" borderId="48" xfId="0" applyFont="1" applyFill="1" applyBorder="1" applyAlignment="1">
      <alignment horizontal="center"/>
    </xf>
    <xf numFmtId="0" fontId="11" fillId="8" borderId="30" xfId="0" applyFont="1" applyFill="1" applyBorder="1" applyAlignment="1">
      <alignment horizontal="center"/>
    </xf>
    <xf numFmtId="0" fontId="15" fillId="0" borderId="43" xfId="0" applyFont="1" applyBorder="1" applyAlignment="1">
      <alignment horizontal="center"/>
    </xf>
    <xf numFmtId="0" fontId="11" fillId="0" borderId="36"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0" fontId="1" fillId="0" borderId="27" xfId="0" applyFont="1" applyBorder="1" applyAlignment="1">
      <alignment horizontal="center"/>
    </xf>
    <xf numFmtId="0" fontId="1" fillId="0" borderId="31" xfId="0" applyFont="1" applyBorder="1" applyAlignment="1">
      <alignment horizontal="center"/>
    </xf>
    <xf numFmtId="0" fontId="1" fillId="0" borderId="28" xfId="0" applyFont="1" applyBorder="1" applyAlignment="1">
      <alignment horizontal="center"/>
    </xf>
    <xf numFmtId="0" fontId="1" fillId="0" borderId="22" xfId="0" applyFont="1" applyBorder="1" applyAlignment="1">
      <alignment horizontal="center"/>
    </xf>
    <xf numFmtId="0" fontId="1" fillId="0" borderId="32" xfId="0" applyFont="1" applyBorder="1" applyAlignment="1">
      <alignment horizontal="center"/>
    </xf>
    <xf numFmtId="0" fontId="1" fillId="0" borderId="23"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7" fillId="0" borderId="25"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26" xfId="0" applyFont="1" applyBorder="1" applyAlignment="1" applyProtection="1">
      <alignment horizontal="center"/>
      <protection locked="0"/>
    </xf>
  </cellXfs>
  <cellStyles count="5">
    <cellStyle name="Normal" xfId="0" builtinId="0"/>
    <cellStyle name="Normal 2" xfId="3" xr:uid="{00000000-0005-0000-0000-000001000000}"/>
    <cellStyle name="Normal 3" xfId="4" xr:uid="{00000000-0005-0000-0000-000002000000}"/>
    <cellStyle name="Normal_Redistribution and journal forms.xls" xfId="1" xr:uid="{00000000-0005-0000-0000-000003000000}"/>
    <cellStyle name="Normal_Redistribution and journal forms.xls 2" xfId="2" xr:uid="{00000000-0005-0000-0000-000004000000}"/>
  </cellStyles>
  <dxfs count="148">
    <dxf>
      <fill>
        <patternFill>
          <bgColor indexed="26"/>
        </patternFill>
      </fill>
    </dxf>
    <dxf>
      <fill>
        <patternFill patternType="gray0625">
          <bgColor indexed="26"/>
        </patternFill>
      </fill>
    </dxf>
    <dxf>
      <fill>
        <patternFill patternType="gray0625">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patternType="gray0625">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3"/>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ichelle Smith" id="{3CA71DAD-D2C7-47C7-8EDD-CFAABB3BA7C1}" userId="S::Michelle.Smith@surreyheath.gov.uk::9e0f5197-f150-4ff2-86e3-4ae48864f37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3-01-16T10:16:48.48" personId="{3CA71DAD-D2C7-47C7-8EDD-CFAABB3BA7C1}" id="{087CC6AC-667D-4C53-A8F7-CB58A41257A4}">
    <text>Please select Natwest credit card or Barclaycard procurement card depending on the card type you hold</text>
  </threadedComment>
  <threadedComment ref="B2" dT="2023-01-16T10:17:14.71" personId="{3CA71DAD-D2C7-47C7-8EDD-CFAABB3BA7C1}" id="{53ECF203-A9DE-470E-A6F7-1A62B394BA00}">
    <text>Please enter your name</text>
  </threadedComment>
  <threadedComment ref="C3" dT="2023-01-16T10:13:18.86" personId="{3CA71DAD-D2C7-47C7-8EDD-CFAABB3BA7C1}" id="{3E3ADA47-3089-48F8-A807-749F3D872B95}">
    <text>Natwest - Statement start date is 11th of the month; Barclaycards - Statement start date is 12th of the month</text>
  </threadedComment>
  <threadedComment ref="E3" dT="2023-01-16T10:13:18.86" personId="{3CA71DAD-D2C7-47C7-8EDD-CFAABB3BA7C1}" id="{DC00E9BD-3FAA-4B77-A31C-1AF635287497}">
    <text>Natwest - Statement end date is 10th of the month; Barclaycards - Statement end date is 11th of the month</text>
  </threadedComment>
  <threadedComment ref="A7" dT="2023-01-16T10:46:01.83" personId="{3CA71DAD-D2C7-47C7-8EDD-CFAABB3BA7C1}" id="{D8D7C194-1D64-4804-9E39-6113CF209998}">
    <text>Please enter date of transaction as per the date on your statement</text>
  </threadedComment>
  <threadedComment ref="F7" dT="2023-01-16T10:11:43.29" personId="{3CA71DAD-D2C7-47C7-8EDD-CFAABB3BA7C1}" id="{2FABB0C4-73C2-45C0-81E4-B18122FD6DF3}">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9A7484C2-CFDB-43D4-9BA1-2886CC2C9A6D}">
    <text>Please select most appropriate category from dropdown list</text>
  </threadedComment>
  <threadedComment ref="B8" dT="2023-01-16T10:32:33.72" personId="{3CA71DAD-D2C7-47C7-8EDD-CFAABB3BA7C1}" id="{61695056-6268-4112-9B0F-F09FBF3FE2FD}">
    <text>Please select VAT code - see key below for definition of each code</text>
  </threadedComment>
  <threadedComment ref="C8" dT="2023-01-16T10:44:38.41" personId="{3CA71DAD-D2C7-47C7-8EDD-CFAABB3BA7C1}" id="{5621B615-1102-436E-8430-3A322D0D2284}">
    <text>Please enter same amount in Net and Gross amount columns if no VAT.  If there is VAT, please ensure net amount + VAT amount is equal to the Gross Amount</text>
  </threadedComment>
  <threadedComment ref="D8" dT="2023-01-16T10:45:06.89" personId="{3CA71DAD-D2C7-47C7-8EDD-CFAABB3BA7C1}" id="{4ADA9F92-4AEE-4435-8C1B-4BED21A43725}">
    <text>Please enter amount if VAT code R or S is selected</text>
  </threadedComment>
  <threadedComment ref="E8" dT="2023-01-16T10:45:41.53" personId="{3CA71DAD-D2C7-47C7-8EDD-CFAABB3BA7C1}" id="{8F8E6C9A-3F76-463B-B4C2-C21F50862778}">
    <text>Please enter net amount (this will be the same as the gross amount if the gross amount does not include any vat)</text>
  </threadedComment>
  <threadedComment ref="C22" dT="2023-01-16T10:48:37.32" personId="{3CA71DAD-D2C7-47C7-8EDD-CFAABB3BA7C1}" id="{5F1114DA-97A9-40D5-80C2-3245ED33C910}">
    <text>Please ensure this Total agrees to the total amount shown on your statement (and agrees to the sum of the VAT amount and Net Amount columns on this spreadsheet)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3-01-16T10:16:48.48" personId="{3CA71DAD-D2C7-47C7-8EDD-CFAABB3BA7C1}" id="{6EF2E386-A8A4-4E8C-A24E-D693D7CA73C3}">
    <text>Please select Natwest credit card or Barclaycard procurement card depending on the card type you hold</text>
  </threadedComment>
  <threadedComment ref="B2" dT="2023-01-16T10:17:14.71" personId="{3CA71DAD-D2C7-47C7-8EDD-CFAABB3BA7C1}" id="{5B9E513E-AE5F-45C2-A988-51623AA443AC}">
    <text>Please enter your name</text>
  </threadedComment>
  <threadedComment ref="C3" dT="2023-01-16T10:13:18.86" personId="{3CA71DAD-D2C7-47C7-8EDD-CFAABB3BA7C1}" id="{5472E668-150D-4745-899E-4DEDB5EE2481}">
    <text>Natwest - Statement start date is 11th of the month; Barclaycards - Statement start date is 12th of the month</text>
  </threadedComment>
  <threadedComment ref="E3" dT="2023-01-16T10:13:18.86" personId="{3CA71DAD-D2C7-47C7-8EDD-CFAABB3BA7C1}" id="{15B65F7E-CB2A-43C3-87E3-6AAE78762195}">
    <text>Natwest - Statement end date is 10th of the month; Barclaycards - Statement end date is 11th of the month</text>
  </threadedComment>
  <threadedComment ref="A7" dT="2023-01-16T10:46:01.83" personId="{3CA71DAD-D2C7-47C7-8EDD-CFAABB3BA7C1}" id="{93360F7C-F321-4E01-A7B3-9BD2F50A589F}">
    <text>Please enter date of transaction as per the date on your statement</text>
  </threadedComment>
  <threadedComment ref="F7" dT="2023-01-16T10:11:43.29" personId="{3CA71DAD-D2C7-47C7-8EDD-CFAABB3BA7C1}" id="{4CA4327F-CDD6-497B-A103-281A6C8721BE}">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BF1B46C3-D888-4FFF-B673-F1C3E71405B3}">
    <text>Please select most appropriate category from dropdown list</text>
  </threadedComment>
  <threadedComment ref="B8" dT="2023-01-16T10:32:33.72" personId="{3CA71DAD-D2C7-47C7-8EDD-CFAABB3BA7C1}" id="{5BA33D6A-96C0-4CF8-85D9-9FC6424C3585}">
    <text>Please select VAT code - see key below for definition of each code</text>
  </threadedComment>
  <threadedComment ref="C8" dT="2023-01-16T10:44:38.41" personId="{3CA71DAD-D2C7-47C7-8EDD-CFAABB3BA7C1}" id="{A5B78290-8B5A-4823-817B-67A6BA6F3D9D}">
    <text>Please enter same amount in Net and Gross amount columns if no VAT.  If there is VAT, please ensure net amount + VAT amount is equal to the Gross Amount</text>
  </threadedComment>
  <threadedComment ref="D8" dT="2023-01-16T10:45:06.89" personId="{3CA71DAD-D2C7-47C7-8EDD-CFAABB3BA7C1}" id="{CCA952B6-D296-4238-A0CA-9CE22A4D83D3}">
    <text>Please enter amount if VAT code R or S is selected</text>
  </threadedComment>
  <threadedComment ref="E8" dT="2023-01-16T10:45:41.53" personId="{3CA71DAD-D2C7-47C7-8EDD-CFAABB3BA7C1}" id="{2EA7DA23-5725-48F6-BEB5-0A77EE4E73BA}">
    <text>Please enter net amount (this will be the same as the gross amount if the gross amount does not include any vat)</text>
  </threadedComment>
  <threadedComment ref="C22" dT="2023-01-16T10:48:37.32" personId="{3CA71DAD-D2C7-47C7-8EDD-CFAABB3BA7C1}" id="{E7D6CB97-33DD-4AF0-A81B-03FF43E82746}">
    <text>Please ensure this Total agrees to the total amount shown on your statement (and agrees to the sum of the VAT amount and Net Amount columns on this spreadsheet)</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3-01-16T10:16:48.48" personId="{3CA71DAD-D2C7-47C7-8EDD-CFAABB3BA7C1}" id="{69C1CA20-7B8D-47D8-8890-DD55CD482146}">
    <text>Please select Natwest credit card or Barclaycard procurement card depending on the card type you hold</text>
  </threadedComment>
  <threadedComment ref="B2" dT="2023-01-16T10:17:14.71" personId="{3CA71DAD-D2C7-47C7-8EDD-CFAABB3BA7C1}" id="{62349007-59BE-42F8-90E4-78939D05B6E9}">
    <text>Please enter your name</text>
  </threadedComment>
  <threadedComment ref="C3" dT="2023-01-16T10:13:18.86" personId="{3CA71DAD-D2C7-47C7-8EDD-CFAABB3BA7C1}" id="{BA449F1F-7AFD-49DE-B433-DDE608399284}">
    <text>Natwest - Statement start date is 11th of the month; Barclaycards - Statement start date is 12th of the month</text>
  </threadedComment>
  <threadedComment ref="E3" dT="2023-01-16T10:13:18.86" personId="{3CA71DAD-D2C7-47C7-8EDD-CFAABB3BA7C1}" id="{6D1E3F0F-207B-4D8F-A909-9CAAD8AF4D1F}">
    <text>Natwest - Statement end date is 10th of the month; Barclaycards - Statement end date is 11th of the month</text>
  </threadedComment>
  <threadedComment ref="A7" dT="2023-01-16T10:46:01.83" personId="{3CA71DAD-D2C7-47C7-8EDD-CFAABB3BA7C1}" id="{BAF6299D-FF28-4A59-8EEC-8FB72478AA43}">
    <text>Please enter date of transaction as per the date on your statement</text>
  </threadedComment>
  <threadedComment ref="F7" dT="2023-01-16T10:11:43.29" personId="{3CA71DAD-D2C7-47C7-8EDD-CFAABB3BA7C1}" id="{2E7D26D5-057C-4964-8F05-CFE457171D64}">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CC0137A4-6120-4070-B738-4146A209A67C}">
    <text>Please select most appropriate category from dropdown list</text>
  </threadedComment>
  <threadedComment ref="B8" dT="2023-01-16T10:32:33.72" personId="{3CA71DAD-D2C7-47C7-8EDD-CFAABB3BA7C1}" id="{628D5C46-A5CB-4D4B-B7C9-E7CFAE8DDA9B}">
    <text>Please select VAT code - see key below for definition of each code</text>
  </threadedComment>
  <threadedComment ref="C8" dT="2023-01-16T10:44:38.41" personId="{3CA71DAD-D2C7-47C7-8EDD-CFAABB3BA7C1}" id="{CD306254-AD94-45A6-A8B9-0A0764980449}">
    <text>Please enter same amount in Net and Gross amount columns if no VAT.  If there is VAT, please ensure net amount + VAT amount is equal to the Gross Amount</text>
  </threadedComment>
  <threadedComment ref="D8" dT="2023-01-16T10:45:06.89" personId="{3CA71DAD-D2C7-47C7-8EDD-CFAABB3BA7C1}" id="{FCBDE868-FC16-4404-B4C5-5F810EE9D752}">
    <text>Please enter amount if VAT code R or S is selected</text>
  </threadedComment>
  <threadedComment ref="E8" dT="2023-01-16T10:45:41.53" personId="{3CA71DAD-D2C7-47C7-8EDD-CFAABB3BA7C1}" id="{82399CAD-B22B-41BE-9A59-04405DEFF7DD}">
    <text>Please enter net amount (this will be the same as the gross amount if the gross amount does not include any vat)</text>
  </threadedComment>
  <threadedComment ref="C13" dT="2023-01-16T10:48:37.32" personId="{3CA71DAD-D2C7-47C7-8EDD-CFAABB3BA7C1}" id="{36AF0036-CC6E-4E56-A633-07D7F9DE7EBF}">
    <text>Please ensure this Total agrees to the total amount shown on your statement (and agrees to the sum of the VAT amount and Net Amount columns on this spreadsheet)</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3-01-16T10:16:48.48" personId="{3CA71DAD-D2C7-47C7-8EDD-CFAABB3BA7C1}" id="{DA66B80A-9F6F-4614-B152-F87CD08A6A01}">
    <text>Please select Natwest credit card or Barclaycard procurement card depending on the card type you hold</text>
  </threadedComment>
  <threadedComment ref="B2" dT="2023-01-16T10:17:14.71" personId="{3CA71DAD-D2C7-47C7-8EDD-CFAABB3BA7C1}" id="{6EF6DF9D-C389-4260-BB2A-B53446506124}">
    <text>Please enter your name</text>
  </threadedComment>
  <threadedComment ref="C3" dT="2023-01-16T10:13:18.86" personId="{3CA71DAD-D2C7-47C7-8EDD-CFAABB3BA7C1}" id="{3BB02A41-4F55-47B5-BCA2-14B70A8DE06A}">
    <text>Natwest - Statement start date is 11th of the month; Barclaycards - Statement start date is 12th of the month</text>
  </threadedComment>
  <threadedComment ref="E3" dT="2023-01-16T10:13:18.86" personId="{3CA71DAD-D2C7-47C7-8EDD-CFAABB3BA7C1}" id="{C9E53AD9-C983-4F4F-938B-054621426535}">
    <text>Natwest - Statement end date is 10th of the month; Barclaycards - Statement end date is 11th of the month</text>
  </threadedComment>
  <threadedComment ref="A7" dT="2023-01-16T10:46:01.83" personId="{3CA71DAD-D2C7-47C7-8EDD-CFAABB3BA7C1}" id="{5BF9AD1E-8AD2-4613-83C0-9F921277F719}">
    <text>Please enter date of transaction as per the date on your statement</text>
  </threadedComment>
  <threadedComment ref="F7" dT="2023-01-16T10:11:43.29" personId="{3CA71DAD-D2C7-47C7-8EDD-CFAABB3BA7C1}" id="{9D87E679-72CD-45E5-B382-ED0C96467ECD}">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C4D0F19F-0232-4461-9824-0C4126250A72}">
    <text>Please select most appropriate category from dropdown list</text>
  </threadedComment>
  <threadedComment ref="B8" dT="2023-01-16T10:32:33.72" personId="{3CA71DAD-D2C7-47C7-8EDD-CFAABB3BA7C1}" id="{4491F104-8402-4A25-BD7C-A1FD95B860B1}">
    <text>Please select VAT code - see key below for definition of each code</text>
  </threadedComment>
  <threadedComment ref="C8" dT="2023-01-16T10:44:38.41" personId="{3CA71DAD-D2C7-47C7-8EDD-CFAABB3BA7C1}" id="{01DC6C11-C5B8-4885-8A8C-5039580DF15D}">
    <text>Please enter same amount in Net and Gross amount columns if no VAT.  If there is VAT, please ensure net amount + VAT amount is equal to the Gross Amount</text>
  </threadedComment>
  <threadedComment ref="D8" dT="2023-01-16T10:45:06.89" personId="{3CA71DAD-D2C7-47C7-8EDD-CFAABB3BA7C1}" id="{9A8CE029-6965-40EF-B8FE-D9296640BE45}">
    <text>Please enter amount if VAT code R or S is selected</text>
  </threadedComment>
  <threadedComment ref="E8" dT="2023-01-16T10:45:41.53" personId="{3CA71DAD-D2C7-47C7-8EDD-CFAABB3BA7C1}" id="{CE5A326F-5651-4157-AADA-323D4F7F73FC}">
    <text>Please enter net amount (this will be the same as the gross amount if the gross amount does not include any vat)</text>
  </threadedComment>
  <threadedComment ref="C13" dT="2023-01-16T10:48:37.32" personId="{3CA71DAD-D2C7-47C7-8EDD-CFAABB3BA7C1}" id="{0E89E9A1-C6BE-49AC-A621-E3CF85D246CE}">
    <text>Please ensure this Total agrees to the total amount shown on your statement (and agrees to the sum of the VAT amount and Net Amount columns on this spreadsheet)</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3-01-16T10:16:48.48" personId="{3CA71DAD-D2C7-47C7-8EDD-CFAABB3BA7C1}" id="{91EE33AE-60BF-4511-9C21-FDDA9A046A1E}">
    <text>Please select Natwest credit card or Barclaycard procurement card depending on the card type you hold</text>
  </threadedComment>
  <threadedComment ref="B2" dT="2023-01-16T10:17:14.71" personId="{3CA71DAD-D2C7-47C7-8EDD-CFAABB3BA7C1}" id="{64DE26B3-EF0A-4FFA-A356-5A9BD0AEA7B6}">
    <text>Please enter your name</text>
  </threadedComment>
  <threadedComment ref="C3" dT="2023-01-16T10:13:18.86" personId="{3CA71DAD-D2C7-47C7-8EDD-CFAABB3BA7C1}" id="{C218A0D7-0628-4AC9-8D1C-F5CB65F2C0D1}">
    <text>Natwest - Statement start date is 11th of the month; Barclaycards - Statement start date is 12th of the month</text>
  </threadedComment>
  <threadedComment ref="E3" dT="2023-01-16T10:13:18.86" personId="{3CA71DAD-D2C7-47C7-8EDD-CFAABB3BA7C1}" id="{0A16821C-1307-49C0-B0D8-E339E81CB073}">
    <text>Natwest - Statement end date is 10th of the month; Barclaycards - Statement end date is 11th of the month</text>
  </threadedComment>
  <threadedComment ref="A7" dT="2023-01-16T10:46:01.83" personId="{3CA71DAD-D2C7-47C7-8EDD-CFAABB3BA7C1}" id="{28EE4FD8-A582-4287-8264-27F4890159A3}">
    <text>Please enter date of transaction as per the date on your statement</text>
  </threadedComment>
  <threadedComment ref="F7" dT="2023-01-16T10:11:43.29" personId="{3CA71DAD-D2C7-47C7-8EDD-CFAABB3BA7C1}" id="{A963DA81-481E-4A49-8895-F3EE74282DDC}">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0CDE563A-C96A-4F7D-B0CF-E699D3A98047}">
    <text>Please select most appropriate category from dropdown list</text>
  </threadedComment>
  <threadedComment ref="B8" dT="2023-01-16T10:32:33.72" personId="{3CA71DAD-D2C7-47C7-8EDD-CFAABB3BA7C1}" id="{78985E66-9D25-4479-82A2-E4EEF03B52DF}">
    <text>Please select VAT code - see key below for definition of each code</text>
  </threadedComment>
  <threadedComment ref="C8" dT="2023-01-16T10:44:38.41" personId="{3CA71DAD-D2C7-47C7-8EDD-CFAABB3BA7C1}" id="{2B5709A3-240D-44A4-A943-67B8813BC8F4}">
    <text>Please enter same amount in Net and Gross amount columns if no VAT.  If there is VAT, please ensure net amount + VAT amount is equal to the Gross Amount</text>
  </threadedComment>
  <threadedComment ref="D8" dT="2023-01-16T10:45:06.89" personId="{3CA71DAD-D2C7-47C7-8EDD-CFAABB3BA7C1}" id="{08DC137D-8568-43BD-AFFF-63A132974E0F}">
    <text>Please enter amount if VAT code R or S is selected</text>
  </threadedComment>
  <threadedComment ref="E8" dT="2023-01-16T10:45:41.53" personId="{3CA71DAD-D2C7-47C7-8EDD-CFAABB3BA7C1}" id="{3B48C30F-3CFB-4597-A712-2B5206D74F5E}">
    <text>Please enter net amount (this will be the same as the gross amount if the gross amount does not include any vat)</text>
  </threadedComment>
  <threadedComment ref="C22" dT="2023-01-16T10:48:37.32" personId="{3CA71DAD-D2C7-47C7-8EDD-CFAABB3BA7C1}" id="{6AD78448-B6FB-4C78-B9FB-B9091E14C9EE}">
    <text>Please ensure this Total agrees to the total amount shown on your statement (and agrees to the sum of the VAT amount and Net Amount columns on this spreadsheet)</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23-01-16T10:16:48.48" personId="{3CA71DAD-D2C7-47C7-8EDD-CFAABB3BA7C1}" id="{BA5ED704-8EEF-4198-9B80-208E4937695E}">
    <text>Please select Natwest credit card or Barclaycard procurement card depending on the card type you hold</text>
  </threadedComment>
  <threadedComment ref="B2" dT="2023-01-16T10:17:14.71" personId="{3CA71DAD-D2C7-47C7-8EDD-CFAABB3BA7C1}" id="{67058411-8F97-4B37-B6E5-2100B182EF49}">
    <text>Please enter your name</text>
  </threadedComment>
  <threadedComment ref="C3" dT="2023-01-16T10:13:18.86" personId="{3CA71DAD-D2C7-47C7-8EDD-CFAABB3BA7C1}" id="{D4DA1BA9-144C-482D-902B-B2BF75DC1D6C}">
    <text>Natwest - Statement start date is 11th of the month; Barclaycards - Statement start date is 12th of the month</text>
  </threadedComment>
  <threadedComment ref="E3" dT="2023-01-16T10:13:18.86" personId="{3CA71DAD-D2C7-47C7-8EDD-CFAABB3BA7C1}" id="{BF5E3D7E-F978-4E62-B0DE-181870C7DAED}">
    <text>Natwest - Statement end date is 10th of the month; Barclaycards - Statement end date is 11th of the month</text>
  </threadedComment>
  <threadedComment ref="A7" dT="2023-01-16T10:46:01.83" personId="{3CA71DAD-D2C7-47C7-8EDD-CFAABB3BA7C1}" id="{4E2B6A6B-9311-4349-B805-A9C585FB7BB9}">
    <text>Please enter date of transaction as per the date on your statement</text>
  </threadedComment>
  <threadedComment ref="F7" dT="2023-01-16T10:11:43.29" personId="{3CA71DAD-D2C7-47C7-8EDD-CFAABB3BA7C1}" id="{5187BAD9-AA56-4E74-B17C-CCFB9DE32755}">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12EF5914-AAAB-47F7-8B02-64919E0F1754}">
    <text>Please select most appropriate category from dropdown list</text>
  </threadedComment>
  <threadedComment ref="B8" dT="2023-01-16T10:32:33.72" personId="{3CA71DAD-D2C7-47C7-8EDD-CFAABB3BA7C1}" id="{DDF5E5D1-4DD5-4CC6-9308-2786A16734E9}">
    <text>Please select VAT code - see key below for definition of each code</text>
  </threadedComment>
  <threadedComment ref="C8" dT="2023-01-16T10:44:38.41" personId="{3CA71DAD-D2C7-47C7-8EDD-CFAABB3BA7C1}" id="{8492970B-28FF-4E51-BE03-CD9460F4B457}">
    <text>Please enter same amount in Net and Gross amount columns if no VAT.  If there is VAT, please ensure net amount + VAT amount is equal to the Gross Amount</text>
  </threadedComment>
  <threadedComment ref="D8" dT="2023-01-16T10:45:06.89" personId="{3CA71DAD-D2C7-47C7-8EDD-CFAABB3BA7C1}" id="{B409C68D-DE9B-4E6B-AD8F-8EF55FE73D96}">
    <text>Please enter amount if VAT code R or S is selected</text>
  </threadedComment>
  <threadedComment ref="E8" dT="2023-01-16T10:45:41.53" personId="{3CA71DAD-D2C7-47C7-8EDD-CFAABB3BA7C1}" id="{449CF36C-97DC-4CBD-8F5D-D0368DF0DBD8}">
    <text>Please enter net amount (this will be the same as the gross amount if the gross amount does not include any vat)</text>
  </threadedComment>
  <threadedComment ref="C22" dT="2023-01-16T10:48:37.32" personId="{3CA71DAD-D2C7-47C7-8EDD-CFAABB3BA7C1}" id="{C37A0DFD-70DE-4334-8834-A4991B2C6103}">
    <text>Please ensure this Total agrees to the total amount shown on your statement (and agrees to the sum of the VAT amount and Net Amount columns on this spreadsheet)</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23-01-16T10:16:48.48" personId="{3CA71DAD-D2C7-47C7-8EDD-CFAABB3BA7C1}" id="{649A8AE6-9905-4FD4-82C3-2317EBC618D8}">
    <text>Please select Natwest credit card or Barclaycard procurement card depending on the card type you hold</text>
  </threadedComment>
  <threadedComment ref="B2" dT="2023-01-16T10:17:14.71" personId="{3CA71DAD-D2C7-47C7-8EDD-CFAABB3BA7C1}" id="{D50D94FA-BF59-44B0-9AA7-6D800702A1B1}">
    <text>Please enter your name</text>
  </threadedComment>
  <threadedComment ref="C3" dT="2023-01-16T10:13:18.86" personId="{3CA71DAD-D2C7-47C7-8EDD-CFAABB3BA7C1}" id="{B9C68430-AD8A-461B-AAE8-5E9D4776051C}">
    <text>Natwest - Statement start date is 11th of the month; Barclaycards - Statement start date is 12th of the month</text>
  </threadedComment>
  <threadedComment ref="E3" dT="2023-01-16T10:13:18.86" personId="{3CA71DAD-D2C7-47C7-8EDD-CFAABB3BA7C1}" id="{42D699CA-7C62-401A-B0A4-C0BD2BD2D69E}">
    <text>Natwest - Statement end date is 10th of the month; Barclaycards - Statement end date is 11th of the month</text>
  </threadedComment>
  <threadedComment ref="A7" dT="2023-01-16T10:46:01.83" personId="{3CA71DAD-D2C7-47C7-8EDD-CFAABB3BA7C1}" id="{774C9B9A-EF51-47D0-BC6E-249D25901CDE}">
    <text>Please enter date of transaction as per the date on your statement</text>
  </threadedComment>
  <threadedComment ref="F7" dT="2023-01-16T10:11:43.29" personId="{3CA71DAD-D2C7-47C7-8EDD-CFAABB3BA7C1}" id="{6478F336-5AA1-4207-B82F-158F29976A40}">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C8CA6F99-6DCE-4C92-B791-3B69855E419B}">
    <text>Please select most appropriate category from dropdown list</text>
  </threadedComment>
  <threadedComment ref="B8" dT="2023-01-16T10:32:33.72" personId="{3CA71DAD-D2C7-47C7-8EDD-CFAABB3BA7C1}" id="{3BB7E660-F31C-4B22-8286-5F10FFA757AE}">
    <text>Please select VAT code - see key below for definition of each code</text>
  </threadedComment>
  <threadedComment ref="C8" dT="2023-01-16T10:44:38.41" personId="{3CA71DAD-D2C7-47C7-8EDD-CFAABB3BA7C1}" id="{16FBF490-0EB2-4BDD-9BC8-027FDE70C13F}">
    <text>Please enter same amount in Net and Gross amount columns if no VAT.  If there is VAT, please ensure net amount + VAT amount is equal to the Gross Amount</text>
  </threadedComment>
  <threadedComment ref="D8" dT="2023-01-16T10:45:06.89" personId="{3CA71DAD-D2C7-47C7-8EDD-CFAABB3BA7C1}" id="{193E648A-E5D9-4DCC-830E-2F6DD7B59C22}">
    <text>Please enter amount if VAT code R or S is selected</text>
  </threadedComment>
  <threadedComment ref="E8" dT="2023-01-16T10:45:41.53" personId="{3CA71DAD-D2C7-47C7-8EDD-CFAABB3BA7C1}" id="{9AECB137-00B0-45EB-B837-41067995B4AD}">
    <text>Please enter net amount (this will be the same as the gross amount if the gross amount does not include any vat)</text>
  </threadedComment>
  <threadedComment ref="C22" dT="2023-01-16T10:48:37.32" personId="{3CA71DAD-D2C7-47C7-8EDD-CFAABB3BA7C1}" id="{DB142205-728B-413E-BA44-2FAB29A9B088}">
    <text>Please ensure this Total agrees to the total amount shown on your statement (and agrees to the sum of the VAT amount and Net Amount columns on this spreadsheet)</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23-01-16T10:16:48.48" personId="{3CA71DAD-D2C7-47C7-8EDD-CFAABB3BA7C1}" id="{7F968A33-3A3E-40E1-BDB1-729E44EF2305}">
    <text>Please select Natwest credit card or Barclaycard procurement card depending on the card type you hold</text>
  </threadedComment>
  <threadedComment ref="B2" dT="2023-01-16T10:17:14.71" personId="{3CA71DAD-D2C7-47C7-8EDD-CFAABB3BA7C1}" id="{E90C4C4B-A3A8-4639-A3A8-882836DD5194}">
    <text>Please enter your name</text>
  </threadedComment>
  <threadedComment ref="C3" dT="2023-01-16T10:13:18.86" personId="{3CA71DAD-D2C7-47C7-8EDD-CFAABB3BA7C1}" id="{D3D6E3D7-2117-4137-84B0-FB9948D826FA}">
    <text>Natwest - Statement start date is 11th of the month; Barclaycards - Statement start date is 12th of the month</text>
  </threadedComment>
  <threadedComment ref="E3" dT="2023-01-16T10:13:18.86" personId="{3CA71DAD-D2C7-47C7-8EDD-CFAABB3BA7C1}" id="{EE52B4E6-02DF-4668-ABD8-1223C26030D5}">
    <text>Natwest - Statement end date is 10th of the month; Barclaycards - Statement end date is 11th of the month</text>
  </threadedComment>
  <threadedComment ref="A7" dT="2023-01-16T10:46:01.83" personId="{3CA71DAD-D2C7-47C7-8EDD-CFAABB3BA7C1}" id="{9A0F3017-9FFE-4292-867A-3D93F326F7C8}">
    <text>Please enter date of transaction as per the date on your statement</text>
  </threadedComment>
  <threadedComment ref="F7" dT="2023-01-16T10:11:43.29" personId="{3CA71DAD-D2C7-47C7-8EDD-CFAABB3BA7C1}" id="{DACF12E8-9683-43D2-B64C-CE3486C8A6CC}">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9A5332EF-50C6-4022-8CB8-638F812BFFE9}">
    <text>Please select most appropriate category from dropdown list</text>
  </threadedComment>
  <threadedComment ref="B8" dT="2023-01-16T10:32:33.72" personId="{3CA71DAD-D2C7-47C7-8EDD-CFAABB3BA7C1}" id="{B4E126BE-925B-4BCF-8C4D-89E4A8B5B0A6}">
    <text>Please select VAT code - see key below for definition of each code</text>
  </threadedComment>
  <threadedComment ref="C8" dT="2023-01-16T10:44:38.41" personId="{3CA71DAD-D2C7-47C7-8EDD-CFAABB3BA7C1}" id="{8A464109-36AF-48BC-AC23-11AB2651C97B}">
    <text>Please enter same amount in Net and Gross amount columns if no VAT.  If there is VAT, please ensure net amount + VAT amount is equal to the Gross Amount</text>
  </threadedComment>
  <threadedComment ref="D8" dT="2023-01-16T10:45:06.89" personId="{3CA71DAD-D2C7-47C7-8EDD-CFAABB3BA7C1}" id="{F14A1832-F6EE-448D-AE26-12C020C92D0C}">
    <text>Please enter amount if VAT code R or S is selected</text>
  </threadedComment>
  <threadedComment ref="E8" dT="2023-01-16T10:45:41.53" personId="{3CA71DAD-D2C7-47C7-8EDD-CFAABB3BA7C1}" id="{EF16434A-D437-4623-838D-C29D2E4AAF2B}">
    <text>Please enter net amount (this will be the same as the gross amount if the gross amount does not include any vat)</text>
  </threadedComment>
  <threadedComment ref="C22" dT="2023-01-16T10:48:37.32" personId="{3CA71DAD-D2C7-47C7-8EDD-CFAABB3BA7C1}" id="{30A0CFCE-966E-4B2E-997F-080E67386C6D}">
    <text>Please ensure this Total agrees to the total amount shown on your statement (and agrees to the sum of the VAT amount and Net Amount columns on this spreadsheet)</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23-01-16T10:16:48.48" personId="{3CA71DAD-D2C7-47C7-8EDD-CFAABB3BA7C1}" id="{B39D974F-16C0-401B-9865-475E78D05925}">
    <text>Please select Natwest credit card or Barclaycard procurement card depending on the card type you hold</text>
  </threadedComment>
  <threadedComment ref="B2" dT="2023-01-16T10:17:14.71" personId="{3CA71DAD-D2C7-47C7-8EDD-CFAABB3BA7C1}" id="{0AC05521-5DE3-4C74-9ACA-2E8DC71428EC}">
    <text>Please enter your name</text>
  </threadedComment>
  <threadedComment ref="C3" dT="2023-01-16T10:13:18.86" personId="{3CA71DAD-D2C7-47C7-8EDD-CFAABB3BA7C1}" id="{0D8D029F-58ED-4067-8516-AE013982538A}">
    <text>Natwest - Statement start date is 11th of the month; Barclaycards - Statement start date is 12th of the month</text>
  </threadedComment>
  <threadedComment ref="E3" dT="2023-01-16T10:13:18.86" personId="{3CA71DAD-D2C7-47C7-8EDD-CFAABB3BA7C1}" id="{A94DD852-808D-4B33-997C-0A2347D89437}">
    <text>Natwest - Statement end date is 10th of the month; Barclaycards - Statement end date is 11th of the month</text>
  </threadedComment>
  <threadedComment ref="A7" dT="2023-01-16T10:46:01.83" personId="{3CA71DAD-D2C7-47C7-8EDD-CFAABB3BA7C1}" id="{6378C03F-84B9-45B1-A002-195D8DDC6B32}">
    <text>Please enter date of transaction as per the date on your statement</text>
  </threadedComment>
  <threadedComment ref="F7" dT="2023-01-16T10:11:43.29" personId="{3CA71DAD-D2C7-47C7-8EDD-CFAABB3BA7C1}" id="{0F8072C1-9C1D-44D1-8E5C-C07EE02B5225}">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93243A9E-2EC3-4ED1-9D46-BA08C9E63FA9}">
    <text>Please select most appropriate category from dropdown list</text>
  </threadedComment>
  <threadedComment ref="B8" dT="2023-01-16T10:32:33.72" personId="{3CA71DAD-D2C7-47C7-8EDD-CFAABB3BA7C1}" id="{FDAF714F-5ECB-4790-8615-2C0D5F7B3C3C}">
    <text>Please select VAT code - see key below for definition of each code</text>
  </threadedComment>
  <threadedComment ref="C8" dT="2023-01-16T10:44:38.41" personId="{3CA71DAD-D2C7-47C7-8EDD-CFAABB3BA7C1}" id="{6BB42594-6E25-4789-8947-ABFB99314406}">
    <text>Please enter same amount in Net and Gross amount columns if no VAT.  If there is VAT, please ensure net amount + VAT amount is equal to the Gross Amount</text>
  </threadedComment>
  <threadedComment ref="D8" dT="2023-01-16T10:45:06.89" personId="{3CA71DAD-D2C7-47C7-8EDD-CFAABB3BA7C1}" id="{9F3CD2A2-A6A5-4FC9-907C-3D8BC78E3F04}">
    <text>Please enter amount if VAT code R or S is selected</text>
  </threadedComment>
  <threadedComment ref="E8" dT="2023-01-16T10:45:41.53" personId="{3CA71DAD-D2C7-47C7-8EDD-CFAABB3BA7C1}" id="{7CCB9CE8-29E7-4F26-BF37-7042862AA462}">
    <text>Please enter net amount (this will be the same as the gross amount if the gross amount does not include any vat)</text>
  </threadedComment>
  <threadedComment ref="C22" dT="2023-01-16T10:48:37.32" personId="{3CA71DAD-D2C7-47C7-8EDD-CFAABB3BA7C1}" id="{08D86BE6-0153-4B4D-BFD3-7DCDED838BCB}">
    <text>Please ensure this Total agrees to the total amount shown on your statement (and agrees to the sum of the VAT amount and Net Amount columns on this spreadsheet)</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23-01-16T10:16:48.48" personId="{3CA71DAD-D2C7-47C7-8EDD-CFAABB3BA7C1}" id="{949C7ED4-064E-4106-ABC7-17733DE8E8AE}">
    <text>Please select Natwest credit card or Barclaycard procurement card depending on the card type you hold</text>
  </threadedComment>
  <threadedComment ref="B2" dT="2023-01-16T10:17:14.71" personId="{3CA71DAD-D2C7-47C7-8EDD-CFAABB3BA7C1}" id="{D179C591-BBBC-4002-9EEE-E81FD886EC72}">
    <text>Please enter your name</text>
  </threadedComment>
  <threadedComment ref="C3" dT="2023-01-16T10:13:18.86" personId="{3CA71DAD-D2C7-47C7-8EDD-CFAABB3BA7C1}" id="{5BA89BC1-A9F1-4CEC-8CFB-50BD21B04C44}">
    <text>Natwest - Statement start date is 11th of the month; Barclaycards - Statement start date is 12th of the month</text>
  </threadedComment>
  <threadedComment ref="E3" dT="2023-01-16T10:13:18.86" personId="{3CA71DAD-D2C7-47C7-8EDD-CFAABB3BA7C1}" id="{9789330D-9B4F-4084-B504-5D8AE8F27AAD}">
    <text>Natwest - Statement end date is 10th of the month; Barclaycards - Statement end date is 11th of the month</text>
  </threadedComment>
  <threadedComment ref="A7" dT="2023-01-16T10:46:01.83" personId="{3CA71DAD-D2C7-47C7-8EDD-CFAABB3BA7C1}" id="{1053D350-1649-4289-B584-CFF9AFD6AF00}">
    <text>Please enter date of transaction as per the date on your statement</text>
  </threadedComment>
  <threadedComment ref="F7" dT="2023-01-16T10:11:43.29" personId="{3CA71DAD-D2C7-47C7-8EDD-CFAABB3BA7C1}" id="{B47A1A1E-6AB7-44C2-83A4-19F449913626}">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81842CAA-E197-4222-BAB8-0BFB367F173D}">
    <text>Please select most appropriate category from dropdown list</text>
  </threadedComment>
  <threadedComment ref="B8" dT="2023-01-16T10:32:33.72" personId="{3CA71DAD-D2C7-47C7-8EDD-CFAABB3BA7C1}" id="{EDF8C097-F83B-46AD-A33D-90333165E483}">
    <text>Please select VAT code - see key below for definition of each code</text>
  </threadedComment>
  <threadedComment ref="C8" dT="2023-01-16T10:44:38.41" personId="{3CA71DAD-D2C7-47C7-8EDD-CFAABB3BA7C1}" id="{5D4401D3-0833-4275-8620-834BC9232901}">
    <text>Please enter same amount in Net and Gross amount columns if no VAT.  If there is VAT, please ensure net amount + VAT amount is equal to the Gross Amount</text>
  </threadedComment>
  <threadedComment ref="D8" dT="2023-01-16T10:45:06.89" personId="{3CA71DAD-D2C7-47C7-8EDD-CFAABB3BA7C1}" id="{3CFFDD1D-9169-493E-AD00-C4ADCF46B1D7}">
    <text>Please enter amount if VAT code R or S is selected</text>
  </threadedComment>
  <threadedComment ref="E8" dT="2023-01-16T10:45:41.53" personId="{3CA71DAD-D2C7-47C7-8EDD-CFAABB3BA7C1}" id="{90FEE80B-BD76-4FDC-A692-362D5DFA3965}">
    <text>Please enter net amount (this will be the same as the gross amount if the gross amount does not include any vat)</text>
  </threadedComment>
  <threadedComment ref="C30" dT="2023-01-16T10:48:37.32" personId="{3CA71DAD-D2C7-47C7-8EDD-CFAABB3BA7C1}" id="{220E5535-1C17-4A26-A8C5-883E360CE129}">
    <text>Please ensure this Total agrees to the total amount shown on your statement (and agrees to the sum of the VAT amount and Net Amount columns on this spreadsheet)</text>
  </threadedComment>
  <threadedComment ref="D30" dT="2023-01-16T10:48:37.32" personId="{3CA71DAD-D2C7-47C7-8EDD-CFAABB3BA7C1}" id="{654AAE33-0B3A-4877-863C-618971242E1F}">
    <text>Please ensure this Total agrees to the total amount shown on your statement (and agrees to the sum of the VAT amount and Net Amount columns on this spreadsheet)</text>
  </threadedComment>
  <threadedComment ref="E30" dT="2023-01-16T10:48:37.32" personId="{3CA71DAD-D2C7-47C7-8EDD-CFAABB3BA7C1}" id="{3DAA7000-5D40-4AA1-A359-6DA9BD47312A}">
    <text>Please ensure this Total agrees to the total amount shown on your statement (and agrees to the sum of the VAT amount and Net Amount columns on this spreadsheet)</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23-01-16T10:16:48.48" personId="{3CA71DAD-D2C7-47C7-8EDD-CFAABB3BA7C1}" id="{94C83251-D5A3-428E-90F8-43668DF02CBC}">
    <text>Please select Natwest credit card or Barclaycard procurement card depending on the card type you hold</text>
  </threadedComment>
  <threadedComment ref="B2" dT="2023-01-16T10:17:14.71" personId="{3CA71DAD-D2C7-47C7-8EDD-CFAABB3BA7C1}" id="{7C8E600B-7F5D-4DF9-A43F-6CFCD30252D6}">
    <text>Please enter your name</text>
  </threadedComment>
  <threadedComment ref="C3" dT="2023-01-16T10:13:18.86" personId="{3CA71DAD-D2C7-47C7-8EDD-CFAABB3BA7C1}" id="{BA2CFEFC-7813-4D20-B45D-586C1D4293D4}">
    <text>Natwest - Statement start date is 11th of the month; Barclaycards - Statement start date is 12th of the month</text>
  </threadedComment>
  <threadedComment ref="E3" dT="2023-01-16T10:13:18.86" personId="{3CA71DAD-D2C7-47C7-8EDD-CFAABB3BA7C1}" id="{F6A87DC9-082C-4105-BFAA-ADF2FABA6580}">
    <text>Natwest - Statement end date is 10th of the month; Barclaycards - Statement end date is 11th of the month</text>
  </threadedComment>
  <threadedComment ref="A7" dT="2023-01-16T10:46:01.83" personId="{3CA71DAD-D2C7-47C7-8EDD-CFAABB3BA7C1}" id="{99C368E9-7AB9-4850-908A-B01FA2DBEA61}">
    <text>Please enter date of transaction as per the date on your statement</text>
  </threadedComment>
  <threadedComment ref="F7" dT="2023-01-16T10:11:43.29" personId="{3CA71DAD-D2C7-47C7-8EDD-CFAABB3BA7C1}" id="{31AAD7DE-2674-492A-B99B-AE5B03152EE3}">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F9DC0B40-22E4-4578-9796-6B7D42CCB43E}">
    <text>Please select most appropriate category from dropdown list</text>
  </threadedComment>
  <threadedComment ref="B8" dT="2023-01-16T10:32:33.72" personId="{3CA71DAD-D2C7-47C7-8EDD-CFAABB3BA7C1}" id="{4033FAB1-074C-4BC7-8563-CF63BBCD6F47}">
    <text>Please select VAT code - see key below for definition of each code</text>
  </threadedComment>
  <threadedComment ref="C8" dT="2023-01-16T10:44:38.41" personId="{3CA71DAD-D2C7-47C7-8EDD-CFAABB3BA7C1}" id="{80F7F8FB-F7CE-40CC-98AF-4223AD70E578}">
    <text>Please enter same amount in Net and Gross amount columns if no VAT.  If there is VAT, please ensure net amount + VAT amount is equal to the Gross Amount</text>
  </threadedComment>
  <threadedComment ref="D8" dT="2023-01-16T10:45:06.89" personId="{3CA71DAD-D2C7-47C7-8EDD-CFAABB3BA7C1}" id="{B309ADB8-0A57-4B02-87CD-CF8FA9C96212}">
    <text>Please enter amount if VAT code R or S is selected</text>
  </threadedComment>
  <threadedComment ref="E8" dT="2023-01-16T10:45:41.53" personId="{3CA71DAD-D2C7-47C7-8EDD-CFAABB3BA7C1}" id="{0FBF3971-1542-4E08-BE9E-E7EBD986A40D}">
    <text>Please enter net amount (this will be the same as the gross amount if the gross amount does not include any vat)</text>
  </threadedComment>
  <threadedComment ref="C21" dT="2023-01-16T10:48:37.32" personId="{3CA71DAD-D2C7-47C7-8EDD-CFAABB3BA7C1}" id="{C7A8CE01-BB57-4730-9598-8A4F741354D3}">
    <text>Please ensure this Total agrees to the total amount shown on your statement (and agrees to the sum of the VAT amount and Net Amount columns on this spreadsheet)</text>
  </threadedComment>
</ThreadedComments>
</file>

<file path=xl/threadedComments/threadedComment12.xml><?xml version="1.0" encoding="utf-8"?>
<ThreadedComments xmlns="http://schemas.microsoft.com/office/spreadsheetml/2018/threadedcomments" xmlns:x="http://schemas.openxmlformats.org/spreadsheetml/2006/main">
  <threadedComment ref="B1" dT="2023-01-16T10:16:48.48" personId="{3CA71DAD-D2C7-47C7-8EDD-CFAABB3BA7C1}" id="{5E126E90-D100-4D76-9AB1-819CD09867BB}">
    <text>Please select Natwest credit card or Barclaycard procurement card depending on the card type you hold</text>
  </threadedComment>
  <threadedComment ref="B2" dT="2023-01-16T10:17:14.71" personId="{3CA71DAD-D2C7-47C7-8EDD-CFAABB3BA7C1}" id="{137A1C9F-AE76-42A4-9C39-A2E3F868DC5F}">
    <text>Please enter your name</text>
  </threadedComment>
  <threadedComment ref="C3" dT="2023-01-16T10:13:18.86" personId="{3CA71DAD-D2C7-47C7-8EDD-CFAABB3BA7C1}" id="{44B078A1-FBBA-44CB-9882-E9C58282B76E}">
    <text>Natwest - Statement start date is 11th of the month; Barclaycards - Statement start date is 12th of the month</text>
  </threadedComment>
  <threadedComment ref="E3" dT="2023-01-16T10:13:18.86" personId="{3CA71DAD-D2C7-47C7-8EDD-CFAABB3BA7C1}" id="{8348BFCD-6EAD-4C47-85CD-CDA43E4E5AF2}">
    <text>Natwest - Statement end date is 10th of the month; Barclaycards - Statement end date is 11th of the month</text>
  </threadedComment>
  <threadedComment ref="A7" dT="2023-01-16T10:46:01.83" personId="{3CA71DAD-D2C7-47C7-8EDD-CFAABB3BA7C1}" id="{DA11F1C7-D358-4332-B718-619D88D5FBCB}">
    <text>Please enter date of transaction as per the date on your statement</text>
  </threadedComment>
  <threadedComment ref="F7" dT="2023-01-16T10:11:43.29" personId="{3CA71DAD-D2C7-47C7-8EDD-CFAABB3BA7C1}" id="{DF9856A3-5829-4256-B57B-1A82C8A28136}">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B2361A41-2F8A-4D02-BA47-7C8C04EC8164}">
    <text>Please select most appropriate category from dropdown list</text>
  </threadedComment>
  <threadedComment ref="B8" dT="2023-01-16T10:32:33.72" personId="{3CA71DAD-D2C7-47C7-8EDD-CFAABB3BA7C1}" id="{726C9D2A-AD6E-4974-BC9B-A27D9EF59A24}">
    <text>Please select VAT code - see key below for definition of each code</text>
  </threadedComment>
  <threadedComment ref="C8" dT="2023-01-16T10:44:38.41" personId="{3CA71DAD-D2C7-47C7-8EDD-CFAABB3BA7C1}" id="{39D0CFD0-7B21-4351-A51C-919AFB71EC99}">
    <text>Please enter same amount in Net and Gross amount columns if no VAT.  If there is VAT, please ensure net amount + VAT amount is equal to the Gross Amount</text>
  </threadedComment>
  <threadedComment ref="D8" dT="2023-01-16T10:45:06.89" personId="{3CA71DAD-D2C7-47C7-8EDD-CFAABB3BA7C1}" id="{92C3D3E0-CF70-4FCB-BD7B-49076106F3E8}">
    <text>Please enter amount if VAT code R or S is selected</text>
  </threadedComment>
  <threadedComment ref="E8" dT="2023-01-16T10:45:41.53" personId="{3CA71DAD-D2C7-47C7-8EDD-CFAABB3BA7C1}" id="{5BDE2039-DD00-481A-8273-8C98D17E203C}">
    <text>Please enter net amount (this will be the same as the gross amount if the gross amount does not include any vat)</text>
  </threadedComment>
  <threadedComment ref="C22" dT="2023-01-16T10:48:37.32" personId="{3CA71DAD-D2C7-47C7-8EDD-CFAABB3BA7C1}" id="{50541431-90E1-4131-A239-7F741B101152}">
    <text>Please ensure this Total agrees to the total amount shown on your statement (and agrees to the sum of the VAT amount and Net Amount columns on this spreadsheet)</text>
  </threadedComment>
</ThreadedComments>
</file>

<file path=xl/threadedComments/threadedComment13.xml><?xml version="1.0" encoding="utf-8"?>
<ThreadedComments xmlns="http://schemas.microsoft.com/office/spreadsheetml/2018/threadedcomments" xmlns:x="http://schemas.openxmlformats.org/spreadsheetml/2006/main">
  <threadedComment ref="B1" dT="2023-01-16T10:16:48.48" personId="{3CA71DAD-D2C7-47C7-8EDD-CFAABB3BA7C1}" id="{184595F5-13F5-4FCE-8BCE-9FA44A0FBA95}">
    <text>Please select Natwest credit card or Barclaycard procurement card depending on the card type you hold</text>
  </threadedComment>
  <threadedComment ref="B2" dT="2023-01-16T10:17:14.71" personId="{3CA71DAD-D2C7-47C7-8EDD-CFAABB3BA7C1}" id="{28B93FF3-5489-4E89-8F02-549174A8E2D8}">
    <text>Please enter your name</text>
  </threadedComment>
  <threadedComment ref="C3" dT="2023-01-16T10:13:18.86" personId="{3CA71DAD-D2C7-47C7-8EDD-CFAABB3BA7C1}" id="{14F61196-8EFB-45E8-BAAB-836C22E3A3FF}">
    <text>Natwest - Statement start date is 11th of the month; Barclaycards - Statement start date is 12th of the month</text>
  </threadedComment>
  <threadedComment ref="E3" dT="2023-01-16T10:13:18.86" personId="{3CA71DAD-D2C7-47C7-8EDD-CFAABB3BA7C1}" id="{99F69D0E-DC75-4F3A-B07F-24AB2ED6D9E4}">
    <text>Natwest - Statement end date is 10th of the month; Barclaycards - Statement end date is 11th of the month</text>
  </threadedComment>
  <threadedComment ref="A7" dT="2023-01-16T10:46:01.83" personId="{3CA71DAD-D2C7-47C7-8EDD-CFAABB3BA7C1}" id="{B72C1B6A-065E-44AC-B7D5-171D0D3A9BF4}">
    <text>Please enter date of transaction as per the date on your statement</text>
  </threadedComment>
  <threadedComment ref="F7" dT="2023-01-16T10:11:43.29" personId="{3CA71DAD-D2C7-47C7-8EDD-CFAABB3BA7C1}" id="{917E4E00-2FA5-4F59-88C5-85F3478206AB}">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E50E1DA4-60B2-40E5-BDB5-351E7E7951DF}">
    <text>Please select most appropriate category from dropdown list</text>
  </threadedComment>
  <threadedComment ref="B8" dT="2023-01-16T10:32:33.72" personId="{3CA71DAD-D2C7-47C7-8EDD-CFAABB3BA7C1}" id="{88959D83-9EC3-481D-90F6-B13159E0E366}">
    <text>Please select VAT code - see key below for definition of each code</text>
  </threadedComment>
  <threadedComment ref="C8" dT="2023-01-16T10:44:38.41" personId="{3CA71DAD-D2C7-47C7-8EDD-CFAABB3BA7C1}" id="{AFBA7E35-9BF8-40CB-B455-FE6760F3B1DB}">
    <text>Please enter same amount in Net and Gross amount columns if no VAT.  If there is VAT, please ensure net amount + VAT amount is equal to the Gross Amount</text>
  </threadedComment>
  <threadedComment ref="D8" dT="2023-01-16T10:45:06.89" personId="{3CA71DAD-D2C7-47C7-8EDD-CFAABB3BA7C1}" id="{85988749-E260-4911-AF5D-F7B9AA661876}">
    <text>Please enter amount if VAT code R or S is selected</text>
  </threadedComment>
  <threadedComment ref="E8" dT="2023-01-16T10:45:41.53" personId="{3CA71DAD-D2C7-47C7-8EDD-CFAABB3BA7C1}" id="{F5B5AF8C-93C9-4468-AAB2-4E9908646E26}">
    <text>Please enter net amount (this will be the same as the gross amount if the gross amount does not include any vat)</text>
  </threadedComment>
  <threadedComment ref="C35" dT="2023-01-16T10:48:37.32" personId="{3CA71DAD-D2C7-47C7-8EDD-CFAABB3BA7C1}" id="{0B6964CA-B6B4-463C-AC9D-2F68193EC71D}">
    <text>Please ensure this Total agrees to the total amount shown on your statement (and agrees to the sum of the VAT amount and Net Amount columns on this spreadsheet)</text>
  </threadedComment>
</ThreadedComments>
</file>

<file path=xl/threadedComments/threadedComment14.xml><?xml version="1.0" encoding="utf-8"?>
<ThreadedComments xmlns="http://schemas.microsoft.com/office/spreadsheetml/2018/threadedcomments" xmlns:x="http://schemas.openxmlformats.org/spreadsheetml/2006/main">
  <threadedComment ref="B1" dT="2023-01-16T10:16:48.48" personId="{3CA71DAD-D2C7-47C7-8EDD-CFAABB3BA7C1}" id="{8F7067FD-DD3D-4463-AADF-4DCCEE9B4073}">
    <text>Please select Natwest credit card or Barclaycard procurement card depending on the card type you hold</text>
  </threadedComment>
  <threadedComment ref="B2" dT="2023-01-16T10:17:14.71" personId="{3CA71DAD-D2C7-47C7-8EDD-CFAABB3BA7C1}" id="{A0898ADD-7282-40F5-BD9E-9298199FF38F}">
    <text>Please enter your name</text>
  </threadedComment>
  <threadedComment ref="C3" dT="2023-01-16T10:13:18.86" personId="{3CA71DAD-D2C7-47C7-8EDD-CFAABB3BA7C1}" id="{090C404A-0617-4118-9445-8D6FDF91F758}">
    <text>Natwest - Statement start date is 11th of the month; Barclaycards - Statement start date is 12th of the month</text>
  </threadedComment>
  <threadedComment ref="E3" dT="2023-01-16T10:13:18.86" personId="{3CA71DAD-D2C7-47C7-8EDD-CFAABB3BA7C1}" id="{B06FA46B-CB9C-43EF-8CFF-502E0B0D28D1}">
    <text>Natwest - Statement end date is 10th of the month; Barclaycards - Statement end date is 11th of the month</text>
  </threadedComment>
  <threadedComment ref="A7" dT="2023-01-16T10:46:01.83" personId="{3CA71DAD-D2C7-47C7-8EDD-CFAABB3BA7C1}" id="{F8FFEA7F-99A2-4264-B410-721399325A65}">
    <text>Please enter date of transaction as per the date on your statement</text>
  </threadedComment>
  <threadedComment ref="F7" dT="2023-01-16T10:11:43.29" personId="{3CA71DAD-D2C7-47C7-8EDD-CFAABB3BA7C1}" id="{293FEE3A-5025-401D-A033-79E418F78B3C}">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80576BDF-6B2E-4730-AE91-932AD59A6717}">
    <text>Please select most appropriate category from dropdown list</text>
  </threadedComment>
  <threadedComment ref="B8" dT="2023-01-16T10:32:33.72" personId="{3CA71DAD-D2C7-47C7-8EDD-CFAABB3BA7C1}" id="{455D42D2-82B5-48E1-BEFC-010519917E2E}">
    <text>Please select VAT code - see key below for definition of each code</text>
  </threadedComment>
  <threadedComment ref="C8" dT="2023-01-16T10:44:38.41" personId="{3CA71DAD-D2C7-47C7-8EDD-CFAABB3BA7C1}" id="{CD9EC2DD-1EC9-4DD6-8198-7D977B32C82D}">
    <text>Please enter same amount in Net and Gross amount columns if no VAT.  If there is VAT, please ensure net amount + VAT amount is equal to the Gross Amount</text>
  </threadedComment>
  <threadedComment ref="D8" dT="2023-01-16T10:45:06.89" personId="{3CA71DAD-D2C7-47C7-8EDD-CFAABB3BA7C1}" id="{353E1FB6-94ED-422C-93CC-879691B82C5D}">
    <text>Please enter amount if VAT code R or S is selected</text>
  </threadedComment>
  <threadedComment ref="E8" dT="2023-01-16T10:45:41.53" personId="{3CA71DAD-D2C7-47C7-8EDD-CFAABB3BA7C1}" id="{D50729F5-6FB6-4197-8065-D9FF3C1A8FB9}">
    <text>Please enter net amount (this will be the same as the gross amount if the gross amount does not include any vat)</text>
  </threadedComment>
  <threadedComment ref="C22" dT="2023-01-16T10:48:37.32" personId="{3CA71DAD-D2C7-47C7-8EDD-CFAABB3BA7C1}" id="{3E255240-77DD-420E-B988-F541527C7DC1}">
    <text>Please ensure this Total agrees to the total amount shown on your statement (and agrees to the sum of the VAT amount and Net Amount columns on this spreadsheet)</text>
  </threadedComment>
</ThreadedComments>
</file>

<file path=xl/threadedComments/threadedComment15.xml><?xml version="1.0" encoding="utf-8"?>
<ThreadedComments xmlns="http://schemas.microsoft.com/office/spreadsheetml/2018/threadedcomments" xmlns:x="http://schemas.openxmlformats.org/spreadsheetml/2006/main">
  <threadedComment ref="A1" dT="2023-01-16T10:16:48.48" personId="{3CA71DAD-D2C7-47C7-8EDD-CFAABB3BA7C1}" id="{B83E3F1B-E807-4C44-8BD5-9BCCDFD09AB7}">
    <text>Please select Natwest credit card or Barclaycard procurement card depending on the card type you hold</text>
  </threadedComment>
  <threadedComment ref="A2" dT="2023-01-16T10:17:14.71" personId="{3CA71DAD-D2C7-47C7-8EDD-CFAABB3BA7C1}" id="{DD61E2D2-2AF7-4085-BDAF-FB71DDEFBC75}">
    <text>Please enter your name</text>
  </threadedComment>
  <threadedComment ref="B3" dT="2023-01-16T10:13:18.86" personId="{3CA71DAD-D2C7-47C7-8EDD-CFAABB3BA7C1}" id="{9735DDB5-08A9-42F4-B6C3-63DB6002B250}">
    <text>Natwest - Statement start date is 11th of the month; Barclaycards - Statement start date is 12th of the month</text>
  </threadedComment>
  <threadedComment ref="D3" dT="2023-01-16T10:13:18.86" personId="{3CA71DAD-D2C7-47C7-8EDD-CFAABB3BA7C1}" id="{7E7AE7E1-7270-438B-AD7D-EEF6120A3BBA}">
    <text>Natwest - Statement end date is 10th of the month; Barclaycards - Statement end date is 11th of the month</text>
  </threadedComment>
  <threadedComment ref="E7" dT="2023-01-16T10:11:43.29" personId="{3CA71DAD-D2C7-47C7-8EDD-CFAABB3BA7C1}" id="{A14E3557-1E85-4A88-A8E0-A1FC1B4836C3}">
    <text>The GL code consists of up to 12 digits as is made up of 3 digits for cost centre, 4 digits for detail code and optionally 5 digits for classification code (the three components are separated by /   An example code is 200/4020/20005</text>
  </threadedComment>
  <threadedComment ref="K7" dT="2023-01-16T10:42:23.53" personId="{3CA71DAD-D2C7-47C7-8EDD-CFAABB3BA7C1}" id="{BFD2842A-266A-4F43-9915-D9302E758470}">
    <text>Please select most appropriate category from dropdown list</text>
  </threadedComment>
  <threadedComment ref="B8" dT="2023-01-16T10:44:38.41" personId="{3CA71DAD-D2C7-47C7-8EDD-CFAABB3BA7C1}" id="{20A72EB0-A5E8-44CA-BAD8-77793134D2A4}">
    <text>Please enter same amount in Net and Gross amount columns if no VAT.  If there is VAT, please ensure net amount + VAT amount is equal to the Gross Amount</text>
  </threadedComment>
  <threadedComment ref="C8" dT="2023-01-16T10:45:06.89" personId="{3CA71DAD-D2C7-47C7-8EDD-CFAABB3BA7C1}" id="{6AF25844-6E28-467F-AFF7-624DC0AB03DD}">
    <text>Please enter amount if VAT code R or S is selected</text>
  </threadedComment>
  <threadedComment ref="D8" dT="2023-01-16T10:45:41.53" personId="{3CA71DAD-D2C7-47C7-8EDD-CFAABB3BA7C1}" id="{AAD8C68C-A96C-4E38-9EF4-4855A38F1183}">
    <text>Please enter net amount (this will be the same as the gross amount if the gross amount does not include any vat)</text>
  </threadedComment>
  <threadedComment ref="B30" dT="2023-01-16T10:48:37.32" personId="{3CA71DAD-D2C7-47C7-8EDD-CFAABB3BA7C1}" id="{90F33029-A8B1-40A1-A297-58AC66B0212D}">
    <text>Please ensure this Total agrees to the total amount shown on your statement (and agrees to the sum of the VAT amount and Net Amount columns on this spreadsheet)</text>
  </threadedComment>
  <threadedComment ref="C30" dT="2023-01-16T10:48:37.32" personId="{3CA71DAD-D2C7-47C7-8EDD-CFAABB3BA7C1}" id="{E89D797C-53E0-476D-B562-0DBD289D2086}">
    <text>Please ensure this Total agrees to the total amount shown on your statement (and agrees to the sum of the VAT amount and Net Amount columns on this spreadsheet)</text>
  </threadedComment>
  <threadedComment ref="D30" dT="2023-01-16T10:48:37.32" personId="{3CA71DAD-D2C7-47C7-8EDD-CFAABB3BA7C1}" id="{C4CA79DD-4B84-4001-B552-33378A723462}">
    <text>Please ensure this Total agrees to the total amount shown on your statement (and agrees to the sum of the VAT amount and Net Amount columns on this spreadsheet)</text>
  </threadedComment>
</ThreadedComments>
</file>

<file path=xl/threadedComments/threadedComment16.xml><?xml version="1.0" encoding="utf-8"?>
<ThreadedComments xmlns="http://schemas.microsoft.com/office/spreadsheetml/2018/threadedcomments" xmlns:x="http://schemas.openxmlformats.org/spreadsheetml/2006/main">
  <threadedComment ref="B1" dT="2023-01-16T10:16:48.48" personId="{3CA71DAD-D2C7-47C7-8EDD-CFAABB3BA7C1}" id="{16C55DB7-B4EE-4CFE-AC26-61F5C9A6A265}">
    <text>Please select Natwest credit card or Barclaycard procurement card depending on the card type you hold</text>
  </threadedComment>
  <threadedComment ref="B2" dT="2023-01-16T10:17:14.71" personId="{3CA71DAD-D2C7-47C7-8EDD-CFAABB3BA7C1}" id="{660545D8-3CF1-495F-A753-6F7147DE0D97}">
    <text>Please enter your name</text>
  </threadedComment>
  <threadedComment ref="C3" dT="2023-01-16T10:13:18.86" personId="{3CA71DAD-D2C7-47C7-8EDD-CFAABB3BA7C1}" id="{C97E1A84-C52E-4BA3-BBD4-DEA88F237A76}">
    <text>Natwest - Statement start date is 11th of the month; Barclaycards - Statement start date is 12th of the month</text>
  </threadedComment>
  <threadedComment ref="E3" dT="2023-01-16T10:13:18.86" personId="{3CA71DAD-D2C7-47C7-8EDD-CFAABB3BA7C1}" id="{3F3F6386-8228-4566-860E-741E9D9C97E7}">
    <text>Natwest - Statement end date is 10th of the month; Barclaycards - Statement end date is 11th of the month</text>
  </threadedComment>
  <threadedComment ref="A7" dT="2023-01-16T10:46:01.83" personId="{3CA71DAD-D2C7-47C7-8EDD-CFAABB3BA7C1}" id="{E9858299-D5D1-4C3D-AD50-80D9FCDA1A97}">
    <text>Please enter date of transaction as per the date on your statement</text>
  </threadedComment>
  <threadedComment ref="F7" dT="2023-01-16T10:11:43.29" personId="{3CA71DAD-D2C7-47C7-8EDD-CFAABB3BA7C1}" id="{E263B5FE-8323-42DC-9C34-CAE3A0FFBC9A}">
    <text>The GL code consists of up to 12 digits as is made up of 3 digits for cost centre, 4 digits for detail code and optionally 5 digits for classification code (the three components are separated by /   An example code is 200/4020/20005</text>
  </threadedComment>
  <threadedComment ref="L7" dT="2023-01-16T10:42:23.53" personId="{3CA71DAD-D2C7-47C7-8EDD-CFAABB3BA7C1}" id="{C217BB40-C93C-4660-834F-DC3A6AC66C00}">
    <text>Please select most appropriate category from dropdown list</text>
  </threadedComment>
  <threadedComment ref="B8" dT="2023-01-16T10:32:33.72" personId="{3CA71DAD-D2C7-47C7-8EDD-CFAABB3BA7C1}" id="{41508CA7-013F-4E0E-8E11-DBD45E131618}">
    <text>Please select VAT code - see key below for definition of each code</text>
  </threadedComment>
  <threadedComment ref="C8" dT="2023-01-16T10:44:38.41" personId="{3CA71DAD-D2C7-47C7-8EDD-CFAABB3BA7C1}" id="{0F6E06F7-CE98-479A-8B85-49405B6FA9C1}">
    <text>Please enter same amount in Net and Gross amount columns if no VAT.  If there is VAT, please ensure net amount + VAT amount is equal to the Gross Amount</text>
  </threadedComment>
  <threadedComment ref="D8" dT="2023-01-16T10:45:06.89" personId="{3CA71DAD-D2C7-47C7-8EDD-CFAABB3BA7C1}" id="{8E453826-FBA6-4DC0-BC4F-29E16BB2446D}">
    <text>Please enter amount if VAT code R or S is selected</text>
  </threadedComment>
  <threadedComment ref="E8" dT="2023-01-16T10:45:41.53" personId="{3CA71DAD-D2C7-47C7-8EDD-CFAABB3BA7C1}" id="{1309513E-89F8-450C-AB71-1E538BEFD9A3}">
    <text>Please enter net amount (this will be the same as the gross amount if the gross amount does not include any vat)</text>
  </threadedComment>
  <threadedComment ref="C22" dT="2023-01-16T10:48:37.32" personId="{3CA71DAD-D2C7-47C7-8EDD-CFAABB3BA7C1}" id="{F2EFF024-B034-4451-B419-B18D491451A5}">
    <text>Please ensure this Total agrees to the total amount shown on your statement (and agrees to the sum of the VAT amount and Net Amount columns on this spreadsheet)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4" Type="http://schemas.microsoft.com/office/2017/10/relationships/threadedComment" Target="../threadedComments/threadedComment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 Id="rId4" Type="http://schemas.microsoft.com/office/2017/10/relationships/threadedComment" Target="../threadedComments/threadedComment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 Id="rId4" Type="http://schemas.microsoft.com/office/2017/10/relationships/threadedComment" Target="../threadedComments/threadedComment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 Id="rId4" Type="http://schemas.microsoft.com/office/2017/10/relationships/threadedComment" Target="../threadedComments/threadedComment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 Id="rId4" Type="http://schemas.microsoft.com/office/2017/10/relationships/threadedComment" Target="../threadedComments/threadedComment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2857-FFCD-4ADA-8ECD-7CC1062524DD}">
  <sheetPr>
    <tabColor theme="4"/>
  </sheetPr>
  <dimension ref="A1:X33"/>
  <sheetViews>
    <sheetView topLeftCell="A16" workbookViewId="0">
      <selection activeCell="A31" sqref="A1:L3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86</v>
      </c>
      <c r="B1" s="179" t="s">
        <v>84</v>
      </c>
      <c r="C1" s="180"/>
      <c r="D1" s="180"/>
      <c r="E1" s="56"/>
      <c r="F1" s="56"/>
      <c r="G1" s="56"/>
      <c r="H1" s="56"/>
      <c r="I1" s="56"/>
      <c r="J1" s="57"/>
      <c r="K1" s="57"/>
      <c r="L1" s="57"/>
    </row>
    <row r="2" spans="1:24" s="58" customFormat="1" ht="18" x14ac:dyDescent="0.25">
      <c r="A2" s="59" t="s">
        <v>87</v>
      </c>
      <c r="B2" s="179" t="s">
        <v>186</v>
      </c>
      <c r="C2" s="180"/>
      <c r="D2" s="180"/>
      <c r="E2" s="60"/>
      <c r="F2" s="60"/>
      <c r="G2" s="60"/>
      <c r="H2" s="60"/>
      <c r="I2" s="60"/>
    </row>
    <row r="3" spans="1:24" s="58" customFormat="1" ht="36" x14ac:dyDescent="0.25">
      <c r="A3" s="61" t="s">
        <v>88</v>
      </c>
      <c r="B3" s="62" t="s">
        <v>3</v>
      </c>
      <c r="C3" s="63">
        <v>45089</v>
      </c>
      <c r="D3" s="62" t="s">
        <v>4</v>
      </c>
      <c r="E3" s="63">
        <v>45118</v>
      </c>
      <c r="F3" s="64"/>
    </row>
    <row r="4" spans="1:24" s="58" customFormat="1" ht="18.75" thickBot="1" x14ac:dyDescent="0.3">
      <c r="A4" s="65"/>
      <c r="B4" s="65"/>
      <c r="C4" s="65"/>
      <c r="D4" s="65"/>
      <c r="E4" s="65"/>
      <c r="F4" s="66"/>
      <c r="G4" s="66"/>
      <c r="H4" s="66"/>
      <c r="I4" s="65"/>
      <c r="J4" s="65"/>
      <c r="K4" s="65"/>
    </row>
    <row r="5" spans="1:24" s="58" customFormat="1" ht="18.75" thickBot="1" x14ac:dyDescent="0.3">
      <c r="A5" s="181" t="s">
        <v>89</v>
      </c>
      <c r="B5" s="182"/>
      <c r="C5" s="182"/>
      <c r="D5" s="182"/>
      <c r="E5" s="182"/>
      <c r="F5" s="182"/>
      <c r="G5" s="182"/>
      <c r="H5" s="182"/>
      <c r="I5" s="182"/>
      <c r="J5" s="182"/>
      <c r="K5" s="182"/>
      <c r="L5" s="183"/>
    </row>
    <row r="6" spans="1:24" s="58" customFormat="1" ht="18"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18" x14ac:dyDescent="0.25">
      <c r="A9" s="186"/>
      <c r="B9" s="71"/>
      <c r="C9" s="71" t="s">
        <v>18</v>
      </c>
      <c r="D9" s="71" t="s">
        <v>18</v>
      </c>
      <c r="E9" s="71" t="s">
        <v>18</v>
      </c>
      <c r="F9" s="202"/>
      <c r="G9" s="203"/>
      <c r="H9" s="204"/>
      <c r="I9" s="192"/>
      <c r="J9" s="192"/>
      <c r="K9" s="195"/>
      <c r="L9" s="198"/>
    </row>
    <row r="10" spans="1:24" s="58" customFormat="1" ht="18" x14ac:dyDescent="0.25">
      <c r="A10" s="72"/>
      <c r="B10" s="71"/>
      <c r="C10" s="71"/>
      <c r="D10" s="71"/>
      <c r="E10" s="71"/>
      <c r="F10" s="71"/>
      <c r="G10" s="71"/>
      <c r="H10" s="71"/>
      <c r="I10" s="71"/>
      <c r="J10" s="73"/>
      <c r="K10" s="74"/>
      <c r="L10" s="74"/>
    </row>
    <row r="11" spans="1:24" s="58" customFormat="1" ht="18.75" x14ac:dyDescent="0.3">
      <c r="A11" s="75">
        <v>45097</v>
      </c>
      <c r="B11" s="76" t="s">
        <v>83</v>
      </c>
      <c r="C11" s="77">
        <v>94.81</v>
      </c>
      <c r="D11" s="77">
        <v>4.74</v>
      </c>
      <c r="E11" s="77">
        <v>90.07</v>
      </c>
      <c r="F11" s="169">
        <v>7.5793462813832313E-2</v>
      </c>
      <c r="G11" s="170"/>
      <c r="H11" s="171"/>
      <c r="I11" s="78" t="s">
        <v>182</v>
      </c>
      <c r="J11" s="79" t="s">
        <v>183</v>
      </c>
      <c r="K11" s="80" t="s">
        <v>184</v>
      </c>
      <c r="L11" s="80" t="s">
        <v>185</v>
      </c>
      <c r="N11" s="58" t="b">
        <f>OR(F11&lt;100,LEN(F11)=2)</f>
        <v>1</v>
      </c>
      <c r="O11" s="58" t="b">
        <f>OR(G11&lt;1000,LEN(G11)=3)</f>
        <v>1</v>
      </c>
      <c r="P11" s="58" t="b">
        <f>IF(H11&lt;1000,TRUE)</f>
        <v>1</v>
      </c>
      <c r="Q11" s="58" t="e">
        <f>OR(#REF!&lt;100000,LEN(#REF!)=5)</f>
        <v>#REF!</v>
      </c>
    </row>
    <row r="12" spans="1:24" s="58" customFormat="1" ht="18.75" x14ac:dyDescent="0.3">
      <c r="A12" s="75"/>
      <c r="B12" s="76"/>
      <c r="C12" s="77"/>
      <c r="D12" s="77"/>
      <c r="E12" s="77"/>
      <c r="F12" s="81"/>
      <c r="G12" s="83"/>
      <c r="H12" s="82"/>
      <c r="I12" s="78"/>
      <c r="J12" s="79"/>
      <c r="K12" s="80"/>
      <c r="L12" s="80"/>
    </row>
    <row r="13" spans="1:24" s="58" customFormat="1" ht="18.75" x14ac:dyDescent="0.3">
      <c r="A13" s="75"/>
      <c r="B13" s="76"/>
      <c r="C13" s="77"/>
      <c r="D13" s="77"/>
      <c r="E13" s="77"/>
      <c r="F13" s="81"/>
      <c r="G13" s="83"/>
      <c r="H13" s="82"/>
      <c r="I13" s="78"/>
      <c r="J13" s="79"/>
      <c r="K13" s="80"/>
      <c r="L13" s="80"/>
    </row>
    <row r="14" spans="1:24" s="58" customFormat="1" ht="18.75" x14ac:dyDescent="0.3">
      <c r="A14" s="75"/>
      <c r="B14" s="76"/>
      <c r="C14" s="77"/>
      <c r="D14" s="77"/>
      <c r="E14" s="77"/>
      <c r="F14" s="81"/>
      <c r="G14" s="83"/>
      <c r="H14" s="82"/>
      <c r="I14" s="78"/>
      <c r="J14" s="79"/>
      <c r="K14" s="80"/>
      <c r="L14" s="80"/>
    </row>
    <row r="15" spans="1:24" s="58" customFormat="1" ht="18.75" x14ac:dyDescent="0.3">
      <c r="A15" s="75"/>
      <c r="B15" s="76"/>
      <c r="C15" s="77"/>
      <c r="D15" s="77"/>
      <c r="E15" s="77"/>
      <c r="F15" s="81"/>
      <c r="G15" s="83"/>
      <c r="H15" s="82"/>
      <c r="I15" s="78"/>
      <c r="J15" s="79"/>
      <c r="K15" s="80"/>
      <c r="L15" s="80"/>
    </row>
    <row r="16" spans="1:24" s="58" customFormat="1" ht="18.75" x14ac:dyDescent="0.3">
      <c r="A16" s="75"/>
      <c r="B16" s="76"/>
      <c r="C16" s="77"/>
      <c r="D16" s="77"/>
      <c r="E16" s="77"/>
      <c r="F16" s="81"/>
      <c r="G16" s="83"/>
      <c r="H16" s="82"/>
      <c r="I16" s="78"/>
      <c r="J16" s="79"/>
      <c r="K16" s="80"/>
      <c r="L16" s="80"/>
    </row>
    <row r="17" spans="1:17" s="58" customFormat="1" ht="18.75" x14ac:dyDescent="0.3">
      <c r="A17" s="75"/>
      <c r="B17" s="76"/>
      <c r="C17" s="77"/>
      <c r="D17" s="77"/>
      <c r="E17" s="77"/>
      <c r="F17" s="81"/>
      <c r="G17" s="83"/>
      <c r="H17" s="82"/>
      <c r="I17" s="78"/>
      <c r="J17" s="79"/>
      <c r="K17" s="80"/>
      <c r="L17" s="80"/>
    </row>
    <row r="18" spans="1:17" s="58" customFormat="1" ht="18.75" x14ac:dyDescent="0.3">
      <c r="A18" s="75"/>
      <c r="B18" s="76"/>
      <c r="C18" s="77"/>
      <c r="D18" s="77"/>
      <c r="E18" s="77"/>
      <c r="F18" s="81"/>
      <c r="G18" s="83"/>
      <c r="H18" s="82"/>
      <c r="I18" s="78"/>
      <c r="J18" s="79"/>
      <c r="K18" s="80"/>
      <c r="L18" s="80"/>
    </row>
    <row r="19" spans="1:17" s="58" customFormat="1" ht="18.75" x14ac:dyDescent="0.3">
      <c r="A19" s="75"/>
      <c r="B19" s="76"/>
      <c r="C19" s="77"/>
      <c r="D19" s="77"/>
      <c r="E19" s="77"/>
      <c r="F19" s="81"/>
      <c r="G19" s="83"/>
      <c r="H19" s="82"/>
      <c r="I19" s="78"/>
      <c r="J19" s="79"/>
      <c r="K19" s="80"/>
      <c r="L19" s="80"/>
    </row>
    <row r="20" spans="1:17" s="58" customFormat="1" ht="18.75" x14ac:dyDescent="0.3">
      <c r="A20" s="75"/>
      <c r="B20" s="76"/>
      <c r="C20" s="77"/>
      <c r="D20" s="77"/>
      <c r="E20" s="77"/>
      <c r="F20" s="169"/>
      <c r="G20" s="170"/>
      <c r="H20" s="171"/>
      <c r="I20" s="78"/>
      <c r="J20" s="79"/>
      <c r="K20" s="80"/>
      <c r="L20" s="80"/>
      <c r="N20" s="58" t="b">
        <f>OR(F20&lt;100,LEN(F20)=2)</f>
        <v>1</v>
      </c>
      <c r="O20" s="58" t="b">
        <f>OR(G20&lt;1000,LEN(G20)=3)</f>
        <v>1</v>
      </c>
      <c r="P20" s="58" t="b">
        <f>IF(H20&lt;1000,TRUE)</f>
        <v>1</v>
      </c>
      <c r="Q20" s="58" t="e">
        <f>OR(#REF!&lt;100000,LEN(#REF!)=5)</f>
        <v>#REF!</v>
      </c>
    </row>
    <row r="21" spans="1:17" s="58" customFormat="1" ht="18.75" x14ac:dyDescent="0.3">
      <c r="A21" s="75"/>
      <c r="B21" s="76"/>
      <c r="C21" s="77"/>
      <c r="D21" s="77"/>
      <c r="E21" s="77"/>
      <c r="F21" s="169"/>
      <c r="G21" s="170"/>
      <c r="H21" s="171"/>
      <c r="I21" s="78"/>
      <c r="J21" s="79"/>
      <c r="K21" s="80"/>
      <c r="L21" s="80"/>
      <c r="N21" s="58" t="b">
        <f>OR(F21&lt;100,LEN(F21)=2)</f>
        <v>1</v>
      </c>
      <c r="O21" s="58" t="b">
        <f>OR(G21&lt;1000,LEN(G21)=3)</f>
        <v>1</v>
      </c>
      <c r="P21" s="58" t="b">
        <f>IF(H21&lt;1000,TRUE)</f>
        <v>1</v>
      </c>
      <c r="Q21" s="58" t="e">
        <f>OR(#REF!&lt;100000,LEN(#REF!)=5)</f>
        <v>#REF!</v>
      </c>
    </row>
    <row r="22" spans="1:17" s="58" customFormat="1" ht="18.75" thickBot="1" x14ac:dyDescent="0.3">
      <c r="A22" s="172" t="s">
        <v>96</v>
      </c>
      <c r="B22" s="173"/>
      <c r="C22" s="84">
        <f>SUM(C11:C21)</f>
        <v>94.81</v>
      </c>
      <c r="D22" s="84">
        <f>SUM(D11:D21)</f>
        <v>4.74</v>
      </c>
      <c r="E22" s="84">
        <f>SUM(E11:E21)</f>
        <v>90.07</v>
      </c>
      <c r="F22" s="174"/>
      <c r="G22" s="175"/>
      <c r="H22" s="176"/>
      <c r="I22" s="85"/>
      <c r="J22" s="86"/>
      <c r="K22" s="87"/>
      <c r="L22" s="88"/>
    </row>
    <row r="25" spans="1:17" s="89" customFormat="1" ht="15.75" x14ac:dyDescent="0.25">
      <c r="B25" s="177" t="s">
        <v>97</v>
      </c>
      <c r="C25" s="178"/>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8"/>
      <c r="C33" s="168"/>
    </row>
  </sheetData>
  <mergeCells count="17">
    <mergeCell ref="B1:D1"/>
    <mergeCell ref="B2:D2"/>
    <mergeCell ref="A5:L5"/>
    <mergeCell ref="A7:A9"/>
    <mergeCell ref="F7:H7"/>
    <mergeCell ref="I7:I9"/>
    <mergeCell ref="J7:J9"/>
    <mergeCell ref="K7:K9"/>
    <mergeCell ref="L7:L9"/>
    <mergeCell ref="F8:H9"/>
    <mergeCell ref="B33:C33"/>
    <mergeCell ref="F11:H11"/>
    <mergeCell ref="F20:H20"/>
    <mergeCell ref="F21:H21"/>
    <mergeCell ref="A22:B22"/>
    <mergeCell ref="F22:H22"/>
    <mergeCell ref="B25:C25"/>
  </mergeCells>
  <conditionalFormatting sqref="A11:A21">
    <cfRule type="expression" dxfId="147" priority="8" stopIfTrue="1">
      <formula>AND(NOT(ISBLANK(C11)),ISBLANK(A11))</formula>
    </cfRule>
  </conditionalFormatting>
  <conditionalFormatting sqref="B11:B21">
    <cfRule type="expression" dxfId="146" priority="7" stopIfTrue="1">
      <formula>AND(NOT(ISBLANK(C11)),ISBLANK(B11))</formula>
    </cfRule>
  </conditionalFormatting>
  <conditionalFormatting sqref="B1:D2">
    <cfRule type="expression" dxfId="145" priority="6" stopIfTrue="1">
      <formula>ISBLANK(B1)</formula>
    </cfRule>
  </conditionalFormatting>
  <conditionalFormatting sqref="C3">
    <cfRule type="expression" dxfId="144" priority="5" stopIfTrue="1">
      <formula>ISBLANK(C3)</formula>
    </cfRule>
  </conditionalFormatting>
  <conditionalFormatting sqref="E3">
    <cfRule type="expression" dxfId="143" priority="1" stopIfTrue="1">
      <formula>ISBLANK(E3)</formula>
    </cfRule>
  </conditionalFormatting>
  <conditionalFormatting sqref="I11:I21">
    <cfRule type="expression" priority="2" stopIfTrue="1">
      <formula>AND(SUM($N11:$R11)&gt;0,NOT(ISBLANK(I11)))</formula>
    </cfRule>
    <cfRule type="expression" dxfId="142" priority="3" stopIfTrue="1">
      <formula>SUM($N11:$R11)&gt;0</formula>
    </cfRule>
  </conditionalFormatting>
  <conditionalFormatting sqref="J11:L21">
    <cfRule type="expression" dxfId="141" priority="4" stopIfTrue="1">
      <formula>AND(NOT(ISBLANK($C11)),ISBLANK(J11))</formula>
    </cfRule>
  </conditionalFormatting>
  <dataValidations count="3">
    <dataValidation type="textLength" operator="lessThan" allowBlank="1" showInputMessage="1" showErrorMessage="1" sqref="B2:D2" xr:uid="{2A691B96-007D-43AA-911E-67A6C52A443B}">
      <formula1>250</formula1>
    </dataValidation>
    <dataValidation type="date" allowBlank="1" showInputMessage="1" showErrorMessage="1" sqref="E3 C3" xr:uid="{4ACA2ACE-08F0-46AF-BB7D-574E1AF40BDF}">
      <formula1>44938</formula1>
      <formula2>73031</formula2>
    </dataValidation>
    <dataValidation type="list" allowBlank="1" showInputMessage="1" showErrorMessage="1" sqref="B11:B21" xr:uid="{B57A46E8-B719-4B1E-859F-331BB768892C}">
      <formula1>$B$26:$B$30</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C626D-2E9D-4FFD-A5E2-BC5DCF033075}">
  <sheetPr>
    <tabColor theme="0"/>
  </sheetPr>
  <dimension ref="A1:X33"/>
  <sheetViews>
    <sheetView zoomScale="70" zoomScaleNormal="70" workbookViewId="0">
      <selection activeCell="D20" sqref="D2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style="16"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9" t="s">
        <v>84</v>
      </c>
      <c r="C1" s="180"/>
      <c r="D1" s="180"/>
      <c r="E1" s="56"/>
      <c r="F1" s="56"/>
      <c r="G1" s="56"/>
      <c r="H1" s="56"/>
      <c r="I1" s="56"/>
      <c r="J1" s="153"/>
      <c r="K1" s="57"/>
      <c r="L1" s="57"/>
    </row>
    <row r="2" spans="1:24" s="58" customFormat="1" ht="36.75" customHeight="1" x14ac:dyDescent="0.25">
      <c r="A2" s="59" t="s">
        <v>87</v>
      </c>
      <c r="B2" s="179" t="s">
        <v>229</v>
      </c>
      <c r="C2" s="180"/>
      <c r="D2" s="180"/>
      <c r="E2" s="60"/>
      <c r="F2" s="60"/>
      <c r="G2" s="60"/>
      <c r="H2" s="60"/>
      <c r="I2" s="60"/>
      <c r="J2" s="69"/>
    </row>
    <row r="3" spans="1:24" s="58" customFormat="1" ht="36" customHeight="1" x14ac:dyDescent="0.25">
      <c r="A3" s="61" t="s">
        <v>88</v>
      </c>
      <c r="B3" s="62" t="s">
        <v>3</v>
      </c>
      <c r="C3" s="63">
        <v>45089</v>
      </c>
      <c r="D3" s="62" t="s">
        <v>4</v>
      </c>
      <c r="E3" s="63">
        <v>45118</v>
      </c>
      <c r="F3" s="64"/>
      <c r="J3" s="69"/>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81" t="s">
        <v>89</v>
      </c>
      <c r="B5" s="182"/>
      <c r="C5" s="182"/>
      <c r="D5" s="182"/>
      <c r="E5" s="182"/>
      <c r="F5" s="182"/>
      <c r="G5" s="182"/>
      <c r="H5" s="182"/>
      <c r="I5" s="182"/>
      <c r="J5" s="182"/>
      <c r="K5" s="182"/>
      <c r="L5" s="183"/>
    </row>
    <row r="6" spans="1:24" s="58" customFormat="1" ht="21.75" customHeight="1"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32.25" customHeight="1" x14ac:dyDescent="0.25">
      <c r="A9" s="186"/>
      <c r="B9" s="71"/>
      <c r="C9" s="71" t="s">
        <v>18</v>
      </c>
      <c r="D9" s="71" t="s">
        <v>18</v>
      </c>
      <c r="E9" s="71" t="s">
        <v>18</v>
      </c>
      <c r="F9" s="202"/>
      <c r="G9" s="203"/>
      <c r="H9" s="204"/>
      <c r="I9" s="192"/>
      <c r="J9" s="192"/>
      <c r="K9" s="195"/>
      <c r="L9" s="198"/>
    </row>
    <row r="10" spans="1:24" s="58" customFormat="1" ht="0.75" customHeight="1" x14ac:dyDescent="0.25">
      <c r="A10" s="72"/>
      <c r="B10" s="71"/>
      <c r="C10" s="71"/>
      <c r="D10" s="71"/>
      <c r="E10" s="71"/>
      <c r="F10" s="71"/>
      <c r="G10" s="71"/>
      <c r="H10" s="71"/>
      <c r="I10" s="71"/>
      <c r="J10" s="71"/>
      <c r="K10" s="74"/>
      <c r="L10" s="74"/>
    </row>
    <row r="11" spans="1:24" s="163" customFormat="1" ht="20.100000000000001" customHeight="1" x14ac:dyDescent="0.3">
      <c r="A11" s="154">
        <v>45092</v>
      </c>
      <c r="B11" s="155" t="s">
        <v>19</v>
      </c>
      <c r="C11" s="156">
        <v>17.98</v>
      </c>
      <c r="D11" s="156">
        <v>0</v>
      </c>
      <c r="E11" s="156">
        <v>17.98</v>
      </c>
      <c r="F11" s="157">
        <v>205</v>
      </c>
      <c r="G11" s="158">
        <v>4001</v>
      </c>
      <c r="H11" s="159"/>
      <c r="I11" s="160" t="s">
        <v>227</v>
      </c>
      <c r="J11" s="161" t="s">
        <v>228</v>
      </c>
      <c r="K11" s="162" t="s">
        <v>20</v>
      </c>
      <c r="L11" s="162" t="s">
        <v>102</v>
      </c>
      <c r="N11" s="163" t="b">
        <f>OR(F11&lt;100,LEN(F11)=2)</f>
        <v>0</v>
      </c>
      <c r="O11" s="163" t="b">
        <f>OR(G11&lt;1000,LEN(G11)=3)</f>
        <v>0</v>
      </c>
      <c r="P11" s="163" t="b">
        <f>IF(H11&lt;1000,TRUE)</f>
        <v>1</v>
      </c>
      <c r="Q11" s="163" t="e">
        <f>OR(#REF!&lt;100000,LEN(#REF!)=5)</f>
        <v>#REF!</v>
      </c>
    </row>
    <row r="12" spans="1:24" s="58" customFormat="1" ht="20.100000000000001" customHeight="1" x14ac:dyDescent="0.3">
      <c r="A12" s="154">
        <v>45096</v>
      </c>
      <c r="B12" s="76" t="s">
        <v>27</v>
      </c>
      <c r="C12" s="77">
        <v>285.06</v>
      </c>
      <c r="D12" s="77">
        <v>47.51</v>
      </c>
      <c r="E12" s="77">
        <v>237.55</v>
      </c>
      <c r="F12" s="81">
        <v>570</v>
      </c>
      <c r="G12" s="83">
        <v>2001</v>
      </c>
      <c r="H12" s="82"/>
      <c r="I12" s="78" t="s">
        <v>229</v>
      </c>
      <c r="J12" s="79" t="s">
        <v>230</v>
      </c>
      <c r="K12" s="80" t="s">
        <v>231</v>
      </c>
      <c r="L12" s="80" t="s">
        <v>232</v>
      </c>
    </row>
    <row r="13" spans="1:24" s="58" customFormat="1" ht="20.100000000000001" customHeight="1" x14ac:dyDescent="0.3">
      <c r="A13" s="154">
        <v>45097</v>
      </c>
      <c r="B13" s="76" t="s">
        <v>27</v>
      </c>
      <c r="C13" s="77">
        <v>6.98</v>
      </c>
      <c r="D13" s="77">
        <v>1.17</v>
      </c>
      <c r="E13" s="77">
        <v>5.81</v>
      </c>
      <c r="F13" s="81">
        <v>570</v>
      </c>
      <c r="G13" s="83">
        <v>2001</v>
      </c>
      <c r="H13" s="82"/>
      <c r="I13" s="78" t="s">
        <v>229</v>
      </c>
      <c r="J13" s="79" t="s">
        <v>233</v>
      </c>
      <c r="K13" s="80" t="s">
        <v>20</v>
      </c>
      <c r="L13" s="80" t="s">
        <v>232</v>
      </c>
    </row>
    <row r="14" spans="1:24" s="58" customFormat="1" ht="20.100000000000001" customHeight="1" x14ac:dyDescent="0.3">
      <c r="A14" s="154">
        <v>45098</v>
      </c>
      <c r="B14" s="76" t="s">
        <v>27</v>
      </c>
      <c r="C14" s="77">
        <v>29.99</v>
      </c>
      <c r="D14" s="77">
        <v>5</v>
      </c>
      <c r="E14" s="77">
        <v>24.99</v>
      </c>
      <c r="F14" s="81">
        <v>570</v>
      </c>
      <c r="G14" s="83">
        <v>2001</v>
      </c>
      <c r="H14" s="82"/>
      <c r="I14" s="78" t="s">
        <v>229</v>
      </c>
      <c r="J14" s="79" t="s">
        <v>234</v>
      </c>
      <c r="K14" s="80" t="s">
        <v>134</v>
      </c>
      <c r="L14" s="80" t="s">
        <v>232</v>
      </c>
    </row>
    <row r="15" spans="1:24" s="58" customFormat="1" ht="20.100000000000001" customHeight="1" x14ac:dyDescent="0.3">
      <c r="A15" s="154">
        <v>45099</v>
      </c>
      <c r="B15" s="76" t="s">
        <v>19</v>
      </c>
      <c r="C15" s="77">
        <v>10.5</v>
      </c>
      <c r="D15" s="77">
        <v>0</v>
      </c>
      <c r="E15" s="77">
        <v>10.5</v>
      </c>
      <c r="F15" s="81">
        <v>570</v>
      </c>
      <c r="G15" s="83">
        <v>4001</v>
      </c>
      <c r="H15" s="82"/>
      <c r="I15" s="78" t="s">
        <v>229</v>
      </c>
      <c r="J15" s="69" t="s">
        <v>235</v>
      </c>
      <c r="K15" s="80" t="s">
        <v>236</v>
      </c>
      <c r="L15" s="80" t="s">
        <v>102</v>
      </c>
    </row>
    <row r="16" spans="1:24" s="58" customFormat="1" ht="20.100000000000001" customHeight="1" x14ac:dyDescent="0.3">
      <c r="A16" s="154">
        <v>45099</v>
      </c>
      <c r="B16" s="76" t="s">
        <v>19</v>
      </c>
      <c r="C16" s="77">
        <v>95.05</v>
      </c>
      <c r="D16" s="77">
        <v>0</v>
      </c>
      <c r="E16" s="77">
        <v>95.05</v>
      </c>
      <c r="F16" s="81">
        <v>103</v>
      </c>
      <c r="G16" s="83">
        <v>4020</v>
      </c>
      <c r="H16" s="82"/>
      <c r="I16" s="78" t="s">
        <v>237</v>
      </c>
      <c r="J16" s="164" t="s">
        <v>238</v>
      </c>
      <c r="K16" s="80" t="s">
        <v>239</v>
      </c>
      <c r="L16" s="80" t="s">
        <v>190</v>
      </c>
    </row>
    <row r="17" spans="1:17" s="58" customFormat="1" ht="20.100000000000001" customHeight="1" x14ac:dyDescent="0.3">
      <c r="A17" s="154">
        <v>45100</v>
      </c>
      <c r="B17" s="77" t="s">
        <v>19</v>
      </c>
      <c r="C17" s="58">
        <v>120</v>
      </c>
      <c r="D17" s="77">
        <v>0</v>
      </c>
      <c r="E17" s="77">
        <v>120</v>
      </c>
      <c r="F17" s="81">
        <v>205</v>
      </c>
      <c r="G17" s="83">
        <v>3001</v>
      </c>
      <c r="H17" s="82"/>
      <c r="I17" s="78" t="s">
        <v>240</v>
      </c>
      <c r="J17" s="79" t="s">
        <v>241</v>
      </c>
      <c r="K17" s="80" t="s">
        <v>242</v>
      </c>
      <c r="L17" s="80" t="s">
        <v>139</v>
      </c>
    </row>
    <row r="18" spans="1:17" s="58" customFormat="1" ht="20.100000000000001" customHeight="1" x14ac:dyDescent="0.3">
      <c r="A18" s="154">
        <v>45107</v>
      </c>
      <c r="B18" s="76" t="s">
        <v>19</v>
      </c>
      <c r="C18" s="77">
        <v>240</v>
      </c>
      <c r="D18" s="77">
        <v>0</v>
      </c>
      <c r="E18" s="77">
        <v>240</v>
      </c>
      <c r="F18" s="81">
        <v>571</v>
      </c>
      <c r="G18" s="83">
        <v>3010</v>
      </c>
      <c r="H18" s="82"/>
      <c r="I18" s="78" t="s">
        <v>243</v>
      </c>
      <c r="J18" s="79" t="s">
        <v>244</v>
      </c>
      <c r="K18" s="80" t="s">
        <v>245</v>
      </c>
      <c r="L18" s="80" t="s">
        <v>139</v>
      </c>
    </row>
    <row r="19" spans="1:17" s="58" customFormat="1" ht="20.100000000000001" customHeight="1" x14ac:dyDescent="0.3">
      <c r="A19" s="165">
        <v>45107</v>
      </c>
      <c r="B19" s="58" t="s">
        <v>19</v>
      </c>
      <c r="C19" s="77">
        <v>2.5</v>
      </c>
      <c r="D19" s="77">
        <v>0</v>
      </c>
      <c r="E19" s="77">
        <v>2.5</v>
      </c>
      <c r="F19" s="81">
        <v>571</v>
      </c>
      <c r="G19" s="83">
        <v>3010</v>
      </c>
      <c r="H19" s="82"/>
      <c r="I19" s="78" t="s">
        <v>243</v>
      </c>
      <c r="J19" s="79" t="s">
        <v>246</v>
      </c>
      <c r="K19" s="58" t="s">
        <v>245</v>
      </c>
      <c r="L19" s="80" t="s">
        <v>139</v>
      </c>
    </row>
    <row r="20" spans="1:17" s="58" customFormat="1" ht="20.100000000000001" customHeight="1" x14ac:dyDescent="0.3">
      <c r="A20" s="154">
        <v>45111</v>
      </c>
      <c r="B20" s="76" t="s">
        <v>27</v>
      </c>
      <c r="C20" s="77">
        <v>14.93</v>
      </c>
      <c r="D20" s="77">
        <v>2.5</v>
      </c>
      <c r="E20" s="77">
        <v>12.43</v>
      </c>
      <c r="F20" s="81">
        <v>570</v>
      </c>
      <c r="G20" s="83">
        <v>2001</v>
      </c>
      <c r="H20" s="82"/>
      <c r="I20" s="78" t="s">
        <v>229</v>
      </c>
      <c r="J20" s="69" t="s">
        <v>247</v>
      </c>
      <c r="K20" s="80" t="s">
        <v>20</v>
      </c>
      <c r="L20" s="80" t="s">
        <v>100</v>
      </c>
      <c r="N20" s="58" t="b">
        <f>OR(F20&lt;100,LEN(F20)=2)</f>
        <v>0</v>
      </c>
      <c r="O20" s="58" t="b">
        <f>OR(G20&lt;1000,LEN(G20)=3)</f>
        <v>0</v>
      </c>
      <c r="P20" s="58" t="b">
        <f>IF(H20&lt;1000,TRUE)</f>
        <v>1</v>
      </c>
      <c r="Q20" s="58" t="e">
        <f>OR(#REF!&lt;100000,LEN(#REF!)=5)</f>
        <v>#REF!</v>
      </c>
    </row>
    <row r="21" spans="1:17" s="58" customFormat="1" ht="20.100000000000001" customHeight="1" x14ac:dyDescent="0.3">
      <c r="A21" s="154">
        <v>45112</v>
      </c>
      <c r="B21" s="76" t="s">
        <v>27</v>
      </c>
      <c r="C21" s="77">
        <v>22.5</v>
      </c>
      <c r="D21" s="77">
        <v>3.75</v>
      </c>
      <c r="E21" s="77">
        <v>18.75</v>
      </c>
      <c r="F21" s="81">
        <v>190</v>
      </c>
      <c r="G21" s="83">
        <v>2001</v>
      </c>
      <c r="H21" s="82">
        <v>19043</v>
      </c>
      <c r="I21" s="78" t="s">
        <v>243</v>
      </c>
      <c r="J21" s="79" t="s">
        <v>248</v>
      </c>
      <c r="K21" s="80" t="s">
        <v>249</v>
      </c>
      <c r="L21" s="80" t="s">
        <v>100</v>
      </c>
      <c r="N21" s="58" t="b">
        <f>OR(F21&lt;100,LEN(F21)=2)</f>
        <v>0</v>
      </c>
      <c r="O21" s="58" t="b">
        <f>OR(G21&lt;1000,LEN(G21)=3)</f>
        <v>0</v>
      </c>
      <c r="P21" s="58" t="b">
        <f>IF(H21&lt;1000,TRUE)</f>
        <v>0</v>
      </c>
      <c r="Q21" s="58" t="e">
        <f>OR(#REF!&lt;100000,LEN(#REF!)=5)</f>
        <v>#REF!</v>
      </c>
    </row>
    <row r="22" spans="1:17" s="58" customFormat="1" ht="20.100000000000001" customHeight="1" thickBot="1" x14ac:dyDescent="0.3">
      <c r="A22" s="172" t="s">
        <v>96</v>
      </c>
      <c r="B22" s="173"/>
      <c r="C22" s="84">
        <f>SUM(C11:C21)</f>
        <v>845.49</v>
      </c>
      <c r="D22" s="84">
        <f>SUM(D11:D21)</f>
        <v>59.93</v>
      </c>
      <c r="E22" s="84">
        <f>SUM(E11:E21)</f>
        <v>785.56</v>
      </c>
      <c r="F22" s="174"/>
      <c r="G22" s="175"/>
      <c r="H22" s="176"/>
      <c r="I22" s="85"/>
      <c r="J22" s="166"/>
      <c r="K22" s="87"/>
      <c r="L22" s="88"/>
    </row>
    <row r="25" spans="1:17" s="89" customFormat="1" ht="15.75" x14ac:dyDescent="0.25">
      <c r="B25" s="177" t="s">
        <v>97</v>
      </c>
      <c r="C25" s="178"/>
      <c r="J25" s="167"/>
    </row>
    <row r="26" spans="1:17" s="89" customFormat="1" ht="15" x14ac:dyDescent="0.2">
      <c r="B26" s="90" t="s">
        <v>24</v>
      </c>
      <c r="C26" s="91" t="s">
        <v>25</v>
      </c>
      <c r="J26" s="167"/>
    </row>
    <row r="27" spans="1:17" s="89" customFormat="1" ht="15" x14ac:dyDescent="0.2">
      <c r="B27" s="90" t="s">
        <v>19</v>
      </c>
      <c r="C27" s="91" t="s">
        <v>26</v>
      </c>
      <c r="J27" s="167"/>
    </row>
    <row r="28" spans="1:17" s="89" customFormat="1" ht="15" x14ac:dyDescent="0.2">
      <c r="B28" s="90" t="s">
        <v>27</v>
      </c>
      <c r="C28" s="91" t="s">
        <v>98</v>
      </c>
      <c r="J28" s="167"/>
    </row>
    <row r="29" spans="1:17" s="89" customFormat="1" ht="15" x14ac:dyDescent="0.2">
      <c r="B29" s="90" t="s">
        <v>83</v>
      </c>
      <c r="C29" s="91" t="s">
        <v>99</v>
      </c>
      <c r="J29" s="167"/>
    </row>
    <row r="30" spans="1:17" s="89" customFormat="1" ht="15" x14ac:dyDescent="0.2">
      <c r="B30" s="92" t="s">
        <v>21</v>
      </c>
      <c r="C30" s="93" t="s">
        <v>29</v>
      </c>
      <c r="J30" s="167"/>
    </row>
    <row r="33" spans="2:3" x14ac:dyDescent="0.2">
      <c r="B33" s="168"/>
      <c r="C33" s="168"/>
    </row>
  </sheetData>
  <mergeCells count="14">
    <mergeCell ref="B33:C33"/>
    <mergeCell ref="A22:B22"/>
    <mergeCell ref="F22:H22"/>
    <mergeCell ref="B25:C25"/>
    <mergeCell ref="B1:D1"/>
    <mergeCell ref="B2:D2"/>
    <mergeCell ref="A5:L5"/>
    <mergeCell ref="A7:A9"/>
    <mergeCell ref="F7:H7"/>
    <mergeCell ref="I7:I9"/>
    <mergeCell ref="J7:J9"/>
    <mergeCell ref="K7:K9"/>
    <mergeCell ref="L7:L9"/>
    <mergeCell ref="F8:H9"/>
  </mergeCells>
  <conditionalFormatting sqref="A11:A16 A18">
    <cfRule type="expression" dxfId="140" priority="8" stopIfTrue="1">
      <formula>AND(NOT(ISBLANK(C11)),ISBLANK(A11))</formula>
    </cfRule>
  </conditionalFormatting>
  <conditionalFormatting sqref="A20:A21">
    <cfRule type="expression" dxfId="139" priority="10" stopIfTrue="1">
      <formula>AND(NOT(ISBLANK(C19)),ISBLANK(A20))</formula>
    </cfRule>
  </conditionalFormatting>
  <conditionalFormatting sqref="B11:B16 A17 B18">
    <cfRule type="expression" dxfId="138" priority="7" stopIfTrue="1">
      <formula>AND(NOT(ISBLANK(B11)),ISBLANK(A11))</formula>
    </cfRule>
  </conditionalFormatting>
  <conditionalFormatting sqref="B20:B21">
    <cfRule type="expression" dxfId="137" priority="11" stopIfTrue="1">
      <formula>AND(NOT(ISBLANK(C19)),ISBLANK(B20))</formula>
    </cfRule>
  </conditionalFormatting>
  <conditionalFormatting sqref="B1:D2">
    <cfRule type="expression" dxfId="136" priority="6" stopIfTrue="1">
      <formula>ISBLANK(B1)</formula>
    </cfRule>
  </conditionalFormatting>
  <conditionalFormatting sqref="C3">
    <cfRule type="expression" dxfId="135" priority="5" stopIfTrue="1">
      <formula>ISBLANK(C3)</formula>
    </cfRule>
  </conditionalFormatting>
  <conditionalFormatting sqref="E3">
    <cfRule type="expression" dxfId="134" priority="1" stopIfTrue="1">
      <formula>ISBLANK(E3)</formula>
    </cfRule>
  </conditionalFormatting>
  <conditionalFormatting sqref="I11:I21">
    <cfRule type="expression" priority="2" stopIfTrue="1">
      <formula>AND(SUM($N11:$R11)&gt;0,NOT(ISBLANK(I11)))</formula>
    </cfRule>
    <cfRule type="expression" dxfId="133" priority="3" stopIfTrue="1">
      <formula>SUM($N11:$R11)&gt;0</formula>
    </cfRule>
  </conditionalFormatting>
  <conditionalFormatting sqref="J21 K20:K21 L21">
    <cfRule type="expression" dxfId="132" priority="13" stopIfTrue="1">
      <formula>AND(NOT(ISBLANK($C19)),ISBLANK(J20))</formula>
    </cfRule>
  </conditionalFormatting>
  <conditionalFormatting sqref="J21">
    <cfRule type="expression" dxfId="131" priority="12" stopIfTrue="1">
      <formula>AND(NOT(ISBLANK($C15)),ISBLANK(J21))</formula>
    </cfRule>
  </conditionalFormatting>
  <conditionalFormatting sqref="J11:L14 K15:L16 J18:L18 J19 L19:L20">
    <cfRule type="expression" dxfId="130" priority="4" stopIfTrue="1">
      <formula>AND(NOT(ISBLANK($C11)),ISBLANK(J11))</formula>
    </cfRule>
  </conditionalFormatting>
  <conditionalFormatting sqref="J17:L17">
    <cfRule type="expression" dxfId="129" priority="9" stopIfTrue="1">
      <formula>AND(NOT(ISBLANK($B17)),ISBLANK(J17))</formula>
    </cfRule>
  </conditionalFormatting>
  <dataValidations count="3">
    <dataValidation type="list" allowBlank="1" showInputMessage="1" showErrorMessage="1" sqref="B11:B18 B20:B21" xr:uid="{BBA3F78A-DD07-437A-B6F0-EACA50C35CAE}">
      <formula1>$B$26:$B$30</formula1>
    </dataValidation>
    <dataValidation type="textLength" operator="lessThan" allowBlank="1" showInputMessage="1" showErrorMessage="1" sqref="B2:D2" xr:uid="{1080A3E8-9B91-499C-BAA8-0A7844B48758}">
      <formula1>250</formula1>
    </dataValidation>
    <dataValidation type="date" allowBlank="1" showInputMessage="1" showErrorMessage="1" sqref="E3 C3" xr:uid="{70E980A4-8649-473B-830C-59527E16DC50}">
      <formula1>44938</formula1>
      <formula2>73031</formula2>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385D-37BE-4259-999C-6B8F94E34346}">
  <sheetPr>
    <tabColor theme="4"/>
  </sheetPr>
  <dimension ref="A1:X24"/>
  <sheetViews>
    <sheetView workbookViewId="0">
      <selection activeCell="A21" sqref="A1:L2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42.140625" customWidth="1"/>
    <col min="10" max="10" width="67.140625"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9" t="s">
        <v>84</v>
      </c>
      <c r="C1" s="180"/>
      <c r="D1" s="180"/>
      <c r="E1" s="56"/>
      <c r="F1" s="56"/>
      <c r="G1" s="56"/>
      <c r="H1" s="56"/>
      <c r="I1" s="56"/>
      <c r="J1" s="57"/>
      <c r="K1" s="57"/>
      <c r="L1" s="57"/>
    </row>
    <row r="2" spans="1:24" s="58" customFormat="1" ht="36.75" customHeight="1" x14ac:dyDescent="0.25">
      <c r="A2" s="59" t="s">
        <v>87</v>
      </c>
      <c r="B2" s="179" t="s">
        <v>151</v>
      </c>
      <c r="C2" s="180"/>
      <c r="D2" s="180"/>
      <c r="E2" s="60"/>
      <c r="F2" s="60"/>
      <c r="G2" s="60"/>
      <c r="H2" s="60"/>
      <c r="I2" s="60"/>
    </row>
    <row r="3" spans="1:24" s="58" customFormat="1" ht="36" customHeight="1" x14ac:dyDescent="0.25">
      <c r="A3" s="61" t="s">
        <v>88</v>
      </c>
      <c r="B3" s="62" t="s">
        <v>3</v>
      </c>
      <c r="C3" s="63">
        <v>45089</v>
      </c>
      <c r="D3" s="62" t="s">
        <v>4</v>
      </c>
      <c r="E3" s="63">
        <v>45118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81" t="s">
        <v>89</v>
      </c>
      <c r="B5" s="182"/>
      <c r="C5" s="182"/>
      <c r="D5" s="182"/>
      <c r="E5" s="182"/>
      <c r="F5" s="182"/>
      <c r="G5" s="182"/>
      <c r="H5" s="182"/>
      <c r="I5" s="182"/>
      <c r="J5" s="182"/>
      <c r="K5" s="182"/>
      <c r="L5" s="183"/>
    </row>
    <row r="6" spans="1:24" s="58" customFormat="1" ht="21.75" customHeight="1"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32.25" customHeight="1" x14ac:dyDescent="0.25">
      <c r="A9" s="186"/>
      <c r="B9" s="71"/>
      <c r="C9" s="71" t="s">
        <v>18</v>
      </c>
      <c r="D9" s="71" t="s">
        <v>18</v>
      </c>
      <c r="E9" s="71" t="s">
        <v>18</v>
      </c>
      <c r="F9" s="202"/>
      <c r="G9" s="203"/>
      <c r="H9" s="204"/>
      <c r="I9" s="192"/>
      <c r="J9" s="192"/>
      <c r="K9" s="195"/>
      <c r="L9" s="198"/>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v>45089</v>
      </c>
      <c r="B11" s="76" t="s">
        <v>21</v>
      </c>
      <c r="C11" s="77">
        <v>24.99</v>
      </c>
      <c r="D11" s="77">
        <v>0</v>
      </c>
      <c r="E11" s="77">
        <v>24.99</v>
      </c>
      <c r="F11" s="96">
        <v>377</v>
      </c>
      <c r="G11" s="97">
        <v>4020</v>
      </c>
      <c r="H11" s="98"/>
      <c r="I11" s="78" t="s">
        <v>146</v>
      </c>
      <c r="J11" s="79" t="s">
        <v>147</v>
      </c>
      <c r="K11" s="80" t="s">
        <v>20</v>
      </c>
      <c r="L11" s="80" t="s">
        <v>101</v>
      </c>
      <c r="N11" s="58" t="b">
        <f>OR(F11&lt;100,LEN(F11)=2)</f>
        <v>0</v>
      </c>
      <c r="O11" s="58" t="b">
        <f>OR(G11&lt;1000,LEN(G11)=3)</f>
        <v>0</v>
      </c>
      <c r="P11" s="58" t="b">
        <f>IF(H11&lt;1000,TRUE)</f>
        <v>1</v>
      </c>
      <c r="Q11" s="58" t="e">
        <f>OR(#REF!&lt;100000,LEN(#REF!)=5)</f>
        <v>#REF!</v>
      </c>
    </row>
    <row r="12" spans="1:24" s="58" customFormat="1" ht="20.100000000000001" customHeight="1" x14ac:dyDescent="0.3">
      <c r="A12" s="75">
        <v>45106</v>
      </c>
      <c r="B12" s="76" t="s">
        <v>19</v>
      </c>
      <c r="C12" s="77">
        <v>99</v>
      </c>
      <c r="D12" s="77">
        <v>0</v>
      </c>
      <c r="E12" s="77">
        <v>99</v>
      </c>
      <c r="F12" s="58">
        <v>377</v>
      </c>
      <c r="G12" s="81">
        <v>4020</v>
      </c>
      <c r="H12" s="82"/>
      <c r="I12" s="78" t="s">
        <v>146</v>
      </c>
      <c r="J12" s="79" t="s">
        <v>148</v>
      </c>
      <c r="K12" s="80" t="s">
        <v>149</v>
      </c>
      <c r="L12" s="80" t="s">
        <v>150</v>
      </c>
    </row>
    <row r="13" spans="1:24" s="58" customFormat="1" ht="20.100000000000001" customHeight="1" thickBot="1" x14ac:dyDescent="0.3">
      <c r="A13" s="172" t="s">
        <v>96</v>
      </c>
      <c r="B13" s="173"/>
      <c r="C13" s="84">
        <f>SUM(C11:C12)</f>
        <v>123.99</v>
      </c>
      <c r="D13" s="84">
        <f>SUM(D11:D12)</f>
        <v>0</v>
      </c>
      <c r="E13" s="84">
        <f>SUM(E11:E12)</f>
        <v>123.99</v>
      </c>
      <c r="F13" s="174"/>
      <c r="G13" s="175"/>
      <c r="H13" s="176"/>
      <c r="I13" s="85"/>
      <c r="J13" s="86"/>
      <c r="K13" s="87"/>
      <c r="L13" s="88"/>
    </row>
    <row r="14" spans="1:24" ht="20.100000000000001" customHeight="1" x14ac:dyDescent="0.2"/>
    <row r="15" spans="1:24" ht="20.100000000000001" customHeight="1" x14ac:dyDescent="0.2"/>
    <row r="16" spans="1:24" s="89" customFormat="1" ht="20.100000000000001" customHeight="1" x14ac:dyDescent="0.25">
      <c r="B16" s="177" t="s">
        <v>97</v>
      </c>
      <c r="C16" s="178"/>
    </row>
    <row r="17" spans="2:3" s="89" customFormat="1" ht="20.100000000000001" customHeight="1" x14ac:dyDescent="0.2">
      <c r="B17" s="90" t="s">
        <v>24</v>
      </c>
      <c r="C17" s="91" t="s">
        <v>25</v>
      </c>
    </row>
    <row r="18" spans="2:3" s="89" customFormat="1" ht="20.100000000000001" customHeight="1" x14ac:dyDescent="0.2">
      <c r="B18" s="90" t="s">
        <v>19</v>
      </c>
      <c r="C18" s="91" t="s">
        <v>26</v>
      </c>
    </row>
    <row r="19" spans="2:3" s="89" customFormat="1" ht="20.100000000000001" customHeight="1" x14ac:dyDescent="0.2">
      <c r="B19" s="90" t="s">
        <v>27</v>
      </c>
      <c r="C19" s="91" t="s">
        <v>98</v>
      </c>
    </row>
    <row r="20" spans="2:3" s="89" customFormat="1" ht="20.100000000000001" customHeight="1" x14ac:dyDescent="0.2">
      <c r="B20" s="90" t="s">
        <v>83</v>
      </c>
      <c r="C20" s="91" t="s">
        <v>99</v>
      </c>
    </row>
    <row r="21" spans="2:3" s="89" customFormat="1" ht="20.100000000000001" customHeight="1" x14ac:dyDescent="0.2">
      <c r="B21" s="92" t="s">
        <v>21</v>
      </c>
      <c r="C21" s="93" t="s">
        <v>29</v>
      </c>
    </row>
    <row r="22" spans="2:3" ht="20.100000000000001" customHeight="1" x14ac:dyDescent="0.2"/>
    <row r="24" spans="2:3" x14ac:dyDescent="0.2">
      <c r="B24" s="168"/>
      <c r="C24" s="168"/>
    </row>
  </sheetData>
  <mergeCells count="14">
    <mergeCell ref="B24:C24"/>
    <mergeCell ref="A13:B13"/>
    <mergeCell ref="F13:H13"/>
    <mergeCell ref="B16:C16"/>
    <mergeCell ref="B1:D1"/>
    <mergeCell ref="B2:D2"/>
    <mergeCell ref="A5:L5"/>
    <mergeCell ref="A7:A9"/>
    <mergeCell ref="F7:H7"/>
    <mergeCell ref="I7:I9"/>
    <mergeCell ref="J7:J9"/>
    <mergeCell ref="K7:K9"/>
    <mergeCell ref="L7:L9"/>
    <mergeCell ref="F8:H9"/>
  </mergeCells>
  <conditionalFormatting sqref="A11:A12">
    <cfRule type="expression" dxfId="128" priority="8" stopIfTrue="1">
      <formula>AND(NOT(ISBLANK(C11)),ISBLANK(A11))</formula>
    </cfRule>
  </conditionalFormatting>
  <conditionalFormatting sqref="B11:B12">
    <cfRule type="expression" dxfId="127" priority="7" stopIfTrue="1">
      <formula>AND(NOT(ISBLANK(C11)),ISBLANK(B11))</formula>
    </cfRule>
  </conditionalFormatting>
  <conditionalFormatting sqref="B1:D2">
    <cfRule type="expression" dxfId="126" priority="5" stopIfTrue="1">
      <formula>ISBLANK(B1)</formula>
    </cfRule>
  </conditionalFormatting>
  <conditionalFormatting sqref="C3">
    <cfRule type="expression" dxfId="125" priority="4" stopIfTrue="1">
      <formula>ISBLANK(C3)</formula>
    </cfRule>
  </conditionalFormatting>
  <conditionalFormatting sqref="E3">
    <cfRule type="expression" dxfId="124" priority="1" stopIfTrue="1">
      <formula>ISBLANK(E3)</formula>
    </cfRule>
  </conditionalFormatting>
  <conditionalFormatting sqref="I11:I12">
    <cfRule type="expression" priority="2" stopIfTrue="1">
      <formula>AND(SUM($N11:$R11)&gt;0,NOT(ISBLANK(I11)))</formula>
    </cfRule>
    <cfRule type="expression" dxfId="123" priority="3" stopIfTrue="1">
      <formula>SUM($N11:$R11)&gt;0</formula>
    </cfRule>
  </conditionalFormatting>
  <conditionalFormatting sqref="J11:L12">
    <cfRule type="expression" dxfId="122" priority="6" stopIfTrue="1">
      <formula>AND(NOT(ISBLANK($C11)),ISBLANK(J11))</formula>
    </cfRule>
  </conditionalFormatting>
  <dataValidations count="3">
    <dataValidation type="textLength" operator="lessThan" allowBlank="1" showInputMessage="1" showErrorMessage="1" sqref="B2:D2" xr:uid="{05ED752F-4252-4F61-9332-947A3496C989}">
      <formula1>250</formula1>
    </dataValidation>
    <dataValidation type="date" allowBlank="1" showInputMessage="1" showErrorMessage="1" sqref="E3 C3" xr:uid="{FB94272B-405B-4898-B5A6-0A88A3C9D3A3}">
      <formula1>44938</formula1>
      <formula2>73031</formula2>
    </dataValidation>
    <dataValidation type="list" allowBlank="1" showInputMessage="1" showErrorMessage="1" sqref="B11:B12" xr:uid="{92B0F071-983A-473F-8A61-04D2EB36B288}">
      <formula1>$B$17:$B$21</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8459-74AD-4E70-84C9-9774AB4E4785}">
  <sheetPr>
    <tabColor theme="4"/>
  </sheetPr>
  <dimension ref="A1:X33"/>
  <sheetViews>
    <sheetView topLeftCell="A15" workbookViewId="0">
      <selection activeCell="A30" sqref="A1:L3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86</v>
      </c>
      <c r="B1" s="179" t="s">
        <v>84</v>
      </c>
      <c r="C1" s="180"/>
      <c r="D1" s="180"/>
      <c r="E1" s="56"/>
      <c r="F1" s="56"/>
      <c r="G1" s="56"/>
      <c r="H1" s="56"/>
      <c r="I1" s="56"/>
      <c r="J1" s="57"/>
      <c r="K1" s="57"/>
      <c r="L1" s="57"/>
    </row>
    <row r="2" spans="1:24" s="58" customFormat="1" ht="18" x14ac:dyDescent="0.25">
      <c r="A2" s="59" t="s">
        <v>87</v>
      </c>
      <c r="B2" s="179" t="s">
        <v>103</v>
      </c>
      <c r="C2" s="180"/>
      <c r="D2" s="180"/>
      <c r="E2" s="60"/>
      <c r="F2" s="60"/>
      <c r="G2" s="60"/>
      <c r="H2" s="60"/>
      <c r="I2" s="60"/>
    </row>
    <row r="3" spans="1:24" s="58" customFormat="1" ht="36" customHeight="1" x14ac:dyDescent="0.25">
      <c r="A3" s="61" t="s">
        <v>88</v>
      </c>
      <c r="B3" s="62" t="s">
        <v>3</v>
      </c>
      <c r="C3" s="63">
        <v>45089</v>
      </c>
      <c r="D3" s="62" t="s">
        <v>4</v>
      </c>
      <c r="E3" s="63">
        <v>45118</v>
      </c>
      <c r="F3" s="64"/>
    </row>
    <row r="4" spans="1:24" s="58" customFormat="1" ht="18.75" thickBot="1" x14ac:dyDescent="0.3">
      <c r="A4" s="65"/>
      <c r="B4" s="65"/>
      <c r="C4" s="65"/>
      <c r="D4" s="65"/>
      <c r="E4" s="65"/>
      <c r="F4" s="66"/>
      <c r="G4" s="66"/>
      <c r="H4" s="66"/>
      <c r="I4" s="65"/>
      <c r="J4" s="65"/>
      <c r="K4" s="65"/>
    </row>
    <row r="5" spans="1:24" s="58" customFormat="1" ht="18.600000000000001" customHeight="1" thickBot="1" x14ac:dyDescent="0.3">
      <c r="A5" s="181" t="s">
        <v>89</v>
      </c>
      <c r="B5" s="182"/>
      <c r="C5" s="182"/>
      <c r="D5" s="182"/>
      <c r="E5" s="182"/>
      <c r="F5" s="182"/>
      <c r="G5" s="182"/>
      <c r="H5" s="182"/>
      <c r="I5" s="182"/>
      <c r="J5" s="182"/>
      <c r="K5" s="182"/>
      <c r="L5" s="183"/>
    </row>
    <row r="6" spans="1:24" s="58" customFormat="1" ht="18"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17.45" customHeight="1" x14ac:dyDescent="0.25">
      <c r="A9" s="186"/>
      <c r="B9" s="71"/>
      <c r="C9" s="71" t="s">
        <v>18</v>
      </c>
      <c r="D9" s="71" t="s">
        <v>18</v>
      </c>
      <c r="E9" s="71" t="s">
        <v>18</v>
      </c>
      <c r="F9" s="202"/>
      <c r="G9" s="203"/>
      <c r="H9" s="204"/>
      <c r="I9" s="192"/>
      <c r="J9" s="192"/>
      <c r="K9" s="195"/>
      <c r="L9" s="198"/>
    </row>
    <row r="10" spans="1:24" s="58" customFormat="1" ht="18" x14ac:dyDescent="0.25">
      <c r="A10" s="72"/>
      <c r="B10" s="71"/>
      <c r="C10" s="71"/>
      <c r="D10" s="71"/>
      <c r="E10" s="71"/>
      <c r="F10" s="71"/>
      <c r="G10" s="71"/>
      <c r="H10" s="71"/>
      <c r="I10" s="71"/>
      <c r="J10" s="73"/>
      <c r="K10" s="74"/>
      <c r="L10" s="74"/>
    </row>
    <row r="11" spans="1:24" s="58" customFormat="1" ht="18.75" x14ac:dyDescent="0.3">
      <c r="A11" s="75">
        <v>45111</v>
      </c>
      <c r="B11" s="76" t="s">
        <v>19</v>
      </c>
      <c r="C11" s="77">
        <v>1.5</v>
      </c>
      <c r="D11" s="77">
        <v>0</v>
      </c>
      <c r="E11" s="77">
        <v>1.5</v>
      </c>
      <c r="F11" s="205" t="s">
        <v>108</v>
      </c>
      <c r="G11" s="206"/>
      <c r="H11" s="207"/>
      <c r="I11" s="78" t="s">
        <v>109</v>
      </c>
      <c r="J11" s="79" t="s">
        <v>110</v>
      </c>
      <c r="K11" s="80" t="s">
        <v>111</v>
      </c>
      <c r="L11" s="80" t="s">
        <v>112</v>
      </c>
      <c r="N11" s="58" t="b">
        <f>OR(F11&lt;100,LEN(F11)=2)</f>
        <v>0</v>
      </c>
      <c r="O11" s="58" t="b">
        <f>OR(G11&lt;1000,LEN(G11)=3)</f>
        <v>1</v>
      </c>
      <c r="P11" s="58" t="b">
        <f>IF(H11&lt;1000,TRUE)</f>
        <v>1</v>
      </c>
      <c r="Q11" s="58" t="e">
        <f>OR(#REF!&lt;100000,LEN(#REF!)=5)</f>
        <v>#REF!</v>
      </c>
    </row>
    <row r="12" spans="1:24" s="58" customFormat="1" ht="18.75" x14ac:dyDescent="0.3">
      <c r="A12" s="75"/>
      <c r="B12" s="76"/>
      <c r="C12" s="77"/>
      <c r="D12" s="77"/>
      <c r="E12" s="77"/>
      <c r="F12" s="81"/>
      <c r="G12" s="83"/>
      <c r="H12" s="82"/>
      <c r="I12" s="78"/>
      <c r="J12" s="79"/>
      <c r="K12" s="80"/>
      <c r="L12" s="80"/>
    </row>
    <row r="13" spans="1:24" s="58" customFormat="1" ht="18.75" x14ac:dyDescent="0.3">
      <c r="A13" s="75"/>
      <c r="B13" s="76"/>
      <c r="C13" s="77"/>
      <c r="D13" s="77"/>
      <c r="E13" s="77"/>
      <c r="F13" s="81"/>
      <c r="G13" s="83"/>
      <c r="H13" s="82"/>
      <c r="I13" s="78"/>
      <c r="J13" s="79"/>
      <c r="K13" s="80"/>
      <c r="L13" s="80"/>
    </row>
    <row r="14" spans="1:24" s="58" customFormat="1" ht="18.75" x14ac:dyDescent="0.3">
      <c r="A14" s="75"/>
      <c r="B14" s="76"/>
      <c r="C14" s="77"/>
      <c r="D14" s="77"/>
      <c r="E14" s="77"/>
      <c r="F14" s="81"/>
      <c r="G14" s="83"/>
      <c r="H14" s="82"/>
      <c r="I14" s="78"/>
      <c r="J14" s="79"/>
      <c r="K14" s="80"/>
      <c r="L14" s="80"/>
    </row>
    <row r="15" spans="1:24" s="58" customFormat="1" ht="18.75" x14ac:dyDescent="0.3">
      <c r="A15" s="75"/>
      <c r="B15" s="76"/>
      <c r="C15" s="77"/>
      <c r="D15" s="77"/>
      <c r="E15" s="77"/>
      <c r="F15" s="81"/>
      <c r="G15" s="83"/>
      <c r="H15" s="82"/>
      <c r="I15" s="78"/>
      <c r="J15" s="79"/>
      <c r="K15" s="80"/>
      <c r="L15" s="80"/>
    </row>
    <row r="16" spans="1:24" s="58" customFormat="1" ht="18.75" x14ac:dyDescent="0.3">
      <c r="A16" s="75"/>
      <c r="B16" s="76"/>
      <c r="C16" s="77"/>
      <c r="D16" s="77"/>
      <c r="E16" s="77"/>
      <c r="F16" s="81"/>
      <c r="G16" s="83"/>
      <c r="H16" s="82"/>
      <c r="I16" s="78"/>
      <c r="J16" s="79"/>
      <c r="K16" s="80"/>
      <c r="L16" s="80"/>
    </row>
    <row r="17" spans="1:17" s="58" customFormat="1" ht="18.75" x14ac:dyDescent="0.3">
      <c r="A17" s="75"/>
      <c r="B17" s="76"/>
      <c r="C17" s="77"/>
      <c r="D17" s="77"/>
      <c r="E17" s="77"/>
      <c r="F17" s="81"/>
      <c r="G17" s="83"/>
      <c r="H17" s="82"/>
      <c r="I17" s="78"/>
      <c r="J17" s="79"/>
      <c r="K17" s="80"/>
      <c r="L17" s="80"/>
    </row>
    <row r="18" spans="1:17" s="58" customFormat="1" ht="18.75" x14ac:dyDescent="0.3">
      <c r="A18" s="75"/>
      <c r="B18" s="76"/>
      <c r="C18" s="77"/>
      <c r="D18" s="77"/>
      <c r="E18" s="77"/>
      <c r="F18" s="81"/>
      <c r="G18" s="83"/>
      <c r="H18" s="82"/>
      <c r="I18" s="78"/>
      <c r="J18" s="79"/>
      <c r="K18" s="80"/>
      <c r="L18" s="80"/>
    </row>
    <row r="19" spans="1:17" s="58" customFormat="1" ht="18.75" x14ac:dyDescent="0.3">
      <c r="A19" s="75"/>
      <c r="B19" s="76"/>
      <c r="C19" s="77"/>
      <c r="D19" s="77"/>
      <c r="E19" s="77"/>
      <c r="F19" s="81"/>
      <c r="G19" s="83"/>
      <c r="H19" s="82"/>
      <c r="I19" s="78"/>
      <c r="J19" s="79"/>
      <c r="K19" s="80"/>
      <c r="L19" s="80"/>
    </row>
    <row r="20" spans="1:17" s="58" customFormat="1" ht="18.75" x14ac:dyDescent="0.3">
      <c r="A20" s="75"/>
      <c r="B20" s="76"/>
      <c r="C20" s="77"/>
      <c r="D20" s="77"/>
      <c r="E20" s="77"/>
      <c r="F20" s="169"/>
      <c r="G20" s="170"/>
      <c r="H20" s="171"/>
      <c r="I20" s="78"/>
      <c r="J20" s="79"/>
      <c r="K20" s="80"/>
      <c r="L20" s="80"/>
      <c r="N20" s="58" t="b">
        <f>OR(F20&lt;100,LEN(F20)=2)</f>
        <v>1</v>
      </c>
      <c r="O20" s="58" t="b">
        <f>OR(G20&lt;1000,LEN(G20)=3)</f>
        <v>1</v>
      </c>
      <c r="P20" s="58" t="b">
        <f>IF(H20&lt;1000,TRUE)</f>
        <v>1</v>
      </c>
      <c r="Q20" s="58" t="e">
        <f>OR(#REF!&lt;100000,LEN(#REF!)=5)</f>
        <v>#REF!</v>
      </c>
    </row>
    <row r="21" spans="1:17" s="58" customFormat="1" ht="18.75" x14ac:dyDescent="0.3">
      <c r="A21" s="75"/>
      <c r="B21" s="76"/>
      <c r="C21" s="77"/>
      <c r="D21" s="77"/>
      <c r="E21" s="77"/>
      <c r="F21" s="169"/>
      <c r="G21" s="170"/>
      <c r="H21" s="171"/>
      <c r="I21" s="78"/>
      <c r="J21" s="79"/>
      <c r="K21" s="80"/>
      <c r="L21" s="80"/>
      <c r="N21" s="58" t="b">
        <f>OR(F21&lt;100,LEN(F21)=2)</f>
        <v>1</v>
      </c>
      <c r="O21" s="58" t="b">
        <f>OR(G21&lt;1000,LEN(G21)=3)</f>
        <v>1</v>
      </c>
      <c r="P21" s="58" t="b">
        <f>IF(H21&lt;1000,TRUE)</f>
        <v>1</v>
      </c>
      <c r="Q21" s="58" t="e">
        <f>OR(#REF!&lt;100000,LEN(#REF!)=5)</f>
        <v>#REF!</v>
      </c>
    </row>
    <row r="22" spans="1:17" s="58" customFormat="1" ht="18.75" thickBot="1" x14ac:dyDescent="0.3">
      <c r="A22" s="172" t="s">
        <v>96</v>
      </c>
      <c r="B22" s="173"/>
      <c r="C22" s="84">
        <f>SUM(C11:C21)</f>
        <v>1.5</v>
      </c>
      <c r="D22" s="84">
        <f>SUM(D11:D21)</f>
        <v>0</v>
      </c>
      <c r="E22" s="84">
        <f>SUM(E11:E21)</f>
        <v>1.5</v>
      </c>
      <c r="F22" s="174"/>
      <c r="G22" s="175"/>
      <c r="H22" s="176"/>
      <c r="I22" s="85"/>
      <c r="J22" s="86"/>
      <c r="K22" s="87"/>
      <c r="L22" s="88"/>
    </row>
    <row r="25" spans="1:17" s="89" customFormat="1" ht="15.75" x14ac:dyDescent="0.25">
      <c r="B25" s="177" t="s">
        <v>97</v>
      </c>
      <c r="C25" s="178"/>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8"/>
      <c r="C33" s="168"/>
    </row>
  </sheetData>
  <mergeCells count="17">
    <mergeCell ref="B33:C33"/>
    <mergeCell ref="F20:H20"/>
    <mergeCell ref="F21:H21"/>
    <mergeCell ref="A22:B22"/>
    <mergeCell ref="F22:H22"/>
    <mergeCell ref="B25:C25"/>
    <mergeCell ref="F11:H11"/>
    <mergeCell ref="B1:D1"/>
    <mergeCell ref="B2:D2"/>
    <mergeCell ref="A5:L5"/>
    <mergeCell ref="A7:A9"/>
    <mergeCell ref="F7:H7"/>
    <mergeCell ref="I7:I9"/>
    <mergeCell ref="J7:J9"/>
    <mergeCell ref="K7:K9"/>
    <mergeCell ref="L7:L9"/>
    <mergeCell ref="F8:H9"/>
  </mergeCells>
  <conditionalFormatting sqref="A11:A21">
    <cfRule type="expression" dxfId="121" priority="8" stopIfTrue="1">
      <formula>AND(NOT(ISBLANK(C11)),ISBLANK(A11))</formula>
    </cfRule>
  </conditionalFormatting>
  <conditionalFormatting sqref="B11:B21">
    <cfRule type="expression" dxfId="120" priority="7" stopIfTrue="1">
      <formula>AND(NOT(ISBLANK(C11)),ISBLANK(B11))</formula>
    </cfRule>
  </conditionalFormatting>
  <conditionalFormatting sqref="B1:D2">
    <cfRule type="expression" dxfId="119" priority="6" stopIfTrue="1">
      <formula>ISBLANK(B1)</formula>
    </cfRule>
  </conditionalFormatting>
  <conditionalFormatting sqref="C3">
    <cfRule type="expression" dxfId="118" priority="5" stopIfTrue="1">
      <formula>ISBLANK(C3)</formula>
    </cfRule>
  </conditionalFormatting>
  <conditionalFormatting sqref="E3">
    <cfRule type="expression" dxfId="117" priority="1" stopIfTrue="1">
      <formula>ISBLANK(E3)</formula>
    </cfRule>
  </conditionalFormatting>
  <conditionalFormatting sqref="I11:I21">
    <cfRule type="expression" priority="2" stopIfTrue="1">
      <formula>AND(SUM($N11:$R11)&gt;0,NOT(ISBLANK(I11)))</formula>
    </cfRule>
    <cfRule type="expression" dxfId="116" priority="3" stopIfTrue="1">
      <formula>SUM($N11:$R11)&gt;0</formula>
    </cfRule>
  </conditionalFormatting>
  <conditionalFormatting sqref="J11:L21">
    <cfRule type="expression" dxfId="115" priority="4" stopIfTrue="1">
      <formula>AND(NOT(ISBLANK($C11)),ISBLANK(J11))</formula>
    </cfRule>
  </conditionalFormatting>
  <dataValidations count="3">
    <dataValidation type="textLength" operator="lessThan" allowBlank="1" showInputMessage="1" showErrorMessage="1" sqref="B2:D2" xr:uid="{A1BF32E1-9A6B-4760-AD6B-EF487E4CFBF0}">
      <formula1>250</formula1>
    </dataValidation>
    <dataValidation type="date" allowBlank="1" showInputMessage="1" showErrorMessage="1" sqref="E3 C3" xr:uid="{DB44EA96-169B-41B3-8A96-5D41386FD4D3}">
      <formula1>44938</formula1>
      <formula2>73031</formula2>
    </dataValidation>
    <dataValidation type="list" allowBlank="1" showInputMessage="1" showErrorMessage="1" sqref="B11:B21" xr:uid="{59BEF320-3EFB-4E30-AE23-A387A7C94798}">
      <formula1>$B$26:$B$30</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X33"/>
  <sheetViews>
    <sheetView zoomScale="80" zoomScaleNormal="80" workbookViewId="0">
      <selection sqref="A1:L3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9" t="s">
        <v>84</v>
      </c>
      <c r="C1" s="180"/>
      <c r="D1" s="180"/>
      <c r="E1" s="56"/>
      <c r="F1" s="56"/>
      <c r="G1" s="56"/>
      <c r="H1" s="56"/>
      <c r="I1" s="56"/>
      <c r="J1" s="57"/>
      <c r="K1" s="57"/>
      <c r="L1" s="57"/>
    </row>
    <row r="2" spans="1:24" s="58" customFormat="1" ht="36.75" customHeight="1" x14ac:dyDescent="0.25">
      <c r="A2" s="59" t="s">
        <v>87</v>
      </c>
      <c r="B2" s="179" t="s">
        <v>145</v>
      </c>
      <c r="C2" s="180"/>
      <c r="D2" s="180"/>
      <c r="E2" s="60"/>
      <c r="F2" s="60"/>
      <c r="G2" s="60"/>
      <c r="H2" s="60"/>
      <c r="I2" s="60"/>
    </row>
    <row r="3" spans="1:24" s="58" customFormat="1" ht="36" customHeight="1" x14ac:dyDescent="0.25">
      <c r="A3" s="61" t="s">
        <v>88</v>
      </c>
      <c r="B3" s="62" t="s">
        <v>3</v>
      </c>
      <c r="C3" s="63">
        <v>45089</v>
      </c>
      <c r="D3" s="62" t="s">
        <v>4</v>
      </c>
      <c r="E3" s="63">
        <v>45118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81" t="s">
        <v>89</v>
      </c>
      <c r="B5" s="182"/>
      <c r="C5" s="182"/>
      <c r="D5" s="182"/>
      <c r="E5" s="182"/>
      <c r="F5" s="182"/>
      <c r="G5" s="182"/>
      <c r="H5" s="182"/>
      <c r="I5" s="182"/>
      <c r="J5" s="182"/>
      <c r="K5" s="182"/>
      <c r="L5" s="183"/>
    </row>
    <row r="6" spans="1:24" s="58" customFormat="1" ht="21.75" customHeight="1"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32.25" customHeight="1" x14ac:dyDescent="0.25">
      <c r="A9" s="186"/>
      <c r="B9" s="71"/>
      <c r="C9" s="71" t="s">
        <v>18</v>
      </c>
      <c r="D9" s="71" t="s">
        <v>18</v>
      </c>
      <c r="E9" s="71" t="s">
        <v>18</v>
      </c>
      <c r="F9" s="202"/>
      <c r="G9" s="203"/>
      <c r="H9" s="204"/>
      <c r="I9" s="192"/>
      <c r="J9" s="192"/>
      <c r="K9" s="195"/>
      <c r="L9" s="198"/>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t="s">
        <v>131</v>
      </c>
      <c r="B11" s="76" t="s">
        <v>21</v>
      </c>
      <c r="C11" s="77">
        <v>79.98</v>
      </c>
      <c r="D11" s="77">
        <v>0</v>
      </c>
      <c r="E11" s="77">
        <v>79.98</v>
      </c>
      <c r="F11" s="101">
        <v>528</v>
      </c>
      <c r="G11" s="102">
        <v>4102</v>
      </c>
      <c r="H11" s="103"/>
      <c r="I11" s="78" t="s">
        <v>132</v>
      </c>
      <c r="J11" s="79" t="s">
        <v>133</v>
      </c>
      <c r="K11" s="80" t="s">
        <v>134</v>
      </c>
      <c r="L11" s="80" t="s">
        <v>100</v>
      </c>
      <c r="N11" s="58" t="b">
        <f>OR(F11&lt;100,LEN(F11)=2)</f>
        <v>0</v>
      </c>
      <c r="O11" s="58" t="b">
        <f>OR(G11&lt;1000,LEN(G11)=3)</f>
        <v>0</v>
      </c>
      <c r="P11" s="58" t="b">
        <f>IF(H11&lt;1000,TRUE)</f>
        <v>1</v>
      </c>
      <c r="Q11" s="58" t="e">
        <f>OR(#REF!&lt;100000,LEN(#REF!)=5)</f>
        <v>#REF!</v>
      </c>
    </row>
    <row r="12" spans="1:24" s="58" customFormat="1" ht="20.100000000000001" customHeight="1" x14ac:dyDescent="0.3">
      <c r="A12" s="75" t="s">
        <v>135</v>
      </c>
      <c r="B12" s="76" t="s">
        <v>27</v>
      </c>
      <c r="C12" s="77">
        <v>178.08</v>
      </c>
      <c r="D12" s="77">
        <v>29.68</v>
      </c>
      <c r="E12" s="77">
        <v>148.4</v>
      </c>
      <c r="F12" s="81">
        <v>512</v>
      </c>
      <c r="G12" s="83">
        <v>3001</v>
      </c>
      <c r="H12" s="94"/>
      <c r="I12" s="78" t="s">
        <v>136</v>
      </c>
      <c r="J12" s="79" t="s">
        <v>137</v>
      </c>
      <c r="K12" s="80" t="s">
        <v>138</v>
      </c>
      <c r="L12" s="80" t="s">
        <v>139</v>
      </c>
    </row>
    <row r="13" spans="1:24" s="58" customFormat="1" ht="20.100000000000001" customHeight="1" x14ac:dyDescent="0.3">
      <c r="A13" s="75" t="s">
        <v>135</v>
      </c>
      <c r="B13" s="76" t="s">
        <v>21</v>
      </c>
      <c r="C13" s="77">
        <v>45</v>
      </c>
      <c r="D13" s="77">
        <v>0</v>
      </c>
      <c r="E13" s="77">
        <v>45</v>
      </c>
      <c r="F13" s="96">
        <v>512</v>
      </c>
      <c r="G13" s="83">
        <v>3001</v>
      </c>
      <c r="H13" s="82"/>
      <c r="I13" s="78" t="s">
        <v>136</v>
      </c>
      <c r="J13" s="79" t="s">
        <v>140</v>
      </c>
      <c r="K13" s="80" t="s">
        <v>138</v>
      </c>
      <c r="L13" s="80" t="s">
        <v>139</v>
      </c>
    </row>
    <row r="14" spans="1:24" s="58" customFormat="1" ht="20.100000000000001" customHeight="1" x14ac:dyDescent="0.3">
      <c r="A14" s="75" t="s">
        <v>141</v>
      </c>
      <c r="B14" s="76" t="s">
        <v>27</v>
      </c>
      <c r="C14" s="77">
        <v>328.93</v>
      </c>
      <c r="D14" s="77">
        <v>54.82</v>
      </c>
      <c r="E14" s="77">
        <v>274.11</v>
      </c>
      <c r="F14" s="96">
        <v>510</v>
      </c>
      <c r="G14" s="83">
        <v>3001</v>
      </c>
      <c r="H14" s="94" t="s">
        <v>142</v>
      </c>
      <c r="I14" s="78" t="s">
        <v>136</v>
      </c>
      <c r="J14" s="79" t="s">
        <v>143</v>
      </c>
      <c r="K14" s="80" t="s">
        <v>144</v>
      </c>
      <c r="L14" s="80" t="s">
        <v>139</v>
      </c>
    </row>
    <row r="15" spans="1:24" s="58" customFormat="1" ht="20.100000000000001" customHeight="1" x14ac:dyDescent="0.3">
      <c r="A15" s="75"/>
      <c r="B15" s="76"/>
      <c r="C15" s="77"/>
      <c r="D15" s="77"/>
      <c r="E15" s="77"/>
      <c r="F15" s="81"/>
      <c r="G15" s="83"/>
      <c r="H15" s="94"/>
      <c r="I15" s="78"/>
      <c r="J15" s="79"/>
      <c r="K15" s="80"/>
      <c r="L15" s="80"/>
    </row>
    <row r="16" spans="1:24" s="58" customFormat="1" ht="20.100000000000001" customHeight="1" x14ac:dyDescent="0.3">
      <c r="A16" s="75"/>
      <c r="B16" s="76"/>
      <c r="C16" s="77"/>
      <c r="D16" s="77"/>
      <c r="E16" s="77"/>
      <c r="F16" s="81"/>
      <c r="G16" s="83"/>
      <c r="H16" s="82"/>
      <c r="I16" s="78"/>
      <c r="J16" s="79"/>
      <c r="K16" s="80"/>
      <c r="L16" s="80"/>
    </row>
    <row r="17" spans="1:17" s="58" customFormat="1" ht="20.100000000000001" customHeight="1" x14ac:dyDescent="0.3">
      <c r="A17" s="75"/>
      <c r="B17" s="76"/>
      <c r="C17" s="77"/>
      <c r="D17" s="77"/>
      <c r="E17" s="77"/>
      <c r="F17" s="81"/>
      <c r="G17" s="83"/>
      <c r="H17" s="82"/>
      <c r="I17" s="78"/>
      <c r="J17" s="79"/>
      <c r="K17" s="80"/>
      <c r="L17" s="80"/>
    </row>
    <row r="18" spans="1:17" s="58" customFormat="1" ht="20.100000000000001" customHeight="1" x14ac:dyDescent="0.3">
      <c r="A18" s="75"/>
      <c r="B18" s="76"/>
      <c r="C18" s="77"/>
      <c r="D18" s="77"/>
      <c r="E18" s="77"/>
      <c r="F18" s="81"/>
      <c r="G18" s="83"/>
      <c r="H18" s="82"/>
      <c r="I18" s="78"/>
      <c r="J18" s="79"/>
      <c r="K18" s="80"/>
      <c r="L18" s="80"/>
    </row>
    <row r="19" spans="1:17" s="58" customFormat="1" ht="20.100000000000001" customHeight="1" x14ac:dyDescent="0.3">
      <c r="A19" s="75"/>
      <c r="B19" s="76"/>
      <c r="C19" s="77"/>
      <c r="D19" s="77"/>
      <c r="E19" s="77"/>
      <c r="F19" s="81"/>
      <c r="G19" s="83"/>
      <c r="H19" s="82"/>
      <c r="I19" s="78"/>
      <c r="J19" s="79"/>
      <c r="K19" s="80"/>
      <c r="L19" s="80"/>
    </row>
    <row r="20" spans="1:17" s="58" customFormat="1" ht="20.100000000000001" customHeight="1" x14ac:dyDescent="0.3">
      <c r="A20" s="75"/>
      <c r="B20" s="76"/>
      <c r="C20" s="77"/>
      <c r="D20" s="77"/>
      <c r="E20" s="77"/>
      <c r="F20" s="169"/>
      <c r="G20" s="170"/>
      <c r="H20" s="171"/>
      <c r="I20" s="78"/>
      <c r="J20" s="79"/>
      <c r="K20" s="80"/>
      <c r="L20" s="80"/>
      <c r="N20" s="58" t="b">
        <f>OR(F20&lt;100,LEN(F20)=2)</f>
        <v>1</v>
      </c>
      <c r="O20" s="58" t="b">
        <f>OR(G20&lt;1000,LEN(G20)=3)</f>
        <v>1</v>
      </c>
      <c r="P20" s="58" t="b">
        <f>IF(H20&lt;1000,TRUE)</f>
        <v>1</v>
      </c>
      <c r="Q20" s="58" t="e">
        <f>OR(#REF!&lt;100000,LEN(#REF!)=5)</f>
        <v>#REF!</v>
      </c>
    </row>
    <row r="21" spans="1:17" s="58" customFormat="1" ht="20.100000000000001" customHeight="1" x14ac:dyDescent="0.3">
      <c r="A21" s="75"/>
      <c r="B21" s="76"/>
      <c r="C21" s="77"/>
      <c r="D21" s="77"/>
      <c r="E21" s="77"/>
      <c r="F21" s="169"/>
      <c r="G21" s="170"/>
      <c r="H21" s="171"/>
      <c r="I21" s="78"/>
      <c r="J21" s="79"/>
      <c r="K21" s="80"/>
      <c r="L21" s="80"/>
      <c r="N21" s="58" t="b">
        <f>OR(F21&lt;100,LEN(F21)=2)</f>
        <v>1</v>
      </c>
      <c r="O21" s="58" t="b">
        <f>OR(G21&lt;1000,LEN(G21)=3)</f>
        <v>1</v>
      </c>
      <c r="P21" s="58" t="b">
        <f>IF(H21&lt;1000,TRUE)</f>
        <v>1</v>
      </c>
      <c r="Q21" s="58" t="e">
        <f>OR(#REF!&lt;100000,LEN(#REF!)=5)</f>
        <v>#REF!</v>
      </c>
    </row>
    <row r="22" spans="1:17" s="58" customFormat="1" ht="20.100000000000001" customHeight="1" thickBot="1" x14ac:dyDescent="0.3">
      <c r="A22" s="172" t="s">
        <v>96</v>
      </c>
      <c r="B22" s="173"/>
      <c r="C22" s="84">
        <f>SUM(C11:C21)</f>
        <v>631.99</v>
      </c>
      <c r="D22" s="84">
        <f>SUM(D11:D21)</f>
        <v>84.5</v>
      </c>
      <c r="E22" s="84">
        <f>SUM(E11:E21)</f>
        <v>547.49</v>
      </c>
      <c r="F22" s="174"/>
      <c r="G22" s="175"/>
      <c r="H22" s="176"/>
      <c r="I22" s="85"/>
      <c r="J22" s="86"/>
      <c r="K22" s="87"/>
      <c r="L22" s="88"/>
    </row>
    <row r="25" spans="1:17" s="89" customFormat="1" ht="15.75" x14ac:dyDescent="0.25">
      <c r="B25" s="177" t="s">
        <v>97</v>
      </c>
      <c r="C25" s="178"/>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8"/>
      <c r="C33" s="168"/>
    </row>
  </sheetData>
  <mergeCells count="16">
    <mergeCell ref="B25:C25"/>
    <mergeCell ref="B33:C33"/>
    <mergeCell ref="B1:D1"/>
    <mergeCell ref="B2:D2"/>
    <mergeCell ref="A5:L5"/>
    <mergeCell ref="A7:A9"/>
    <mergeCell ref="F7:H7"/>
    <mergeCell ref="I7:I9"/>
    <mergeCell ref="J7:J9"/>
    <mergeCell ref="K7:K9"/>
    <mergeCell ref="L7:L9"/>
    <mergeCell ref="F8:H9"/>
    <mergeCell ref="F20:H20"/>
    <mergeCell ref="F21:H21"/>
    <mergeCell ref="A22:B22"/>
    <mergeCell ref="F22:H22"/>
  </mergeCells>
  <conditionalFormatting sqref="A11:A21">
    <cfRule type="expression" dxfId="114" priority="8" stopIfTrue="1">
      <formula>AND(NOT(ISBLANK(C11)),ISBLANK(A11))</formula>
    </cfRule>
  </conditionalFormatting>
  <conditionalFormatting sqref="B11:B21">
    <cfRule type="expression" dxfId="113" priority="7" stopIfTrue="1">
      <formula>AND(NOT(ISBLANK(C11)),ISBLANK(B11))</formula>
    </cfRule>
  </conditionalFormatting>
  <conditionalFormatting sqref="B1:D2">
    <cfRule type="expression" dxfId="112" priority="6" stopIfTrue="1">
      <formula>ISBLANK(B1)</formula>
    </cfRule>
  </conditionalFormatting>
  <conditionalFormatting sqref="C3">
    <cfRule type="expression" dxfId="111" priority="5" stopIfTrue="1">
      <formula>ISBLANK(C3)</formula>
    </cfRule>
  </conditionalFormatting>
  <conditionalFormatting sqref="E3">
    <cfRule type="expression" dxfId="110" priority="1" stopIfTrue="1">
      <formula>ISBLANK(E3)</formula>
    </cfRule>
  </conditionalFormatting>
  <conditionalFormatting sqref="I11:I21">
    <cfRule type="expression" priority="2" stopIfTrue="1">
      <formula>AND(SUM($N11:$R11)&gt;0,NOT(ISBLANK(I11)))</formula>
    </cfRule>
    <cfRule type="expression" dxfId="109" priority="3" stopIfTrue="1">
      <formula>SUM($N11:$R11)&gt;0</formula>
    </cfRule>
  </conditionalFormatting>
  <conditionalFormatting sqref="J11:L21">
    <cfRule type="expression" dxfId="108" priority="4" stopIfTrue="1">
      <formula>AND(NOT(ISBLANK($C11)),ISBLANK(J11))</formula>
    </cfRule>
  </conditionalFormatting>
  <dataValidations count="3">
    <dataValidation type="textLength" operator="lessThan" allowBlank="1" showInputMessage="1" showErrorMessage="1" sqref="B2:D2" xr:uid="{32CBE876-D6C2-461C-AD4B-89487DB09D6B}">
      <formula1>250</formula1>
    </dataValidation>
    <dataValidation type="date" allowBlank="1" showInputMessage="1" showErrorMessage="1" sqref="E3 C3" xr:uid="{40F41763-C8FB-4C19-9DBE-51D149A0BDCB}">
      <formula1>44938</formula1>
      <formula2>73031</formula2>
    </dataValidation>
    <dataValidation type="list" allowBlank="1" showInputMessage="1" showErrorMessage="1" sqref="B11:B21" xr:uid="{73E9EB56-8E43-4C79-AE42-B47D3B301F6D}">
      <formula1>$B$26:$B$30</formula1>
    </dataValidation>
  </dataValidations>
  <pageMargins left="0.37" right="0.31" top="0.68" bottom="0.68" header="0.34" footer="0.25"/>
  <pageSetup paperSize="9" scale="51" orientation="landscape" r:id="rId1"/>
  <headerFooter alignWithMargins="0">
    <oddFooter>&amp;L&amp;Z&amp;F&amp;RPrinted &amp;D</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5F1B6-7933-42A7-BF33-744428A0BEA5}">
  <sheetPr>
    <tabColor theme="4"/>
  </sheetPr>
  <dimension ref="A1:X33"/>
  <sheetViews>
    <sheetView zoomScale="70" zoomScaleNormal="70" workbookViewId="0">
      <selection sqref="A1:L32"/>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9" t="s">
        <v>84</v>
      </c>
      <c r="C1" s="180"/>
      <c r="D1" s="180"/>
      <c r="E1" s="56"/>
      <c r="F1" s="56"/>
      <c r="G1" s="56"/>
      <c r="H1" s="56"/>
      <c r="I1" s="56"/>
      <c r="J1" s="57"/>
      <c r="K1" s="57"/>
      <c r="L1" s="57"/>
    </row>
    <row r="2" spans="1:24" s="58" customFormat="1" ht="36.75" customHeight="1" x14ac:dyDescent="0.25">
      <c r="A2" s="59" t="s">
        <v>87</v>
      </c>
      <c r="B2" s="179" t="s">
        <v>85</v>
      </c>
      <c r="C2" s="180"/>
      <c r="D2" s="180"/>
      <c r="E2" s="60"/>
      <c r="F2" s="60"/>
      <c r="G2" s="60"/>
      <c r="H2" s="60"/>
      <c r="I2" s="60"/>
    </row>
    <row r="3" spans="1:24" s="58" customFormat="1" ht="36" customHeight="1" x14ac:dyDescent="0.25">
      <c r="A3" s="61" t="s">
        <v>88</v>
      </c>
      <c r="B3" s="62" t="s">
        <v>3</v>
      </c>
      <c r="C3" s="63">
        <v>45089</v>
      </c>
      <c r="D3" s="62" t="s">
        <v>4</v>
      </c>
      <c r="E3" s="63">
        <v>45118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81" t="s">
        <v>89</v>
      </c>
      <c r="B5" s="182"/>
      <c r="C5" s="182"/>
      <c r="D5" s="182"/>
      <c r="E5" s="182"/>
      <c r="F5" s="182"/>
      <c r="G5" s="182"/>
      <c r="H5" s="182"/>
      <c r="I5" s="182"/>
      <c r="J5" s="182"/>
      <c r="K5" s="182"/>
      <c r="L5" s="183"/>
    </row>
    <row r="6" spans="1:24" s="58" customFormat="1" ht="21.75" customHeight="1"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32.25" customHeight="1" x14ac:dyDescent="0.25">
      <c r="A9" s="186"/>
      <c r="B9" s="71"/>
      <c r="C9" s="71" t="s">
        <v>18</v>
      </c>
      <c r="D9" s="71" t="s">
        <v>18</v>
      </c>
      <c r="E9" s="71" t="s">
        <v>18</v>
      </c>
      <c r="F9" s="202"/>
      <c r="G9" s="203"/>
      <c r="H9" s="204"/>
      <c r="I9" s="192"/>
      <c r="J9" s="192"/>
      <c r="K9" s="195"/>
      <c r="L9" s="198"/>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t="s">
        <v>117</v>
      </c>
      <c r="B11" s="76" t="s">
        <v>19</v>
      </c>
      <c r="C11" s="77">
        <v>3.95</v>
      </c>
      <c r="D11" s="77"/>
      <c r="E11" s="77">
        <v>3.95</v>
      </c>
      <c r="F11" s="169" t="s">
        <v>107</v>
      </c>
      <c r="G11" s="170"/>
      <c r="H11" s="171"/>
      <c r="I11" s="78" t="s">
        <v>85</v>
      </c>
      <c r="J11" s="79" t="s">
        <v>118</v>
      </c>
      <c r="K11" s="80" t="s">
        <v>119</v>
      </c>
      <c r="L11" s="80" t="s">
        <v>120</v>
      </c>
      <c r="N11" s="58" t="b">
        <f>OR(F11&lt;100,LEN(F11)=2)</f>
        <v>0</v>
      </c>
      <c r="O11" s="58" t="b">
        <f>OR(G11&lt;1000,LEN(G11)=3)</f>
        <v>1</v>
      </c>
      <c r="P11" s="58" t="b">
        <f>IF(H11&lt;1000,TRUE)</f>
        <v>1</v>
      </c>
      <c r="Q11" s="58" t="e">
        <f>OR(#REF!&lt;100000,LEN(#REF!)=5)</f>
        <v>#REF!</v>
      </c>
    </row>
    <row r="12" spans="1:24" s="58" customFormat="1" ht="20.100000000000001" customHeight="1" x14ac:dyDescent="0.3">
      <c r="A12" s="75"/>
      <c r="B12" s="76"/>
      <c r="C12" s="77"/>
      <c r="D12" s="77"/>
      <c r="E12" s="77"/>
      <c r="F12" s="81"/>
      <c r="G12" s="83"/>
      <c r="H12" s="82"/>
      <c r="I12" s="78"/>
      <c r="J12" s="79"/>
      <c r="K12" s="80"/>
      <c r="L12" s="80"/>
    </row>
    <row r="13" spans="1:24" s="58" customFormat="1" ht="20.100000000000001" customHeight="1" x14ac:dyDescent="0.3">
      <c r="A13" s="75"/>
      <c r="B13" s="76"/>
      <c r="C13" s="77"/>
      <c r="D13" s="77"/>
      <c r="E13" s="77"/>
      <c r="F13" s="81"/>
      <c r="G13" s="83"/>
      <c r="H13" s="82"/>
      <c r="I13" s="78"/>
      <c r="J13" s="79"/>
      <c r="K13" s="80"/>
      <c r="L13" s="80"/>
    </row>
    <row r="14" spans="1:24" s="58" customFormat="1" ht="20.100000000000001" customHeight="1" x14ac:dyDescent="0.3">
      <c r="A14" s="75"/>
      <c r="B14" s="76"/>
      <c r="C14" s="77"/>
      <c r="D14" s="77"/>
      <c r="E14" s="77"/>
      <c r="F14" s="81"/>
      <c r="G14" s="83"/>
      <c r="H14" s="82"/>
      <c r="I14" s="78"/>
      <c r="J14" s="79"/>
      <c r="K14" s="80"/>
      <c r="L14" s="80"/>
    </row>
    <row r="15" spans="1:24" s="58" customFormat="1" ht="20.100000000000001" customHeight="1" x14ac:dyDescent="0.3">
      <c r="A15" s="75"/>
      <c r="B15" s="76"/>
      <c r="C15" s="77"/>
      <c r="D15" s="77"/>
      <c r="E15" s="77"/>
      <c r="F15" s="81"/>
      <c r="G15" s="83"/>
      <c r="H15" s="82"/>
      <c r="I15" s="78"/>
      <c r="J15" s="79"/>
      <c r="K15" s="80"/>
      <c r="L15" s="80"/>
    </row>
    <row r="16" spans="1:24" s="58" customFormat="1" ht="20.100000000000001" customHeight="1" x14ac:dyDescent="0.3">
      <c r="A16" s="75"/>
      <c r="B16" s="76"/>
      <c r="C16" s="77"/>
      <c r="D16" s="77"/>
      <c r="E16" s="77"/>
      <c r="F16" s="81"/>
      <c r="G16" s="83"/>
      <c r="H16" s="82"/>
      <c r="I16" s="78"/>
      <c r="J16" s="79"/>
      <c r="K16" s="80"/>
      <c r="L16" s="80"/>
    </row>
    <row r="17" spans="1:17" s="58" customFormat="1" ht="20.100000000000001" customHeight="1" x14ac:dyDescent="0.3">
      <c r="A17" s="75"/>
      <c r="B17" s="76"/>
      <c r="C17" s="77"/>
      <c r="D17" s="77"/>
      <c r="E17" s="77"/>
      <c r="F17" s="81"/>
      <c r="G17" s="83"/>
      <c r="H17" s="82"/>
      <c r="I17" s="78"/>
      <c r="J17" s="79"/>
      <c r="K17" s="80"/>
      <c r="L17" s="80"/>
    </row>
    <row r="18" spans="1:17" s="58" customFormat="1" ht="20.100000000000001" customHeight="1" x14ac:dyDescent="0.3">
      <c r="A18" s="75"/>
      <c r="B18" s="76"/>
      <c r="C18" s="77"/>
      <c r="D18" s="77"/>
      <c r="E18" s="77"/>
      <c r="F18" s="81"/>
      <c r="G18" s="83"/>
      <c r="H18" s="82"/>
      <c r="I18" s="78"/>
      <c r="J18" s="79"/>
      <c r="K18" s="80"/>
      <c r="L18" s="80"/>
    </row>
    <row r="19" spans="1:17" s="58" customFormat="1" ht="20.100000000000001" customHeight="1" x14ac:dyDescent="0.3">
      <c r="A19" s="75"/>
      <c r="B19" s="76"/>
      <c r="C19" s="77"/>
      <c r="D19" s="77"/>
      <c r="E19" s="77"/>
      <c r="F19" s="81"/>
      <c r="G19" s="83"/>
      <c r="H19" s="82"/>
      <c r="I19" s="78"/>
      <c r="J19" s="79"/>
      <c r="K19" s="80"/>
      <c r="L19" s="80"/>
    </row>
    <row r="20" spans="1:17" s="58" customFormat="1" ht="20.100000000000001" customHeight="1" x14ac:dyDescent="0.3">
      <c r="A20" s="75"/>
      <c r="B20" s="76"/>
      <c r="C20" s="77"/>
      <c r="D20" s="77"/>
      <c r="E20" s="77"/>
      <c r="F20" s="169"/>
      <c r="G20" s="170"/>
      <c r="H20" s="171"/>
      <c r="I20" s="78"/>
      <c r="J20" s="79"/>
      <c r="K20" s="80"/>
      <c r="L20" s="80"/>
      <c r="N20" s="58" t="b">
        <f>OR(F20&lt;100,LEN(F20)=2)</f>
        <v>1</v>
      </c>
      <c r="O20" s="58" t="b">
        <f>OR(G20&lt;1000,LEN(G20)=3)</f>
        <v>1</v>
      </c>
      <c r="P20" s="58" t="b">
        <f>IF(H20&lt;1000,TRUE)</f>
        <v>1</v>
      </c>
      <c r="Q20" s="58" t="e">
        <f>OR(#REF!&lt;100000,LEN(#REF!)=5)</f>
        <v>#REF!</v>
      </c>
    </row>
    <row r="21" spans="1:17" s="58" customFormat="1" ht="20.100000000000001" customHeight="1" x14ac:dyDescent="0.3">
      <c r="A21" s="75"/>
      <c r="B21" s="76"/>
      <c r="C21" s="77"/>
      <c r="D21" s="77"/>
      <c r="E21" s="77"/>
      <c r="F21" s="169"/>
      <c r="G21" s="170"/>
      <c r="H21" s="171"/>
      <c r="I21" s="78"/>
      <c r="J21" s="79"/>
      <c r="K21" s="80"/>
      <c r="L21" s="80"/>
      <c r="N21" s="58" t="b">
        <f>OR(F21&lt;100,LEN(F21)=2)</f>
        <v>1</v>
      </c>
      <c r="O21" s="58" t="b">
        <f>OR(G21&lt;1000,LEN(G21)=3)</f>
        <v>1</v>
      </c>
      <c r="P21" s="58" t="b">
        <f>IF(H21&lt;1000,TRUE)</f>
        <v>1</v>
      </c>
      <c r="Q21" s="58" t="e">
        <f>OR(#REF!&lt;100000,LEN(#REF!)=5)</f>
        <v>#REF!</v>
      </c>
    </row>
    <row r="22" spans="1:17" s="58" customFormat="1" ht="20.100000000000001" customHeight="1" thickBot="1" x14ac:dyDescent="0.3">
      <c r="A22" s="172" t="s">
        <v>96</v>
      </c>
      <c r="B22" s="173"/>
      <c r="C22" s="84">
        <f>SUM(C11:C21)</f>
        <v>3.95</v>
      </c>
      <c r="D22" s="84">
        <f>SUM(D11:D21)</f>
        <v>0</v>
      </c>
      <c r="E22" s="84">
        <f>SUM(E11:E21)</f>
        <v>3.95</v>
      </c>
      <c r="F22" s="174"/>
      <c r="G22" s="175"/>
      <c r="H22" s="176"/>
      <c r="I22" s="85"/>
      <c r="J22" s="86"/>
      <c r="K22" s="87"/>
      <c r="L22" s="88"/>
    </row>
    <row r="25" spans="1:17" s="89" customFormat="1" ht="15.75" x14ac:dyDescent="0.25">
      <c r="B25" s="177" t="s">
        <v>97</v>
      </c>
      <c r="C25" s="178"/>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8"/>
      <c r="C33" s="168"/>
    </row>
  </sheetData>
  <mergeCells count="17">
    <mergeCell ref="B33:C33"/>
    <mergeCell ref="F8:H9"/>
    <mergeCell ref="F11:H11"/>
    <mergeCell ref="F20:H20"/>
    <mergeCell ref="F21:H21"/>
    <mergeCell ref="A22:B22"/>
    <mergeCell ref="F22:H22"/>
    <mergeCell ref="B25:C25"/>
    <mergeCell ref="B1:D1"/>
    <mergeCell ref="B2:D2"/>
    <mergeCell ref="A5:L5"/>
    <mergeCell ref="A7:A9"/>
    <mergeCell ref="F7:H7"/>
    <mergeCell ref="I7:I9"/>
    <mergeCell ref="J7:J9"/>
    <mergeCell ref="K7:K9"/>
    <mergeCell ref="L7:L9"/>
  </mergeCells>
  <conditionalFormatting sqref="A11:A21">
    <cfRule type="expression" dxfId="107" priority="8" stopIfTrue="1">
      <formula>AND(NOT(ISBLANK(C11)),ISBLANK(A11))</formula>
    </cfRule>
  </conditionalFormatting>
  <conditionalFormatting sqref="B11:B21">
    <cfRule type="expression" dxfId="106" priority="7" stopIfTrue="1">
      <formula>AND(NOT(ISBLANK(C11)),ISBLANK(B11))</formula>
    </cfRule>
  </conditionalFormatting>
  <conditionalFormatting sqref="B1:D2">
    <cfRule type="expression" dxfId="105" priority="6" stopIfTrue="1">
      <formula>ISBLANK(B1)</formula>
    </cfRule>
  </conditionalFormatting>
  <conditionalFormatting sqref="C3">
    <cfRule type="expression" dxfId="104" priority="5" stopIfTrue="1">
      <formula>ISBLANK(C3)</formula>
    </cfRule>
  </conditionalFormatting>
  <conditionalFormatting sqref="E3">
    <cfRule type="expression" dxfId="103" priority="1" stopIfTrue="1">
      <formula>ISBLANK(E3)</formula>
    </cfRule>
  </conditionalFormatting>
  <conditionalFormatting sqref="I11:I21">
    <cfRule type="expression" priority="2" stopIfTrue="1">
      <formula>AND(SUM($N11:$R11)&gt;0,NOT(ISBLANK(I11)))</formula>
    </cfRule>
    <cfRule type="expression" dxfId="102" priority="3" stopIfTrue="1">
      <formula>SUM($N11:$R11)&gt;0</formula>
    </cfRule>
  </conditionalFormatting>
  <conditionalFormatting sqref="J11:L21">
    <cfRule type="expression" dxfId="101" priority="4" stopIfTrue="1">
      <formula>AND(NOT(ISBLANK($C11)),ISBLANK(J11))</formula>
    </cfRule>
  </conditionalFormatting>
  <dataValidations count="3">
    <dataValidation type="textLength" operator="lessThan" allowBlank="1" showInputMessage="1" showErrorMessage="1" sqref="B2:D2" xr:uid="{37408EE6-5A6C-417A-8D0E-277C8A360C41}">
      <formula1>250</formula1>
    </dataValidation>
    <dataValidation type="date" allowBlank="1" showInputMessage="1" showErrorMessage="1" sqref="E3 C3" xr:uid="{7443E95A-ED6C-41B0-BFB1-043A8EFC4524}">
      <formula1>44938</formula1>
      <formula2>73031</formula2>
    </dataValidation>
    <dataValidation type="list" allowBlank="1" showInputMessage="1" showErrorMessage="1" sqref="B11:B21" xr:uid="{893834A1-2C58-49C5-81F1-C2928D7A4D7E}">
      <formula1>$B$26:$B$30</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AB661-05B6-4803-9589-33E5641F02DC}">
  <sheetPr>
    <tabColor theme="4"/>
  </sheetPr>
  <dimension ref="A1:X33"/>
  <sheetViews>
    <sheetView workbookViewId="0">
      <selection activeCell="A30" sqref="A1:L3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9" t="s">
        <v>84</v>
      </c>
      <c r="C1" s="180"/>
      <c r="D1" s="180"/>
      <c r="E1" s="56"/>
      <c r="F1" s="56"/>
      <c r="G1" s="56"/>
      <c r="H1" s="56"/>
      <c r="I1" s="56"/>
      <c r="J1" s="57"/>
      <c r="K1" s="57"/>
      <c r="L1" s="57"/>
    </row>
    <row r="2" spans="1:24" s="58" customFormat="1" ht="36.75" customHeight="1" x14ac:dyDescent="0.25">
      <c r="A2" s="59" t="s">
        <v>87</v>
      </c>
      <c r="B2" s="179" t="s">
        <v>85</v>
      </c>
      <c r="C2" s="180"/>
      <c r="D2" s="180"/>
      <c r="E2" s="60"/>
      <c r="F2" s="60"/>
      <c r="G2" s="60"/>
      <c r="H2" s="60"/>
      <c r="I2" s="60"/>
    </row>
    <row r="3" spans="1:24" s="58" customFormat="1" ht="36" customHeight="1" x14ac:dyDescent="0.25">
      <c r="A3" s="61" t="s">
        <v>88</v>
      </c>
      <c r="B3" s="62" t="s">
        <v>3</v>
      </c>
      <c r="C3" s="63">
        <v>45089</v>
      </c>
      <c r="D3" s="62" t="s">
        <v>4</v>
      </c>
      <c r="E3" s="63">
        <v>45118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81" t="s">
        <v>89</v>
      </c>
      <c r="B5" s="182"/>
      <c r="C5" s="182"/>
      <c r="D5" s="182"/>
      <c r="E5" s="182"/>
      <c r="F5" s="182"/>
      <c r="G5" s="182"/>
      <c r="H5" s="182"/>
      <c r="I5" s="182"/>
      <c r="J5" s="182"/>
      <c r="K5" s="182"/>
      <c r="L5" s="183"/>
    </row>
    <row r="6" spans="1:24" s="58" customFormat="1" ht="21.75" customHeight="1"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32.25" customHeight="1" x14ac:dyDescent="0.25">
      <c r="A9" s="186"/>
      <c r="B9" s="71"/>
      <c r="C9" s="71" t="s">
        <v>18</v>
      </c>
      <c r="D9" s="71" t="s">
        <v>18</v>
      </c>
      <c r="E9" s="71" t="s">
        <v>18</v>
      </c>
      <c r="F9" s="202"/>
      <c r="G9" s="203"/>
      <c r="H9" s="204"/>
      <c r="I9" s="192"/>
      <c r="J9" s="192"/>
      <c r="K9" s="195"/>
      <c r="L9" s="198"/>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t="s">
        <v>121</v>
      </c>
      <c r="B11" s="76" t="s">
        <v>27</v>
      </c>
      <c r="C11" s="77">
        <v>7.85</v>
      </c>
      <c r="D11" s="77">
        <v>1.31</v>
      </c>
      <c r="E11" s="77">
        <v>6.54</v>
      </c>
      <c r="F11" s="169" t="s">
        <v>107</v>
      </c>
      <c r="G11" s="170"/>
      <c r="H11" s="171"/>
      <c r="I11" s="78" t="s">
        <v>122</v>
      </c>
      <c r="J11" s="79" t="s">
        <v>123</v>
      </c>
      <c r="K11" s="80" t="s">
        <v>124</v>
      </c>
      <c r="L11" s="80" t="s">
        <v>100</v>
      </c>
      <c r="N11" s="58" t="b">
        <f>OR(F11&lt;100,LEN(F11)=2)</f>
        <v>0</v>
      </c>
      <c r="O11" s="58" t="b">
        <f>OR(G11&lt;1000,LEN(G11)=3)</f>
        <v>1</v>
      </c>
      <c r="P11" s="58" t="b">
        <f>IF(H11&lt;1000,TRUE)</f>
        <v>1</v>
      </c>
      <c r="Q11" s="58" t="e">
        <f>OR(#REF!&lt;100000,LEN(#REF!)=5)</f>
        <v>#REF!</v>
      </c>
    </row>
    <row r="12" spans="1:24" s="58" customFormat="1" ht="20.100000000000001" customHeight="1" x14ac:dyDescent="0.3">
      <c r="A12" s="75" t="s">
        <v>125</v>
      </c>
      <c r="B12" s="76" t="s">
        <v>27</v>
      </c>
      <c r="C12" s="77">
        <v>8.1</v>
      </c>
      <c r="D12" s="77">
        <v>1.35</v>
      </c>
      <c r="E12" s="77">
        <v>6.75</v>
      </c>
      <c r="F12" s="81" t="s">
        <v>107</v>
      </c>
      <c r="G12" s="83"/>
      <c r="H12" s="82"/>
      <c r="I12" s="78" t="s">
        <v>122</v>
      </c>
      <c r="J12" s="79" t="s">
        <v>126</v>
      </c>
      <c r="K12" s="80" t="s">
        <v>124</v>
      </c>
      <c r="L12" s="80" t="s">
        <v>100</v>
      </c>
    </row>
    <row r="13" spans="1:24" s="58" customFormat="1" ht="20.100000000000001" customHeight="1" x14ac:dyDescent="0.3">
      <c r="A13" s="75"/>
      <c r="B13" s="76"/>
      <c r="C13" s="77"/>
      <c r="D13" s="77"/>
      <c r="E13" s="77"/>
      <c r="F13" s="81"/>
      <c r="G13" s="83"/>
      <c r="H13" s="82"/>
      <c r="I13" s="78"/>
      <c r="J13" s="79"/>
      <c r="K13" s="80"/>
      <c r="L13" s="80"/>
    </row>
    <row r="14" spans="1:24" s="58" customFormat="1" ht="20.100000000000001" customHeight="1" x14ac:dyDescent="0.3">
      <c r="A14" s="75"/>
      <c r="B14" s="76"/>
      <c r="C14" s="77"/>
      <c r="D14" s="77"/>
      <c r="E14" s="77"/>
      <c r="F14" s="81"/>
      <c r="G14" s="83"/>
      <c r="H14" s="82"/>
      <c r="I14" s="78"/>
      <c r="J14" s="79"/>
      <c r="K14" s="80"/>
      <c r="L14" s="80"/>
    </row>
    <row r="15" spans="1:24" s="58" customFormat="1" ht="20.100000000000001" customHeight="1" x14ac:dyDescent="0.3">
      <c r="A15" s="75"/>
      <c r="B15" s="76"/>
      <c r="C15" s="77"/>
      <c r="D15" s="77"/>
      <c r="E15" s="77"/>
      <c r="F15" s="81"/>
      <c r="G15" s="83"/>
      <c r="H15" s="82"/>
      <c r="I15" s="78"/>
      <c r="J15" s="79"/>
      <c r="K15" s="80"/>
      <c r="L15" s="80"/>
    </row>
    <row r="16" spans="1:24" s="58" customFormat="1" ht="20.100000000000001" customHeight="1" x14ac:dyDescent="0.3">
      <c r="A16" s="75"/>
      <c r="B16" s="76"/>
      <c r="C16" s="77"/>
      <c r="D16" s="77"/>
      <c r="E16" s="77"/>
      <c r="F16" s="81"/>
      <c r="G16" s="83"/>
      <c r="H16" s="82"/>
      <c r="I16" s="78"/>
      <c r="J16" s="79"/>
      <c r="K16" s="80"/>
      <c r="L16" s="80"/>
    </row>
    <row r="17" spans="1:17" s="58" customFormat="1" ht="20.100000000000001" customHeight="1" x14ac:dyDescent="0.3">
      <c r="A17" s="75"/>
      <c r="B17" s="76"/>
      <c r="C17" s="77"/>
      <c r="D17" s="77"/>
      <c r="E17" s="77"/>
      <c r="F17" s="81"/>
      <c r="G17" s="83"/>
      <c r="H17" s="82"/>
      <c r="I17" s="78"/>
      <c r="J17" s="79"/>
      <c r="K17" s="80"/>
      <c r="L17" s="80"/>
    </row>
    <row r="18" spans="1:17" s="58" customFormat="1" ht="20.100000000000001" customHeight="1" x14ac:dyDescent="0.3">
      <c r="A18" s="75"/>
      <c r="B18" s="76"/>
      <c r="C18" s="77"/>
      <c r="D18" s="77"/>
      <c r="E18" s="77"/>
      <c r="F18" s="81"/>
      <c r="G18" s="83"/>
      <c r="H18" s="82"/>
      <c r="I18" s="78"/>
      <c r="J18" s="79"/>
      <c r="K18" s="80"/>
      <c r="L18" s="80"/>
    </row>
    <row r="19" spans="1:17" s="58" customFormat="1" ht="20.100000000000001" customHeight="1" x14ac:dyDescent="0.3">
      <c r="A19" s="75"/>
      <c r="B19" s="76"/>
      <c r="C19" s="77"/>
      <c r="D19" s="77"/>
      <c r="E19" s="77"/>
      <c r="F19" s="81"/>
      <c r="G19" s="83"/>
      <c r="H19" s="82"/>
      <c r="I19" s="78"/>
      <c r="J19" s="79"/>
      <c r="K19" s="80"/>
      <c r="L19" s="80"/>
    </row>
    <row r="20" spans="1:17" s="58" customFormat="1" ht="20.100000000000001" customHeight="1" x14ac:dyDescent="0.3">
      <c r="A20" s="75"/>
      <c r="B20" s="76"/>
      <c r="C20" s="77"/>
      <c r="D20" s="77"/>
      <c r="E20" s="77"/>
      <c r="F20" s="169"/>
      <c r="G20" s="170"/>
      <c r="H20" s="171"/>
      <c r="I20" s="78"/>
      <c r="J20" s="79"/>
      <c r="K20" s="80"/>
      <c r="L20" s="80"/>
      <c r="N20" s="58" t="b">
        <f>OR(F20&lt;100,LEN(F20)=2)</f>
        <v>1</v>
      </c>
      <c r="O20" s="58" t="b">
        <f>OR(G20&lt;1000,LEN(G20)=3)</f>
        <v>1</v>
      </c>
      <c r="P20" s="58" t="b">
        <f>IF(H20&lt;1000,TRUE)</f>
        <v>1</v>
      </c>
      <c r="Q20" s="58" t="e">
        <f>OR(#REF!&lt;100000,LEN(#REF!)=5)</f>
        <v>#REF!</v>
      </c>
    </row>
    <row r="21" spans="1:17" s="58" customFormat="1" ht="20.100000000000001" customHeight="1" x14ac:dyDescent="0.3">
      <c r="A21" s="75"/>
      <c r="B21" s="76"/>
      <c r="C21" s="77"/>
      <c r="D21" s="77"/>
      <c r="E21" s="77"/>
      <c r="F21" s="169"/>
      <c r="G21" s="170"/>
      <c r="H21" s="171"/>
      <c r="I21" s="78"/>
      <c r="J21" s="79"/>
      <c r="K21" s="80"/>
      <c r="L21" s="80"/>
      <c r="N21" s="58" t="b">
        <f>OR(F21&lt;100,LEN(F21)=2)</f>
        <v>1</v>
      </c>
      <c r="O21" s="58" t="b">
        <f>OR(G21&lt;1000,LEN(G21)=3)</f>
        <v>1</v>
      </c>
      <c r="P21" s="58" t="b">
        <f>IF(H21&lt;1000,TRUE)</f>
        <v>1</v>
      </c>
      <c r="Q21" s="58" t="e">
        <f>OR(#REF!&lt;100000,LEN(#REF!)=5)</f>
        <v>#REF!</v>
      </c>
    </row>
    <row r="22" spans="1:17" s="58" customFormat="1" ht="20.100000000000001" customHeight="1" thickBot="1" x14ac:dyDescent="0.3">
      <c r="A22" s="172" t="s">
        <v>96</v>
      </c>
      <c r="B22" s="173"/>
      <c r="C22" s="84">
        <f>SUM(C11:C21)</f>
        <v>15.95</v>
      </c>
      <c r="D22" s="84">
        <f>SUM(D11:D21)</f>
        <v>2.66</v>
      </c>
      <c r="E22" s="84">
        <f>SUM(E11:E21)</f>
        <v>13.29</v>
      </c>
      <c r="F22" s="174"/>
      <c r="G22" s="175"/>
      <c r="H22" s="176"/>
      <c r="I22" s="85"/>
      <c r="J22" s="86"/>
      <c r="K22" s="87"/>
      <c r="L22" s="88"/>
    </row>
    <row r="25" spans="1:17" s="89" customFormat="1" ht="15.75" x14ac:dyDescent="0.25">
      <c r="B25" s="177" t="s">
        <v>97</v>
      </c>
      <c r="C25" s="178"/>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8"/>
      <c r="C33" s="168"/>
    </row>
  </sheetData>
  <mergeCells count="17">
    <mergeCell ref="F21:H21"/>
    <mergeCell ref="A22:B22"/>
    <mergeCell ref="F22:H22"/>
    <mergeCell ref="B25:C25"/>
    <mergeCell ref="B33:C33"/>
    <mergeCell ref="F11:H11"/>
    <mergeCell ref="F20:H20"/>
    <mergeCell ref="B1:D1"/>
    <mergeCell ref="B2:D2"/>
    <mergeCell ref="A5:L5"/>
    <mergeCell ref="A7:A9"/>
    <mergeCell ref="F7:H7"/>
    <mergeCell ref="I7:I9"/>
    <mergeCell ref="J7:J9"/>
    <mergeCell ref="K7:K9"/>
    <mergeCell ref="L7:L9"/>
    <mergeCell ref="F8:H9"/>
  </mergeCells>
  <conditionalFormatting sqref="A11:A21">
    <cfRule type="expression" dxfId="100" priority="8" stopIfTrue="1">
      <formula>AND(NOT(ISBLANK(C11)),ISBLANK(A11))</formula>
    </cfRule>
  </conditionalFormatting>
  <conditionalFormatting sqref="B11:B21">
    <cfRule type="expression" dxfId="99" priority="7" stopIfTrue="1">
      <formula>AND(NOT(ISBLANK(C11)),ISBLANK(B11))</formula>
    </cfRule>
  </conditionalFormatting>
  <conditionalFormatting sqref="B1:D2">
    <cfRule type="expression" dxfId="98" priority="6" stopIfTrue="1">
      <formula>ISBLANK(B1)</formula>
    </cfRule>
  </conditionalFormatting>
  <conditionalFormatting sqref="C3">
    <cfRule type="expression" dxfId="97" priority="5" stopIfTrue="1">
      <formula>ISBLANK(C3)</formula>
    </cfRule>
  </conditionalFormatting>
  <conditionalFormatting sqref="E3">
    <cfRule type="expression" dxfId="96" priority="1" stopIfTrue="1">
      <formula>ISBLANK(E3)</formula>
    </cfRule>
  </conditionalFormatting>
  <conditionalFormatting sqref="I11:I21">
    <cfRule type="expression" priority="2" stopIfTrue="1">
      <formula>AND(SUM($N11:$R11)&gt;0,NOT(ISBLANK(I11)))</formula>
    </cfRule>
    <cfRule type="expression" dxfId="95" priority="3" stopIfTrue="1">
      <formula>SUM($N11:$R11)&gt;0</formula>
    </cfRule>
  </conditionalFormatting>
  <conditionalFormatting sqref="J11:L21">
    <cfRule type="expression" dxfId="94" priority="4" stopIfTrue="1">
      <formula>AND(NOT(ISBLANK($C11)),ISBLANK(J11))</formula>
    </cfRule>
  </conditionalFormatting>
  <dataValidations count="3">
    <dataValidation type="textLength" operator="lessThan" allowBlank="1" showInputMessage="1" showErrorMessage="1" sqref="B2:D2" xr:uid="{FA8306EA-88FD-47BB-84BA-10D84783B997}">
      <formula1>250</formula1>
    </dataValidation>
    <dataValidation type="date" allowBlank="1" showInputMessage="1" showErrorMessage="1" sqref="E3 C3" xr:uid="{80856FB0-9523-4BA6-BF3A-8CE181DA6AAE}">
      <formula1>44938</formula1>
      <formula2>73031</formula2>
    </dataValidation>
    <dataValidation type="list" allowBlank="1" showInputMessage="1" showErrorMessage="1" sqref="B11:B21" xr:uid="{EC93BC48-1714-40C1-BCDD-87E73AD5A651}">
      <formula1>$B$26:$B$30</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E8CF2-D8DF-4C42-850B-3FE412A06482}">
  <sheetPr>
    <tabColor theme="4"/>
  </sheetPr>
  <dimension ref="A1:X33"/>
  <sheetViews>
    <sheetView zoomScale="55" zoomScaleNormal="55" workbookViewId="0">
      <selection activeCell="A31" sqref="A1:L3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9" t="s">
        <v>84</v>
      </c>
      <c r="C1" s="180"/>
      <c r="D1" s="180"/>
      <c r="E1" s="56"/>
      <c r="F1" s="56"/>
      <c r="G1" s="56"/>
      <c r="H1" s="56"/>
      <c r="I1" s="56"/>
      <c r="J1" s="57"/>
      <c r="K1" s="57"/>
      <c r="L1" s="57"/>
    </row>
    <row r="2" spans="1:24" s="58" customFormat="1" ht="36.75" customHeight="1" x14ac:dyDescent="0.25">
      <c r="A2" s="59" t="s">
        <v>87</v>
      </c>
      <c r="B2" s="179" t="s">
        <v>85</v>
      </c>
      <c r="C2" s="180"/>
      <c r="D2" s="180"/>
      <c r="E2" s="60"/>
      <c r="F2" s="60"/>
      <c r="G2" s="60"/>
      <c r="H2" s="60"/>
      <c r="I2" s="60"/>
    </row>
    <row r="3" spans="1:24" s="58" customFormat="1" ht="36" customHeight="1" x14ac:dyDescent="0.25">
      <c r="A3" s="61" t="s">
        <v>88</v>
      </c>
      <c r="B3" s="62" t="s">
        <v>3</v>
      </c>
      <c r="C3" s="63">
        <v>45089</v>
      </c>
      <c r="D3" s="62" t="s">
        <v>4</v>
      </c>
      <c r="E3" s="63">
        <v>45118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81" t="s">
        <v>89</v>
      </c>
      <c r="B5" s="182"/>
      <c r="C5" s="182"/>
      <c r="D5" s="182"/>
      <c r="E5" s="182"/>
      <c r="F5" s="182"/>
      <c r="G5" s="182"/>
      <c r="H5" s="182"/>
      <c r="I5" s="182"/>
      <c r="J5" s="182"/>
      <c r="K5" s="182"/>
      <c r="L5" s="183"/>
    </row>
    <row r="6" spans="1:24" s="58" customFormat="1" ht="21.75" customHeight="1"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32.25" customHeight="1" x14ac:dyDescent="0.25">
      <c r="A9" s="186"/>
      <c r="B9" s="71"/>
      <c r="C9" s="71" t="s">
        <v>18</v>
      </c>
      <c r="D9" s="71" t="s">
        <v>18</v>
      </c>
      <c r="E9" s="71" t="s">
        <v>18</v>
      </c>
      <c r="F9" s="202"/>
      <c r="G9" s="203"/>
      <c r="H9" s="204"/>
      <c r="I9" s="192"/>
      <c r="J9" s="192"/>
      <c r="K9" s="195"/>
      <c r="L9" s="198"/>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v>45117</v>
      </c>
      <c r="B11" s="76" t="s">
        <v>19</v>
      </c>
      <c r="C11" s="77">
        <v>200</v>
      </c>
      <c r="D11" s="77">
        <v>0</v>
      </c>
      <c r="E11" s="77">
        <v>200</v>
      </c>
      <c r="F11" s="169" t="s">
        <v>127</v>
      </c>
      <c r="G11" s="170"/>
      <c r="H11" s="171"/>
      <c r="I11" s="78" t="s">
        <v>85</v>
      </c>
      <c r="J11" s="99" t="s">
        <v>128</v>
      </c>
      <c r="K11" s="80" t="s">
        <v>129</v>
      </c>
      <c r="L11" s="100" t="s">
        <v>130</v>
      </c>
      <c r="N11" s="58" t="b">
        <f>OR(F11&lt;100,LEN(F11)=2)</f>
        <v>0</v>
      </c>
      <c r="O11" s="58" t="b">
        <f>OR(G11&lt;1000,LEN(G11)=3)</f>
        <v>1</v>
      </c>
      <c r="P11" s="58" t="b">
        <f>IF(H11&lt;1000,TRUE)</f>
        <v>1</v>
      </c>
      <c r="Q11" s="58" t="e">
        <f>OR(#REF!&lt;100000,LEN(#REF!)=5)</f>
        <v>#REF!</v>
      </c>
    </row>
    <row r="12" spans="1:24" s="58" customFormat="1" ht="20.100000000000001" customHeight="1" x14ac:dyDescent="0.3">
      <c r="A12" s="75"/>
      <c r="B12" s="76"/>
      <c r="C12" s="77"/>
      <c r="D12" s="77"/>
      <c r="E12" s="77"/>
      <c r="F12" s="81"/>
      <c r="G12" s="83"/>
      <c r="H12" s="82"/>
      <c r="I12" s="78"/>
      <c r="J12" s="79"/>
      <c r="K12" s="80"/>
      <c r="L12" s="80"/>
    </row>
    <row r="13" spans="1:24" s="58" customFormat="1" ht="20.100000000000001" customHeight="1" x14ac:dyDescent="0.3">
      <c r="A13" s="75"/>
      <c r="B13" s="76"/>
      <c r="C13" s="77"/>
      <c r="D13" s="77"/>
      <c r="E13" s="77"/>
      <c r="F13" s="81"/>
      <c r="G13" s="83"/>
      <c r="H13" s="82"/>
      <c r="I13" s="78"/>
      <c r="J13" s="79"/>
      <c r="K13" s="80"/>
      <c r="L13" s="80"/>
    </row>
    <row r="14" spans="1:24" s="58" customFormat="1" ht="20.100000000000001" customHeight="1" x14ac:dyDescent="0.3">
      <c r="A14" s="75"/>
      <c r="B14" s="76"/>
      <c r="C14" s="77"/>
      <c r="D14" s="77"/>
      <c r="E14" s="77"/>
      <c r="F14" s="81"/>
      <c r="G14" s="83"/>
      <c r="H14" s="82"/>
      <c r="I14" s="78"/>
      <c r="J14" s="79"/>
      <c r="K14" s="80"/>
      <c r="L14" s="80"/>
    </row>
    <row r="15" spans="1:24" s="58" customFormat="1" ht="20.100000000000001" customHeight="1" x14ac:dyDescent="0.3">
      <c r="A15" s="75"/>
      <c r="B15" s="76"/>
      <c r="C15" s="77"/>
      <c r="D15" s="77"/>
      <c r="E15" s="77"/>
      <c r="F15" s="81"/>
      <c r="G15" s="83"/>
      <c r="H15" s="82"/>
      <c r="I15" s="78"/>
      <c r="J15" s="79"/>
      <c r="K15" s="80"/>
      <c r="L15" s="80"/>
    </row>
    <row r="16" spans="1:24" s="58" customFormat="1" ht="20.100000000000001" customHeight="1" x14ac:dyDescent="0.3">
      <c r="A16" s="75"/>
      <c r="B16" s="76"/>
      <c r="C16" s="77"/>
      <c r="D16" s="77"/>
      <c r="E16" s="77"/>
      <c r="F16" s="81"/>
      <c r="G16" s="83"/>
      <c r="H16" s="82"/>
      <c r="I16" s="78"/>
      <c r="J16" s="79"/>
      <c r="K16" s="80"/>
      <c r="L16" s="80"/>
    </row>
    <row r="17" spans="1:17" s="58" customFormat="1" ht="20.100000000000001" customHeight="1" x14ac:dyDescent="0.3">
      <c r="A17" s="75"/>
      <c r="B17" s="76"/>
      <c r="C17" s="77"/>
      <c r="D17" s="77"/>
      <c r="E17" s="77"/>
      <c r="F17" s="81"/>
      <c r="G17" s="83"/>
      <c r="H17" s="82"/>
      <c r="I17" s="78"/>
      <c r="J17" s="79"/>
      <c r="K17" s="80"/>
      <c r="L17" s="80"/>
    </row>
    <row r="18" spans="1:17" s="58" customFormat="1" ht="20.100000000000001" customHeight="1" x14ac:dyDescent="0.3">
      <c r="A18" s="75"/>
      <c r="B18" s="76"/>
      <c r="C18" s="77"/>
      <c r="D18" s="77"/>
      <c r="E18" s="77"/>
      <c r="F18" s="81"/>
      <c r="G18" s="83"/>
      <c r="H18" s="82"/>
      <c r="I18" s="78"/>
      <c r="J18" s="79"/>
      <c r="K18" s="80"/>
      <c r="L18" s="80"/>
    </row>
    <row r="19" spans="1:17" s="58" customFormat="1" ht="20.100000000000001" customHeight="1" x14ac:dyDescent="0.3">
      <c r="A19" s="75"/>
      <c r="B19" s="76"/>
      <c r="C19" s="77"/>
      <c r="D19" s="77"/>
      <c r="E19" s="77"/>
      <c r="F19" s="81"/>
      <c r="G19" s="83"/>
      <c r="H19" s="82"/>
      <c r="I19" s="78"/>
      <c r="J19" s="79"/>
      <c r="K19" s="80"/>
      <c r="L19" s="80"/>
    </row>
    <row r="20" spans="1:17" s="58" customFormat="1" ht="20.100000000000001" customHeight="1" x14ac:dyDescent="0.3">
      <c r="A20" s="75"/>
      <c r="B20" s="76"/>
      <c r="C20" s="77"/>
      <c r="D20" s="77"/>
      <c r="E20" s="77"/>
      <c r="F20" s="169"/>
      <c r="G20" s="170"/>
      <c r="H20" s="171"/>
      <c r="I20" s="78"/>
      <c r="J20" s="79"/>
      <c r="K20" s="80"/>
      <c r="L20" s="80"/>
      <c r="N20" s="58" t="b">
        <f>OR(F20&lt;100,LEN(F20)=2)</f>
        <v>1</v>
      </c>
      <c r="O20" s="58" t="b">
        <f>OR(G20&lt;1000,LEN(G20)=3)</f>
        <v>1</v>
      </c>
      <c r="P20" s="58" t="b">
        <f>IF(H20&lt;1000,TRUE)</f>
        <v>1</v>
      </c>
      <c r="Q20" s="58" t="e">
        <f>OR(#REF!&lt;100000,LEN(#REF!)=5)</f>
        <v>#REF!</v>
      </c>
    </row>
    <row r="21" spans="1:17" s="58" customFormat="1" ht="20.100000000000001" customHeight="1" x14ac:dyDescent="0.3">
      <c r="A21" s="75"/>
      <c r="B21" s="76"/>
      <c r="C21" s="77"/>
      <c r="D21" s="77"/>
      <c r="E21" s="77"/>
      <c r="F21" s="169"/>
      <c r="G21" s="170"/>
      <c r="H21" s="171"/>
      <c r="I21" s="78"/>
      <c r="J21" s="79"/>
      <c r="K21" s="80"/>
      <c r="L21" s="80"/>
      <c r="N21" s="58" t="b">
        <f>OR(F21&lt;100,LEN(F21)=2)</f>
        <v>1</v>
      </c>
      <c r="O21" s="58" t="b">
        <f>OR(G21&lt;1000,LEN(G21)=3)</f>
        <v>1</v>
      </c>
      <c r="P21" s="58" t="b">
        <f>IF(H21&lt;1000,TRUE)</f>
        <v>1</v>
      </c>
      <c r="Q21" s="58" t="e">
        <f>OR(#REF!&lt;100000,LEN(#REF!)=5)</f>
        <v>#REF!</v>
      </c>
    </row>
    <row r="22" spans="1:17" s="58" customFormat="1" ht="20.100000000000001" customHeight="1" thickBot="1" x14ac:dyDescent="0.3">
      <c r="A22" s="172" t="s">
        <v>96</v>
      </c>
      <c r="B22" s="173"/>
      <c r="C22" s="84">
        <f>SUM(C11:C21)</f>
        <v>200</v>
      </c>
      <c r="D22" s="84">
        <f>SUM(D11:D21)</f>
        <v>0</v>
      </c>
      <c r="E22" s="84">
        <f>SUM(E11:E21)</f>
        <v>200</v>
      </c>
      <c r="F22" s="174"/>
      <c r="G22" s="175"/>
      <c r="H22" s="176"/>
      <c r="I22" s="85"/>
      <c r="J22" s="86"/>
      <c r="K22" s="87"/>
      <c r="L22" s="88"/>
    </row>
    <row r="25" spans="1:17" s="89" customFormat="1" ht="15.75" x14ac:dyDescent="0.25">
      <c r="B25" s="177" t="s">
        <v>97</v>
      </c>
      <c r="C25" s="178"/>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8"/>
      <c r="C33" s="168"/>
    </row>
  </sheetData>
  <mergeCells count="17">
    <mergeCell ref="B25:C25"/>
    <mergeCell ref="B33:C33"/>
    <mergeCell ref="F8:H9"/>
    <mergeCell ref="F11:H11"/>
    <mergeCell ref="F20:H20"/>
    <mergeCell ref="F21:H21"/>
    <mergeCell ref="A22:B22"/>
    <mergeCell ref="F22:H22"/>
    <mergeCell ref="B1:D1"/>
    <mergeCell ref="B2:D2"/>
    <mergeCell ref="A5:L5"/>
    <mergeCell ref="A7:A9"/>
    <mergeCell ref="F7:H7"/>
    <mergeCell ref="I7:I9"/>
    <mergeCell ref="J7:J9"/>
    <mergeCell ref="K7:K9"/>
    <mergeCell ref="L7:L9"/>
  </mergeCells>
  <conditionalFormatting sqref="A11:A21">
    <cfRule type="expression" dxfId="93" priority="9" stopIfTrue="1">
      <formula>AND(NOT(ISBLANK(C11)),ISBLANK(A11))</formula>
    </cfRule>
  </conditionalFormatting>
  <conditionalFormatting sqref="B11:B21">
    <cfRule type="expression" dxfId="92" priority="8" stopIfTrue="1">
      <formula>AND(NOT(ISBLANK(C11)),ISBLANK(B11))</formula>
    </cfRule>
  </conditionalFormatting>
  <conditionalFormatting sqref="B1:D2">
    <cfRule type="expression" dxfId="91" priority="7" stopIfTrue="1">
      <formula>ISBLANK(B1)</formula>
    </cfRule>
  </conditionalFormatting>
  <conditionalFormatting sqref="C3">
    <cfRule type="expression" dxfId="90" priority="6" stopIfTrue="1">
      <formula>ISBLANK(C3)</formula>
    </cfRule>
  </conditionalFormatting>
  <conditionalFormatting sqref="E3">
    <cfRule type="expression" dxfId="89" priority="3" stopIfTrue="1">
      <formula>ISBLANK(E3)</formula>
    </cfRule>
  </conditionalFormatting>
  <conditionalFormatting sqref="I11:I21">
    <cfRule type="expression" priority="4" stopIfTrue="1">
      <formula>AND(SUM($N11:$R11)&gt;0,NOT(ISBLANK(I11)))</formula>
    </cfRule>
    <cfRule type="expression" dxfId="88" priority="5" stopIfTrue="1">
      <formula>SUM($N11:$R11)&gt;0</formula>
    </cfRule>
  </conditionalFormatting>
  <conditionalFormatting sqref="J11">
    <cfRule type="expression" dxfId="87" priority="2" stopIfTrue="1">
      <formula>AND(NOT(ISBLANK($C12)),ISBLANK(J11))</formula>
    </cfRule>
  </conditionalFormatting>
  <conditionalFormatting sqref="J11:L21">
    <cfRule type="expression" dxfId="86" priority="1" stopIfTrue="1">
      <formula>AND(NOT(ISBLANK($C11)),ISBLANK(J11))</formula>
    </cfRule>
  </conditionalFormatting>
  <dataValidations count="3">
    <dataValidation type="textLength" operator="lessThan" allowBlank="1" showInputMessage="1" showErrorMessage="1" sqref="B2:D2" xr:uid="{9D02069A-47E8-4960-9C85-DCE9736CE4D1}">
      <formula1>250</formula1>
    </dataValidation>
    <dataValidation type="date" allowBlank="1" showInputMessage="1" showErrorMessage="1" sqref="E3 C3" xr:uid="{48B51C80-5D78-4461-82FC-82074E53CD4F}">
      <formula1>44938</formula1>
      <formula2>73031</formula2>
    </dataValidation>
    <dataValidation type="list" allowBlank="1" showInputMessage="1" showErrorMessage="1" sqref="B11:B21" xr:uid="{DC7ED9A4-CE78-411F-8921-55890E789E59}">
      <formula1>$B$26:$B$30</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83348-6EA1-4BF4-8371-F1D076806BFB}">
  <sheetPr>
    <tabColor theme="3"/>
  </sheetPr>
  <dimension ref="A1:X33"/>
  <sheetViews>
    <sheetView zoomScale="40" zoomScaleNormal="40" workbookViewId="0">
      <selection sqref="A1:L3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9" t="s">
        <v>84</v>
      </c>
      <c r="C1" s="180"/>
      <c r="D1" s="180"/>
      <c r="E1" s="56"/>
      <c r="F1" s="56"/>
      <c r="G1" s="56"/>
      <c r="H1" s="56"/>
      <c r="I1" s="56"/>
      <c r="J1" s="57"/>
      <c r="K1" s="57"/>
      <c r="L1" s="57"/>
    </row>
    <row r="2" spans="1:24" s="58" customFormat="1" ht="36.75" customHeight="1" x14ac:dyDescent="0.25">
      <c r="A2" s="59" t="s">
        <v>87</v>
      </c>
      <c r="B2" s="179" t="s">
        <v>152</v>
      </c>
      <c r="C2" s="180"/>
      <c r="D2" s="180"/>
      <c r="E2" s="60"/>
      <c r="F2" s="60"/>
      <c r="G2" s="60"/>
      <c r="H2" s="60"/>
      <c r="I2" s="60"/>
    </row>
    <row r="3" spans="1:24" s="58" customFormat="1" ht="36" customHeight="1" x14ac:dyDescent="0.25">
      <c r="A3" s="61" t="s">
        <v>88</v>
      </c>
      <c r="B3" s="62" t="s">
        <v>3</v>
      </c>
      <c r="C3" s="63">
        <v>45089</v>
      </c>
      <c r="D3" s="62" t="s">
        <v>4</v>
      </c>
      <c r="E3" s="63">
        <v>45118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81" t="s">
        <v>89</v>
      </c>
      <c r="B5" s="182"/>
      <c r="C5" s="182"/>
      <c r="D5" s="182"/>
      <c r="E5" s="182"/>
      <c r="F5" s="182"/>
      <c r="G5" s="182"/>
      <c r="H5" s="182"/>
      <c r="I5" s="182"/>
      <c r="J5" s="182"/>
      <c r="K5" s="182"/>
      <c r="L5" s="183"/>
    </row>
    <row r="6" spans="1:24" s="58" customFormat="1" ht="21.75" customHeight="1"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32.25" customHeight="1" x14ac:dyDescent="0.25">
      <c r="A9" s="186"/>
      <c r="B9" s="71"/>
      <c r="C9" s="71" t="s">
        <v>18</v>
      </c>
      <c r="D9" s="71" t="s">
        <v>18</v>
      </c>
      <c r="E9" s="71" t="s">
        <v>18</v>
      </c>
      <c r="F9" s="202"/>
      <c r="G9" s="203"/>
      <c r="H9" s="204"/>
      <c r="I9" s="192"/>
      <c r="J9" s="192"/>
      <c r="K9" s="195"/>
      <c r="L9" s="198"/>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c r="B11" s="76"/>
      <c r="C11" s="77"/>
      <c r="D11" s="77"/>
      <c r="E11" s="77"/>
      <c r="F11" s="169"/>
      <c r="G11" s="170"/>
      <c r="H11" s="171"/>
      <c r="I11" s="78"/>
      <c r="J11" s="79"/>
      <c r="K11" s="80"/>
      <c r="L11" s="80"/>
      <c r="N11" s="58" t="b">
        <f>OR(F11&lt;100,LEN(F11)=2)</f>
        <v>1</v>
      </c>
      <c r="O11" s="58" t="b">
        <f>OR(G11&lt;1000,LEN(G11)=3)</f>
        <v>1</v>
      </c>
      <c r="P11" s="58" t="b">
        <f>IF(H11&lt;1000,TRUE)</f>
        <v>1</v>
      </c>
      <c r="Q11" s="58" t="e">
        <f>OR(#REF!&lt;100000,LEN(#REF!)=5)</f>
        <v>#REF!</v>
      </c>
    </row>
    <row r="12" spans="1:24" s="58" customFormat="1" ht="20.100000000000001" customHeight="1" x14ac:dyDescent="0.3">
      <c r="A12" s="75">
        <v>45105</v>
      </c>
      <c r="B12" s="76" t="s">
        <v>19</v>
      </c>
      <c r="C12" s="77">
        <v>975</v>
      </c>
      <c r="D12" s="77"/>
      <c r="E12" s="77">
        <v>975</v>
      </c>
      <c r="F12" s="81">
        <v>525</v>
      </c>
      <c r="G12" s="83">
        <v>4020</v>
      </c>
      <c r="H12" s="82">
        <v>0</v>
      </c>
      <c r="I12" s="78" t="s">
        <v>152</v>
      </c>
      <c r="J12" s="79" t="s">
        <v>153</v>
      </c>
      <c r="K12" s="80" t="s">
        <v>154</v>
      </c>
      <c r="L12" s="80" t="s">
        <v>155</v>
      </c>
    </row>
    <row r="13" spans="1:24" s="58" customFormat="1" ht="20.100000000000001" customHeight="1" x14ac:dyDescent="0.3">
      <c r="A13" s="75"/>
      <c r="B13" s="76"/>
      <c r="C13" s="77"/>
      <c r="D13" s="77"/>
      <c r="E13" s="77"/>
      <c r="F13" s="81"/>
      <c r="G13" s="83"/>
      <c r="H13" s="82"/>
      <c r="I13" s="78"/>
      <c r="J13" s="79"/>
      <c r="K13" s="80"/>
      <c r="L13" s="80"/>
    </row>
    <row r="14" spans="1:24" s="58" customFormat="1" ht="20.100000000000001" customHeight="1" x14ac:dyDescent="0.3">
      <c r="A14" s="75"/>
      <c r="B14" s="76"/>
      <c r="C14" s="77"/>
      <c r="D14" s="77"/>
      <c r="E14" s="77"/>
      <c r="F14" s="81"/>
      <c r="G14" s="83"/>
      <c r="H14" s="82"/>
      <c r="I14" s="78"/>
      <c r="J14" s="79"/>
      <c r="K14" s="80"/>
      <c r="L14" s="80"/>
    </row>
    <row r="15" spans="1:24" s="58" customFormat="1" ht="20.100000000000001" customHeight="1" x14ac:dyDescent="0.3">
      <c r="A15" s="75"/>
      <c r="B15" s="76"/>
      <c r="C15" s="77"/>
      <c r="D15" s="77"/>
      <c r="E15" s="77"/>
      <c r="F15" s="81"/>
      <c r="G15" s="83"/>
      <c r="H15" s="82"/>
      <c r="I15" s="78"/>
      <c r="J15" s="79"/>
      <c r="K15" s="80"/>
      <c r="L15" s="80"/>
    </row>
    <row r="16" spans="1:24" s="58" customFormat="1" ht="20.100000000000001" customHeight="1" x14ac:dyDescent="0.3">
      <c r="A16" s="75"/>
      <c r="B16" s="76"/>
      <c r="C16" s="77"/>
      <c r="D16" s="77"/>
      <c r="E16" s="77"/>
      <c r="F16" s="81"/>
      <c r="G16" s="83"/>
      <c r="H16" s="82"/>
      <c r="I16" s="78"/>
      <c r="J16" s="79"/>
      <c r="K16" s="80"/>
      <c r="L16" s="80"/>
    </row>
    <row r="17" spans="1:17" s="58" customFormat="1" ht="20.100000000000001" customHeight="1" x14ac:dyDescent="0.3">
      <c r="A17" s="75"/>
      <c r="B17" s="76"/>
      <c r="C17" s="77"/>
      <c r="D17" s="77"/>
      <c r="E17" s="77"/>
      <c r="F17" s="81"/>
      <c r="G17" s="83"/>
      <c r="H17" s="82"/>
      <c r="I17" s="78"/>
      <c r="J17" s="79"/>
      <c r="K17" s="80"/>
      <c r="L17" s="80"/>
    </row>
    <row r="18" spans="1:17" s="58" customFormat="1" ht="20.100000000000001" customHeight="1" x14ac:dyDescent="0.3">
      <c r="A18" s="75"/>
      <c r="B18" s="76"/>
      <c r="C18" s="77"/>
      <c r="D18" s="77"/>
      <c r="E18" s="77"/>
      <c r="F18" s="81"/>
      <c r="G18" s="83"/>
      <c r="H18" s="82"/>
      <c r="I18" s="78"/>
      <c r="J18" s="79"/>
      <c r="K18" s="80"/>
      <c r="L18" s="80"/>
    </row>
    <row r="19" spans="1:17" s="58" customFormat="1" ht="20.100000000000001" customHeight="1" x14ac:dyDescent="0.3">
      <c r="A19" s="75"/>
      <c r="B19" s="76"/>
      <c r="C19" s="77"/>
      <c r="D19" s="77"/>
      <c r="E19" s="77"/>
      <c r="F19" s="81"/>
      <c r="G19" s="83"/>
      <c r="H19" s="82"/>
      <c r="I19" s="78"/>
      <c r="J19" s="79"/>
      <c r="K19" s="80"/>
      <c r="L19" s="80"/>
    </row>
    <row r="20" spans="1:17" s="58" customFormat="1" ht="20.100000000000001" customHeight="1" x14ac:dyDescent="0.3">
      <c r="A20" s="75"/>
      <c r="B20" s="76"/>
      <c r="C20" s="77"/>
      <c r="D20" s="77"/>
      <c r="E20" s="77"/>
      <c r="F20" s="169"/>
      <c r="G20" s="170"/>
      <c r="H20" s="171"/>
      <c r="I20" s="78"/>
      <c r="J20" s="79"/>
      <c r="K20" s="80"/>
      <c r="L20" s="80"/>
      <c r="N20" s="58" t="b">
        <f>OR(F20&lt;100,LEN(F20)=2)</f>
        <v>1</v>
      </c>
      <c r="O20" s="58" t="b">
        <f>OR(G20&lt;1000,LEN(G20)=3)</f>
        <v>1</v>
      </c>
      <c r="P20" s="58" t="b">
        <f>IF(H20&lt;1000,TRUE)</f>
        <v>1</v>
      </c>
      <c r="Q20" s="58" t="e">
        <f>OR(#REF!&lt;100000,LEN(#REF!)=5)</f>
        <v>#REF!</v>
      </c>
    </row>
    <row r="21" spans="1:17" s="58" customFormat="1" ht="20.100000000000001" customHeight="1" x14ac:dyDescent="0.3">
      <c r="A21" s="75"/>
      <c r="B21" s="76"/>
      <c r="C21" s="77"/>
      <c r="D21" s="77"/>
      <c r="E21" s="77"/>
      <c r="F21" s="169"/>
      <c r="G21" s="170"/>
      <c r="H21" s="171"/>
      <c r="I21" s="78"/>
      <c r="J21" s="79"/>
      <c r="K21" s="80"/>
      <c r="L21" s="80"/>
      <c r="N21" s="58" t="b">
        <f>OR(F21&lt;100,LEN(F21)=2)</f>
        <v>1</v>
      </c>
      <c r="O21" s="58" t="b">
        <f>OR(G21&lt;1000,LEN(G21)=3)</f>
        <v>1</v>
      </c>
      <c r="P21" s="58" t="b">
        <f>IF(H21&lt;1000,TRUE)</f>
        <v>1</v>
      </c>
      <c r="Q21" s="58" t="e">
        <f>OR(#REF!&lt;100000,LEN(#REF!)=5)</f>
        <v>#REF!</v>
      </c>
    </row>
    <row r="22" spans="1:17" s="58" customFormat="1" ht="20.100000000000001" customHeight="1" thickBot="1" x14ac:dyDescent="0.3">
      <c r="A22" s="172" t="s">
        <v>96</v>
      </c>
      <c r="B22" s="173"/>
      <c r="C22" s="84">
        <f>SUM(C11:C21)</f>
        <v>975</v>
      </c>
      <c r="D22" s="84">
        <f>SUM(D11:D21)</f>
        <v>0</v>
      </c>
      <c r="E22" s="84">
        <f>SUM(E11:E21)</f>
        <v>975</v>
      </c>
      <c r="F22" s="174"/>
      <c r="G22" s="175"/>
      <c r="H22" s="176"/>
      <c r="I22" s="85"/>
      <c r="J22" s="86"/>
      <c r="K22" s="87"/>
      <c r="L22" s="88"/>
    </row>
    <row r="25" spans="1:17" s="89" customFormat="1" ht="15.75" x14ac:dyDescent="0.25">
      <c r="B25" s="177" t="s">
        <v>97</v>
      </c>
      <c r="C25" s="178"/>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8"/>
      <c r="C33" s="168"/>
    </row>
  </sheetData>
  <mergeCells count="17">
    <mergeCell ref="B33:C33"/>
    <mergeCell ref="F11:H11"/>
    <mergeCell ref="F20:H20"/>
    <mergeCell ref="F21:H21"/>
    <mergeCell ref="A22:B22"/>
    <mergeCell ref="F22:H22"/>
    <mergeCell ref="B25:C25"/>
    <mergeCell ref="B1:D1"/>
    <mergeCell ref="B2:D2"/>
    <mergeCell ref="A5:L5"/>
    <mergeCell ref="A7:A9"/>
    <mergeCell ref="F7:H7"/>
    <mergeCell ref="I7:I9"/>
    <mergeCell ref="J7:J9"/>
    <mergeCell ref="K7:K9"/>
    <mergeCell ref="L7:L9"/>
    <mergeCell ref="F8:H9"/>
  </mergeCells>
  <conditionalFormatting sqref="A11:A21">
    <cfRule type="expression" dxfId="85" priority="8" stopIfTrue="1">
      <formula>AND(NOT(ISBLANK(C11)),ISBLANK(A11))</formula>
    </cfRule>
  </conditionalFormatting>
  <conditionalFormatting sqref="B11:B21">
    <cfRule type="expression" dxfId="84" priority="7" stopIfTrue="1">
      <formula>AND(NOT(ISBLANK(C11)),ISBLANK(B11))</formula>
    </cfRule>
  </conditionalFormatting>
  <conditionalFormatting sqref="B1:D2">
    <cfRule type="expression" dxfId="83" priority="6" stopIfTrue="1">
      <formula>ISBLANK(B1)</formula>
    </cfRule>
  </conditionalFormatting>
  <conditionalFormatting sqref="C3">
    <cfRule type="expression" dxfId="82" priority="5" stopIfTrue="1">
      <formula>ISBLANK(C3)</formula>
    </cfRule>
  </conditionalFormatting>
  <conditionalFormatting sqref="E3">
    <cfRule type="expression" dxfId="81" priority="1" stopIfTrue="1">
      <formula>ISBLANK(E3)</formula>
    </cfRule>
  </conditionalFormatting>
  <conditionalFormatting sqref="I11:I21">
    <cfRule type="expression" priority="2" stopIfTrue="1">
      <formula>AND(SUM($N11:$R11)&gt;0,NOT(ISBLANK(I11)))</formula>
    </cfRule>
    <cfRule type="expression" dxfId="80" priority="3" stopIfTrue="1">
      <formula>SUM($N11:$R11)&gt;0</formula>
    </cfRule>
  </conditionalFormatting>
  <conditionalFormatting sqref="J11:L21">
    <cfRule type="expression" dxfId="79" priority="4" stopIfTrue="1">
      <formula>AND(NOT(ISBLANK($C11)),ISBLANK(J11))</formula>
    </cfRule>
  </conditionalFormatting>
  <dataValidations count="3">
    <dataValidation type="textLength" operator="lessThan" allowBlank="1" showInputMessage="1" showErrorMessage="1" sqref="B2:D2" xr:uid="{4ECCD758-4E67-45C7-B1A4-ED8CEAFA24A1}">
      <formula1>250</formula1>
    </dataValidation>
    <dataValidation type="date" allowBlank="1" showInputMessage="1" showErrorMessage="1" sqref="E3 C3" xr:uid="{BC86258E-9465-425B-89C7-F1324C114137}">
      <formula1>44938</formula1>
      <formula2>73031</formula2>
    </dataValidation>
    <dataValidation type="list" allowBlank="1" showInputMessage="1" showErrorMessage="1" sqref="B11:B21" xr:uid="{AF84DE11-6B3B-4FAB-9EF4-67217D5750F1}">
      <formula1>$B$26:$B$30</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91B7B-FBC6-4C6E-AD7D-173500306641}">
  <sheetPr>
    <tabColor theme="4"/>
  </sheetPr>
  <dimension ref="A1:X41"/>
  <sheetViews>
    <sheetView zoomScale="55" zoomScaleNormal="55" workbookViewId="0">
      <selection sqref="A1:L38"/>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9" t="s">
        <v>84</v>
      </c>
      <c r="C1" s="180"/>
      <c r="D1" s="180"/>
      <c r="E1" s="56"/>
      <c r="F1" s="56"/>
      <c r="G1" s="56"/>
      <c r="H1" s="56"/>
      <c r="I1" s="56"/>
      <c r="J1" s="57"/>
      <c r="K1" s="57"/>
      <c r="L1" s="57"/>
    </row>
    <row r="2" spans="1:24" s="58" customFormat="1" ht="36.75" customHeight="1" x14ac:dyDescent="0.25">
      <c r="A2" s="59" t="s">
        <v>87</v>
      </c>
      <c r="B2" s="179" t="s">
        <v>106</v>
      </c>
      <c r="C2" s="180"/>
      <c r="D2" s="180"/>
      <c r="E2" s="60"/>
      <c r="F2" s="60"/>
      <c r="G2" s="60"/>
      <c r="H2" s="60"/>
      <c r="I2" s="60"/>
    </row>
    <row r="3" spans="1:24" s="58" customFormat="1" ht="36" customHeight="1" x14ac:dyDescent="0.25">
      <c r="A3" s="61" t="s">
        <v>88</v>
      </c>
      <c r="B3" s="62" t="s">
        <v>3</v>
      </c>
      <c r="C3" s="63">
        <v>45089</v>
      </c>
      <c r="D3" s="62" t="s">
        <v>4</v>
      </c>
      <c r="E3" s="63">
        <v>45118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81" t="s">
        <v>89</v>
      </c>
      <c r="B5" s="182"/>
      <c r="C5" s="182"/>
      <c r="D5" s="182"/>
      <c r="E5" s="182"/>
      <c r="F5" s="182"/>
      <c r="G5" s="182"/>
      <c r="H5" s="182"/>
      <c r="I5" s="182"/>
      <c r="J5" s="182"/>
      <c r="K5" s="182"/>
      <c r="L5" s="183"/>
    </row>
    <row r="6" spans="1:24" s="58" customFormat="1" ht="21.75" customHeight="1"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32.25" customHeight="1" x14ac:dyDescent="0.25">
      <c r="A9" s="186"/>
      <c r="B9" s="71"/>
      <c r="C9" s="71" t="s">
        <v>18</v>
      </c>
      <c r="D9" s="71" t="s">
        <v>18</v>
      </c>
      <c r="E9" s="71" t="s">
        <v>18</v>
      </c>
      <c r="F9" s="202"/>
      <c r="G9" s="203"/>
      <c r="H9" s="204"/>
      <c r="I9" s="192"/>
      <c r="J9" s="192"/>
      <c r="K9" s="195"/>
      <c r="L9" s="198"/>
    </row>
    <row r="10" spans="1:24" s="58" customFormat="1" ht="0.75" customHeight="1" x14ac:dyDescent="0.25">
      <c r="A10" s="72"/>
      <c r="B10" s="71"/>
      <c r="C10" s="71"/>
      <c r="D10" s="71"/>
      <c r="E10" s="71"/>
      <c r="F10" s="71"/>
      <c r="G10" s="71"/>
      <c r="H10" s="71"/>
      <c r="I10" s="71"/>
      <c r="J10" s="73"/>
      <c r="K10" s="74"/>
      <c r="L10" s="74"/>
    </row>
    <row r="11" spans="1:24" s="58" customFormat="1" ht="20.100000000000001" customHeight="1" x14ac:dyDescent="0.3">
      <c r="A11" s="75">
        <v>45088</v>
      </c>
      <c r="B11" s="76" t="s">
        <v>27</v>
      </c>
      <c r="C11" s="77">
        <v>69.8</v>
      </c>
      <c r="D11" s="77">
        <v>11.6</v>
      </c>
      <c r="E11" s="77">
        <f>C11-D11</f>
        <v>58.199999999999996</v>
      </c>
      <c r="F11" s="208" t="s">
        <v>113</v>
      </c>
      <c r="G11" s="170"/>
      <c r="H11" s="171"/>
      <c r="I11" s="78" t="s">
        <v>105</v>
      </c>
      <c r="J11" s="79" t="s">
        <v>114</v>
      </c>
      <c r="K11" s="80" t="s">
        <v>20</v>
      </c>
      <c r="L11" s="80" t="s">
        <v>102</v>
      </c>
      <c r="N11" s="58" t="b">
        <f>OR(F11&lt;100,LEN(F11)=2)</f>
        <v>0</v>
      </c>
      <c r="O11" s="58" t="b">
        <f>OR(G11&lt;1000,LEN(G11)=3)</f>
        <v>1</v>
      </c>
      <c r="P11" s="58" t="b">
        <f>IF(H11&lt;1000,TRUE)</f>
        <v>1</v>
      </c>
      <c r="Q11" s="58" t="e">
        <f>OR(#REF!&lt;100000,LEN(#REF!)=5)</f>
        <v>#REF!</v>
      </c>
    </row>
    <row r="12" spans="1:24" s="58" customFormat="1" ht="20.100000000000001" customHeight="1" x14ac:dyDescent="0.3">
      <c r="A12" s="75"/>
      <c r="B12" s="76"/>
      <c r="C12" s="77"/>
      <c r="D12" s="77"/>
      <c r="E12" s="77"/>
      <c r="F12" s="95"/>
      <c r="G12" s="83"/>
      <c r="H12" s="82"/>
      <c r="I12" s="78"/>
      <c r="J12" s="79"/>
      <c r="K12" s="80"/>
      <c r="L12" s="80"/>
    </row>
    <row r="13" spans="1:24" s="58" customFormat="1" ht="20.100000000000001" customHeight="1" x14ac:dyDescent="0.3">
      <c r="A13" s="75">
        <v>45104</v>
      </c>
      <c r="B13" s="76" t="s">
        <v>21</v>
      </c>
      <c r="C13" s="77">
        <v>116.25</v>
      </c>
      <c r="D13" s="77">
        <v>0</v>
      </c>
      <c r="E13" s="77">
        <f t="shared" ref="E13" si="0">C13-D13</f>
        <v>116.25</v>
      </c>
      <c r="F13" s="208" t="s">
        <v>104</v>
      </c>
      <c r="G13" s="170"/>
      <c r="H13" s="171"/>
      <c r="I13" s="78" t="s">
        <v>105</v>
      </c>
      <c r="J13" s="79" t="s">
        <v>115</v>
      </c>
      <c r="K13" s="80" t="s">
        <v>116</v>
      </c>
      <c r="L13" s="80" t="s">
        <v>100</v>
      </c>
    </row>
    <row r="14" spans="1:24" s="58" customFormat="1" ht="20.100000000000001" customHeight="1" x14ac:dyDescent="0.3">
      <c r="A14" s="75"/>
      <c r="B14" s="76"/>
      <c r="C14" s="77"/>
      <c r="D14" s="77"/>
      <c r="E14" s="77"/>
      <c r="F14" s="95"/>
      <c r="G14" s="83"/>
      <c r="H14" s="82"/>
      <c r="I14" s="78"/>
      <c r="J14" s="79"/>
      <c r="K14" s="80"/>
      <c r="L14" s="80"/>
    </row>
    <row r="15" spans="1:24" s="58" customFormat="1" ht="20.100000000000001" customHeight="1" x14ac:dyDescent="0.3">
      <c r="A15" s="75"/>
      <c r="B15" s="76"/>
      <c r="C15" s="77"/>
      <c r="D15" s="77"/>
      <c r="E15" s="77"/>
      <c r="F15" s="95"/>
      <c r="G15" s="83"/>
      <c r="H15" s="82"/>
      <c r="I15" s="78"/>
      <c r="J15" s="79"/>
      <c r="K15" s="80"/>
      <c r="L15" s="80"/>
    </row>
    <row r="16" spans="1:24" s="58" customFormat="1" ht="20.100000000000001" customHeight="1" x14ac:dyDescent="0.3">
      <c r="A16" s="75"/>
      <c r="B16" s="76"/>
      <c r="C16" s="77"/>
      <c r="D16" s="77"/>
      <c r="E16" s="77"/>
      <c r="F16" s="95"/>
      <c r="G16" s="83"/>
      <c r="H16" s="82"/>
      <c r="I16" s="78"/>
      <c r="J16" s="79"/>
      <c r="K16" s="80"/>
      <c r="L16" s="80"/>
    </row>
    <row r="17" spans="1:12" s="58" customFormat="1" ht="20.100000000000001" customHeight="1" x14ac:dyDescent="0.3">
      <c r="A17" s="75"/>
      <c r="B17" s="76"/>
      <c r="C17" s="77"/>
      <c r="D17" s="77"/>
      <c r="E17" s="77"/>
      <c r="F17" s="95"/>
      <c r="G17" s="83"/>
      <c r="H17" s="82"/>
      <c r="I17" s="78"/>
      <c r="J17" s="79"/>
      <c r="K17" s="80"/>
      <c r="L17" s="80"/>
    </row>
    <row r="18" spans="1:12" s="58" customFormat="1" ht="20.100000000000001" customHeight="1" x14ac:dyDescent="0.3">
      <c r="A18" s="75"/>
      <c r="B18" s="76"/>
      <c r="C18" s="77"/>
      <c r="D18" s="77"/>
      <c r="E18" s="77"/>
      <c r="F18" s="95"/>
      <c r="G18" s="83"/>
      <c r="H18" s="82"/>
      <c r="I18" s="78"/>
      <c r="J18" s="79"/>
      <c r="K18" s="80"/>
      <c r="L18" s="80"/>
    </row>
    <row r="19" spans="1:12" s="58" customFormat="1" ht="20.100000000000001" customHeight="1" x14ac:dyDescent="0.3">
      <c r="A19" s="75"/>
      <c r="B19" s="76"/>
      <c r="C19" s="77"/>
      <c r="D19" s="77"/>
      <c r="E19" s="77"/>
      <c r="F19" s="95"/>
      <c r="G19" s="83"/>
      <c r="H19" s="82"/>
      <c r="I19" s="78"/>
      <c r="J19" s="79"/>
      <c r="K19" s="80"/>
      <c r="L19" s="80"/>
    </row>
    <row r="20" spans="1:12" s="58" customFormat="1" ht="20.100000000000001" customHeight="1" x14ac:dyDescent="0.3">
      <c r="A20" s="75"/>
      <c r="B20" s="76"/>
      <c r="C20" s="77"/>
      <c r="D20" s="77"/>
      <c r="E20" s="77"/>
      <c r="F20" s="95"/>
      <c r="G20" s="83"/>
      <c r="H20" s="82"/>
      <c r="I20" s="78"/>
      <c r="J20" s="79"/>
      <c r="K20" s="80"/>
      <c r="L20" s="80"/>
    </row>
    <row r="21" spans="1:12" s="58" customFormat="1" ht="20.100000000000001" customHeight="1" x14ac:dyDescent="0.3">
      <c r="A21" s="75"/>
      <c r="B21" s="76"/>
      <c r="C21" s="77"/>
      <c r="D21" s="77"/>
      <c r="E21" s="77"/>
      <c r="F21" s="95"/>
      <c r="G21" s="83"/>
      <c r="H21" s="82"/>
      <c r="I21" s="78"/>
      <c r="J21" s="79"/>
      <c r="K21" s="80"/>
      <c r="L21" s="80"/>
    </row>
    <row r="22" spans="1:12" s="58" customFormat="1" ht="20.100000000000001" customHeight="1" x14ac:dyDescent="0.3">
      <c r="A22" s="75"/>
      <c r="B22" s="76"/>
      <c r="C22" s="77"/>
      <c r="D22" s="77"/>
      <c r="E22" s="77"/>
      <c r="F22" s="95"/>
      <c r="G22" s="83"/>
      <c r="H22" s="82"/>
      <c r="I22" s="78"/>
      <c r="J22" s="79"/>
      <c r="K22" s="80"/>
      <c r="L22" s="80"/>
    </row>
    <row r="23" spans="1:12" s="58" customFormat="1" ht="18.75" x14ac:dyDescent="0.3">
      <c r="A23" s="75"/>
      <c r="B23" s="76"/>
      <c r="C23" s="77"/>
      <c r="D23" s="77"/>
      <c r="E23" s="77"/>
      <c r="F23" s="95"/>
      <c r="G23" s="83"/>
      <c r="H23" s="82"/>
      <c r="I23" s="78"/>
      <c r="J23" s="79"/>
      <c r="K23" s="80"/>
      <c r="L23" s="80"/>
    </row>
    <row r="24" spans="1:12" s="58" customFormat="1" ht="18.75" x14ac:dyDescent="0.3">
      <c r="A24" s="75"/>
      <c r="B24" s="76"/>
      <c r="C24" s="77"/>
      <c r="D24" s="77"/>
      <c r="E24" s="77"/>
      <c r="F24" s="95"/>
      <c r="G24" s="83"/>
      <c r="H24" s="82"/>
      <c r="I24" s="78"/>
      <c r="J24" s="79"/>
      <c r="K24" s="80"/>
      <c r="L24" s="80"/>
    </row>
    <row r="25" spans="1:12" s="58" customFormat="1" ht="18.75" x14ac:dyDescent="0.3">
      <c r="A25" s="75"/>
      <c r="B25" s="76"/>
      <c r="C25" s="77"/>
      <c r="D25" s="77"/>
      <c r="E25" s="77"/>
      <c r="F25" s="95"/>
      <c r="G25" s="83"/>
      <c r="H25" s="82"/>
      <c r="I25" s="78"/>
      <c r="J25" s="79"/>
      <c r="K25" s="80"/>
      <c r="L25" s="80"/>
    </row>
    <row r="26" spans="1:12" s="58" customFormat="1" ht="18.75" x14ac:dyDescent="0.3">
      <c r="A26" s="75"/>
      <c r="B26" s="76"/>
      <c r="C26" s="77"/>
      <c r="D26" s="77"/>
      <c r="E26" s="77"/>
      <c r="F26" s="95"/>
      <c r="G26" s="83"/>
      <c r="H26" s="82"/>
      <c r="I26" s="78"/>
      <c r="J26" s="79"/>
      <c r="K26" s="80"/>
      <c r="L26" s="80"/>
    </row>
    <row r="27" spans="1:12" s="58" customFormat="1" ht="18.75" x14ac:dyDescent="0.3">
      <c r="A27" s="75"/>
      <c r="B27" s="76"/>
      <c r="C27" s="77"/>
      <c r="D27" s="77"/>
      <c r="E27" s="77"/>
      <c r="F27" s="95"/>
      <c r="G27" s="83"/>
      <c r="H27" s="82"/>
      <c r="I27" s="78"/>
      <c r="J27" s="79"/>
      <c r="K27" s="80"/>
      <c r="L27" s="80"/>
    </row>
    <row r="28" spans="1:12" s="58" customFormat="1" ht="18.75" x14ac:dyDescent="0.3">
      <c r="A28" s="75"/>
      <c r="B28" s="76"/>
      <c r="C28" s="77"/>
      <c r="D28" s="77"/>
      <c r="E28" s="77"/>
      <c r="F28" s="95"/>
      <c r="G28" s="83"/>
      <c r="H28" s="82"/>
      <c r="I28" s="78"/>
      <c r="J28" s="79"/>
      <c r="K28" s="80"/>
      <c r="L28" s="80"/>
    </row>
    <row r="29" spans="1:12" s="58" customFormat="1" ht="18.75" x14ac:dyDescent="0.3">
      <c r="A29" s="75"/>
      <c r="B29" s="76"/>
      <c r="C29" s="77"/>
      <c r="D29" s="77"/>
      <c r="E29" s="77"/>
      <c r="F29" s="208"/>
      <c r="G29" s="170"/>
      <c r="H29" s="171"/>
      <c r="I29" s="78"/>
      <c r="J29" s="79"/>
      <c r="K29" s="80"/>
      <c r="L29" s="80"/>
    </row>
    <row r="30" spans="1:12" s="58" customFormat="1" ht="18.75" thickBot="1" x14ac:dyDescent="0.3">
      <c r="A30" s="172" t="s">
        <v>96</v>
      </c>
      <c r="B30" s="173"/>
      <c r="C30" s="84">
        <f>SUM(C11:C29)</f>
        <v>186.05</v>
      </c>
      <c r="D30" s="84">
        <f t="shared" ref="D30:E30" si="1">SUM(D11:D29)</f>
        <v>11.6</v>
      </c>
      <c r="E30" s="84">
        <f t="shared" si="1"/>
        <v>174.45</v>
      </c>
      <c r="F30" s="174"/>
      <c r="G30" s="175"/>
      <c r="H30" s="176"/>
      <c r="I30" s="85"/>
      <c r="J30" s="86"/>
      <c r="K30" s="87"/>
      <c r="L30" s="88"/>
    </row>
    <row r="33" spans="2:3" s="89" customFormat="1" ht="15.75" x14ac:dyDescent="0.25">
      <c r="B33" s="177" t="s">
        <v>97</v>
      </c>
      <c r="C33" s="178"/>
    </row>
    <row r="34" spans="2:3" s="89" customFormat="1" ht="15" x14ac:dyDescent="0.2">
      <c r="B34" s="90" t="s">
        <v>24</v>
      </c>
      <c r="C34" s="91" t="s">
        <v>25</v>
      </c>
    </row>
    <row r="35" spans="2:3" s="89" customFormat="1" ht="15" x14ac:dyDescent="0.2">
      <c r="B35" s="90" t="s">
        <v>19</v>
      </c>
      <c r="C35" s="91" t="s">
        <v>26</v>
      </c>
    </row>
    <row r="36" spans="2:3" s="89" customFormat="1" ht="15" x14ac:dyDescent="0.2">
      <c r="B36" s="90" t="s">
        <v>27</v>
      </c>
      <c r="C36" s="91" t="s">
        <v>98</v>
      </c>
    </row>
    <row r="37" spans="2:3" s="89" customFormat="1" ht="15" x14ac:dyDescent="0.2">
      <c r="B37" s="90" t="s">
        <v>83</v>
      </c>
      <c r="C37" s="91" t="s">
        <v>99</v>
      </c>
    </row>
    <row r="38" spans="2:3" s="89" customFormat="1" ht="15" x14ac:dyDescent="0.2">
      <c r="B38" s="92" t="s">
        <v>21</v>
      </c>
      <c r="C38" s="93" t="s">
        <v>29</v>
      </c>
    </row>
    <row r="41" spans="2:3" x14ac:dyDescent="0.2">
      <c r="B41" s="168"/>
      <c r="C41" s="168"/>
    </row>
  </sheetData>
  <mergeCells count="17">
    <mergeCell ref="F11:H11"/>
    <mergeCell ref="F29:H29"/>
    <mergeCell ref="B1:D1"/>
    <mergeCell ref="B2:D2"/>
    <mergeCell ref="A5:L5"/>
    <mergeCell ref="A7:A9"/>
    <mergeCell ref="F7:H7"/>
    <mergeCell ref="I7:I9"/>
    <mergeCell ref="J7:J9"/>
    <mergeCell ref="K7:K9"/>
    <mergeCell ref="L7:L9"/>
    <mergeCell ref="F8:H9"/>
    <mergeCell ref="A30:B30"/>
    <mergeCell ref="F30:H30"/>
    <mergeCell ref="B33:C33"/>
    <mergeCell ref="F13:H13"/>
    <mergeCell ref="B41:C41"/>
  </mergeCells>
  <conditionalFormatting sqref="A11:A29">
    <cfRule type="expression" dxfId="78" priority="8" stopIfTrue="1">
      <formula>AND(NOT(ISBLANK(C11)),ISBLANK(A11))</formula>
    </cfRule>
  </conditionalFormatting>
  <conditionalFormatting sqref="B11:B29">
    <cfRule type="expression" dxfId="77" priority="7" stopIfTrue="1">
      <formula>AND(NOT(ISBLANK(C11)),ISBLANK(B11))</formula>
    </cfRule>
  </conditionalFormatting>
  <conditionalFormatting sqref="B1:D2">
    <cfRule type="expression" dxfId="76" priority="5" stopIfTrue="1">
      <formula>ISBLANK(B1)</formula>
    </cfRule>
  </conditionalFormatting>
  <conditionalFormatting sqref="C3">
    <cfRule type="expression" dxfId="75" priority="4" stopIfTrue="1">
      <formula>ISBLANK(C3)</formula>
    </cfRule>
  </conditionalFormatting>
  <conditionalFormatting sqref="E3">
    <cfRule type="expression" dxfId="74" priority="1" stopIfTrue="1">
      <formula>ISBLANK(E3)</formula>
    </cfRule>
  </conditionalFormatting>
  <conditionalFormatting sqref="I11:I29">
    <cfRule type="expression" priority="2" stopIfTrue="1">
      <formula>AND(SUM($N11:$R11)&gt;0,NOT(ISBLANK(I11)))</formula>
    </cfRule>
    <cfRule type="expression" dxfId="73" priority="3" stopIfTrue="1">
      <formula>SUM($N11:$R11)&gt;0</formula>
    </cfRule>
  </conditionalFormatting>
  <conditionalFormatting sqref="J11:L29">
    <cfRule type="expression" dxfId="72" priority="6" stopIfTrue="1">
      <formula>AND(NOT(ISBLANK($C11)),ISBLANK(J11))</formula>
    </cfRule>
  </conditionalFormatting>
  <dataValidations count="3">
    <dataValidation type="textLength" operator="lessThan" allowBlank="1" showInputMessage="1" showErrorMessage="1" sqref="B2:D2" xr:uid="{33CD020C-E955-4CBA-AE5D-B77935B6DDA1}">
      <formula1>250</formula1>
    </dataValidation>
    <dataValidation type="date" allowBlank="1" showInputMessage="1" showErrorMessage="1" sqref="E3 C3" xr:uid="{6D36DAB7-811B-41F5-BD9D-F1CDFAA9D91C}">
      <formula1>44938</formula1>
      <formula2>73031</formula2>
    </dataValidation>
    <dataValidation type="list" allowBlank="1" showInputMessage="1" showErrorMessage="1" sqref="B11:B29" xr:uid="{B541BFD1-69BA-481B-8E53-57F3FFCAB58D}">
      <formula1>$B$34:$B$38</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X32"/>
  <sheetViews>
    <sheetView zoomScale="70" zoomScaleNormal="70" workbookViewId="0">
      <selection activeCell="A25" sqref="A25"/>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86</v>
      </c>
      <c r="B1" s="179" t="s">
        <v>84</v>
      </c>
      <c r="C1" s="180"/>
      <c r="D1" s="180"/>
      <c r="E1" s="56"/>
      <c r="F1" s="56"/>
      <c r="G1" s="56"/>
      <c r="H1" s="56"/>
      <c r="I1" s="56"/>
      <c r="J1" s="57"/>
      <c r="K1" s="57"/>
      <c r="L1" s="57"/>
    </row>
    <row r="2" spans="1:24" s="58" customFormat="1" ht="18" x14ac:dyDescent="0.25">
      <c r="A2" s="59" t="s">
        <v>87</v>
      </c>
      <c r="B2" s="179" t="s">
        <v>160</v>
      </c>
      <c r="C2" s="180"/>
      <c r="D2" s="180"/>
      <c r="E2" s="60"/>
      <c r="F2" s="60"/>
      <c r="G2" s="60"/>
      <c r="H2" s="60"/>
      <c r="I2" s="60"/>
    </row>
    <row r="3" spans="1:24" s="58" customFormat="1" ht="36" x14ac:dyDescent="0.25">
      <c r="A3" s="61" t="s">
        <v>88</v>
      </c>
      <c r="B3" s="62" t="s">
        <v>3</v>
      </c>
      <c r="C3" s="63">
        <v>45089</v>
      </c>
      <c r="D3" s="62" t="s">
        <v>4</v>
      </c>
      <c r="E3" s="63">
        <v>45118</v>
      </c>
      <c r="F3" s="64"/>
    </row>
    <row r="4" spans="1:24" s="58" customFormat="1" ht="18.75" thickBot="1" x14ac:dyDescent="0.3">
      <c r="A4" s="65"/>
      <c r="B4" s="65"/>
      <c r="C4" s="65"/>
      <c r="D4" s="65"/>
      <c r="E4" s="65"/>
      <c r="F4" s="66"/>
      <c r="G4" s="66"/>
      <c r="H4" s="66"/>
      <c r="I4" s="65"/>
      <c r="J4" s="65"/>
      <c r="K4" s="65"/>
    </row>
    <row r="5" spans="1:24" s="58" customFormat="1" ht="18.75" thickBot="1" x14ac:dyDescent="0.3">
      <c r="A5" s="181" t="s">
        <v>89</v>
      </c>
      <c r="B5" s="182"/>
      <c r="C5" s="182"/>
      <c r="D5" s="182"/>
      <c r="E5" s="182"/>
      <c r="F5" s="182"/>
      <c r="G5" s="182"/>
      <c r="H5" s="182"/>
      <c r="I5" s="182"/>
      <c r="J5" s="182"/>
      <c r="K5" s="182"/>
      <c r="L5" s="183"/>
    </row>
    <row r="6" spans="1:24" s="58" customFormat="1" ht="18"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18" x14ac:dyDescent="0.25">
      <c r="A9" s="186"/>
      <c r="B9" s="71"/>
      <c r="C9" s="71" t="s">
        <v>18</v>
      </c>
      <c r="D9" s="71" t="s">
        <v>18</v>
      </c>
      <c r="E9" s="71" t="s">
        <v>18</v>
      </c>
      <c r="F9" s="202"/>
      <c r="G9" s="203"/>
      <c r="H9" s="204"/>
      <c r="I9" s="192"/>
      <c r="J9" s="192"/>
      <c r="K9" s="195"/>
      <c r="L9" s="198"/>
    </row>
    <row r="10" spans="1:24" s="58" customFormat="1" ht="18" x14ac:dyDescent="0.25">
      <c r="A10" s="72"/>
      <c r="B10" s="71"/>
      <c r="C10" s="71"/>
      <c r="D10" s="71"/>
      <c r="E10" s="71"/>
      <c r="F10" s="71"/>
      <c r="G10" s="71"/>
      <c r="H10" s="71"/>
      <c r="I10" s="71"/>
      <c r="J10" s="73"/>
      <c r="K10" s="74"/>
      <c r="L10" s="74"/>
    </row>
    <row r="11" spans="1:24" s="58" customFormat="1" ht="18.75" x14ac:dyDescent="0.3">
      <c r="F11" s="169"/>
      <c r="G11" s="170"/>
      <c r="H11" s="209"/>
      <c r="I11" s="78"/>
      <c r="J11" s="79"/>
      <c r="K11" s="80"/>
      <c r="L11" s="80"/>
      <c r="N11" s="58" t="b">
        <f>OR(F11&lt;100,LEN(F11)=2)</f>
        <v>1</v>
      </c>
      <c r="O11" s="58" t="b">
        <f>OR(G11&lt;1000,LEN(G11)=3)</f>
        <v>1</v>
      </c>
      <c r="P11" s="58" t="b">
        <f>IF(H11&lt;1000,TRUE)</f>
        <v>1</v>
      </c>
      <c r="Q11" s="58" t="e">
        <f>OR(#REF!&lt;100000,LEN(#REF!)=5)</f>
        <v>#REF!</v>
      </c>
    </row>
    <row r="12" spans="1:24" s="58" customFormat="1" ht="18.75" x14ac:dyDescent="0.3">
      <c r="A12" s="75">
        <v>45086</v>
      </c>
      <c r="B12" s="76" t="s">
        <v>19</v>
      </c>
      <c r="C12" s="77">
        <v>9.99</v>
      </c>
      <c r="D12" s="77">
        <v>0</v>
      </c>
      <c r="E12" s="77">
        <v>9.99</v>
      </c>
      <c r="F12" s="58">
        <v>595</v>
      </c>
      <c r="G12" s="83">
        <v>4020</v>
      </c>
      <c r="H12" s="104"/>
      <c r="I12" s="105" t="s">
        <v>156</v>
      </c>
      <c r="J12" s="79" t="s">
        <v>157</v>
      </c>
      <c r="K12" s="80" t="s">
        <v>158</v>
      </c>
      <c r="L12" s="80" t="s">
        <v>159</v>
      </c>
    </row>
    <row r="13" spans="1:24" s="58" customFormat="1" ht="18.75" x14ac:dyDescent="0.3">
      <c r="A13" s="75"/>
      <c r="B13" s="76"/>
      <c r="C13" s="77"/>
      <c r="D13" s="77"/>
      <c r="E13" s="77"/>
      <c r="F13" s="81"/>
      <c r="G13" s="83"/>
      <c r="H13" s="106"/>
      <c r="I13" s="78"/>
      <c r="J13" s="79"/>
      <c r="K13" s="80"/>
      <c r="L13" s="80"/>
    </row>
    <row r="14" spans="1:24" s="58" customFormat="1" ht="18.75" x14ac:dyDescent="0.3">
      <c r="A14" s="75"/>
      <c r="B14" s="76"/>
      <c r="C14" s="77"/>
      <c r="D14" s="77"/>
      <c r="E14" s="77"/>
      <c r="F14" s="81"/>
      <c r="G14" s="83"/>
      <c r="H14" s="82"/>
      <c r="I14" s="78"/>
      <c r="J14" s="79"/>
      <c r="K14" s="80"/>
      <c r="L14" s="80"/>
    </row>
    <row r="15" spans="1:24" s="58" customFormat="1" ht="18.75" x14ac:dyDescent="0.3">
      <c r="A15" s="75"/>
      <c r="B15" s="76"/>
      <c r="C15" s="77"/>
      <c r="D15" s="77"/>
      <c r="E15" s="77"/>
      <c r="F15" s="81"/>
      <c r="G15" s="83"/>
      <c r="H15" s="82"/>
      <c r="I15" s="78"/>
      <c r="J15" s="79"/>
      <c r="K15" s="80"/>
      <c r="L15" s="80"/>
    </row>
    <row r="16" spans="1:24" s="58" customFormat="1" ht="18.75" x14ac:dyDescent="0.3">
      <c r="A16" s="75"/>
      <c r="B16" s="76"/>
      <c r="C16" s="77"/>
      <c r="D16" s="77"/>
      <c r="E16" s="77"/>
      <c r="F16" s="81"/>
      <c r="G16" s="83"/>
      <c r="H16" s="82"/>
      <c r="I16" s="78"/>
      <c r="J16" s="79"/>
      <c r="K16" s="80"/>
      <c r="L16" s="80"/>
    </row>
    <row r="17" spans="1:17" s="58" customFormat="1" ht="18.75" x14ac:dyDescent="0.3">
      <c r="A17" s="75"/>
      <c r="B17" s="76"/>
      <c r="C17" s="77"/>
      <c r="D17" s="77"/>
      <c r="E17" s="77"/>
      <c r="F17" s="81"/>
      <c r="G17" s="83"/>
      <c r="H17" s="82"/>
      <c r="I17" s="78"/>
      <c r="J17" s="79"/>
      <c r="K17" s="80"/>
      <c r="L17" s="80"/>
    </row>
    <row r="18" spans="1:17" s="58" customFormat="1" ht="18.75" x14ac:dyDescent="0.3">
      <c r="A18" s="75"/>
      <c r="B18" s="76"/>
      <c r="C18" s="77"/>
      <c r="D18" s="77"/>
      <c r="E18" s="77"/>
      <c r="F18" s="81"/>
      <c r="G18" s="83"/>
      <c r="H18" s="82"/>
      <c r="I18" s="78"/>
      <c r="J18" s="79"/>
      <c r="K18" s="80"/>
      <c r="L18" s="80"/>
    </row>
    <row r="19" spans="1:17" s="58" customFormat="1" ht="18.75" x14ac:dyDescent="0.3">
      <c r="A19" s="75"/>
      <c r="B19" s="76"/>
      <c r="C19" s="77"/>
      <c r="D19" s="77"/>
      <c r="E19" s="77"/>
      <c r="F19" s="169"/>
      <c r="G19" s="170"/>
      <c r="H19" s="171"/>
      <c r="I19" s="78"/>
      <c r="J19" s="79"/>
      <c r="K19" s="80"/>
      <c r="L19" s="80"/>
      <c r="N19" s="58" t="b">
        <f>OR(F19&lt;100,LEN(F19)=2)</f>
        <v>1</v>
      </c>
      <c r="O19" s="58" t="b">
        <f>OR(G19&lt;1000,LEN(G19)=3)</f>
        <v>1</v>
      </c>
      <c r="P19" s="58" t="b">
        <f>IF(H19&lt;1000,TRUE)</f>
        <v>1</v>
      </c>
      <c r="Q19" s="58" t="e">
        <f>OR(#REF!&lt;100000,LEN(#REF!)=5)</f>
        <v>#REF!</v>
      </c>
    </row>
    <row r="20" spans="1:17" s="58" customFormat="1" ht="18.75" x14ac:dyDescent="0.3">
      <c r="A20" s="75"/>
      <c r="B20" s="76"/>
      <c r="C20" s="77"/>
      <c r="D20" s="77"/>
      <c r="E20" s="77"/>
      <c r="F20" s="169"/>
      <c r="G20" s="170"/>
      <c r="H20" s="171"/>
      <c r="I20" s="78"/>
      <c r="J20" s="79"/>
      <c r="K20" s="80"/>
      <c r="L20" s="80"/>
      <c r="N20" s="58" t="b">
        <f>OR(F20&lt;100,LEN(F20)=2)</f>
        <v>1</v>
      </c>
      <c r="O20" s="58" t="b">
        <f>OR(G20&lt;1000,LEN(G20)=3)</f>
        <v>1</v>
      </c>
      <c r="P20" s="58" t="b">
        <f>IF(H20&lt;1000,TRUE)</f>
        <v>1</v>
      </c>
      <c r="Q20" s="58" t="e">
        <f>OR(#REF!&lt;100000,LEN(#REF!)=5)</f>
        <v>#REF!</v>
      </c>
    </row>
    <row r="21" spans="1:17" s="58" customFormat="1" ht="18.75" thickBot="1" x14ac:dyDescent="0.3">
      <c r="A21" s="172" t="s">
        <v>96</v>
      </c>
      <c r="B21" s="173"/>
      <c r="C21" s="84">
        <f>SUM(C12:C20)</f>
        <v>9.99</v>
      </c>
      <c r="D21" s="84">
        <f>SUM(D12:D20)</f>
        <v>0</v>
      </c>
      <c r="E21" s="84">
        <f>SUM(E12:E20)</f>
        <v>9.99</v>
      </c>
      <c r="F21" s="174"/>
      <c r="G21" s="175"/>
      <c r="H21" s="176"/>
      <c r="I21" s="85"/>
      <c r="J21" s="86"/>
      <c r="K21" s="87"/>
      <c r="L21" s="88"/>
    </row>
    <row r="24" spans="1:17" s="89" customFormat="1" ht="15.75" x14ac:dyDescent="0.25">
      <c r="B24" s="177" t="s">
        <v>97</v>
      </c>
      <c r="C24" s="178"/>
    </row>
    <row r="25" spans="1:17" s="89" customFormat="1" ht="15" x14ac:dyDescent="0.2">
      <c r="B25" s="90" t="s">
        <v>24</v>
      </c>
      <c r="C25" s="91" t="s">
        <v>25</v>
      </c>
    </row>
    <row r="26" spans="1:17" s="89" customFormat="1" ht="15" x14ac:dyDescent="0.2">
      <c r="B26" s="90" t="s">
        <v>19</v>
      </c>
      <c r="C26" s="91" t="s">
        <v>26</v>
      </c>
    </row>
    <row r="27" spans="1:17" s="89" customFormat="1" ht="15" x14ac:dyDescent="0.2">
      <c r="B27" s="90" t="s">
        <v>27</v>
      </c>
      <c r="C27" s="91" t="s">
        <v>98</v>
      </c>
    </row>
    <row r="28" spans="1:17" s="89" customFormat="1" ht="15" x14ac:dyDescent="0.2">
      <c r="B28" s="90" t="s">
        <v>83</v>
      </c>
      <c r="C28" s="91" t="s">
        <v>99</v>
      </c>
    </row>
    <row r="29" spans="1:17" s="89" customFormat="1" ht="15" x14ac:dyDescent="0.2">
      <c r="B29" s="92" t="s">
        <v>21</v>
      </c>
      <c r="C29" s="93" t="s">
        <v>29</v>
      </c>
    </row>
    <row r="32" spans="1:17" x14ac:dyDescent="0.2">
      <c r="B32" s="168"/>
      <c r="C32" s="168"/>
    </row>
  </sheetData>
  <mergeCells count="17">
    <mergeCell ref="B1:D1"/>
    <mergeCell ref="B2:D2"/>
    <mergeCell ref="A5:L5"/>
    <mergeCell ref="A7:A9"/>
    <mergeCell ref="F7:H7"/>
    <mergeCell ref="I7:I9"/>
    <mergeCell ref="J7:J9"/>
    <mergeCell ref="K7:K9"/>
    <mergeCell ref="L7:L9"/>
    <mergeCell ref="F8:H9"/>
    <mergeCell ref="B32:C32"/>
    <mergeCell ref="F11:H11"/>
    <mergeCell ref="F19:H19"/>
    <mergeCell ref="F20:H20"/>
    <mergeCell ref="A21:B21"/>
    <mergeCell ref="F21:H21"/>
    <mergeCell ref="B24:C24"/>
  </mergeCells>
  <conditionalFormatting sqref="A12:A20">
    <cfRule type="expression" dxfId="71" priority="14" stopIfTrue="1">
      <formula>AND(NOT(ISBLANK(C12)),ISBLANK(A12))</formula>
    </cfRule>
  </conditionalFormatting>
  <conditionalFormatting sqref="B12:B20">
    <cfRule type="expression" dxfId="70" priority="13" stopIfTrue="1">
      <formula>AND(NOT(ISBLANK(C12)),ISBLANK(B12))</formula>
    </cfRule>
  </conditionalFormatting>
  <conditionalFormatting sqref="B1:D2">
    <cfRule type="expression" dxfId="69" priority="11" stopIfTrue="1">
      <formula>ISBLANK(B1)</formula>
    </cfRule>
  </conditionalFormatting>
  <conditionalFormatting sqref="C3">
    <cfRule type="expression" dxfId="68" priority="10" stopIfTrue="1">
      <formula>ISBLANK(C3)</formula>
    </cfRule>
  </conditionalFormatting>
  <conditionalFormatting sqref="E3">
    <cfRule type="expression" dxfId="67" priority="7" stopIfTrue="1">
      <formula>ISBLANK(E3)</formula>
    </cfRule>
  </conditionalFormatting>
  <conditionalFormatting sqref="I11">
    <cfRule type="expression" priority="8" stopIfTrue="1">
      <formula>AND(SUM($N11:$R11)&gt;0,NOT(ISBLANK(I11)))</formula>
    </cfRule>
    <cfRule type="expression" dxfId="66" priority="9" stopIfTrue="1">
      <formula>SUM($N11:$R11)&gt;0</formula>
    </cfRule>
  </conditionalFormatting>
  <conditionalFormatting sqref="I12:I20">
    <cfRule type="expression" priority="1" stopIfTrue="1">
      <formula>AND(SUM($N12:$R12)&gt;0,NOT(ISBLANK(I12)))</formula>
    </cfRule>
    <cfRule type="expression" dxfId="65" priority="2" stopIfTrue="1">
      <formula>SUM($N12:$R12)&gt;0</formula>
    </cfRule>
  </conditionalFormatting>
  <conditionalFormatting sqref="J11:L11">
    <cfRule type="expression" dxfId="64" priority="15" stopIfTrue="1">
      <formula>AND(NOT(ISBLANK(#REF!)),ISBLANK(J11))</formula>
    </cfRule>
  </conditionalFormatting>
  <conditionalFormatting sqref="J12:L13">
    <cfRule type="expression" dxfId="63" priority="12" stopIfTrue="1">
      <formula>AND(NOT(ISBLANK($C12)),ISBLANK(J12))</formula>
    </cfRule>
  </conditionalFormatting>
  <conditionalFormatting sqref="J14:L14">
    <cfRule type="expression" dxfId="62" priority="4" stopIfTrue="1">
      <formula>AND(NOT(ISBLANK(#REF!)),ISBLANK(J14))</formula>
    </cfRule>
  </conditionalFormatting>
  <conditionalFormatting sqref="J15:L20">
    <cfRule type="expression" dxfId="61" priority="3" stopIfTrue="1">
      <formula>AND(NOT(ISBLANK($C15)),ISBLANK(J15))</formula>
    </cfRule>
  </conditionalFormatting>
  <dataValidations count="3">
    <dataValidation type="list" allowBlank="1" showInputMessage="1" showErrorMessage="1" sqref="B12:B20" xr:uid="{AAF1EECA-C7E8-47D1-B64E-209D9768C227}">
      <formula1>$B$25:$B$29</formula1>
    </dataValidation>
    <dataValidation type="textLength" operator="lessThan" allowBlank="1" showInputMessage="1" showErrorMessage="1" sqref="B2:D2" xr:uid="{84F0CA65-A7E1-4C09-97BC-2E6727123164}">
      <formula1>250</formula1>
    </dataValidation>
    <dataValidation type="date" allowBlank="1" showInputMessage="1" showErrorMessage="1" sqref="E3 C3" xr:uid="{0E17A0F0-D498-43FF-B186-E35B7003B8EB}">
      <formula1>44938</formula1>
      <formula2>73031</formula2>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CEC0-7A10-457E-B709-687F5E44C6C6}">
  <sheetPr>
    <tabColor theme="4"/>
  </sheetPr>
  <dimension ref="A1:X33"/>
  <sheetViews>
    <sheetView zoomScale="70" zoomScaleNormal="70" workbookViewId="0">
      <selection sqref="A1:L3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87.7109375" bestFit="1" customWidth="1"/>
    <col min="11" max="11" width="27.42578125" customWidth="1"/>
    <col min="12" max="12" width="46.85546875" bestFit="1" customWidth="1"/>
    <col min="14" max="17" width="0" hidden="1" customWidth="1" outlineLevel="1"/>
    <col min="18" max="18" width="9.140625" collapsed="1"/>
  </cols>
  <sheetData>
    <row r="1" spans="1:24" s="58" customFormat="1" ht="18" x14ac:dyDescent="0.25">
      <c r="A1" s="55" t="s">
        <v>86</v>
      </c>
      <c r="B1" s="179" t="s">
        <v>84</v>
      </c>
      <c r="C1" s="180"/>
      <c r="D1" s="180"/>
      <c r="E1" s="56"/>
      <c r="F1" s="56"/>
      <c r="G1" s="56"/>
      <c r="H1" s="56"/>
      <c r="I1" s="56"/>
      <c r="J1" s="57"/>
      <c r="K1" s="57"/>
      <c r="L1" s="57"/>
    </row>
    <row r="2" spans="1:24" s="58" customFormat="1" ht="18" x14ac:dyDescent="0.25">
      <c r="A2" s="59" t="s">
        <v>87</v>
      </c>
      <c r="B2" s="179" t="s">
        <v>160</v>
      </c>
      <c r="C2" s="180"/>
      <c r="D2" s="180"/>
      <c r="E2" s="60"/>
      <c r="F2" s="60"/>
      <c r="G2" s="60"/>
      <c r="H2" s="60"/>
      <c r="I2" s="60"/>
    </row>
    <row r="3" spans="1:24" s="58" customFormat="1" ht="36" x14ac:dyDescent="0.25">
      <c r="A3" s="61" t="s">
        <v>88</v>
      </c>
      <c r="B3" s="62" t="s">
        <v>3</v>
      </c>
      <c r="C3" s="63">
        <v>45089</v>
      </c>
      <c r="D3" s="62" t="s">
        <v>4</v>
      </c>
      <c r="E3" s="63">
        <v>45118</v>
      </c>
      <c r="F3" s="64"/>
    </row>
    <row r="4" spans="1:24" s="58" customFormat="1" ht="18.75" thickBot="1" x14ac:dyDescent="0.3">
      <c r="A4" s="65"/>
      <c r="B4" s="65"/>
      <c r="C4" s="65"/>
      <c r="D4" s="65"/>
      <c r="E4" s="65"/>
      <c r="F4" s="66"/>
      <c r="G4" s="66"/>
      <c r="H4" s="66"/>
      <c r="I4" s="65"/>
      <c r="J4" s="65"/>
      <c r="K4" s="65"/>
    </row>
    <row r="5" spans="1:24" s="58" customFormat="1" ht="18.75" thickBot="1" x14ac:dyDescent="0.3">
      <c r="A5" s="181" t="s">
        <v>89</v>
      </c>
      <c r="B5" s="182"/>
      <c r="C5" s="182"/>
      <c r="D5" s="182"/>
      <c r="E5" s="182"/>
      <c r="F5" s="182"/>
      <c r="G5" s="182"/>
      <c r="H5" s="182"/>
      <c r="I5" s="182"/>
      <c r="J5" s="182"/>
      <c r="K5" s="182"/>
      <c r="L5" s="183"/>
    </row>
    <row r="6" spans="1:24" s="58" customFormat="1" ht="18"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18" x14ac:dyDescent="0.25">
      <c r="A9" s="186"/>
      <c r="B9" s="71"/>
      <c r="C9" s="71" t="s">
        <v>18</v>
      </c>
      <c r="D9" s="71" t="s">
        <v>18</v>
      </c>
      <c r="E9" s="71" t="s">
        <v>18</v>
      </c>
      <c r="F9" s="202"/>
      <c r="G9" s="203"/>
      <c r="H9" s="204"/>
      <c r="I9" s="192"/>
      <c r="J9" s="192"/>
      <c r="K9" s="195"/>
      <c r="L9" s="198"/>
    </row>
    <row r="10" spans="1:24" s="58" customFormat="1" ht="18" x14ac:dyDescent="0.25">
      <c r="A10" s="72"/>
      <c r="B10" s="71"/>
      <c r="C10" s="71"/>
      <c r="D10" s="71"/>
      <c r="E10" s="71"/>
      <c r="F10" s="71"/>
      <c r="G10" s="71"/>
      <c r="H10" s="71"/>
      <c r="I10" s="71"/>
      <c r="J10" s="73"/>
      <c r="K10" s="74"/>
      <c r="L10" s="74"/>
    </row>
    <row r="11" spans="1:24" s="112" customFormat="1" ht="18.75" x14ac:dyDescent="0.3">
      <c r="A11" s="75">
        <v>45088</v>
      </c>
      <c r="B11" s="76" t="s">
        <v>27</v>
      </c>
      <c r="C11" s="77">
        <v>43.59</v>
      </c>
      <c r="D11" s="77">
        <v>7.27</v>
      </c>
      <c r="E11" s="77">
        <v>36.320000000000007</v>
      </c>
      <c r="F11" s="107">
        <v>595</v>
      </c>
      <c r="G11" s="108">
        <v>4001</v>
      </c>
      <c r="H11" s="109"/>
      <c r="I11" s="110" t="s">
        <v>161</v>
      </c>
      <c r="J11" s="80" t="s">
        <v>162</v>
      </c>
      <c r="K11" s="80" t="s">
        <v>20</v>
      </c>
      <c r="L11" s="111" t="s">
        <v>102</v>
      </c>
      <c r="N11" s="112" t="b">
        <v>0</v>
      </c>
      <c r="O11" s="112" t="b">
        <v>0</v>
      </c>
      <c r="P11" s="112" t="b">
        <v>1</v>
      </c>
      <c r="Q11" s="112" t="e">
        <v>#REF!</v>
      </c>
      <c r="S11" s="113"/>
    </row>
    <row r="12" spans="1:24" s="112" customFormat="1" ht="18.75" x14ac:dyDescent="0.3">
      <c r="A12" s="75">
        <v>45101</v>
      </c>
      <c r="B12" s="76" t="s">
        <v>27</v>
      </c>
      <c r="C12" s="77">
        <v>51.87</v>
      </c>
      <c r="D12" s="77">
        <v>8.64</v>
      </c>
      <c r="E12" s="77">
        <v>43.23</v>
      </c>
      <c r="F12" s="107">
        <v>595</v>
      </c>
      <c r="G12" s="108">
        <v>4001</v>
      </c>
      <c r="H12" s="109"/>
      <c r="I12" s="110" t="s">
        <v>161</v>
      </c>
      <c r="J12" s="80" t="s">
        <v>163</v>
      </c>
      <c r="K12" s="80" t="s">
        <v>20</v>
      </c>
      <c r="L12" s="111" t="s">
        <v>102</v>
      </c>
      <c r="N12" s="112" t="e">
        <v>#REF!</v>
      </c>
      <c r="O12" s="112" t="e">
        <v>#REF!</v>
      </c>
      <c r="P12" s="112" t="e">
        <v>#REF!</v>
      </c>
      <c r="Q12" s="112" t="e">
        <v>#REF!</v>
      </c>
      <c r="S12" s="113"/>
    </row>
    <row r="13" spans="1:24" s="112" customFormat="1" ht="18.75" x14ac:dyDescent="0.3">
      <c r="A13" s="75">
        <v>45102</v>
      </c>
      <c r="B13" s="76" t="s">
        <v>27</v>
      </c>
      <c r="C13" s="77">
        <v>59.73</v>
      </c>
      <c r="D13" s="77">
        <v>9.9499999999999993</v>
      </c>
      <c r="E13" s="77">
        <v>49.78</v>
      </c>
      <c r="F13" s="107">
        <v>595</v>
      </c>
      <c r="G13" s="108">
        <v>4202</v>
      </c>
      <c r="H13" s="109"/>
      <c r="I13" s="110" t="s">
        <v>161</v>
      </c>
      <c r="J13" s="80" t="s">
        <v>164</v>
      </c>
      <c r="K13" s="80" t="s">
        <v>20</v>
      </c>
      <c r="L13" s="111" t="s">
        <v>102</v>
      </c>
      <c r="S13" s="113"/>
    </row>
    <row r="14" spans="1:24" s="112" customFormat="1" ht="18.75" x14ac:dyDescent="0.3">
      <c r="A14" s="75">
        <v>45107</v>
      </c>
      <c r="B14" s="76" t="s">
        <v>27</v>
      </c>
      <c r="C14" s="77">
        <v>8.6</v>
      </c>
      <c r="D14" s="77">
        <v>1.43</v>
      </c>
      <c r="E14" s="77">
        <v>7.17</v>
      </c>
      <c r="F14" s="107">
        <v>595</v>
      </c>
      <c r="G14" s="108">
        <v>4257</v>
      </c>
      <c r="H14" s="109"/>
      <c r="I14" s="110" t="s">
        <v>165</v>
      </c>
      <c r="J14" s="80" t="s">
        <v>166</v>
      </c>
      <c r="K14" s="80" t="s">
        <v>20</v>
      </c>
      <c r="L14" s="111" t="s">
        <v>102</v>
      </c>
      <c r="S14" s="113"/>
    </row>
    <row r="15" spans="1:24" s="112" customFormat="1" ht="18.75" x14ac:dyDescent="0.3">
      <c r="A15" s="75">
        <v>45107</v>
      </c>
      <c r="B15" s="76" t="s">
        <v>27</v>
      </c>
      <c r="C15" s="77">
        <v>6.99</v>
      </c>
      <c r="D15" s="77">
        <v>1.17</v>
      </c>
      <c r="E15" s="77">
        <v>5.82</v>
      </c>
      <c r="F15" s="107">
        <v>595</v>
      </c>
      <c r="G15" s="108">
        <v>4257</v>
      </c>
      <c r="H15" s="109"/>
      <c r="I15" s="110" t="s">
        <v>165</v>
      </c>
      <c r="J15" s="114" t="s">
        <v>167</v>
      </c>
      <c r="K15" s="80" t="s">
        <v>20</v>
      </c>
      <c r="L15" s="111" t="s">
        <v>102</v>
      </c>
      <c r="S15" s="113"/>
    </row>
    <row r="16" spans="1:24" s="112" customFormat="1" ht="18.75" x14ac:dyDescent="0.3">
      <c r="A16" s="75">
        <v>45109</v>
      </c>
      <c r="B16" s="76" t="s">
        <v>27</v>
      </c>
      <c r="C16" s="77">
        <v>22.99</v>
      </c>
      <c r="D16" s="77">
        <v>3.83</v>
      </c>
      <c r="E16" s="77">
        <v>19.159999999999997</v>
      </c>
      <c r="F16" s="107">
        <v>595</v>
      </c>
      <c r="G16" s="108">
        <v>4257</v>
      </c>
      <c r="H16" s="109"/>
      <c r="I16" s="110" t="s">
        <v>165</v>
      </c>
      <c r="J16" s="80" t="s">
        <v>168</v>
      </c>
      <c r="K16" s="80" t="s">
        <v>20</v>
      </c>
      <c r="L16" s="111" t="s">
        <v>102</v>
      </c>
      <c r="S16" s="113"/>
    </row>
    <row r="17" spans="1:19" s="125" customFormat="1" ht="75" x14ac:dyDescent="0.2">
      <c r="A17" s="115">
        <v>45109</v>
      </c>
      <c r="B17" s="116" t="s">
        <v>27</v>
      </c>
      <c r="C17" s="117">
        <v>47.54</v>
      </c>
      <c r="D17" s="117">
        <v>7.92</v>
      </c>
      <c r="E17" s="117">
        <v>39.619999999999997</v>
      </c>
      <c r="F17" s="118">
        <v>595</v>
      </c>
      <c r="G17" s="119">
        <v>4257</v>
      </c>
      <c r="H17" s="120"/>
      <c r="I17" s="121" t="s">
        <v>165</v>
      </c>
      <c r="J17" s="122" t="s">
        <v>169</v>
      </c>
      <c r="K17" s="123" t="s">
        <v>20</v>
      </c>
      <c r="L17" s="124" t="s">
        <v>102</v>
      </c>
      <c r="S17" s="126"/>
    </row>
    <row r="18" spans="1:19" s="125" customFormat="1" ht="37.5" x14ac:dyDescent="0.2">
      <c r="A18" s="115">
        <v>45109</v>
      </c>
      <c r="B18" s="116" t="s">
        <v>27</v>
      </c>
      <c r="C18" s="117">
        <v>16.32</v>
      </c>
      <c r="D18" s="117">
        <v>2.73</v>
      </c>
      <c r="E18" s="117">
        <v>13.59</v>
      </c>
      <c r="F18" s="118">
        <v>595</v>
      </c>
      <c r="G18" s="119">
        <v>4257</v>
      </c>
      <c r="H18" s="120"/>
      <c r="I18" s="121" t="s">
        <v>165</v>
      </c>
      <c r="J18" s="122" t="s">
        <v>170</v>
      </c>
      <c r="K18" s="123" t="s">
        <v>20</v>
      </c>
      <c r="L18" s="124" t="s">
        <v>102</v>
      </c>
      <c r="S18" s="126"/>
    </row>
    <row r="19" spans="1:19" s="112" customFormat="1" ht="18.75" x14ac:dyDescent="0.3">
      <c r="A19" s="75">
        <v>45112</v>
      </c>
      <c r="B19" s="76" t="s">
        <v>21</v>
      </c>
      <c r="C19" s="77">
        <v>58.92</v>
      </c>
      <c r="D19" s="77">
        <v>0</v>
      </c>
      <c r="E19" s="77">
        <v>58.92</v>
      </c>
      <c r="F19" s="107">
        <v>595</v>
      </c>
      <c r="G19" s="108">
        <v>4257</v>
      </c>
      <c r="H19" s="109"/>
      <c r="I19" s="110" t="s">
        <v>165</v>
      </c>
      <c r="J19" s="80" t="s">
        <v>171</v>
      </c>
      <c r="K19" s="80" t="s">
        <v>134</v>
      </c>
      <c r="L19" s="111" t="s">
        <v>102</v>
      </c>
      <c r="S19" s="113"/>
    </row>
    <row r="20" spans="1:19" s="112" customFormat="1" ht="18.75" x14ac:dyDescent="0.3">
      <c r="A20" s="75">
        <v>45117</v>
      </c>
      <c r="B20" s="76" t="s">
        <v>27</v>
      </c>
      <c r="C20" s="77">
        <v>8.89</v>
      </c>
      <c r="D20" s="77">
        <v>1.48</v>
      </c>
      <c r="E20" s="77">
        <v>7.41</v>
      </c>
      <c r="F20" s="107">
        <v>595</v>
      </c>
      <c r="G20" s="108">
        <v>4202</v>
      </c>
      <c r="H20" s="109"/>
      <c r="I20" s="78" t="s">
        <v>172</v>
      </c>
      <c r="J20" s="80" t="s">
        <v>173</v>
      </c>
      <c r="K20" s="80" t="s">
        <v>20</v>
      </c>
      <c r="L20" s="111" t="s">
        <v>102</v>
      </c>
      <c r="S20" s="113"/>
    </row>
    <row r="21" spans="1:19" s="58" customFormat="1" ht="18.75" x14ac:dyDescent="0.3">
      <c r="A21" s="75">
        <v>45117</v>
      </c>
      <c r="B21" s="76" t="s">
        <v>27</v>
      </c>
      <c r="C21" s="77">
        <v>26.67</v>
      </c>
      <c r="D21" s="77">
        <v>4.4400000000000004</v>
      </c>
      <c r="E21" s="77">
        <v>22.23</v>
      </c>
      <c r="F21" s="107">
        <v>595</v>
      </c>
      <c r="G21" s="108">
        <v>4202</v>
      </c>
      <c r="H21" s="109"/>
      <c r="I21" s="78" t="s">
        <v>172</v>
      </c>
      <c r="J21" s="80" t="s">
        <v>174</v>
      </c>
      <c r="K21" s="80" t="s">
        <v>20</v>
      </c>
      <c r="L21" s="111" t="s">
        <v>102</v>
      </c>
      <c r="N21" s="58" t="b">
        <f>OR(F21&lt;100,LEN(F21)=2)</f>
        <v>0</v>
      </c>
      <c r="O21" s="58" t="b">
        <f>OR(G21&lt;1000,LEN(G21)=3)</f>
        <v>0</v>
      </c>
      <c r="P21" s="58" t="b">
        <f>IF(H21&lt;1000,TRUE)</f>
        <v>1</v>
      </c>
      <c r="Q21" s="58" t="e">
        <f>OR(#REF!&lt;100000,LEN(#REF!)=5)</f>
        <v>#REF!</v>
      </c>
    </row>
    <row r="22" spans="1:19" s="58" customFormat="1" ht="18.75" thickBot="1" x14ac:dyDescent="0.3">
      <c r="A22" s="172" t="s">
        <v>96</v>
      </c>
      <c r="B22" s="173"/>
      <c r="C22" s="84">
        <f>SUM(C11:C21)</f>
        <v>352.11</v>
      </c>
      <c r="D22" s="84">
        <f>SUM(D11:D21)</f>
        <v>48.859999999999992</v>
      </c>
      <c r="E22" s="84">
        <f>SUM(E11:E21)</f>
        <v>303.25000000000006</v>
      </c>
      <c r="F22" s="174"/>
      <c r="G22" s="175"/>
      <c r="H22" s="176"/>
      <c r="I22" s="85"/>
      <c r="J22" s="86"/>
      <c r="K22" s="87"/>
      <c r="L22" s="88"/>
    </row>
    <row r="25" spans="1:19" s="89" customFormat="1" ht="15.75" x14ac:dyDescent="0.25">
      <c r="B25" s="177" t="s">
        <v>97</v>
      </c>
      <c r="C25" s="178"/>
    </row>
    <row r="26" spans="1:19" s="89" customFormat="1" ht="15" x14ac:dyDescent="0.2">
      <c r="B26" s="90" t="s">
        <v>24</v>
      </c>
      <c r="C26" s="91" t="s">
        <v>25</v>
      </c>
    </row>
    <row r="27" spans="1:19" s="89" customFormat="1" ht="15" x14ac:dyDescent="0.2">
      <c r="B27" s="90" t="s">
        <v>19</v>
      </c>
      <c r="C27" s="91" t="s">
        <v>26</v>
      </c>
    </row>
    <row r="28" spans="1:19" s="89" customFormat="1" ht="15" x14ac:dyDescent="0.2">
      <c r="B28" s="90" t="s">
        <v>27</v>
      </c>
      <c r="C28" s="91" t="s">
        <v>98</v>
      </c>
    </row>
    <row r="29" spans="1:19" s="89" customFormat="1" ht="15" x14ac:dyDescent="0.2">
      <c r="B29" s="90" t="s">
        <v>83</v>
      </c>
      <c r="C29" s="91" t="s">
        <v>99</v>
      </c>
    </row>
    <row r="30" spans="1:19" s="89" customFormat="1" ht="15" x14ac:dyDescent="0.2">
      <c r="B30" s="92" t="s">
        <v>21</v>
      </c>
      <c r="C30" s="93" t="s">
        <v>29</v>
      </c>
    </row>
    <row r="33" spans="2:3" x14ac:dyDescent="0.2">
      <c r="B33" s="168"/>
      <c r="C33" s="168"/>
    </row>
  </sheetData>
  <mergeCells count="14">
    <mergeCell ref="A22:B22"/>
    <mergeCell ref="F22:H22"/>
    <mergeCell ref="B25:C25"/>
    <mergeCell ref="B33:C33"/>
    <mergeCell ref="B1:D1"/>
    <mergeCell ref="B2:D2"/>
    <mergeCell ref="A5:L5"/>
    <mergeCell ref="A7:A9"/>
    <mergeCell ref="F7:H7"/>
    <mergeCell ref="I7:I9"/>
    <mergeCell ref="J7:J9"/>
    <mergeCell ref="K7:K9"/>
    <mergeCell ref="L7:L9"/>
    <mergeCell ref="F8:H9"/>
  </mergeCells>
  <conditionalFormatting sqref="A11:A21">
    <cfRule type="expression" dxfId="60" priority="21" stopIfTrue="1">
      <formula>AND(NOT(ISBLANK(C11)),ISBLANK(A11))</formula>
    </cfRule>
  </conditionalFormatting>
  <conditionalFormatting sqref="B11:B21">
    <cfRule type="expression" dxfId="59" priority="19" stopIfTrue="1">
      <formula>AND(NOT(ISBLANK(C11)),ISBLANK(B11))</formula>
    </cfRule>
  </conditionalFormatting>
  <conditionalFormatting sqref="B1:D2">
    <cfRule type="expression" dxfId="58" priority="25" stopIfTrue="1">
      <formula>ISBLANK(B1)</formula>
    </cfRule>
  </conditionalFormatting>
  <conditionalFormatting sqref="C3">
    <cfRule type="expression" dxfId="57" priority="24" stopIfTrue="1">
      <formula>ISBLANK(C3)</formula>
    </cfRule>
  </conditionalFormatting>
  <conditionalFormatting sqref="E3">
    <cfRule type="expression" dxfId="56" priority="23" stopIfTrue="1">
      <formula>ISBLANK(E3)</formula>
    </cfRule>
  </conditionalFormatting>
  <conditionalFormatting sqref="I11:I12">
    <cfRule type="expression" priority="15" stopIfTrue="1">
      <formula>AND(SUM(#REF!)&gt;0,NOT(ISBLANK(I11)))</formula>
    </cfRule>
    <cfRule type="expression" dxfId="55" priority="16" stopIfTrue="1">
      <formula>SUM(#REF!)&gt;0</formula>
    </cfRule>
  </conditionalFormatting>
  <conditionalFormatting sqref="I12">
    <cfRule type="expression" priority="17" stopIfTrue="1">
      <formula>AND(SUM(#REF!)&gt;0,NOT(ISBLANK(I12)))</formula>
    </cfRule>
    <cfRule type="expression" dxfId="54" priority="18" stopIfTrue="1">
      <formula>SUM(#REF!)&gt;0</formula>
    </cfRule>
  </conditionalFormatting>
  <conditionalFormatting sqref="I13:I19">
    <cfRule type="expression" priority="7" stopIfTrue="1">
      <formula>AND(SUM(#REF!)&gt;0,NOT(ISBLANK(I13)))</formula>
    </cfRule>
    <cfRule type="expression" dxfId="53" priority="8" stopIfTrue="1">
      <formula>SUM(#REF!)&gt;0</formula>
    </cfRule>
  </conditionalFormatting>
  <conditionalFormatting sqref="I20:I21">
    <cfRule type="expression" priority="3" stopIfTrue="1">
      <formula>AND(SUM($N20:$R20)&gt;0,NOT(ISBLANK(I20)))</formula>
    </cfRule>
    <cfRule type="expression" dxfId="52" priority="4" stopIfTrue="1">
      <formula>SUM($N20:$R20)&gt;0</formula>
    </cfRule>
    <cfRule type="expression" priority="5" stopIfTrue="1">
      <formula>AND(SUM(#REF!)&gt;0,NOT(ISBLANK(I20)))</formula>
    </cfRule>
    <cfRule type="expression" dxfId="51" priority="6" stopIfTrue="1">
      <formula>SUM(#REF!)&gt;0</formula>
    </cfRule>
  </conditionalFormatting>
  <conditionalFormatting sqref="J15:J16">
    <cfRule type="expression" dxfId="50" priority="14" stopIfTrue="1">
      <formula>AND(NOT(ISBLANK($C15)),ISBLANK(J15))</formula>
    </cfRule>
  </conditionalFormatting>
  <conditionalFormatting sqref="J17:J18">
    <cfRule type="expression" dxfId="49" priority="1" stopIfTrue="1">
      <formula>AND(NOT(ISBLANK($C16)),ISBLANK(J17))</formula>
    </cfRule>
  </conditionalFormatting>
  <conditionalFormatting sqref="J11:K14">
    <cfRule type="expression" dxfId="48" priority="20" stopIfTrue="1">
      <formula>AND(NOT(ISBLANK($C11)),ISBLANK(J11))</formula>
    </cfRule>
  </conditionalFormatting>
  <conditionalFormatting sqref="J19:K21">
    <cfRule type="expression" dxfId="47" priority="2" stopIfTrue="1">
      <formula>AND(NOT(ISBLANK($C19)),ISBLANK(J19))</formula>
    </cfRule>
  </conditionalFormatting>
  <conditionalFormatting sqref="K15:K18">
    <cfRule type="expression" dxfId="46" priority="13" stopIfTrue="1">
      <formula>AND(NOT(ISBLANK($C15)),ISBLANK(K15))</formula>
    </cfRule>
  </conditionalFormatting>
  <conditionalFormatting sqref="L11:L21">
    <cfRule type="expression" dxfId="45" priority="22" stopIfTrue="1">
      <formula>AND(NOT(ISBLANK($C11)),ISBLANK(L11))</formula>
    </cfRule>
  </conditionalFormatting>
  <dataValidations count="3">
    <dataValidation type="list" allowBlank="1" showInputMessage="1" showErrorMessage="1" sqref="B11:B21" xr:uid="{6879EA3D-9A5C-43C1-82C5-23C96F3C66ED}">
      <formula1>$B$27:$B$31</formula1>
    </dataValidation>
    <dataValidation type="textLength" operator="lessThan" allowBlank="1" showInputMessage="1" showErrorMessage="1" sqref="B2:D2" xr:uid="{69DA805F-32C0-4A4B-8675-681BB6F0808E}">
      <formula1>250</formula1>
    </dataValidation>
    <dataValidation type="date" allowBlank="1" showInputMessage="1" showErrorMessage="1" sqref="E3 C3" xr:uid="{B0CC3ACE-0973-412A-81D4-10B27B99CE21}">
      <formula1>44938</formula1>
      <formula2>73031</formula2>
    </dataValidation>
  </dataValidation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134ED-175B-46F9-B6F6-EB3DF8AEE8A2}">
  <sheetPr>
    <tabColor rgb="FF00B0F0"/>
  </sheetPr>
  <dimension ref="A1:X46"/>
  <sheetViews>
    <sheetView tabSelected="1" zoomScale="55" zoomScaleNormal="55" workbookViewId="0">
      <selection activeCell="A11" sqref="A11:XFD11"/>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57.85546875" bestFit="1"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36.75" customHeight="1" x14ac:dyDescent="0.25">
      <c r="A1" s="55" t="s">
        <v>86</v>
      </c>
      <c r="B1" s="179" t="s">
        <v>84</v>
      </c>
      <c r="C1" s="180"/>
      <c r="D1" s="180"/>
      <c r="E1" s="56"/>
      <c r="F1" s="56"/>
      <c r="G1" s="56"/>
      <c r="H1" s="56"/>
      <c r="I1" s="56"/>
      <c r="J1" s="57"/>
      <c r="K1" s="57"/>
      <c r="L1" s="57"/>
    </row>
    <row r="2" spans="1:24" s="58" customFormat="1" ht="36.75" customHeight="1" x14ac:dyDescent="0.25">
      <c r="A2" s="59" t="s">
        <v>87</v>
      </c>
      <c r="B2" s="179" t="s">
        <v>160</v>
      </c>
      <c r="C2" s="180"/>
      <c r="D2" s="180"/>
      <c r="E2" s="60"/>
      <c r="F2" s="60"/>
      <c r="G2" s="60"/>
      <c r="H2" s="60"/>
      <c r="I2" s="60"/>
    </row>
    <row r="3" spans="1:24" s="58" customFormat="1" ht="36" customHeight="1" x14ac:dyDescent="0.25">
      <c r="A3" s="61" t="s">
        <v>88</v>
      </c>
      <c r="B3" s="62" t="s">
        <v>3</v>
      </c>
      <c r="C3" s="63">
        <v>45089</v>
      </c>
      <c r="D3" s="62" t="s">
        <v>4</v>
      </c>
      <c r="E3" s="63">
        <v>45118</v>
      </c>
      <c r="F3" s="64"/>
    </row>
    <row r="4" spans="1:24" s="58" customFormat="1" ht="21.75" customHeight="1" thickBot="1" x14ac:dyDescent="0.3">
      <c r="A4" s="65"/>
      <c r="B4" s="65"/>
      <c r="C4" s="65"/>
      <c r="D4" s="65"/>
      <c r="E4" s="65"/>
      <c r="F4" s="66"/>
      <c r="G4" s="66"/>
      <c r="H4" s="66"/>
      <c r="I4" s="65"/>
      <c r="J4" s="65"/>
      <c r="K4" s="65"/>
    </row>
    <row r="5" spans="1:24" s="58" customFormat="1" ht="36" customHeight="1" thickBot="1" x14ac:dyDescent="0.3">
      <c r="A5" s="181" t="s">
        <v>89</v>
      </c>
      <c r="B5" s="182"/>
      <c r="C5" s="182"/>
      <c r="D5" s="182"/>
      <c r="E5" s="182"/>
      <c r="F5" s="182"/>
      <c r="G5" s="182"/>
      <c r="H5" s="182"/>
      <c r="I5" s="182"/>
      <c r="J5" s="182"/>
      <c r="K5" s="182"/>
      <c r="L5" s="183"/>
    </row>
    <row r="6" spans="1:24" s="58" customFormat="1" ht="21.75" customHeight="1"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32.25" customHeight="1" x14ac:dyDescent="0.25">
      <c r="A9" s="186"/>
      <c r="B9" s="71"/>
      <c r="C9" s="71" t="s">
        <v>18</v>
      </c>
      <c r="D9" s="71" t="s">
        <v>18</v>
      </c>
      <c r="E9" s="71" t="s">
        <v>18</v>
      </c>
      <c r="F9" s="202"/>
      <c r="G9" s="203"/>
      <c r="H9" s="204"/>
      <c r="I9" s="192"/>
      <c r="J9" s="192"/>
      <c r="K9" s="195"/>
      <c r="L9" s="198"/>
    </row>
    <row r="10" spans="1:24" s="58" customFormat="1" ht="0.75" customHeight="1" x14ac:dyDescent="0.25">
      <c r="A10" s="72"/>
      <c r="B10" s="71"/>
      <c r="C10" s="71"/>
      <c r="D10" s="71"/>
      <c r="E10" s="71"/>
      <c r="F10" s="71"/>
      <c r="G10" s="71"/>
      <c r="H10" s="71"/>
      <c r="I10" s="71"/>
      <c r="J10" s="73"/>
      <c r="K10" s="74"/>
      <c r="L10" s="74"/>
    </row>
    <row r="11" spans="1:24" s="163" customFormat="1" ht="20.100000000000001" customHeight="1" x14ac:dyDescent="0.3">
      <c r="A11" s="154">
        <v>45086</v>
      </c>
      <c r="B11" s="155" t="s">
        <v>19</v>
      </c>
      <c r="C11" s="156">
        <v>129.9</v>
      </c>
      <c r="D11" s="156"/>
      <c r="E11" s="156">
        <v>129.9</v>
      </c>
      <c r="F11" s="157">
        <v>611</v>
      </c>
      <c r="G11" s="158">
        <v>4200</v>
      </c>
      <c r="H11" s="159">
        <v>61111</v>
      </c>
      <c r="I11" s="160" t="s">
        <v>199</v>
      </c>
      <c r="J11" s="161" t="s">
        <v>200</v>
      </c>
      <c r="K11" s="162" t="s">
        <v>201</v>
      </c>
      <c r="L11" s="162" t="s">
        <v>100</v>
      </c>
      <c r="N11" s="163" t="b">
        <f>OR(F11&lt;100,LEN(F11)=2)</f>
        <v>0</v>
      </c>
      <c r="O11" s="163" t="b">
        <f>OR(G11&lt;1000,LEN(G11)=3)</f>
        <v>0</v>
      </c>
      <c r="P11" s="163" t="b">
        <f>IF(H11&lt;1000,TRUE)</f>
        <v>0</v>
      </c>
      <c r="Q11" s="163" t="e">
        <f>OR(#REF!&lt;100000,LEN(#REF!)=5)</f>
        <v>#REF!</v>
      </c>
    </row>
    <row r="12" spans="1:24" s="58" customFormat="1" ht="20.100000000000001" customHeight="1" x14ac:dyDescent="0.3">
      <c r="A12" s="75">
        <v>45091</v>
      </c>
      <c r="B12" s="76" t="s">
        <v>27</v>
      </c>
      <c r="C12" s="77">
        <v>174</v>
      </c>
      <c r="D12" s="77">
        <v>29</v>
      </c>
      <c r="E12" s="77">
        <v>145</v>
      </c>
      <c r="F12" s="81">
        <v>611</v>
      </c>
      <c r="G12" s="83">
        <v>4200</v>
      </c>
      <c r="H12" s="82">
        <v>61111</v>
      </c>
      <c r="I12" s="78" t="s">
        <v>199</v>
      </c>
      <c r="J12" s="79" t="s">
        <v>202</v>
      </c>
      <c r="K12" s="80" t="s">
        <v>203</v>
      </c>
      <c r="L12" s="80" t="s">
        <v>100</v>
      </c>
    </row>
    <row r="13" spans="1:24" s="58" customFormat="1" ht="20.100000000000001" customHeight="1" x14ac:dyDescent="0.3">
      <c r="A13" s="75">
        <v>45092</v>
      </c>
      <c r="B13" s="76" t="s">
        <v>19</v>
      </c>
      <c r="C13" s="77">
        <v>250</v>
      </c>
      <c r="D13" s="77"/>
      <c r="E13" s="77">
        <v>250</v>
      </c>
      <c r="F13" s="81">
        <v>611</v>
      </c>
      <c r="G13" s="83">
        <v>4200</v>
      </c>
      <c r="H13" s="82">
        <v>61128</v>
      </c>
      <c r="I13" s="78" t="s">
        <v>199</v>
      </c>
      <c r="J13" s="79" t="s">
        <v>204</v>
      </c>
      <c r="K13" s="80" t="s">
        <v>205</v>
      </c>
      <c r="L13" s="80" t="s">
        <v>190</v>
      </c>
    </row>
    <row r="14" spans="1:24" s="58" customFormat="1" ht="20.100000000000001" customHeight="1" x14ac:dyDescent="0.3">
      <c r="A14" s="75">
        <v>45094</v>
      </c>
      <c r="B14" s="76" t="s">
        <v>19</v>
      </c>
      <c r="C14" s="77">
        <v>250</v>
      </c>
      <c r="D14" s="77"/>
      <c r="E14" s="77">
        <v>250</v>
      </c>
      <c r="F14" s="81">
        <v>611</v>
      </c>
      <c r="G14" s="83">
        <v>4200</v>
      </c>
      <c r="H14" s="82">
        <v>61106</v>
      </c>
      <c r="I14" s="78" t="s">
        <v>199</v>
      </c>
      <c r="J14" s="79" t="s">
        <v>217</v>
      </c>
      <c r="K14" s="80" t="s">
        <v>205</v>
      </c>
      <c r="L14" s="80" t="s">
        <v>190</v>
      </c>
    </row>
    <row r="15" spans="1:24" s="58" customFormat="1" ht="20.100000000000001" customHeight="1" x14ac:dyDescent="0.3">
      <c r="A15" s="75">
        <v>45096</v>
      </c>
      <c r="B15" s="76" t="s">
        <v>19</v>
      </c>
      <c r="C15" s="77">
        <v>500</v>
      </c>
      <c r="D15" s="77"/>
      <c r="E15" s="77">
        <v>500</v>
      </c>
      <c r="F15" s="81">
        <v>611</v>
      </c>
      <c r="G15" s="83">
        <v>4200</v>
      </c>
      <c r="H15" s="82">
        <v>61106</v>
      </c>
      <c r="I15" s="78" t="s">
        <v>199</v>
      </c>
      <c r="J15" s="79" t="s">
        <v>218</v>
      </c>
      <c r="K15" s="80" t="s">
        <v>206</v>
      </c>
      <c r="L15" s="80" t="s">
        <v>190</v>
      </c>
    </row>
    <row r="16" spans="1:24" s="58" customFormat="1" ht="20.100000000000001" customHeight="1" x14ac:dyDescent="0.3">
      <c r="A16" s="75">
        <v>45099</v>
      </c>
      <c r="B16" s="76" t="s">
        <v>19</v>
      </c>
      <c r="C16" s="77">
        <v>500</v>
      </c>
      <c r="D16" s="77"/>
      <c r="E16" s="77">
        <v>500</v>
      </c>
      <c r="F16" s="81">
        <v>611</v>
      </c>
      <c r="G16" s="83">
        <v>4200</v>
      </c>
      <c r="H16" s="82">
        <v>61106</v>
      </c>
      <c r="I16" s="78" t="s">
        <v>199</v>
      </c>
      <c r="J16" s="79" t="s">
        <v>219</v>
      </c>
      <c r="K16" s="80" t="s">
        <v>206</v>
      </c>
      <c r="L16" s="80" t="s">
        <v>190</v>
      </c>
    </row>
    <row r="17" spans="1:12" s="58" customFormat="1" ht="20.100000000000001" customHeight="1" x14ac:dyDescent="0.3">
      <c r="A17" s="75">
        <v>45100</v>
      </c>
      <c r="B17" s="76" t="s">
        <v>19</v>
      </c>
      <c r="C17" s="77">
        <v>250</v>
      </c>
      <c r="D17" s="77"/>
      <c r="E17" s="77">
        <v>250</v>
      </c>
      <c r="F17" s="81">
        <v>611</v>
      </c>
      <c r="G17" s="83">
        <v>4200</v>
      </c>
      <c r="H17" s="82">
        <v>61106</v>
      </c>
      <c r="I17" s="78" t="s">
        <v>199</v>
      </c>
      <c r="J17" s="79" t="s">
        <v>220</v>
      </c>
      <c r="K17" s="80" t="s">
        <v>205</v>
      </c>
      <c r="L17" s="80" t="s">
        <v>190</v>
      </c>
    </row>
    <row r="18" spans="1:12" s="58" customFormat="1" ht="20.100000000000001" customHeight="1" x14ac:dyDescent="0.3">
      <c r="A18" s="143">
        <v>45101</v>
      </c>
      <c r="B18" s="144" t="s">
        <v>19</v>
      </c>
      <c r="C18" s="145">
        <v>500</v>
      </c>
      <c r="D18" s="145"/>
      <c r="E18" s="145">
        <v>500</v>
      </c>
      <c r="F18" s="146">
        <v>595</v>
      </c>
      <c r="G18" s="147">
        <v>4200</v>
      </c>
      <c r="H18" s="142">
        <v>59510</v>
      </c>
      <c r="I18" s="78" t="s">
        <v>199</v>
      </c>
      <c r="J18" s="148" t="s">
        <v>221</v>
      </c>
      <c r="K18" s="149" t="s">
        <v>206</v>
      </c>
      <c r="L18" s="80" t="s">
        <v>190</v>
      </c>
    </row>
    <row r="19" spans="1:12" s="58" customFormat="1" ht="20.100000000000001" customHeight="1" x14ac:dyDescent="0.3">
      <c r="A19" s="143">
        <v>45103</v>
      </c>
      <c r="B19" s="144" t="s">
        <v>19</v>
      </c>
      <c r="C19" s="145">
        <v>500</v>
      </c>
      <c r="D19" s="145"/>
      <c r="E19" s="145">
        <v>500</v>
      </c>
      <c r="F19" s="146">
        <v>611</v>
      </c>
      <c r="G19" s="147">
        <v>4200</v>
      </c>
      <c r="H19" s="142">
        <v>61106</v>
      </c>
      <c r="I19" s="78" t="s">
        <v>199</v>
      </c>
      <c r="J19" s="148" t="s">
        <v>222</v>
      </c>
      <c r="K19" s="149" t="s">
        <v>206</v>
      </c>
      <c r="L19" s="80" t="s">
        <v>190</v>
      </c>
    </row>
    <row r="20" spans="1:12" s="58" customFormat="1" ht="20.100000000000001" customHeight="1" x14ac:dyDescent="0.3">
      <c r="A20" s="143">
        <v>45105</v>
      </c>
      <c r="B20" s="144" t="s">
        <v>19</v>
      </c>
      <c r="C20" s="145">
        <v>250</v>
      </c>
      <c r="D20" s="145"/>
      <c r="E20" s="145">
        <v>250</v>
      </c>
      <c r="F20" s="146">
        <v>611</v>
      </c>
      <c r="G20" s="147">
        <v>4200</v>
      </c>
      <c r="H20" s="142">
        <v>61106</v>
      </c>
      <c r="I20" s="78" t="s">
        <v>199</v>
      </c>
      <c r="J20" s="148" t="s">
        <v>217</v>
      </c>
      <c r="K20" s="149" t="s">
        <v>205</v>
      </c>
      <c r="L20" s="80" t="s">
        <v>190</v>
      </c>
    </row>
    <row r="21" spans="1:12" s="58" customFormat="1" ht="20.100000000000001" customHeight="1" x14ac:dyDescent="0.3">
      <c r="A21" s="143">
        <v>45105</v>
      </c>
      <c r="B21" s="144" t="s">
        <v>19</v>
      </c>
      <c r="C21" s="145">
        <v>250</v>
      </c>
      <c r="D21" s="145"/>
      <c r="E21" s="145">
        <v>250</v>
      </c>
      <c r="F21" s="146">
        <v>611</v>
      </c>
      <c r="G21" s="147">
        <v>4200</v>
      </c>
      <c r="H21" s="142">
        <v>61106</v>
      </c>
      <c r="I21" s="78" t="s">
        <v>199</v>
      </c>
      <c r="J21" s="148" t="s">
        <v>223</v>
      </c>
      <c r="K21" s="149" t="s">
        <v>205</v>
      </c>
      <c r="L21" s="80" t="s">
        <v>190</v>
      </c>
    </row>
    <row r="22" spans="1:12" s="58" customFormat="1" ht="20.100000000000001" customHeight="1" x14ac:dyDescent="0.3">
      <c r="A22" s="143">
        <v>45105</v>
      </c>
      <c r="B22" s="144" t="s">
        <v>19</v>
      </c>
      <c r="C22" s="145">
        <v>500</v>
      </c>
      <c r="D22" s="145"/>
      <c r="E22" s="145">
        <v>500</v>
      </c>
      <c r="F22" s="146">
        <v>595</v>
      </c>
      <c r="G22" s="147">
        <v>4200</v>
      </c>
      <c r="H22" s="142">
        <v>59510</v>
      </c>
      <c r="I22" s="78" t="s">
        <v>199</v>
      </c>
      <c r="J22" s="148" t="s">
        <v>224</v>
      </c>
      <c r="K22" s="149" t="s">
        <v>206</v>
      </c>
      <c r="L22" s="80" t="s">
        <v>190</v>
      </c>
    </row>
    <row r="23" spans="1:12" s="58" customFormat="1" ht="20.100000000000001" customHeight="1" x14ac:dyDescent="0.3">
      <c r="A23" s="143">
        <v>45106</v>
      </c>
      <c r="B23" s="144" t="s">
        <v>19</v>
      </c>
      <c r="C23" s="145">
        <v>250</v>
      </c>
      <c r="D23" s="145"/>
      <c r="E23" s="145">
        <v>250</v>
      </c>
      <c r="F23" s="146">
        <v>611</v>
      </c>
      <c r="G23" s="147">
        <v>4200</v>
      </c>
      <c r="H23" s="142">
        <v>61106</v>
      </c>
      <c r="I23" s="78" t="s">
        <v>199</v>
      </c>
      <c r="J23" s="148" t="s">
        <v>223</v>
      </c>
      <c r="K23" s="149" t="s">
        <v>205</v>
      </c>
      <c r="L23" s="80" t="s">
        <v>190</v>
      </c>
    </row>
    <row r="24" spans="1:12" s="58" customFormat="1" ht="20.100000000000001" customHeight="1" x14ac:dyDescent="0.3">
      <c r="A24" s="143">
        <v>45107</v>
      </c>
      <c r="B24" s="144" t="s">
        <v>19</v>
      </c>
      <c r="C24" s="145">
        <v>250</v>
      </c>
      <c r="D24" s="145"/>
      <c r="E24" s="145">
        <v>250</v>
      </c>
      <c r="F24" s="146">
        <v>595</v>
      </c>
      <c r="G24" s="147">
        <v>4200</v>
      </c>
      <c r="H24" s="142">
        <v>59510</v>
      </c>
      <c r="I24" s="78" t="s">
        <v>199</v>
      </c>
      <c r="J24" s="148" t="s">
        <v>207</v>
      </c>
      <c r="K24" s="149" t="s">
        <v>205</v>
      </c>
      <c r="L24" s="80" t="s">
        <v>190</v>
      </c>
    </row>
    <row r="25" spans="1:12" s="58" customFormat="1" ht="20.100000000000001" customHeight="1" x14ac:dyDescent="0.3">
      <c r="A25" s="143">
        <v>45108</v>
      </c>
      <c r="B25" s="144" t="s">
        <v>19</v>
      </c>
      <c r="C25" s="145">
        <v>313.36</v>
      </c>
      <c r="D25" s="145"/>
      <c r="E25" s="145">
        <v>313.36</v>
      </c>
      <c r="F25" s="146">
        <v>595</v>
      </c>
      <c r="G25" s="147">
        <v>4200</v>
      </c>
      <c r="H25" s="142">
        <v>59510</v>
      </c>
      <c r="I25" s="78" t="s">
        <v>199</v>
      </c>
      <c r="J25" s="148" t="s">
        <v>225</v>
      </c>
      <c r="K25" s="149" t="s">
        <v>206</v>
      </c>
      <c r="L25" s="80" t="s">
        <v>190</v>
      </c>
    </row>
    <row r="26" spans="1:12" s="58" customFormat="1" ht="20.100000000000001" customHeight="1" x14ac:dyDescent="0.3">
      <c r="A26" s="143">
        <v>45108</v>
      </c>
      <c r="B26" s="144" t="s">
        <v>19</v>
      </c>
      <c r="C26" s="145">
        <v>550.79</v>
      </c>
      <c r="D26" s="145"/>
      <c r="E26" s="145">
        <v>550.79</v>
      </c>
      <c r="F26" s="146">
        <v>611</v>
      </c>
      <c r="G26" s="147">
        <v>4200</v>
      </c>
      <c r="H26" s="142">
        <v>61106</v>
      </c>
      <c r="I26" s="78" t="s">
        <v>199</v>
      </c>
      <c r="J26" s="148" t="s">
        <v>218</v>
      </c>
      <c r="K26" s="149" t="s">
        <v>206</v>
      </c>
      <c r="L26" s="80" t="s">
        <v>190</v>
      </c>
    </row>
    <row r="27" spans="1:12" s="58" customFormat="1" ht="20.100000000000001" customHeight="1" x14ac:dyDescent="0.3">
      <c r="A27" s="143">
        <v>45108</v>
      </c>
      <c r="B27" s="144" t="s">
        <v>19</v>
      </c>
      <c r="C27" s="145">
        <v>128.97</v>
      </c>
      <c r="D27" s="145"/>
      <c r="E27" s="145">
        <v>128.97</v>
      </c>
      <c r="F27" s="146">
        <v>611</v>
      </c>
      <c r="G27" s="147">
        <v>4200</v>
      </c>
      <c r="H27" s="142">
        <v>61106</v>
      </c>
      <c r="I27" s="78" t="s">
        <v>199</v>
      </c>
      <c r="J27" s="148" t="s">
        <v>223</v>
      </c>
      <c r="K27" s="149" t="s">
        <v>205</v>
      </c>
      <c r="L27" s="80" t="s">
        <v>190</v>
      </c>
    </row>
    <row r="28" spans="1:12" s="58" customFormat="1" ht="20.100000000000001" customHeight="1" x14ac:dyDescent="0.3">
      <c r="A28" s="143">
        <v>45109</v>
      </c>
      <c r="B28" s="144" t="s">
        <v>19</v>
      </c>
      <c r="C28" s="145">
        <v>250</v>
      </c>
      <c r="D28" s="145"/>
      <c r="E28" s="145">
        <v>250</v>
      </c>
      <c r="F28" s="146">
        <v>611</v>
      </c>
      <c r="G28" s="147">
        <v>4200</v>
      </c>
      <c r="H28" s="142">
        <v>61106</v>
      </c>
      <c r="I28" s="78" t="s">
        <v>199</v>
      </c>
      <c r="J28" s="148" t="s">
        <v>217</v>
      </c>
      <c r="K28" s="149" t="s">
        <v>205</v>
      </c>
      <c r="L28" s="80" t="s">
        <v>190</v>
      </c>
    </row>
    <row r="29" spans="1:12" s="58" customFormat="1" ht="20.100000000000001" customHeight="1" x14ac:dyDescent="0.3">
      <c r="A29" s="143">
        <v>45112</v>
      </c>
      <c r="B29" s="144" t="s">
        <v>19</v>
      </c>
      <c r="C29" s="145">
        <v>500</v>
      </c>
      <c r="D29" s="145"/>
      <c r="E29" s="145">
        <v>500</v>
      </c>
      <c r="F29" s="146">
        <v>595</v>
      </c>
      <c r="G29" s="147">
        <v>4200</v>
      </c>
      <c r="H29" s="142">
        <v>59510</v>
      </c>
      <c r="I29" s="78" t="s">
        <v>199</v>
      </c>
      <c r="J29" s="148" t="s">
        <v>225</v>
      </c>
      <c r="K29" s="149" t="s">
        <v>206</v>
      </c>
      <c r="L29" s="80" t="s">
        <v>190</v>
      </c>
    </row>
    <row r="30" spans="1:12" s="58" customFormat="1" ht="20.100000000000001" customHeight="1" x14ac:dyDescent="0.3">
      <c r="A30" s="143">
        <v>45113</v>
      </c>
      <c r="B30" s="144" t="s">
        <v>19</v>
      </c>
      <c r="C30" s="145">
        <v>500</v>
      </c>
      <c r="D30" s="145"/>
      <c r="E30" s="145">
        <v>500</v>
      </c>
      <c r="F30" s="146">
        <v>611</v>
      </c>
      <c r="G30" s="147">
        <v>4200</v>
      </c>
      <c r="H30" s="142">
        <v>61106</v>
      </c>
      <c r="I30" s="78" t="s">
        <v>199</v>
      </c>
      <c r="J30" s="148" t="s">
        <v>226</v>
      </c>
      <c r="K30" s="149" t="s">
        <v>206</v>
      </c>
      <c r="L30" s="80" t="s">
        <v>190</v>
      </c>
    </row>
    <row r="31" spans="1:12" s="58" customFormat="1" ht="20.100000000000001" customHeight="1" x14ac:dyDescent="0.3">
      <c r="A31" s="143">
        <v>45114</v>
      </c>
      <c r="B31" s="144" t="s">
        <v>19</v>
      </c>
      <c r="C31" s="145">
        <v>250</v>
      </c>
      <c r="D31" s="145"/>
      <c r="E31" s="145">
        <v>250</v>
      </c>
      <c r="F31" s="146">
        <v>611</v>
      </c>
      <c r="G31" s="147">
        <v>4200</v>
      </c>
      <c r="H31" s="142">
        <v>61106</v>
      </c>
      <c r="I31" s="78" t="s">
        <v>199</v>
      </c>
      <c r="J31" s="148" t="s">
        <v>223</v>
      </c>
      <c r="K31" s="149" t="s">
        <v>205</v>
      </c>
      <c r="L31" s="80" t="s">
        <v>190</v>
      </c>
    </row>
    <row r="32" spans="1:12" s="58" customFormat="1" ht="20.100000000000001" customHeight="1" x14ac:dyDescent="0.3">
      <c r="A32" s="143">
        <v>45116</v>
      </c>
      <c r="B32" s="144" t="s">
        <v>19</v>
      </c>
      <c r="C32" s="145">
        <v>500</v>
      </c>
      <c r="D32" s="145"/>
      <c r="E32" s="145">
        <v>500</v>
      </c>
      <c r="F32" s="146">
        <v>595</v>
      </c>
      <c r="G32" s="147">
        <v>4200</v>
      </c>
      <c r="H32" s="142">
        <v>59510</v>
      </c>
      <c r="I32" s="78" t="s">
        <v>199</v>
      </c>
      <c r="J32" s="148" t="s">
        <v>225</v>
      </c>
      <c r="K32" s="149" t="s">
        <v>206</v>
      </c>
      <c r="L32" s="80" t="s">
        <v>190</v>
      </c>
    </row>
    <row r="33" spans="1:12" s="58" customFormat="1" ht="20.100000000000001" customHeight="1" x14ac:dyDescent="0.3">
      <c r="A33" s="143">
        <v>45116</v>
      </c>
      <c r="B33" s="144" t="s">
        <v>19</v>
      </c>
      <c r="C33" s="145">
        <v>250</v>
      </c>
      <c r="D33" s="145"/>
      <c r="E33" s="145">
        <v>250</v>
      </c>
      <c r="F33" s="146">
        <v>611</v>
      </c>
      <c r="G33" s="147">
        <v>4200</v>
      </c>
      <c r="H33" s="142">
        <v>61106</v>
      </c>
      <c r="I33" s="78" t="s">
        <v>199</v>
      </c>
      <c r="J33" s="148" t="s">
        <v>217</v>
      </c>
      <c r="K33" s="149" t="s">
        <v>205</v>
      </c>
      <c r="L33" s="80" t="s">
        <v>190</v>
      </c>
    </row>
    <row r="34" spans="1:12" s="58" customFormat="1" ht="20.100000000000001" customHeight="1" x14ac:dyDescent="0.3">
      <c r="A34" s="143">
        <v>45117</v>
      </c>
      <c r="B34" s="144" t="s">
        <v>19</v>
      </c>
      <c r="C34" s="145">
        <v>250</v>
      </c>
      <c r="D34" s="145"/>
      <c r="E34" s="145">
        <v>250</v>
      </c>
      <c r="F34" s="146">
        <v>611</v>
      </c>
      <c r="G34" s="147">
        <v>4200</v>
      </c>
      <c r="H34" s="142">
        <v>61106</v>
      </c>
      <c r="I34" s="78" t="s">
        <v>199</v>
      </c>
      <c r="J34" s="148" t="s">
        <v>217</v>
      </c>
      <c r="K34" s="149" t="s">
        <v>205</v>
      </c>
      <c r="L34" s="80" t="s">
        <v>190</v>
      </c>
    </row>
    <row r="35" spans="1:12" s="58" customFormat="1" ht="20.100000000000001" customHeight="1" thickBot="1" x14ac:dyDescent="0.3">
      <c r="A35" s="172" t="s">
        <v>96</v>
      </c>
      <c r="B35" s="173"/>
      <c r="C35" s="84">
        <f>SUM(C11:C34)</f>
        <v>8047.0199999999995</v>
      </c>
      <c r="D35" s="84">
        <f>SUM(D11:D17)</f>
        <v>29</v>
      </c>
      <c r="E35" s="84">
        <f>SUM(E11:E34)</f>
        <v>8018.0199999999995</v>
      </c>
      <c r="F35" s="174"/>
      <c r="G35" s="175"/>
      <c r="H35" s="176"/>
      <c r="I35" s="85"/>
      <c r="J35" s="86"/>
      <c r="K35" s="87"/>
      <c r="L35" s="88"/>
    </row>
    <row r="38" spans="1:12" s="89" customFormat="1" ht="15.75" x14ac:dyDescent="0.25">
      <c r="B38" s="177" t="s">
        <v>97</v>
      </c>
      <c r="C38" s="178"/>
    </row>
    <row r="39" spans="1:12" s="89" customFormat="1" ht="15" x14ac:dyDescent="0.2">
      <c r="B39" s="90" t="s">
        <v>24</v>
      </c>
      <c r="C39" s="91" t="s">
        <v>25</v>
      </c>
    </row>
    <row r="40" spans="1:12" s="89" customFormat="1" ht="15" x14ac:dyDescent="0.2">
      <c r="B40" s="90" t="s">
        <v>19</v>
      </c>
      <c r="C40" s="91" t="s">
        <v>26</v>
      </c>
    </row>
    <row r="41" spans="1:12" s="89" customFormat="1" ht="15" x14ac:dyDescent="0.2">
      <c r="B41" s="90" t="s">
        <v>27</v>
      </c>
      <c r="C41" s="91" t="s">
        <v>98</v>
      </c>
    </row>
    <row r="42" spans="1:12" s="89" customFormat="1" ht="15" x14ac:dyDescent="0.2">
      <c r="B42" s="90" t="s">
        <v>83</v>
      </c>
      <c r="C42" s="91" t="s">
        <v>99</v>
      </c>
    </row>
    <row r="43" spans="1:12" s="89" customFormat="1" ht="15" x14ac:dyDescent="0.2">
      <c r="B43" s="92" t="s">
        <v>21</v>
      </c>
      <c r="C43" s="93" t="s">
        <v>29</v>
      </c>
    </row>
    <row r="46" spans="1:12" x14ac:dyDescent="0.2">
      <c r="B46" s="168"/>
      <c r="C46" s="168"/>
    </row>
  </sheetData>
  <mergeCells count="14">
    <mergeCell ref="A35:B35"/>
    <mergeCell ref="F35:H35"/>
    <mergeCell ref="B38:C38"/>
    <mergeCell ref="B46:C46"/>
    <mergeCell ref="B1:D1"/>
    <mergeCell ref="B2:D2"/>
    <mergeCell ref="A5:L5"/>
    <mergeCell ref="A7:A9"/>
    <mergeCell ref="F7:H7"/>
    <mergeCell ref="I7:I9"/>
    <mergeCell ref="J7:J9"/>
    <mergeCell ref="K7:K9"/>
    <mergeCell ref="L7:L9"/>
    <mergeCell ref="F8:H9"/>
  </mergeCells>
  <conditionalFormatting sqref="A11:A34">
    <cfRule type="expression" dxfId="44" priority="7" stopIfTrue="1">
      <formula>AND(NOT(ISBLANK(C11)),ISBLANK(A11))</formula>
    </cfRule>
  </conditionalFormatting>
  <conditionalFormatting sqref="B11:B34">
    <cfRule type="expression" dxfId="43" priority="6" stopIfTrue="1">
      <formula>AND(NOT(ISBLANK(C11)),ISBLANK(B11))</formula>
    </cfRule>
  </conditionalFormatting>
  <conditionalFormatting sqref="B1:D2">
    <cfRule type="expression" dxfId="42" priority="4" stopIfTrue="1">
      <formula>ISBLANK(B1)</formula>
    </cfRule>
  </conditionalFormatting>
  <conditionalFormatting sqref="C3">
    <cfRule type="expression" dxfId="41" priority="3" stopIfTrue="1">
      <formula>ISBLANK(C3)</formula>
    </cfRule>
  </conditionalFormatting>
  <conditionalFormatting sqref="E3">
    <cfRule type="expression" dxfId="40" priority="2" stopIfTrue="1">
      <formula>ISBLANK(E3)</formula>
    </cfRule>
  </conditionalFormatting>
  <conditionalFormatting sqref="I11:I34">
    <cfRule type="expression" priority="8" stopIfTrue="1">
      <formula>AND(SUM($N11:$R11)&gt;0,NOT(ISBLANK(I11)))</formula>
    </cfRule>
    <cfRule type="expression" dxfId="39" priority="9" stopIfTrue="1">
      <formula>SUM($N11:$R11)&gt;0</formula>
    </cfRule>
  </conditionalFormatting>
  <conditionalFormatting sqref="J11:L34">
    <cfRule type="expression" dxfId="38" priority="1" stopIfTrue="1">
      <formula>AND(NOT(ISBLANK($C11)),ISBLANK(J11))</formula>
    </cfRule>
  </conditionalFormatting>
  <dataValidations count="3">
    <dataValidation type="list" allowBlank="1" showInputMessage="1" showErrorMessage="1" sqref="B11:B34" xr:uid="{11DDF299-90A7-4DAA-BE90-5AC492ED42D1}">
      <formula1>$B$39:$B$43</formula1>
    </dataValidation>
    <dataValidation type="textLength" operator="lessThan" allowBlank="1" showInputMessage="1" showErrorMessage="1" sqref="B2:D2" xr:uid="{3493AFA8-BE8B-497D-9102-5B64F8A7A63C}">
      <formula1>250</formula1>
    </dataValidation>
    <dataValidation type="date" allowBlank="1" showInputMessage="1" showErrorMessage="1" sqref="E3 C3" xr:uid="{CF12E67F-1309-4D06-91B1-F5B1A18BF69F}">
      <formula1>44938</formula1>
      <formula2>73031</formula2>
    </dataValidation>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974A3-ADC2-4A91-AA67-26F00D96A747}">
  <sheetPr>
    <tabColor rgb="FF00B0F0"/>
  </sheetPr>
  <dimension ref="A1:X33"/>
  <sheetViews>
    <sheetView zoomScale="70" zoomScaleNormal="70" workbookViewId="0">
      <selection sqref="A1:L3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86</v>
      </c>
      <c r="B1" s="179" t="s">
        <v>84</v>
      </c>
      <c r="C1" s="180"/>
      <c r="D1" s="180"/>
      <c r="E1" s="56"/>
      <c r="F1" s="56"/>
      <c r="G1" s="56"/>
      <c r="H1" s="56"/>
      <c r="I1" s="56"/>
      <c r="J1" s="57"/>
      <c r="K1" s="57"/>
      <c r="L1" s="57"/>
    </row>
    <row r="2" spans="1:24" s="58" customFormat="1" ht="18" x14ac:dyDescent="0.25">
      <c r="A2" s="59" t="s">
        <v>87</v>
      </c>
      <c r="B2" s="179" t="s">
        <v>216</v>
      </c>
      <c r="C2" s="180"/>
      <c r="D2" s="180"/>
      <c r="E2" s="60"/>
      <c r="F2" s="60"/>
      <c r="G2" s="60"/>
      <c r="H2" s="60"/>
      <c r="I2" s="60"/>
    </row>
    <row r="3" spans="1:24" s="58" customFormat="1" ht="36" x14ac:dyDescent="0.25">
      <c r="A3" s="61" t="s">
        <v>88</v>
      </c>
      <c r="B3" s="62" t="s">
        <v>3</v>
      </c>
      <c r="C3" s="63">
        <v>45089</v>
      </c>
      <c r="D3" s="62" t="s">
        <v>4</v>
      </c>
      <c r="E3" s="63">
        <v>45118</v>
      </c>
      <c r="F3" s="64"/>
    </row>
    <row r="4" spans="1:24" s="58" customFormat="1" ht="18.75" thickBot="1" x14ac:dyDescent="0.3">
      <c r="A4" s="65"/>
      <c r="B4" s="65"/>
      <c r="C4" s="65"/>
      <c r="D4" s="65"/>
      <c r="E4" s="65"/>
      <c r="F4" s="66"/>
      <c r="G4" s="66"/>
      <c r="H4" s="66"/>
      <c r="I4" s="65"/>
      <c r="J4" s="65"/>
      <c r="K4" s="65"/>
    </row>
    <row r="5" spans="1:24" s="58" customFormat="1" ht="18.75" thickBot="1" x14ac:dyDescent="0.3">
      <c r="A5" s="181" t="s">
        <v>89</v>
      </c>
      <c r="B5" s="182"/>
      <c r="C5" s="182"/>
      <c r="D5" s="182"/>
      <c r="E5" s="182"/>
      <c r="F5" s="182"/>
      <c r="G5" s="182"/>
      <c r="H5" s="182"/>
      <c r="I5" s="182"/>
      <c r="J5" s="182"/>
      <c r="K5" s="182"/>
      <c r="L5" s="183"/>
    </row>
    <row r="6" spans="1:24" s="58" customFormat="1" ht="18"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18" x14ac:dyDescent="0.25">
      <c r="A9" s="186"/>
      <c r="B9" s="71"/>
      <c r="C9" s="71" t="s">
        <v>18</v>
      </c>
      <c r="D9" s="71" t="s">
        <v>18</v>
      </c>
      <c r="E9" s="71" t="s">
        <v>18</v>
      </c>
      <c r="F9" s="202"/>
      <c r="G9" s="203"/>
      <c r="H9" s="204"/>
      <c r="I9" s="192"/>
      <c r="J9" s="192"/>
      <c r="K9" s="195"/>
      <c r="L9" s="198"/>
    </row>
    <row r="10" spans="1:24" s="58" customFormat="1" ht="18" x14ac:dyDescent="0.25">
      <c r="A10" s="72"/>
      <c r="B10" s="71"/>
      <c r="C10" s="71"/>
      <c r="D10" s="71"/>
      <c r="E10" s="71"/>
      <c r="F10" s="71"/>
      <c r="G10" s="71"/>
      <c r="H10" s="71"/>
      <c r="I10" s="71"/>
      <c r="J10" s="73"/>
      <c r="K10" s="74"/>
      <c r="L10" s="74"/>
    </row>
    <row r="11" spans="1:24" s="58" customFormat="1" ht="18" x14ac:dyDescent="0.25">
      <c r="A11" s="47">
        <v>45100</v>
      </c>
      <c r="B11" s="76" t="s">
        <v>19</v>
      </c>
      <c r="C11" s="77">
        <v>275</v>
      </c>
      <c r="D11" s="77">
        <v>0</v>
      </c>
      <c r="E11" s="77">
        <v>275</v>
      </c>
      <c r="F11" s="205" t="s">
        <v>208</v>
      </c>
      <c r="G11" s="206"/>
      <c r="H11" s="207"/>
      <c r="I11" s="150" t="s">
        <v>209</v>
      </c>
      <c r="J11" s="151" t="s">
        <v>210</v>
      </c>
      <c r="K11" s="151" t="s">
        <v>211</v>
      </c>
      <c r="L11" s="151" t="s">
        <v>212</v>
      </c>
      <c r="N11" s="58" t="b">
        <f>OR(F11&lt;100,LEN(F11)=2)</f>
        <v>0</v>
      </c>
      <c r="O11" s="58" t="b">
        <f>OR(G11&lt;1000,LEN(G11)=3)</f>
        <v>1</v>
      </c>
      <c r="P11" s="58" t="b">
        <f>IF(H11&lt;1000,TRUE)</f>
        <v>1</v>
      </c>
      <c r="Q11" s="58" t="e">
        <f>OR(#REF!&lt;100000,LEN(#REF!)=5)</f>
        <v>#REF!</v>
      </c>
    </row>
    <row r="12" spans="1:24" s="58" customFormat="1" ht="18" x14ac:dyDescent="0.25">
      <c r="A12" s="47">
        <v>45114</v>
      </c>
      <c r="B12" s="76" t="s">
        <v>19</v>
      </c>
      <c r="C12" s="77">
        <v>275</v>
      </c>
      <c r="D12" s="77">
        <v>0</v>
      </c>
      <c r="E12" s="77">
        <v>275</v>
      </c>
      <c r="F12" s="205" t="s">
        <v>208</v>
      </c>
      <c r="G12" s="206"/>
      <c r="H12" s="207"/>
      <c r="I12" s="150" t="s">
        <v>209</v>
      </c>
      <c r="J12" s="151" t="s">
        <v>213</v>
      </c>
      <c r="K12" s="151" t="s">
        <v>211</v>
      </c>
      <c r="L12" s="151" t="s">
        <v>212</v>
      </c>
    </row>
    <row r="13" spans="1:24" s="58" customFormat="1" ht="18" x14ac:dyDescent="0.25">
      <c r="A13" s="47">
        <v>45114</v>
      </c>
      <c r="B13" s="76" t="s">
        <v>19</v>
      </c>
      <c r="C13" s="77">
        <v>275</v>
      </c>
      <c r="D13" s="77">
        <v>0</v>
      </c>
      <c r="E13" s="77">
        <v>275</v>
      </c>
      <c r="F13" s="205" t="s">
        <v>208</v>
      </c>
      <c r="G13" s="206"/>
      <c r="H13" s="207"/>
      <c r="I13" s="150" t="s">
        <v>209</v>
      </c>
      <c r="J13" s="151" t="s">
        <v>214</v>
      </c>
      <c r="K13" s="151" t="s">
        <v>211</v>
      </c>
      <c r="L13" s="151" t="s">
        <v>212</v>
      </c>
    </row>
    <row r="14" spans="1:24" s="58" customFormat="1" ht="18" x14ac:dyDescent="0.25">
      <c r="A14" s="47">
        <v>45117</v>
      </c>
      <c r="B14" s="76" t="s">
        <v>19</v>
      </c>
      <c r="C14" s="77">
        <v>275</v>
      </c>
      <c r="D14" s="77">
        <v>0</v>
      </c>
      <c r="E14" s="77">
        <v>275</v>
      </c>
      <c r="F14" s="205" t="s">
        <v>208</v>
      </c>
      <c r="G14" s="206"/>
      <c r="H14" s="207"/>
      <c r="I14" s="150" t="s">
        <v>209</v>
      </c>
      <c r="J14" s="151" t="s">
        <v>215</v>
      </c>
      <c r="K14" s="151" t="s">
        <v>211</v>
      </c>
      <c r="L14" s="151" t="s">
        <v>212</v>
      </c>
    </row>
    <row r="15" spans="1:24" s="58" customFormat="1" ht="18.75" x14ac:dyDescent="0.3">
      <c r="A15" s="75"/>
      <c r="B15" s="76"/>
      <c r="C15" s="77"/>
      <c r="D15" s="77"/>
      <c r="E15" s="77"/>
      <c r="F15" s="81"/>
      <c r="G15" s="83"/>
      <c r="H15" s="82"/>
      <c r="I15" s="78"/>
      <c r="J15" s="79"/>
      <c r="K15" s="80"/>
      <c r="L15" s="80"/>
    </row>
    <row r="16" spans="1:24" s="58" customFormat="1" ht="18.75" x14ac:dyDescent="0.3">
      <c r="A16" s="75"/>
      <c r="B16" s="76"/>
      <c r="C16" s="77"/>
      <c r="D16" s="77"/>
      <c r="E16" s="77"/>
      <c r="F16" s="81"/>
      <c r="G16" s="83"/>
      <c r="H16" s="82"/>
      <c r="I16" s="78"/>
      <c r="J16" s="79"/>
      <c r="K16" s="80"/>
      <c r="L16" s="80"/>
    </row>
    <row r="17" spans="1:17" s="58" customFormat="1" ht="18.75" x14ac:dyDescent="0.3">
      <c r="A17" s="75"/>
      <c r="B17" s="76"/>
      <c r="C17" s="77"/>
      <c r="D17" s="77"/>
      <c r="E17" s="77"/>
      <c r="F17" s="81"/>
      <c r="G17" s="83"/>
      <c r="H17" s="82"/>
      <c r="I17" s="78"/>
      <c r="J17" s="79"/>
      <c r="K17" s="80"/>
      <c r="L17" s="80"/>
    </row>
    <row r="18" spans="1:17" s="58" customFormat="1" ht="18.75" x14ac:dyDescent="0.3">
      <c r="A18" s="75"/>
      <c r="B18" s="76"/>
      <c r="C18" s="77"/>
      <c r="D18" s="77"/>
      <c r="E18" s="77"/>
      <c r="F18" s="81"/>
      <c r="G18" s="83"/>
      <c r="H18" s="82"/>
      <c r="I18" s="78"/>
      <c r="J18" s="79"/>
      <c r="K18" s="80"/>
      <c r="L18" s="80"/>
    </row>
    <row r="19" spans="1:17" s="58" customFormat="1" ht="18.75" x14ac:dyDescent="0.3">
      <c r="A19" s="75"/>
      <c r="B19" s="76"/>
      <c r="C19" s="77"/>
      <c r="D19" s="77"/>
      <c r="E19" s="77"/>
      <c r="F19" s="81"/>
      <c r="G19" s="83"/>
      <c r="H19" s="82"/>
      <c r="I19" s="78"/>
      <c r="J19" s="79"/>
      <c r="K19" s="80"/>
      <c r="L19" s="80"/>
    </row>
    <row r="20" spans="1:17" s="58" customFormat="1" ht="18.75" x14ac:dyDescent="0.3">
      <c r="A20" s="75"/>
      <c r="B20" s="76"/>
      <c r="C20" s="77"/>
      <c r="D20" s="77"/>
      <c r="E20" s="77"/>
      <c r="F20" s="169"/>
      <c r="G20" s="170"/>
      <c r="H20" s="171"/>
      <c r="I20" s="78"/>
      <c r="J20" s="79"/>
      <c r="K20" s="80"/>
      <c r="L20" s="80"/>
      <c r="N20" s="58" t="b">
        <f>OR(F20&lt;100,LEN(F20)=2)</f>
        <v>1</v>
      </c>
      <c r="O20" s="58" t="b">
        <f>OR(G20&lt;1000,LEN(G20)=3)</f>
        <v>1</v>
      </c>
      <c r="P20" s="58" t="b">
        <f>IF(H20&lt;1000,TRUE)</f>
        <v>1</v>
      </c>
      <c r="Q20" s="58" t="e">
        <f>OR(#REF!&lt;100000,LEN(#REF!)=5)</f>
        <v>#REF!</v>
      </c>
    </row>
    <row r="21" spans="1:17" s="58" customFormat="1" ht="18.75" x14ac:dyDescent="0.3">
      <c r="A21" s="75"/>
      <c r="B21" s="76"/>
      <c r="C21" s="77"/>
      <c r="D21" s="77"/>
      <c r="E21" s="77"/>
      <c r="F21" s="169"/>
      <c r="G21" s="170"/>
      <c r="H21" s="171"/>
      <c r="I21" s="78"/>
      <c r="J21" s="79"/>
      <c r="K21" s="80"/>
      <c r="L21" s="80"/>
      <c r="N21" s="58" t="b">
        <f>OR(F21&lt;100,LEN(F21)=2)</f>
        <v>1</v>
      </c>
      <c r="O21" s="58" t="b">
        <f>OR(G21&lt;1000,LEN(G21)=3)</f>
        <v>1</v>
      </c>
      <c r="P21" s="58" t="b">
        <f>IF(H21&lt;1000,TRUE)</f>
        <v>1</v>
      </c>
      <c r="Q21" s="58" t="e">
        <f>OR(#REF!&lt;100000,LEN(#REF!)=5)</f>
        <v>#REF!</v>
      </c>
    </row>
    <row r="22" spans="1:17" s="58" customFormat="1" ht="18.75" thickBot="1" x14ac:dyDescent="0.3">
      <c r="A22" s="172" t="s">
        <v>96</v>
      </c>
      <c r="B22" s="173"/>
      <c r="C22" s="84">
        <f>SUM(C11:C21)</f>
        <v>1100</v>
      </c>
      <c r="D22" s="84">
        <f>SUM(D11:D21)</f>
        <v>0</v>
      </c>
      <c r="E22" s="84">
        <f>SUM(E11:E21)</f>
        <v>1100</v>
      </c>
      <c r="F22" s="174"/>
      <c r="G22" s="175"/>
      <c r="H22" s="176"/>
      <c r="I22" s="85"/>
      <c r="J22" s="86"/>
      <c r="K22" s="87"/>
      <c r="L22" s="88"/>
    </row>
    <row r="25" spans="1:17" s="89" customFormat="1" ht="15.75" x14ac:dyDescent="0.25">
      <c r="B25" s="177" t="s">
        <v>97</v>
      </c>
      <c r="C25" s="178"/>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8"/>
      <c r="C33" s="168"/>
    </row>
  </sheetData>
  <mergeCells count="20">
    <mergeCell ref="B1:D1"/>
    <mergeCell ref="B2:D2"/>
    <mergeCell ref="A5:L5"/>
    <mergeCell ref="A7:A9"/>
    <mergeCell ref="F7:H7"/>
    <mergeCell ref="I7:I9"/>
    <mergeCell ref="J7:J9"/>
    <mergeCell ref="K7:K9"/>
    <mergeCell ref="L7:L9"/>
    <mergeCell ref="F8:H9"/>
    <mergeCell ref="A22:B22"/>
    <mergeCell ref="F22:H22"/>
    <mergeCell ref="B25:C25"/>
    <mergeCell ref="B33:C33"/>
    <mergeCell ref="F11:H11"/>
    <mergeCell ref="F12:H12"/>
    <mergeCell ref="F13:H13"/>
    <mergeCell ref="F14:H14"/>
    <mergeCell ref="F20:H20"/>
    <mergeCell ref="F21:H21"/>
  </mergeCells>
  <conditionalFormatting sqref="A11:A21">
    <cfRule type="expression" dxfId="37" priority="7" stopIfTrue="1">
      <formula>AND(NOT(ISBLANK(C11)),ISBLANK(A11))</formula>
    </cfRule>
  </conditionalFormatting>
  <conditionalFormatting sqref="B11:B21">
    <cfRule type="expression" dxfId="36" priority="14" stopIfTrue="1">
      <formula>AND(NOT(ISBLANK(C11)),ISBLANK(B11))</formula>
    </cfRule>
  </conditionalFormatting>
  <conditionalFormatting sqref="B1:D2">
    <cfRule type="expression" dxfId="35" priority="13" stopIfTrue="1">
      <formula>ISBLANK(B1)</formula>
    </cfRule>
  </conditionalFormatting>
  <conditionalFormatting sqref="C3">
    <cfRule type="expression" dxfId="34" priority="12" stopIfTrue="1">
      <formula>ISBLANK(C3)</formula>
    </cfRule>
  </conditionalFormatting>
  <conditionalFormatting sqref="E3">
    <cfRule type="expression" dxfId="33" priority="8" stopIfTrue="1">
      <formula>ISBLANK(E3)</formula>
    </cfRule>
  </conditionalFormatting>
  <conditionalFormatting sqref="I11:I14">
    <cfRule type="expression" priority="5" stopIfTrue="1">
      <formula>AND(SUM($P11:$T11)&gt;0,NOT(ISBLANK(I11)))</formula>
    </cfRule>
    <cfRule type="expression" dxfId="32" priority="6" stopIfTrue="1">
      <formula>SUM($P11:$T11)&gt;0</formula>
    </cfRule>
  </conditionalFormatting>
  <conditionalFormatting sqref="I15:I21">
    <cfRule type="expression" priority="9" stopIfTrue="1">
      <formula>AND(SUM($N15:$R15)&gt;0,NOT(ISBLANK(I15)))</formula>
    </cfRule>
    <cfRule type="expression" dxfId="31" priority="10" stopIfTrue="1">
      <formula>SUM($N15:$R15)&gt;0</formula>
    </cfRule>
  </conditionalFormatting>
  <conditionalFormatting sqref="J11:J12">
    <cfRule type="expression" dxfId="30" priority="3" stopIfTrue="1">
      <formula>AND(NOT(ISBLANK($C16)),ISBLANK(J11))</formula>
    </cfRule>
  </conditionalFormatting>
  <conditionalFormatting sqref="J13:J14">
    <cfRule type="expression" dxfId="29" priority="4" stopIfTrue="1">
      <formula>AND(NOT(ISBLANK($C13)),ISBLANK(J13))</formula>
    </cfRule>
  </conditionalFormatting>
  <conditionalFormatting sqref="J15:L21">
    <cfRule type="expression" dxfId="28" priority="11" stopIfTrue="1">
      <formula>AND(NOT(ISBLANK($C15)),ISBLANK(J15))</formula>
    </cfRule>
  </conditionalFormatting>
  <conditionalFormatting sqref="K11:L11">
    <cfRule type="expression" dxfId="27" priority="2" stopIfTrue="1">
      <formula>AND(NOT(ISBLANK($C16)),ISBLANK(K11))</formula>
    </cfRule>
  </conditionalFormatting>
  <conditionalFormatting sqref="K12:L14">
    <cfRule type="expression" dxfId="26" priority="1" stopIfTrue="1">
      <formula>AND(NOT(ISBLANK($C12)),ISBLANK(K12))</formula>
    </cfRule>
  </conditionalFormatting>
  <dataValidations count="3">
    <dataValidation type="textLength" operator="lessThan" allowBlank="1" showInputMessage="1" showErrorMessage="1" sqref="B2:D2" xr:uid="{660CEC39-ABB2-40D7-8861-5E42F3DAAB34}">
      <formula1>250</formula1>
    </dataValidation>
    <dataValidation type="date" allowBlank="1" showInputMessage="1" showErrorMessage="1" sqref="E3 C3" xr:uid="{60BA914B-51E0-46B4-861F-A30BEFE99CDE}">
      <formula1>44938</formula1>
      <formula2>73031</formula2>
    </dataValidation>
    <dataValidation type="list" allowBlank="1" showInputMessage="1" showErrorMessage="1" sqref="B11:B21" xr:uid="{0048BE3C-FE58-4DC0-9104-911F1F2691A5}">
      <formula1>$B$26:$B$30</formula1>
    </dataValidation>
  </dataValidation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W41"/>
  <sheetViews>
    <sheetView zoomScale="55" zoomScaleNormal="55" workbookViewId="0">
      <selection sqref="A1:L39"/>
    </sheetView>
  </sheetViews>
  <sheetFormatPr defaultColWidth="9.140625" defaultRowHeight="12.75" outlineLevelCol="1" x14ac:dyDescent="0.2"/>
  <cols>
    <col min="1" max="1" width="21.85546875" bestFit="1" customWidth="1"/>
    <col min="2" max="2" width="22.7109375" customWidth="1"/>
    <col min="3" max="4" width="20.7109375" customWidth="1"/>
    <col min="5" max="5" width="24.85546875" customWidth="1"/>
    <col min="6" max="6" width="9" customWidth="1"/>
    <col min="7" max="7" width="11.7109375" bestFit="1" customWidth="1"/>
    <col min="8" max="8" width="29.7109375" customWidth="1"/>
    <col min="9" max="9" width="60.42578125" bestFit="1" customWidth="1"/>
    <col min="10" max="10" width="27.42578125" customWidth="1"/>
    <col min="11" max="11" width="36.42578125" bestFit="1" customWidth="1"/>
    <col min="13" max="16" width="0" hidden="1" customWidth="1" outlineLevel="1"/>
    <col min="17" max="17" width="9.140625" collapsed="1"/>
  </cols>
  <sheetData>
    <row r="1" spans="1:23" s="58" customFormat="1" ht="36.75" customHeight="1" x14ac:dyDescent="0.25">
      <c r="A1" s="127" t="s">
        <v>86</v>
      </c>
      <c r="B1" s="210" t="s">
        <v>84</v>
      </c>
      <c r="C1" s="211"/>
      <c r="D1" s="211"/>
      <c r="E1" s="56"/>
      <c r="F1" s="56"/>
      <c r="G1" s="56"/>
      <c r="H1" s="56"/>
      <c r="I1" s="56"/>
      <c r="J1" s="57"/>
      <c r="K1" s="57"/>
      <c r="L1" s="57"/>
    </row>
    <row r="2" spans="1:23" s="58" customFormat="1" ht="36.75" customHeight="1" x14ac:dyDescent="0.25">
      <c r="A2" s="128" t="s">
        <v>87</v>
      </c>
      <c r="B2" s="210" t="s">
        <v>175</v>
      </c>
      <c r="C2" s="211"/>
      <c r="D2" s="211"/>
      <c r="E2" s="60"/>
      <c r="F2" s="60"/>
      <c r="G2" s="60"/>
      <c r="H2" s="60"/>
      <c r="I2" s="60"/>
    </row>
    <row r="3" spans="1:23" s="58" customFormat="1" ht="36" customHeight="1" x14ac:dyDescent="0.25">
      <c r="A3" s="129" t="s">
        <v>88</v>
      </c>
      <c r="B3" s="130" t="s">
        <v>3</v>
      </c>
      <c r="C3" s="131">
        <v>45089</v>
      </c>
      <c r="D3" s="130" t="s">
        <v>4</v>
      </c>
      <c r="E3" s="131">
        <v>45118</v>
      </c>
    </row>
    <row r="4" spans="1:23" s="58" customFormat="1" ht="21.75" customHeight="1" thickBot="1" x14ac:dyDescent="0.3">
      <c r="A4" s="65"/>
      <c r="B4" s="65"/>
      <c r="C4" s="65"/>
      <c r="D4" s="65"/>
      <c r="E4" s="65"/>
      <c r="F4" s="66"/>
      <c r="G4" s="66"/>
      <c r="H4" s="66"/>
      <c r="I4" s="65"/>
      <c r="J4" s="65"/>
      <c r="K4" s="65"/>
    </row>
    <row r="5" spans="1:23" s="58" customFormat="1" ht="36" customHeight="1" thickBot="1" x14ac:dyDescent="0.3">
      <c r="A5" s="181" t="s">
        <v>89</v>
      </c>
      <c r="B5" s="182"/>
      <c r="C5" s="182"/>
      <c r="D5" s="182"/>
      <c r="E5" s="182"/>
      <c r="F5" s="182"/>
      <c r="G5" s="182"/>
      <c r="H5" s="182"/>
      <c r="I5" s="182"/>
      <c r="J5" s="182"/>
      <c r="K5" s="182"/>
      <c r="L5" s="182"/>
    </row>
    <row r="6" spans="1:23" s="58" customFormat="1" ht="21.75" customHeight="1" x14ac:dyDescent="0.25">
      <c r="A6" s="65"/>
      <c r="B6" s="65"/>
      <c r="C6" s="65"/>
      <c r="D6" s="65"/>
      <c r="E6" s="65"/>
      <c r="F6" s="66"/>
      <c r="G6" s="66"/>
      <c r="H6" s="66"/>
      <c r="I6" s="65"/>
      <c r="J6" s="65"/>
      <c r="K6" s="65"/>
      <c r="L6" s="67"/>
    </row>
    <row r="7" spans="1:23" s="58" customFormat="1" ht="21.95" customHeight="1" x14ac:dyDescent="0.25">
      <c r="A7" s="184" t="s">
        <v>90</v>
      </c>
      <c r="B7" s="68" t="s">
        <v>6</v>
      </c>
      <c r="C7" s="68" t="s">
        <v>7</v>
      </c>
      <c r="D7" s="68" t="s">
        <v>6</v>
      </c>
      <c r="E7" s="68" t="s">
        <v>9</v>
      </c>
      <c r="F7" s="187" t="s">
        <v>91</v>
      </c>
      <c r="G7" s="188"/>
      <c r="H7" s="189"/>
      <c r="I7" s="190" t="s">
        <v>92</v>
      </c>
      <c r="J7" s="190" t="s">
        <v>93</v>
      </c>
      <c r="K7" s="190" t="s">
        <v>94</v>
      </c>
      <c r="L7" s="196" t="s">
        <v>13</v>
      </c>
      <c r="M7" s="69"/>
      <c r="N7" s="69"/>
      <c r="O7" s="69"/>
      <c r="P7" s="69"/>
      <c r="Q7" s="69"/>
      <c r="R7" s="69"/>
      <c r="S7" s="69"/>
      <c r="T7" s="69"/>
      <c r="V7" s="69"/>
      <c r="W7" s="69"/>
    </row>
    <row r="8" spans="1:23" s="58" customFormat="1" ht="18" customHeight="1" x14ac:dyDescent="0.25">
      <c r="A8" s="185"/>
      <c r="B8" s="70" t="s">
        <v>14</v>
      </c>
      <c r="C8" s="70" t="s">
        <v>15</v>
      </c>
      <c r="D8" s="70" t="s">
        <v>15</v>
      </c>
      <c r="E8" s="70" t="s">
        <v>15</v>
      </c>
      <c r="F8" s="199" t="s">
        <v>95</v>
      </c>
      <c r="G8" s="200"/>
      <c r="H8" s="201"/>
      <c r="I8" s="191"/>
      <c r="J8" s="191"/>
      <c r="K8" s="191"/>
      <c r="L8" s="197"/>
      <c r="M8" s="69"/>
      <c r="N8" s="69"/>
      <c r="O8" s="69"/>
      <c r="P8" s="69"/>
      <c r="Q8" s="69"/>
      <c r="R8" s="69"/>
      <c r="S8" s="69"/>
      <c r="T8" s="69"/>
      <c r="V8" s="69"/>
      <c r="W8" s="69"/>
    </row>
    <row r="9" spans="1:23" s="58" customFormat="1" ht="32.25" customHeight="1" x14ac:dyDescent="0.25">
      <c r="A9" s="185"/>
      <c r="B9" s="71"/>
      <c r="C9" s="71" t="s">
        <v>18</v>
      </c>
      <c r="D9" s="71" t="s">
        <v>18</v>
      </c>
      <c r="E9" s="71" t="s">
        <v>18</v>
      </c>
      <c r="F9" s="212"/>
      <c r="G9" s="213"/>
      <c r="H9" s="214"/>
      <c r="I9" s="191"/>
      <c r="J9" s="191"/>
      <c r="K9" s="191"/>
      <c r="L9" s="197"/>
    </row>
    <row r="10" spans="1:23" s="58" customFormat="1" ht="0.75" customHeight="1" x14ac:dyDescent="0.25">
      <c r="A10" s="72"/>
      <c r="B10" s="71"/>
      <c r="C10" s="71"/>
      <c r="D10" s="71"/>
      <c r="E10" s="71"/>
      <c r="F10" s="71"/>
      <c r="G10" s="71"/>
      <c r="H10" s="71"/>
      <c r="I10" s="71"/>
      <c r="J10" s="73"/>
      <c r="K10" s="74"/>
      <c r="L10" s="74"/>
    </row>
    <row r="11" spans="1:23" s="58" customFormat="1" ht="20.100000000000001" customHeight="1" x14ac:dyDescent="0.3">
      <c r="A11" s="132">
        <v>45111</v>
      </c>
      <c r="B11" s="133" t="s">
        <v>21</v>
      </c>
      <c r="C11" s="134">
        <v>27.5</v>
      </c>
      <c r="D11" s="134">
        <v>0</v>
      </c>
      <c r="E11" s="134">
        <v>27.5</v>
      </c>
      <c r="F11" s="96">
        <v>110</v>
      </c>
      <c r="G11" s="97">
        <v>4020</v>
      </c>
      <c r="H11" s="98"/>
      <c r="I11" s="135" t="s">
        <v>175</v>
      </c>
      <c r="J11" s="135" t="s">
        <v>176</v>
      </c>
      <c r="K11" s="136" t="s">
        <v>177</v>
      </c>
      <c r="L11" s="136" t="s">
        <v>178</v>
      </c>
    </row>
    <row r="12" spans="1:23" s="58" customFormat="1" ht="20.100000000000001" customHeight="1" x14ac:dyDescent="0.3">
      <c r="A12" s="132">
        <v>45108</v>
      </c>
      <c r="B12" s="133" t="s">
        <v>19</v>
      </c>
      <c r="C12" s="134">
        <v>16.989999999999998</v>
      </c>
      <c r="D12" s="134">
        <v>0</v>
      </c>
      <c r="E12" s="134">
        <v>16.989999999999998</v>
      </c>
      <c r="F12" s="96">
        <v>110</v>
      </c>
      <c r="G12" s="97">
        <v>4400</v>
      </c>
      <c r="H12" s="98" t="s">
        <v>179</v>
      </c>
      <c r="I12" s="135" t="s">
        <v>175</v>
      </c>
      <c r="J12" s="135" t="s">
        <v>180</v>
      </c>
      <c r="K12" s="136" t="s">
        <v>181</v>
      </c>
      <c r="L12" s="136" t="s">
        <v>100</v>
      </c>
    </row>
    <row r="13" spans="1:23" s="58" customFormat="1" ht="20.100000000000001" customHeight="1" thickBot="1" x14ac:dyDescent="0.3">
      <c r="A13" s="215" t="s">
        <v>96</v>
      </c>
      <c r="B13" s="216"/>
      <c r="C13" s="137">
        <v>44.49</v>
      </c>
      <c r="D13" s="137">
        <v>0</v>
      </c>
      <c r="E13" s="137">
        <v>44.49</v>
      </c>
      <c r="F13" s="217"/>
      <c r="G13" s="218"/>
      <c r="H13" s="219"/>
      <c r="I13" s="138"/>
      <c r="J13" s="139"/>
      <c r="K13" s="140"/>
      <c r="L13" s="141"/>
    </row>
    <row r="14" spans="1:23" s="58" customFormat="1" ht="20.100000000000001" customHeight="1" x14ac:dyDescent="0.25">
      <c r="A14"/>
      <c r="B14"/>
      <c r="C14"/>
      <c r="D14"/>
      <c r="E14"/>
      <c r="F14"/>
      <c r="G14"/>
      <c r="H14"/>
      <c r="I14"/>
      <c r="J14"/>
      <c r="K14"/>
      <c r="L14"/>
      <c r="M14"/>
      <c r="N14"/>
      <c r="O14"/>
      <c r="P14"/>
      <c r="Q14"/>
      <c r="R14"/>
      <c r="S14"/>
      <c r="T14"/>
      <c r="U14"/>
    </row>
    <row r="15" spans="1:23" s="58" customFormat="1" ht="20.100000000000001" customHeight="1" x14ac:dyDescent="0.25">
      <c r="A15"/>
      <c r="B15"/>
      <c r="C15"/>
      <c r="D15"/>
      <c r="E15"/>
      <c r="F15"/>
      <c r="G15"/>
      <c r="H15"/>
      <c r="I15"/>
      <c r="J15"/>
      <c r="K15"/>
      <c r="L15"/>
      <c r="M15"/>
      <c r="N15"/>
      <c r="O15"/>
      <c r="P15"/>
      <c r="Q15"/>
      <c r="R15"/>
      <c r="S15"/>
      <c r="T15"/>
      <c r="U15"/>
    </row>
    <row r="16" spans="1:23" s="58" customFormat="1" ht="20.100000000000001" customHeight="1" x14ac:dyDescent="0.25">
      <c r="A16" s="89"/>
      <c r="B16" s="177" t="s">
        <v>97</v>
      </c>
      <c r="C16" s="220"/>
      <c r="D16" s="89"/>
      <c r="E16" s="89"/>
      <c r="F16" s="89"/>
      <c r="G16" s="89"/>
      <c r="H16" s="89"/>
      <c r="I16" s="89"/>
      <c r="J16" s="89"/>
      <c r="K16" s="89"/>
      <c r="L16" s="89"/>
      <c r="M16" s="89"/>
      <c r="N16" s="89"/>
      <c r="O16" s="89"/>
      <c r="P16" s="89"/>
      <c r="Q16" s="89"/>
      <c r="R16" s="89"/>
      <c r="S16" s="89"/>
      <c r="T16" s="89"/>
      <c r="U16" s="89"/>
    </row>
    <row r="17" spans="1:21" s="58" customFormat="1" ht="20.100000000000001" customHeight="1" x14ac:dyDescent="0.25">
      <c r="A17" s="89"/>
      <c r="B17" s="90" t="s">
        <v>24</v>
      </c>
      <c r="C17" s="91" t="s">
        <v>25</v>
      </c>
      <c r="D17" s="89"/>
      <c r="E17" s="89"/>
      <c r="F17" s="89"/>
      <c r="G17" s="89"/>
      <c r="H17" s="89"/>
      <c r="I17" s="89"/>
      <c r="J17" s="89"/>
      <c r="K17" s="89"/>
      <c r="L17" s="89"/>
      <c r="M17" s="89"/>
      <c r="N17" s="89"/>
      <c r="O17" s="89"/>
      <c r="P17" s="89"/>
      <c r="Q17" s="89"/>
      <c r="R17" s="89"/>
      <c r="S17" s="89"/>
      <c r="T17" s="89"/>
      <c r="U17" s="89"/>
    </row>
    <row r="18" spans="1:21" s="58" customFormat="1" ht="20.100000000000001" customHeight="1" x14ac:dyDescent="0.25">
      <c r="A18" s="89"/>
      <c r="B18" s="90" t="s">
        <v>19</v>
      </c>
      <c r="C18" s="91" t="s">
        <v>26</v>
      </c>
      <c r="D18" s="89"/>
      <c r="E18" s="89"/>
      <c r="F18" s="89"/>
      <c r="G18" s="89"/>
      <c r="H18" s="89"/>
      <c r="I18" s="89"/>
      <c r="J18" s="89"/>
      <c r="K18" s="89"/>
      <c r="L18" s="89"/>
      <c r="M18" s="89"/>
      <c r="N18" s="89"/>
      <c r="O18" s="89"/>
      <c r="P18" s="89"/>
      <c r="Q18" s="89"/>
      <c r="R18" s="89"/>
      <c r="S18" s="89"/>
      <c r="T18" s="89"/>
      <c r="U18" s="89"/>
    </row>
    <row r="19" spans="1:21" s="58" customFormat="1" ht="20.100000000000001" customHeight="1" x14ac:dyDescent="0.25">
      <c r="A19" s="89"/>
      <c r="B19" s="90" t="s">
        <v>27</v>
      </c>
      <c r="C19" s="91" t="s">
        <v>98</v>
      </c>
      <c r="D19" s="89"/>
      <c r="E19" s="89"/>
      <c r="F19" s="89"/>
      <c r="G19" s="89"/>
      <c r="H19" s="89"/>
      <c r="I19" s="89"/>
      <c r="J19" s="89"/>
      <c r="K19" s="89"/>
      <c r="L19" s="89"/>
      <c r="M19" s="89"/>
      <c r="N19" s="89"/>
      <c r="O19" s="89"/>
      <c r="P19" s="89"/>
      <c r="Q19" s="89"/>
      <c r="R19" s="89"/>
      <c r="S19" s="89"/>
      <c r="T19" s="89"/>
      <c r="U19" s="89"/>
    </row>
    <row r="20" spans="1:21" s="58" customFormat="1" ht="20.100000000000001" customHeight="1" x14ac:dyDescent="0.25">
      <c r="A20" s="89"/>
      <c r="B20" s="90" t="s">
        <v>83</v>
      </c>
      <c r="C20" s="91" t="s">
        <v>99</v>
      </c>
      <c r="D20" s="89"/>
      <c r="E20" s="89"/>
      <c r="F20" s="89"/>
      <c r="G20" s="89"/>
      <c r="H20" s="89"/>
      <c r="I20" s="89"/>
      <c r="J20" s="89"/>
      <c r="K20" s="89"/>
      <c r="L20" s="89"/>
      <c r="M20" s="89"/>
      <c r="N20" s="89"/>
      <c r="O20" s="89"/>
      <c r="P20" s="89"/>
      <c r="Q20" s="89"/>
      <c r="R20" s="89"/>
      <c r="S20" s="89"/>
      <c r="T20" s="89"/>
      <c r="U20" s="89"/>
    </row>
    <row r="21" spans="1:21" s="58" customFormat="1" ht="20.100000000000001" customHeight="1" x14ac:dyDescent="0.25">
      <c r="A21" s="89"/>
      <c r="B21" s="92" t="s">
        <v>21</v>
      </c>
      <c r="C21" s="93" t="s">
        <v>29</v>
      </c>
      <c r="D21" s="89"/>
      <c r="E21" s="89"/>
      <c r="F21" s="89"/>
      <c r="G21" s="89"/>
      <c r="H21" s="89"/>
      <c r="I21" s="89"/>
      <c r="J21" s="89"/>
      <c r="K21" s="89"/>
      <c r="L21" s="89"/>
      <c r="M21" s="89"/>
      <c r="N21" s="89"/>
      <c r="O21" s="89"/>
      <c r="P21" s="89"/>
      <c r="Q21" s="89"/>
      <c r="R21" s="89"/>
      <c r="S21" s="89"/>
      <c r="T21" s="89"/>
      <c r="U21" s="89"/>
    </row>
    <row r="22" spans="1:21" s="58" customFormat="1" ht="20.100000000000001" customHeight="1" x14ac:dyDescent="0.25">
      <c r="A22"/>
      <c r="B22"/>
      <c r="C22"/>
      <c r="D22"/>
      <c r="E22"/>
      <c r="F22"/>
      <c r="G22"/>
      <c r="H22"/>
      <c r="I22"/>
      <c r="J22"/>
      <c r="K22"/>
      <c r="L22"/>
      <c r="M22"/>
      <c r="N22"/>
      <c r="O22"/>
      <c r="P22"/>
      <c r="Q22"/>
      <c r="R22"/>
      <c r="S22"/>
      <c r="T22"/>
      <c r="U22"/>
    </row>
    <row r="23" spans="1:21" s="58" customFormat="1" ht="18" x14ac:dyDescent="0.25">
      <c r="A23"/>
      <c r="B23"/>
      <c r="C23"/>
      <c r="D23"/>
      <c r="E23"/>
      <c r="F23"/>
      <c r="G23"/>
      <c r="H23"/>
      <c r="I23"/>
      <c r="J23"/>
      <c r="K23"/>
      <c r="L23"/>
      <c r="M23"/>
      <c r="N23"/>
      <c r="O23"/>
      <c r="P23"/>
      <c r="Q23"/>
      <c r="R23"/>
      <c r="S23"/>
      <c r="T23"/>
      <c r="U23"/>
    </row>
    <row r="24" spans="1:21" s="58" customFormat="1" ht="18" x14ac:dyDescent="0.25">
      <c r="A24"/>
      <c r="B24" s="168"/>
      <c r="C24" s="168"/>
      <c r="D24"/>
      <c r="E24"/>
      <c r="F24"/>
      <c r="G24"/>
      <c r="H24"/>
      <c r="I24"/>
      <c r="J24"/>
      <c r="K24"/>
      <c r="L24"/>
      <c r="M24"/>
      <c r="N24"/>
      <c r="O24"/>
      <c r="P24"/>
      <c r="Q24"/>
      <c r="R24"/>
      <c r="S24"/>
      <c r="T24"/>
      <c r="U24"/>
    </row>
    <row r="25" spans="1:21" s="58" customFormat="1" ht="18" x14ac:dyDescent="0.25">
      <c r="A25"/>
      <c r="B25"/>
      <c r="C25"/>
      <c r="D25"/>
      <c r="E25"/>
      <c r="F25"/>
      <c r="G25"/>
      <c r="H25"/>
      <c r="I25"/>
      <c r="J25"/>
      <c r="K25"/>
      <c r="L25"/>
      <c r="M25"/>
      <c r="N25"/>
      <c r="O25"/>
      <c r="P25"/>
      <c r="Q25"/>
      <c r="R25"/>
      <c r="S25"/>
      <c r="T25"/>
      <c r="U25"/>
    </row>
    <row r="26" spans="1:21" s="58" customFormat="1" ht="18.75" x14ac:dyDescent="0.3">
      <c r="A26" s="76"/>
      <c r="B26" s="77"/>
      <c r="C26" s="77"/>
      <c r="D26" s="77"/>
      <c r="E26" s="95"/>
      <c r="F26" s="83"/>
      <c r="G26" s="82"/>
      <c r="H26" s="78"/>
      <c r="I26" s="79"/>
      <c r="J26" s="80"/>
      <c r="K26" s="80"/>
    </row>
    <row r="27" spans="1:21" s="58" customFormat="1" ht="18.75" x14ac:dyDescent="0.3">
      <c r="A27" s="76"/>
      <c r="B27" s="77"/>
      <c r="C27" s="77"/>
      <c r="D27" s="77"/>
      <c r="E27" s="95"/>
      <c r="F27" s="83"/>
      <c r="G27" s="82"/>
      <c r="H27" s="78"/>
      <c r="I27" s="79"/>
      <c r="J27" s="80"/>
      <c r="K27" s="80"/>
    </row>
    <row r="28" spans="1:21" s="58" customFormat="1" ht="18.75" x14ac:dyDescent="0.3">
      <c r="A28" s="76"/>
      <c r="B28" s="77"/>
      <c r="C28" s="77"/>
      <c r="D28" s="77"/>
      <c r="E28" s="95"/>
      <c r="F28" s="83"/>
      <c r="G28" s="82"/>
      <c r="H28" s="78"/>
      <c r="I28" s="79"/>
      <c r="J28" s="80"/>
      <c r="K28" s="80"/>
    </row>
    <row r="29" spans="1:21" s="58" customFormat="1" ht="18.75" x14ac:dyDescent="0.3">
      <c r="A29" s="76"/>
      <c r="B29" s="77"/>
      <c r="C29" s="77"/>
      <c r="D29" s="77"/>
      <c r="E29" s="208"/>
      <c r="F29" s="170"/>
      <c r="G29" s="171"/>
      <c r="H29" s="78"/>
      <c r="I29" s="79"/>
      <c r="J29" s="80"/>
      <c r="K29" s="80"/>
    </row>
    <row r="30" spans="1:21" s="58" customFormat="1" ht="18.75" thickBot="1" x14ac:dyDescent="0.3">
      <c r="A30" s="152"/>
      <c r="B30" s="84">
        <f>SUM(B11:B29)</f>
        <v>0</v>
      </c>
      <c r="C30" s="84">
        <f t="shared" ref="C30:D30" si="0">SUM(C11:C29)</f>
        <v>88.97999999999999</v>
      </c>
      <c r="D30" s="84">
        <f t="shared" si="0"/>
        <v>0</v>
      </c>
      <c r="E30" s="174"/>
      <c r="F30" s="175"/>
      <c r="G30" s="176"/>
      <c r="H30" s="85"/>
      <c r="I30" s="86"/>
      <c r="J30" s="87"/>
      <c r="K30" s="88"/>
    </row>
    <row r="33" spans="1:2" s="89" customFormat="1" ht="15.75" x14ac:dyDescent="0.25">
      <c r="A33" s="177" t="s">
        <v>97</v>
      </c>
      <c r="B33" s="178"/>
    </row>
    <row r="34" spans="1:2" s="89" customFormat="1" ht="15" x14ac:dyDescent="0.2">
      <c r="A34" s="90" t="s">
        <v>24</v>
      </c>
      <c r="B34" s="91" t="s">
        <v>25</v>
      </c>
    </row>
    <row r="35" spans="1:2" s="89" customFormat="1" ht="15" x14ac:dyDescent="0.2">
      <c r="A35" s="90" t="s">
        <v>19</v>
      </c>
      <c r="B35" s="91" t="s">
        <v>26</v>
      </c>
    </row>
    <row r="36" spans="1:2" s="89" customFormat="1" ht="15" x14ac:dyDescent="0.2">
      <c r="A36" s="90" t="s">
        <v>27</v>
      </c>
      <c r="B36" s="91" t="s">
        <v>98</v>
      </c>
    </row>
    <row r="37" spans="1:2" s="89" customFormat="1" ht="15" x14ac:dyDescent="0.2">
      <c r="A37" s="90" t="s">
        <v>83</v>
      </c>
      <c r="B37" s="91" t="s">
        <v>99</v>
      </c>
    </row>
    <row r="38" spans="1:2" s="89" customFormat="1" ht="15" x14ac:dyDescent="0.2">
      <c r="A38" s="92" t="s">
        <v>21</v>
      </c>
      <c r="B38" s="93" t="s">
        <v>29</v>
      </c>
    </row>
    <row r="41" spans="1:2" x14ac:dyDescent="0.2">
      <c r="A41" s="168"/>
      <c r="B41" s="168"/>
    </row>
  </sheetData>
  <mergeCells count="18">
    <mergeCell ref="B24:C24"/>
    <mergeCell ref="I7:I9"/>
    <mergeCell ref="J7:J9"/>
    <mergeCell ref="K7:K9"/>
    <mergeCell ref="A41:B41"/>
    <mergeCell ref="A13:B13"/>
    <mergeCell ref="F13:H13"/>
    <mergeCell ref="E29:G29"/>
    <mergeCell ref="E30:G30"/>
    <mergeCell ref="A33:B33"/>
    <mergeCell ref="B16:C16"/>
    <mergeCell ref="B1:D1"/>
    <mergeCell ref="B2:D2"/>
    <mergeCell ref="A5:L5"/>
    <mergeCell ref="A7:A9"/>
    <mergeCell ref="F7:H7"/>
    <mergeCell ref="L7:L9"/>
    <mergeCell ref="F8:H9"/>
  </mergeCells>
  <conditionalFormatting sqref="A26:A29">
    <cfRule type="expression" dxfId="25" priority="7" stopIfTrue="1">
      <formula>AND(NOT(ISBLANK(B26)),ISBLANK(A26))</formula>
    </cfRule>
  </conditionalFormatting>
  <conditionalFormatting sqref="H26:H29">
    <cfRule type="expression" priority="2" stopIfTrue="1">
      <formula>AND(SUM($M26:$Q26)&gt;0,NOT(ISBLANK(H26)))</formula>
    </cfRule>
    <cfRule type="expression" dxfId="24" priority="3" stopIfTrue="1">
      <formula>SUM($M26:$Q26)&gt;0</formula>
    </cfRule>
  </conditionalFormatting>
  <conditionalFormatting sqref="I26:K29">
    <cfRule type="expression" dxfId="23" priority="6" stopIfTrue="1">
      <formula>AND(NOT(ISBLANK($B26)),ISBLANK(I26))</formula>
    </cfRule>
  </conditionalFormatting>
  <dataValidations count="1">
    <dataValidation type="list" allowBlank="1" showInputMessage="1" showErrorMessage="1" sqref="A26:A29" xr:uid="{BEF01AE3-BB53-4835-B479-83BB67D31FA2}">
      <formula1>$A$34:$A$38</formula1>
    </dataValidation>
  </dataValidation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EBFB-95A3-4952-9765-A459997EB729}">
  <sheetPr>
    <tabColor theme="4"/>
  </sheetPr>
  <dimension ref="A1:X33"/>
  <sheetViews>
    <sheetView zoomScale="70" zoomScaleNormal="70" workbookViewId="0">
      <selection activeCell="A30" sqref="A1:L30"/>
    </sheetView>
  </sheetViews>
  <sheetFormatPr defaultColWidth="9.140625" defaultRowHeight="12.75" outlineLevelCol="1" x14ac:dyDescent="0.2"/>
  <cols>
    <col min="1" max="1" width="20.7109375" customWidth="1"/>
    <col min="2" max="2" width="10.7109375" customWidth="1"/>
    <col min="3" max="3" width="22.7109375" customWidth="1"/>
    <col min="4" max="5" width="20.7109375" customWidth="1"/>
    <col min="6" max="6" width="8.42578125" customWidth="1"/>
    <col min="7" max="7" width="9" customWidth="1"/>
    <col min="8" max="8" width="11.7109375" bestFit="1" customWidth="1"/>
    <col min="9" max="9" width="29.7109375" customWidth="1"/>
    <col min="10" max="10" width="60.42578125" bestFit="1" customWidth="1"/>
    <col min="11" max="11" width="27.42578125" customWidth="1"/>
    <col min="12" max="12" width="36.42578125" bestFit="1" customWidth="1"/>
    <col min="14" max="17" width="0" hidden="1" customWidth="1" outlineLevel="1"/>
    <col min="18" max="18" width="9.140625" collapsed="1"/>
  </cols>
  <sheetData>
    <row r="1" spans="1:24" s="58" customFormat="1" ht="18" x14ac:dyDescent="0.25">
      <c r="A1" s="55" t="s">
        <v>86</v>
      </c>
      <c r="B1" s="179" t="s">
        <v>84</v>
      </c>
      <c r="C1" s="180"/>
      <c r="D1" s="180"/>
      <c r="E1" s="56"/>
      <c r="F1" s="56"/>
      <c r="G1" s="56"/>
      <c r="H1" s="56"/>
      <c r="I1" s="56"/>
      <c r="J1" s="57"/>
      <c r="K1" s="57"/>
      <c r="L1" s="57"/>
    </row>
    <row r="2" spans="1:24" s="58" customFormat="1" ht="18" x14ac:dyDescent="0.25">
      <c r="A2" s="59" t="s">
        <v>87</v>
      </c>
      <c r="B2" s="179" t="s">
        <v>175</v>
      </c>
      <c r="C2" s="180"/>
      <c r="D2" s="180"/>
      <c r="E2" s="60"/>
      <c r="F2" s="60"/>
      <c r="G2" s="60"/>
      <c r="H2" s="60"/>
      <c r="I2" s="60"/>
    </row>
    <row r="3" spans="1:24" s="58" customFormat="1" ht="36" x14ac:dyDescent="0.25">
      <c r="A3" s="61" t="s">
        <v>88</v>
      </c>
      <c r="B3" s="62" t="s">
        <v>3</v>
      </c>
      <c r="C3" s="63">
        <v>45089</v>
      </c>
      <c r="D3" s="62" t="s">
        <v>4</v>
      </c>
      <c r="E3" s="63">
        <v>45118</v>
      </c>
      <c r="F3" s="64"/>
    </row>
    <row r="4" spans="1:24" s="58" customFormat="1" ht="18.75" thickBot="1" x14ac:dyDescent="0.3">
      <c r="A4" s="65"/>
      <c r="B4" s="65"/>
      <c r="C4" s="65"/>
      <c r="D4" s="65"/>
      <c r="E4" s="65"/>
      <c r="F4" s="66"/>
      <c r="G4" s="66"/>
      <c r="H4" s="66"/>
      <c r="I4" s="65"/>
      <c r="J4" s="65"/>
      <c r="K4" s="65"/>
    </row>
    <row r="5" spans="1:24" s="58" customFormat="1" ht="18.75" thickBot="1" x14ac:dyDescent="0.3">
      <c r="A5" s="181" t="s">
        <v>89</v>
      </c>
      <c r="B5" s="182"/>
      <c r="C5" s="182"/>
      <c r="D5" s="182"/>
      <c r="E5" s="182"/>
      <c r="F5" s="182"/>
      <c r="G5" s="182"/>
      <c r="H5" s="182"/>
      <c r="I5" s="182"/>
      <c r="J5" s="182"/>
      <c r="K5" s="182"/>
      <c r="L5" s="183"/>
    </row>
    <row r="6" spans="1:24" s="58" customFormat="1" ht="18" x14ac:dyDescent="0.25">
      <c r="A6" s="65"/>
      <c r="B6" s="65"/>
      <c r="C6" s="65"/>
      <c r="D6" s="65"/>
      <c r="E6" s="65"/>
      <c r="F6" s="66"/>
      <c r="G6" s="66"/>
      <c r="H6" s="66"/>
      <c r="I6" s="65"/>
      <c r="J6" s="65"/>
      <c r="K6" s="65"/>
      <c r="L6" s="67"/>
    </row>
    <row r="7" spans="1:24" s="58" customFormat="1" ht="18" x14ac:dyDescent="0.25">
      <c r="A7" s="184" t="s">
        <v>90</v>
      </c>
      <c r="B7" s="68" t="s">
        <v>6</v>
      </c>
      <c r="C7" s="68" t="s">
        <v>7</v>
      </c>
      <c r="D7" s="68" t="s">
        <v>6</v>
      </c>
      <c r="E7" s="68" t="s">
        <v>9</v>
      </c>
      <c r="F7" s="187" t="s">
        <v>91</v>
      </c>
      <c r="G7" s="188"/>
      <c r="H7" s="189"/>
      <c r="I7" s="190" t="s">
        <v>92</v>
      </c>
      <c r="J7" s="190" t="s">
        <v>93</v>
      </c>
      <c r="K7" s="193" t="s">
        <v>94</v>
      </c>
      <c r="L7" s="196" t="s">
        <v>13</v>
      </c>
      <c r="M7" s="69"/>
      <c r="N7" s="69"/>
      <c r="O7" s="69"/>
      <c r="P7" s="69"/>
      <c r="Q7" s="69"/>
      <c r="R7" s="69"/>
      <c r="S7" s="69"/>
      <c r="T7" s="69"/>
      <c r="U7" s="69"/>
      <c r="V7" s="69"/>
      <c r="W7" s="69"/>
      <c r="X7" s="69"/>
    </row>
    <row r="8" spans="1:24" s="58" customFormat="1" ht="18" x14ac:dyDescent="0.25">
      <c r="A8" s="185"/>
      <c r="B8" s="70" t="s">
        <v>14</v>
      </c>
      <c r="C8" s="70" t="s">
        <v>15</v>
      </c>
      <c r="D8" s="70" t="s">
        <v>15</v>
      </c>
      <c r="E8" s="70" t="s">
        <v>15</v>
      </c>
      <c r="F8" s="199" t="s">
        <v>95</v>
      </c>
      <c r="G8" s="200"/>
      <c r="H8" s="201"/>
      <c r="I8" s="191"/>
      <c r="J8" s="191"/>
      <c r="K8" s="194"/>
      <c r="L8" s="197"/>
      <c r="M8" s="69"/>
      <c r="N8" s="69"/>
      <c r="O8" s="69"/>
      <c r="P8" s="69"/>
      <c r="Q8" s="69"/>
      <c r="R8" s="69"/>
      <c r="S8" s="69"/>
      <c r="T8" s="69"/>
      <c r="U8" s="69"/>
      <c r="V8" s="69"/>
      <c r="W8" s="69"/>
      <c r="X8" s="69"/>
    </row>
    <row r="9" spans="1:24" s="58" customFormat="1" ht="18" x14ac:dyDescent="0.25">
      <c r="A9" s="186"/>
      <c r="B9" s="71"/>
      <c r="C9" s="71" t="s">
        <v>18</v>
      </c>
      <c r="D9" s="71" t="s">
        <v>18</v>
      </c>
      <c r="E9" s="71" t="s">
        <v>18</v>
      </c>
      <c r="F9" s="202"/>
      <c r="G9" s="203"/>
      <c r="H9" s="204"/>
      <c r="I9" s="192"/>
      <c r="J9" s="192"/>
      <c r="K9" s="195"/>
      <c r="L9" s="198"/>
    </row>
    <row r="10" spans="1:24" s="58" customFormat="1" ht="18" x14ac:dyDescent="0.25">
      <c r="A10" s="72"/>
      <c r="B10" s="71"/>
      <c r="C10" s="71"/>
      <c r="D10" s="71"/>
      <c r="E10" s="71"/>
      <c r="F10" s="71"/>
      <c r="G10" s="71"/>
      <c r="H10" s="71"/>
      <c r="I10" s="71"/>
      <c r="J10" s="73"/>
      <c r="K10" s="74"/>
      <c r="L10" s="74"/>
    </row>
    <row r="11" spans="1:24" s="58" customFormat="1" ht="18.75" x14ac:dyDescent="0.3">
      <c r="A11" s="75">
        <v>45107</v>
      </c>
      <c r="B11" s="76" t="s">
        <v>19</v>
      </c>
      <c r="C11" s="77">
        <v>539.22</v>
      </c>
      <c r="D11" s="77">
        <v>0</v>
      </c>
      <c r="E11" s="77">
        <v>539.22</v>
      </c>
      <c r="F11" s="221" t="s">
        <v>187</v>
      </c>
      <c r="G11" s="222"/>
      <c r="H11" s="223"/>
      <c r="I11" s="78" t="s">
        <v>175</v>
      </c>
      <c r="J11" s="79" t="s">
        <v>188</v>
      </c>
      <c r="K11" s="80" t="s">
        <v>189</v>
      </c>
      <c r="L11" s="80" t="s">
        <v>190</v>
      </c>
      <c r="N11" s="58" t="b">
        <f>OR(F11&lt;100,LEN(F11)=2)</f>
        <v>0</v>
      </c>
      <c r="O11" s="58" t="b">
        <f>OR(G11&lt;1000,LEN(G11)=3)</f>
        <v>1</v>
      </c>
      <c r="P11" s="58" t="b">
        <f>IF(H11&lt;1000,TRUE)</f>
        <v>1</v>
      </c>
      <c r="Q11" s="58" t="e">
        <f>OR(#REF!&lt;100000,LEN(#REF!)=5)</f>
        <v>#REF!</v>
      </c>
    </row>
    <row r="12" spans="1:24" s="58" customFormat="1" ht="18.75" x14ac:dyDescent="0.3">
      <c r="A12" s="75">
        <v>45114</v>
      </c>
      <c r="B12" s="76" t="s">
        <v>19</v>
      </c>
      <c r="C12" s="77">
        <v>191</v>
      </c>
      <c r="D12" s="77">
        <v>0</v>
      </c>
      <c r="E12" s="77">
        <v>191</v>
      </c>
      <c r="F12" s="221" t="s">
        <v>191</v>
      </c>
      <c r="G12" s="222"/>
      <c r="H12" s="223"/>
      <c r="I12" s="78" t="s">
        <v>192</v>
      </c>
      <c r="J12" s="79" t="s">
        <v>193</v>
      </c>
      <c r="K12" s="80" t="s">
        <v>194</v>
      </c>
      <c r="L12" s="80" t="s">
        <v>195</v>
      </c>
    </row>
    <row r="13" spans="1:24" s="58" customFormat="1" ht="18.75" x14ac:dyDescent="0.3">
      <c r="A13" s="75">
        <v>45114</v>
      </c>
      <c r="B13" s="76" t="s">
        <v>27</v>
      </c>
      <c r="C13" s="77">
        <v>515.65</v>
      </c>
      <c r="D13" s="77">
        <v>85.94</v>
      </c>
      <c r="E13" s="77">
        <v>429.71</v>
      </c>
      <c r="F13" s="221" t="s">
        <v>196</v>
      </c>
      <c r="G13" s="222"/>
      <c r="H13" s="223"/>
      <c r="I13" s="78" t="s">
        <v>175</v>
      </c>
      <c r="J13" s="79" t="s">
        <v>197</v>
      </c>
      <c r="K13" s="80" t="s">
        <v>198</v>
      </c>
      <c r="L13" s="80" t="s">
        <v>101</v>
      </c>
    </row>
    <row r="14" spans="1:24" s="58" customFormat="1" ht="18.75" x14ac:dyDescent="0.3">
      <c r="A14" s="75"/>
      <c r="B14" s="76"/>
      <c r="C14" s="77"/>
      <c r="D14" s="77"/>
      <c r="E14" s="77"/>
      <c r="F14" s="81"/>
      <c r="G14" s="83"/>
      <c r="H14" s="82"/>
      <c r="I14" s="78"/>
      <c r="J14" s="79"/>
      <c r="K14" s="80"/>
      <c r="L14" s="80"/>
    </row>
    <row r="15" spans="1:24" s="58" customFormat="1" ht="18.75" x14ac:dyDescent="0.3">
      <c r="A15" s="75"/>
      <c r="B15" s="76"/>
      <c r="C15" s="77"/>
      <c r="D15" s="77"/>
      <c r="E15" s="77"/>
      <c r="F15" s="81"/>
      <c r="G15" s="83"/>
      <c r="H15" s="82"/>
      <c r="I15" s="78"/>
      <c r="J15" s="79"/>
      <c r="K15" s="80"/>
      <c r="L15" s="80"/>
    </row>
    <row r="16" spans="1:24" s="58" customFormat="1" ht="18.75" x14ac:dyDescent="0.3">
      <c r="A16" s="75"/>
      <c r="B16" s="76"/>
      <c r="C16" s="77"/>
      <c r="D16" s="77"/>
      <c r="E16" s="77"/>
      <c r="F16" s="81"/>
      <c r="G16" s="83"/>
      <c r="H16" s="82"/>
      <c r="I16" s="78"/>
      <c r="J16" s="79"/>
      <c r="K16" s="80"/>
      <c r="L16" s="80"/>
    </row>
    <row r="17" spans="1:17" s="58" customFormat="1" ht="18.75" x14ac:dyDescent="0.3">
      <c r="A17" s="75"/>
      <c r="B17" s="76"/>
      <c r="C17" s="77"/>
      <c r="D17" s="77"/>
      <c r="E17" s="77"/>
      <c r="F17" s="81"/>
      <c r="G17" s="83"/>
      <c r="H17" s="82"/>
      <c r="I17" s="78"/>
      <c r="J17" s="79"/>
      <c r="K17" s="80"/>
      <c r="L17" s="80"/>
    </row>
    <row r="18" spans="1:17" s="58" customFormat="1" ht="18.75" x14ac:dyDescent="0.3">
      <c r="A18" s="75"/>
      <c r="B18" s="76"/>
      <c r="C18" s="77"/>
      <c r="D18" s="77"/>
      <c r="E18" s="77"/>
      <c r="F18" s="81"/>
      <c r="G18" s="83"/>
      <c r="H18" s="82"/>
      <c r="I18" s="78"/>
      <c r="J18" s="79"/>
      <c r="K18" s="80"/>
      <c r="L18" s="80"/>
    </row>
    <row r="19" spans="1:17" s="58" customFormat="1" ht="18.75" x14ac:dyDescent="0.3">
      <c r="A19" s="75"/>
      <c r="B19" s="76"/>
      <c r="C19" s="77"/>
      <c r="D19" s="77"/>
      <c r="E19" s="77"/>
      <c r="F19" s="81"/>
      <c r="G19" s="83"/>
      <c r="H19" s="82"/>
      <c r="I19" s="78"/>
      <c r="J19" s="79"/>
      <c r="K19" s="80"/>
      <c r="L19" s="80"/>
    </row>
    <row r="20" spans="1:17" s="58" customFormat="1" ht="18.75" x14ac:dyDescent="0.3">
      <c r="A20" s="75"/>
      <c r="B20" s="76"/>
      <c r="C20" s="77"/>
      <c r="D20" s="77"/>
      <c r="E20" s="77"/>
      <c r="F20" s="169"/>
      <c r="G20" s="170"/>
      <c r="H20" s="171"/>
      <c r="I20" s="78"/>
      <c r="J20" s="79"/>
      <c r="K20" s="80"/>
      <c r="L20" s="80"/>
      <c r="N20" s="58" t="b">
        <f>OR(F20&lt;100,LEN(F20)=2)</f>
        <v>1</v>
      </c>
      <c r="O20" s="58" t="b">
        <f>OR(G20&lt;1000,LEN(G20)=3)</f>
        <v>1</v>
      </c>
      <c r="P20" s="58" t="b">
        <f>IF(H20&lt;1000,TRUE)</f>
        <v>1</v>
      </c>
      <c r="Q20" s="58" t="e">
        <f>OR(#REF!&lt;100000,LEN(#REF!)=5)</f>
        <v>#REF!</v>
      </c>
    </row>
    <row r="21" spans="1:17" s="58" customFormat="1" ht="18.75" x14ac:dyDescent="0.3">
      <c r="A21" s="75"/>
      <c r="B21" s="76"/>
      <c r="C21" s="77"/>
      <c r="D21" s="77"/>
      <c r="E21" s="77"/>
      <c r="F21" s="169"/>
      <c r="G21" s="170"/>
      <c r="H21" s="171"/>
      <c r="I21" s="78"/>
      <c r="J21" s="79"/>
      <c r="K21" s="80"/>
      <c r="L21" s="80"/>
      <c r="N21" s="58" t="b">
        <f>OR(F21&lt;100,LEN(F21)=2)</f>
        <v>1</v>
      </c>
      <c r="O21" s="58" t="b">
        <f>OR(G21&lt;1000,LEN(G21)=3)</f>
        <v>1</v>
      </c>
      <c r="P21" s="58" t="b">
        <f>IF(H21&lt;1000,TRUE)</f>
        <v>1</v>
      </c>
      <c r="Q21" s="58" t="e">
        <f>OR(#REF!&lt;100000,LEN(#REF!)=5)</f>
        <v>#REF!</v>
      </c>
    </row>
    <row r="22" spans="1:17" s="58" customFormat="1" ht="18.75" thickBot="1" x14ac:dyDescent="0.3">
      <c r="A22" s="172" t="s">
        <v>96</v>
      </c>
      <c r="B22" s="173"/>
      <c r="C22" s="84">
        <f>SUM(C11:C21)</f>
        <v>1245.8699999999999</v>
      </c>
      <c r="D22" s="84">
        <f>SUM(D11:D21)</f>
        <v>85.94</v>
      </c>
      <c r="E22" s="84">
        <f>SUM(E11:E21)</f>
        <v>1159.93</v>
      </c>
      <c r="F22" s="174"/>
      <c r="G22" s="175"/>
      <c r="H22" s="176"/>
      <c r="I22" s="85"/>
      <c r="J22" s="86"/>
      <c r="K22" s="87"/>
      <c r="L22" s="88"/>
    </row>
    <row r="25" spans="1:17" s="89" customFormat="1" ht="15.75" x14ac:dyDescent="0.25">
      <c r="B25" s="177" t="s">
        <v>97</v>
      </c>
      <c r="C25" s="178"/>
    </row>
    <row r="26" spans="1:17" s="89" customFormat="1" ht="15" x14ac:dyDescent="0.2">
      <c r="B26" s="90" t="s">
        <v>24</v>
      </c>
      <c r="C26" s="91" t="s">
        <v>25</v>
      </c>
    </row>
    <row r="27" spans="1:17" s="89" customFormat="1" ht="15" x14ac:dyDescent="0.2">
      <c r="B27" s="90" t="s">
        <v>19</v>
      </c>
      <c r="C27" s="91" t="s">
        <v>26</v>
      </c>
    </row>
    <row r="28" spans="1:17" s="89" customFormat="1" ht="15" x14ac:dyDescent="0.2">
      <c r="B28" s="90" t="s">
        <v>27</v>
      </c>
      <c r="C28" s="91" t="s">
        <v>98</v>
      </c>
    </row>
    <row r="29" spans="1:17" s="89" customFormat="1" ht="15" x14ac:dyDescent="0.2">
      <c r="B29" s="90" t="s">
        <v>83</v>
      </c>
      <c r="C29" s="91" t="s">
        <v>99</v>
      </c>
    </row>
    <row r="30" spans="1:17" s="89" customFormat="1" ht="15" x14ac:dyDescent="0.2">
      <c r="B30" s="92" t="s">
        <v>21</v>
      </c>
      <c r="C30" s="93" t="s">
        <v>29</v>
      </c>
    </row>
    <row r="33" spans="2:3" x14ac:dyDescent="0.2">
      <c r="B33" s="168"/>
      <c r="C33" s="168"/>
    </row>
  </sheetData>
  <mergeCells count="19">
    <mergeCell ref="B25:C25"/>
    <mergeCell ref="B33:C33"/>
    <mergeCell ref="F11:H11"/>
    <mergeCell ref="F12:H12"/>
    <mergeCell ref="F13:H13"/>
    <mergeCell ref="F20:H20"/>
    <mergeCell ref="F21:H21"/>
    <mergeCell ref="A22:B22"/>
    <mergeCell ref="F22:H22"/>
    <mergeCell ref="B1:D1"/>
    <mergeCell ref="B2:D2"/>
    <mergeCell ref="A5:L5"/>
    <mergeCell ref="A7:A9"/>
    <mergeCell ref="F7:H7"/>
    <mergeCell ref="I7:I9"/>
    <mergeCell ref="J7:J9"/>
    <mergeCell ref="K7:K9"/>
    <mergeCell ref="L7:L9"/>
    <mergeCell ref="F8:H9"/>
  </mergeCells>
  <conditionalFormatting sqref="A11:A21">
    <cfRule type="expression" dxfId="22" priority="8" stopIfTrue="1">
      <formula>AND(NOT(ISBLANK(C11)),ISBLANK(A11))</formula>
    </cfRule>
  </conditionalFormatting>
  <conditionalFormatting sqref="B11:B21">
    <cfRule type="expression" dxfId="21" priority="7" stopIfTrue="1">
      <formula>AND(NOT(ISBLANK(C11)),ISBLANK(B11))</formula>
    </cfRule>
  </conditionalFormatting>
  <conditionalFormatting sqref="B1:D2">
    <cfRule type="expression" dxfId="20" priority="6" stopIfTrue="1">
      <formula>ISBLANK(B1)</formula>
    </cfRule>
  </conditionalFormatting>
  <conditionalFormatting sqref="C3">
    <cfRule type="expression" dxfId="19" priority="5" stopIfTrue="1">
      <formula>ISBLANK(C3)</formula>
    </cfRule>
  </conditionalFormatting>
  <conditionalFormatting sqref="E3">
    <cfRule type="expression" dxfId="18" priority="1" stopIfTrue="1">
      <formula>ISBLANK(E3)</formula>
    </cfRule>
  </conditionalFormatting>
  <conditionalFormatting sqref="I11:I21">
    <cfRule type="expression" priority="2" stopIfTrue="1">
      <formula>AND(SUM($N11:$R11)&gt;0,NOT(ISBLANK(I11)))</formula>
    </cfRule>
    <cfRule type="expression" dxfId="17" priority="3" stopIfTrue="1">
      <formula>SUM($N11:$R11)&gt;0</formula>
    </cfRule>
  </conditionalFormatting>
  <conditionalFormatting sqref="J11:L21">
    <cfRule type="expression" dxfId="16" priority="4" stopIfTrue="1">
      <formula>AND(NOT(ISBLANK($C11)),ISBLANK(J11))</formula>
    </cfRule>
  </conditionalFormatting>
  <dataValidations count="3">
    <dataValidation type="textLength" operator="lessThan" allowBlank="1" showInputMessage="1" showErrorMessage="1" sqref="B2:D2" xr:uid="{468E5C71-75BB-432F-A867-4617193F7B7E}">
      <formula1>250</formula1>
    </dataValidation>
    <dataValidation type="date" allowBlank="1" showInputMessage="1" showErrorMessage="1" sqref="E3 C3" xr:uid="{6A4FBE6A-C833-4A8D-96DD-CF31BD9DFE87}">
      <formula1>44938</formula1>
      <formula2>73031</formula2>
    </dataValidation>
    <dataValidation type="list" allowBlank="1" showInputMessage="1" showErrorMessage="1" sqref="B11:B21" xr:uid="{52903F4E-1520-4A59-853E-58109139DD97}">
      <formula1>$B$26:$B$30</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8"/>
  <sheetViews>
    <sheetView zoomScale="90" workbookViewId="0">
      <selection activeCell="H35" sqref="H35"/>
    </sheetView>
  </sheetViews>
  <sheetFormatPr defaultColWidth="9.140625" defaultRowHeight="12.75" outlineLevelCol="1" x14ac:dyDescent="0.2"/>
  <cols>
    <col min="2" max="2" width="10.42578125" customWidth="1"/>
    <col min="3" max="6" width="15.7109375" customWidth="1"/>
    <col min="7" max="7" width="5.28515625" bestFit="1" customWidth="1"/>
    <col min="8" max="8" width="7.42578125" bestFit="1" customWidth="1"/>
    <col min="9" max="9" width="5.28515625" customWidth="1"/>
    <col min="10" max="10" width="9.7109375" bestFit="1" customWidth="1"/>
    <col min="11" max="11" width="7.5703125" customWidth="1"/>
    <col min="12" max="12" width="3" customWidth="1"/>
    <col min="13" max="13" width="50.7109375" customWidth="1"/>
    <col min="14" max="14" width="27.42578125" customWidth="1"/>
    <col min="16" max="19" width="0" hidden="1" customWidth="1" outlineLevel="1"/>
    <col min="20" max="20" width="9.140625" collapsed="1"/>
  </cols>
  <sheetData>
    <row r="1" spans="1:26" ht="36.75" customHeight="1" x14ac:dyDescent="0.2">
      <c r="A1" s="2" t="s">
        <v>0</v>
      </c>
      <c r="B1" s="232" t="s">
        <v>30</v>
      </c>
      <c r="C1" s="233"/>
      <c r="D1" s="233"/>
      <c r="E1" s="234"/>
      <c r="F1" s="1"/>
      <c r="G1" s="1"/>
      <c r="H1" s="1"/>
      <c r="I1" s="1"/>
      <c r="J1" s="1"/>
      <c r="K1" s="1"/>
      <c r="L1" s="1"/>
      <c r="M1" s="3"/>
      <c r="N1" s="4"/>
    </row>
    <row r="2" spans="1:26" x14ac:dyDescent="0.2">
      <c r="A2" s="5"/>
      <c r="N2" s="6"/>
    </row>
    <row r="3" spans="1:26" ht="36.75" customHeight="1" x14ac:dyDescent="0.2">
      <c r="A3" s="7" t="s">
        <v>1</v>
      </c>
      <c r="B3" s="232" t="s">
        <v>31</v>
      </c>
      <c r="C3" s="233"/>
      <c r="D3" s="233"/>
      <c r="E3" s="234"/>
      <c r="F3" s="8"/>
      <c r="G3" s="8"/>
      <c r="H3" s="8"/>
      <c r="I3" s="8"/>
      <c r="J3" s="8"/>
      <c r="K3" s="8"/>
      <c r="L3" s="8"/>
      <c r="N3" s="6"/>
    </row>
    <row r="4" spans="1:26" x14ac:dyDescent="0.2">
      <c r="A4" s="5"/>
      <c r="N4" s="6"/>
    </row>
    <row r="5" spans="1:26" ht="36" customHeight="1" x14ac:dyDescent="0.2">
      <c r="A5" s="9" t="s">
        <v>2</v>
      </c>
      <c r="B5" s="10" t="s">
        <v>3</v>
      </c>
      <c r="C5" s="45"/>
      <c r="D5" s="10" t="s">
        <v>4</v>
      </c>
      <c r="E5" s="45"/>
      <c r="F5" s="8"/>
      <c r="G5" s="11"/>
      <c r="H5" s="12"/>
      <c r="I5" s="12"/>
      <c r="J5" s="12"/>
      <c r="K5" s="12"/>
      <c r="L5" s="12"/>
      <c r="N5" s="6"/>
    </row>
    <row r="6" spans="1:26" x14ac:dyDescent="0.2">
      <c r="A6" s="5"/>
      <c r="N6" s="6"/>
    </row>
    <row r="7" spans="1:26" x14ac:dyDescent="0.2">
      <c r="A7" s="5"/>
      <c r="N7" s="6"/>
    </row>
    <row r="8" spans="1:26" x14ac:dyDescent="0.2">
      <c r="A8" s="13" t="s">
        <v>32</v>
      </c>
      <c r="B8" s="14" t="s">
        <v>6</v>
      </c>
      <c r="C8" s="14" t="s">
        <v>7</v>
      </c>
      <c r="D8" s="14" t="s">
        <v>6</v>
      </c>
      <c r="E8" s="14" t="s">
        <v>8</v>
      </c>
      <c r="F8" s="14" t="s">
        <v>9</v>
      </c>
      <c r="G8" s="224" t="s">
        <v>10</v>
      </c>
      <c r="H8" s="225"/>
      <c r="I8" s="225"/>
      <c r="J8" s="225"/>
      <c r="K8" s="225"/>
      <c r="L8" s="226"/>
      <c r="M8" s="14" t="s">
        <v>11</v>
      </c>
      <c r="N8" s="15" t="s">
        <v>12</v>
      </c>
      <c r="O8" s="16"/>
      <c r="P8" s="16"/>
      <c r="Q8" s="16"/>
      <c r="R8" s="16"/>
      <c r="S8" s="16"/>
      <c r="T8" s="16"/>
      <c r="U8" s="16"/>
      <c r="V8" s="16"/>
      <c r="W8" s="16"/>
      <c r="X8" s="16"/>
      <c r="Y8" s="16"/>
      <c r="Z8" s="16"/>
    </row>
    <row r="9" spans="1:26" x14ac:dyDescent="0.2">
      <c r="A9" s="17" t="s">
        <v>33</v>
      </c>
      <c r="B9" s="18" t="s">
        <v>14</v>
      </c>
      <c r="C9" s="18" t="s">
        <v>15</v>
      </c>
      <c r="D9" s="18" t="s">
        <v>15</v>
      </c>
      <c r="E9" s="18" t="s">
        <v>16</v>
      </c>
      <c r="F9" s="18" t="s">
        <v>15</v>
      </c>
      <c r="G9" s="227"/>
      <c r="H9" s="228"/>
      <c r="I9" s="228"/>
      <c r="J9" s="228"/>
      <c r="K9" s="228"/>
      <c r="L9" s="229"/>
      <c r="M9" s="19" t="s">
        <v>34</v>
      </c>
      <c r="N9" s="20"/>
      <c r="O9" s="16"/>
      <c r="P9" s="16"/>
      <c r="Q9" s="16"/>
      <c r="R9" s="16"/>
      <c r="S9" s="16"/>
      <c r="T9" s="16"/>
      <c r="U9" s="16"/>
      <c r="V9" s="16"/>
      <c r="W9" s="16"/>
      <c r="X9" s="16"/>
      <c r="Y9" s="16"/>
      <c r="Z9" s="16"/>
    </row>
    <row r="10" spans="1:26" x14ac:dyDescent="0.2">
      <c r="A10" s="21"/>
      <c r="B10" s="22" t="s">
        <v>17</v>
      </c>
      <c r="C10" s="22" t="s">
        <v>18</v>
      </c>
      <c r="D10" s="22" t="s">
        <v>18</v>
      </c>
      <c r="E10" s="22" t="s">
        <v>18</v>
      </c>
      <c r="F10" s="22" t="s">
        <v>18</v>
      </c>
      <c r="G10" s="23" t="s">
        <v>35</v>
      </c>
      <c r="H10" s="23" t="s">
        <v>36</v>
      </c>
      <c r="I10" s="23" t="s">
        <v>37</v>
      </c>
      <c r="J10" s="23" t="s">
        <v>38</v>
      </c>
      <c r="K10" s="23"/>
      <c r="L10" s="23"/>
      <c r="M10" s="24"/>
      <c r="N10" s="25"/>
    </row>
    <row r="11" spans="1:26" ht="0.75" customHeight="1" x14ac:dyDescent="0.2">
      <c r="A11" s="21"/>
      <c r="B11" s="22"/>
      <c r="C11" s="22"/>
      <c r="D11" s="22"/>
      <c r="E11" s="22"/>
      <c r="F11" s="22"/>
      <c r="G11" s="23"/>
      <c r="H11" s="23"/>
      <c r="I11" s="23"/>
      <c r="J11" s="23"/>
      <c r="K11" s="23"/>
      <c r="L11" s="23"/>
      <c r="M11" s="24"/>
      <c r="N11" s="40"/>
    </row>
    <row r="12" spans="1:26" ht="20.100000000000001" customHeight="1" x14ac:dyDescent="0.25">
      <c r="A12" s="26" t="s">
        <v>39</v>
      </c>
      <c r="B12" s="27" t="s">
        <v>19</v>
      </c>
      <c r="C12" s="28">
        <v>127.95</v>
      </c>
      <c r="D12" s="29" t="str">
        <f>IF(B12="S",IF(ISBLANK(E12),ROUND(C12*0.2/1.2,2),E12),"")</f>
        <v/>
      </c>
      <c r="E12" s="28"/>
      <c r="F12" s="29">
        <f>IF(ISBLANK(C12),"",IF(B12="S",C12-D12,C12))</f>
        <v>127.95</v>
      </c>
      <c r="G12" s="30">
        <v>45</v>
      </c>
      <c r="H12" s="31">
        <v>450</v>
      </c>
      <c r="I12" s="31">
        <v>301</v>
      </c>
      <c r="J12" s="32">
        <v>0</v>
      </c>
      <c r="K12" s="33">
        <v>0</v>
      </c>
      <c r="L12" s="34" t="s">
        <v>27</v>
      </c>
      <c r="M12" s="42" t="s">
        <v>40</v>
      </c>
      <c r="N12" s="42" t="s">
        <v>41</v>
      </c>
      <c r="P12" t="b">
        <f>OR(G12&lt;100,LEN(G12)=2)</f>
        <v>1</v>
      </c>
      <c r="Q12" t="b">
        <f>OR(H12&lt;1000,LEN(H12)=3)</f>
        <v>1</v>
      </c>
      <c r="R12" t="b">
        <f>IF(I12&lt;1000,TRUE)</f>
        <v>1</v>
      </c>
      <c r="S12" t="b">
        <f>OR(J12&lt;100000,LEN(J12)=5)</f>
        <v>1</v>
      </c>
    </row>
    <row r="13" spans="1:26" ht="20.100000000000001" customHeight="1" x14ac:dyDescent="0.25">
      <c r="A13" s="26" t="s">
        <v>39</v>
      </c>
      <c r="B13" s="27" t="s">
        <v>27</v>
      </c>
      <c r="C13" s="28">
        <v>10.38</v>
      </c>
      <c r="D13" s="29">
        <f>IF(B13="S",IF(ISBLANK(E13),ROUND(C13*0.2/1.2,2),E13),"")</f>
        <v>1.73</v>
      </c>
      <c r="E13" s="28"/>
      <c r="F13" s="29">
        <f>IF(ISBLANK(C13),"",IF(B13="S",C13-D13,C13))</f>
        <v>8.65</v>
      </c>
      <c r="G13" s="30">
        <v>45</v>
      </c>
      <c r="H13" s="31">
        <v>450</v>
      </c>
      <c r="I13" s="31">
        <v>301</v>
      </c>
      <c r="J13" s="32">
        <v>0</v>
      </c>
      <c r="K13" s="33">
        <v>0</v>
      </c>
      <c r="L13" s="34" t="s">
        <v>27</v>
      </c>
      <c r="M13" s="42" t="s">
        <v>42</v>
      </c>
      <c r="N13" s="42" t="s">
        <v>41</v>
      </c>
      <c r="P13" t="b">
        <f t="shared" ref="P13:P31" si="0">OR(G13&lt;100,LEN(G13)=2)</f>
        <v>1</v>
      </c>
      <c r="Q13" t="b">
        <f t="shared" ref="Q13:Q31" si="1">OR(H13&lt;1000,LEN(H13)=3)</f>
        <v>1</v>
      </c>
      <c r="R13" t="b">
        <f t="shared" ref="R13:R31" si="2">IF(I13&lt;1000,TRUE)</f>
        <v>1</v>
      </c>
      <c r="S13" t="b">
        <f t="shared" ref="S13:S31" si="3">OR(J13&lt;100000,LEN(J13)=5)</f>
        <v>1</v>
      </c>
    </row>
    <row r="14" spans="1:26" ht="20.100000000000001" customHeight="1" x14ac:dyDescent="0.25">
      <c r="A14" s="26" t="s">
        <v>43</v>
      </c>
      <c r="B14" s="27" t="s">
        <v>19</v>
      </c>
      <c r="C14" s="28">
        <v>25.59</v>
      </c>
      <c r="D14" s="29" t="str">
        <f t="shared" ref="D14:D31" si="4">IF(B14="S",IF(ISBLANK(E14),ROUND(C14*0.2/1.2,2),E14),"")</f>
        <v/>
      </c>
      <c r="E14" s="28"/>
      <c r="F14" s="29">
        <f t="shared" ref="F14:F31" si="5">IF(ISBLANK(C14),"",IF(B14="S",C14-D14,C14))</f>
        <v>25.59</v>
      </c>
      <c r="G14" s="30">
        <v>45</v>
      </c>
      <c r="H14" s="31">
        <v>450</v>
      </c>
      <c r="I14" s="31">
        <v>301</v>
      </c>
      <c r="J14" s="32">
        <v>0</v>
      </c>
      <c r="K14" s="33">
        <v>0</v>
      </c>
      <c r="L14" s="34" t="s">
        <v>27</v>
      </c>
      <c r="M14" s="42" t="s">
        <v>44</v>
      </c>
      <c r="N14" s="42" t="s">
        <v>20</v>
      </c>
      <c r="P14" t="b">
        <f t="shared" si="0"/>
        <v>1</v>
      </c>
      <c r="Q14" t="b">
        <f t="shared" si="1"/>
        <v>1</v>
      </c>
      <c r="R14" t="b">
        <f t="shared" si="2"/>
        <v>1</v>
      </c>
      <c r="S14" t="b">
        <f t="shared" si="3"/>
        <v>1</v>
      </c>
    </row>
    <row r="15" spans="1:26" ht="20.100000000000001" customHeight="1" x14ac:dyDescent="0.25">
      <c r="A15" s="26" t="s">
        <v>45</v>
      </c>
      <c r="B15" s="27" t="s">
        <v>27</v>
      </c>
      <c r="C15" s="28">
        <v>35.97</v>
      </c>
      <c r="D15" s="29">
        <f t="shared" si="4"/>
        <v>5.99</v>
      </c>
      <c r="E15" s="28">
        <v>5.99</v>
      </c>
      <c r="F15" s="29">
        <f t="shared" si="5"/>
        <v>29.979999999999997</v>
      </c>
      <c r="G15" s="30">
        <v>45</v>
      </c>
      <c r="H15" s="31">
        <v>450</v>
      </c>
      <c r="I15" s="31">
        <v>301</v>
      </c>
      <c r="J15" s="32">
        <v>0</v>
      </c>
      <c r="K15" s="33">
        <v>0</v>
      </c>
      <c r="L15" s="34" t="s">
        <v>27</v>
      </c>
      <c r="M15" s="42" t="s">
        <v>46</v>
      </c>
      <c r="N15" s="42" t="s">
        <v>47</v>
      </c>
      <c r="P15" t="b">
        <f t="shared" si="0"/>
        <v>1</v>
      </c>
      <c r="Q15" t="b">
        <f t="shared" si="1"/>
        <v>1</v>
      </c>
      <c r="R15" t="b">
        <f t="shared" si="2"/>
        <v>1</v>
      </c>
      <c r="S15" t="b">
        <f t="shared" si="3"/>
        <v>1</v>
      </c>
    </row>
    <row r="16" spans="1:26" ht="20.100000000000001" customHeight="1" x14ac:dyDescent="0.25">
      <c r="A16" s="26" t="s">
        <v>48</v>
      </c>
      <c r="B16" s="27" t="s">
        <v>19</v>
      </c>
      <c r="C16" s="28">
        <v>63.84</v>
      </c>
      <c r="D16" s="29" t="str">
        <f t="shared" si="4"/>
        <v/>
      </c>
      <c r="E16" s="28"/>
      <c r="F16" s="29">
        <f t="shared" si="5"/>
        <v>63.84</v>
      </c>
      <c r="G16" s="30">
        <v>45</v>
      </c>
      <c r="H16" s="31">
        <v>450</v>
      </c>
      <c r="I16" s="31">
        <v>352</v>
      </c>
      <c r="J16" s="32">
        <v>0</v>
      </c>
      <c r="K16" s="33">
        <v>0</v>
      </c>
      <c r="L16" s="34" t="s">
        <v>27</v>
      </c>
      <c r="M16" s="42" t="s">
        <v>49</v>
      </c>
      <c r="N16" s="42" t="s">
        <v>50</v>
      </c>
      <c r="P16" t="b">
        <f t="shared" si="0"/>
        <v>1</v>
      </c>
      <c r="Q16" t="b">
        <f t="shared" si="1"/>
        <v>1</v>
      </c>
      <c r="R16" t="b">
        <f t="shared" si="2"/>
        <v>1</v>
      </c>
      <c r="S16" t="b">
        <f t="shared" si="3"/>
        <v>1</v>
      </c>
    </row>
    <row r="17" spans="1:19" ht="20.100000000000001" customHeight="1" x14ac:dyDescent="0.25">
      <c r="A17" s="26" t="s">
        <v>51</v>
      </c>
      <c r="B17" s="27" t="s">
        <v>27</v>
      </c>
      <c r="C17" s="28">
        <v>196.65</v>
      </c>
      <c r="D17" s="29">
        <f t="shared" si="4"/>
        <v>32.770000000000003</v>
      </c>
      <c r="E17" s="28">
        <v>32.770000000000003</v>
      </c>
      <c r="F17" s="29">
        <f t="shared" si="5"/>
        <v>163.88</v>
      </c>
      <c r="G17" s="30">
        <v>45</v>
      </c>
      <c r="H17" s="31">
        <v>450</v>
      </c>
      <c r="I17" s="31">
        <v>430</v>
      </c>
      <c r="J17" s="32">
        <v>0</v>
      </c>
      <c r="K17" s="33">
        <v>0</v>
      </c>
      <c r="L17" s="34" t="s">
        <v>27</v>
      </c>
      <c r="M17" s="42" t="s">
        <v>52</v>
      </c>
      <c r="N17" s="42" t="s">
        <v>53</v>
      </c>
      <c r="P17" t="b">
        <f t="shared" si="0"/>
        <v>1</v>
      </c>
      <c r="Q17" t="b">
        <f t="shared" si="1"/>
        <v>1</v>
      </c>
      <c r="R17" t="b">
        <f t="shared" si="2"/>
        <v>1</v>
      </c>
      <c r="S17" t="b">
        <f t="shared" si="3"/>
        <v>1</v>
      </c>
    </row>
    <row r="18" spans="1:19" ht="20.100000000000001" customHeight="1" x14ac:dyDescent="0.25">
      <c r="A18" s="26" t="s">
        <v>54</v>
      </c>
      <c r="B18" s="27" t="s">
        <v>19</v>
      </c>
      <c r="C18" s="28">
        <v>160.38</v>
      </c>
      <c r="D18" s="29" t="str">
        <f t="shared" si="4"/>
        <v/>
      </c>
      <c r="E18" s="28"/>
      <c r="F18" s="29">
        <f t="shared" si="5"/>
        <v>160.38</v>
      </c>
      <c r="G18" s="30">
        <v>45</v>
      </c>
      <c r="H18" s="31">
        <v>450</v>
      </c>
      <c r="I18" s="31">
        <v>430</v>
      </c>
      <c r="J18" s="32">
        <v>0</v>
      </c>
      <c r="K18" s="33">
        <v>0</v>
      </c>
      <c r="L18" s="34" t="s">
        <v>27</v>
      </c>
      <c r="M18" s="42" t="s">
        <v>55</v>
      </c>
      <c r="N18" s="42" t="s">
        <v>56</v>
      </c>
      <c r="P18" t="b">
        <f t="shared" si="0"/>
        <v>1</v>
      </c>
      <c r="Q18" t="b">
        <f t="shared" si="1"/>
        <v>1</v>
      </c>
      <c r="R18" t="b">
        <f t="shared" si="2"/>
        <v>1</v>
      </c>
      <c r="S18" t="b">
        <f t="shared" si="3"/>
        <v>1</v>
      </c>
    </row>
    <row r="19" spans="1:19" ht="20.100000000000001" customHeight="1" x14ac:dyDescent="0.25">
      <c r="A19" s="26" t="s">
        <v>57</v>
      </c>
      <c r="B19" s="27" t="s">
        <v>21</v>
      </c>
      <c r="C19" s="28">
        <v>36.36</v>
      </c>
      <c r="D19" s="29" t="str">
        <f t="shared" si="4"/>
        <v/>
      </c>
      <c r="E19" s="28"/>
      <c r="F19" s="29">
        <f t="shared" si="5"/>
        <v>36.36</v>
      </c>
      <c r="G19" s="30">
        <v>45</v>
      </c>
      <c r="H19" s="31">
        <v>210</v>
      </c>
      <c r="I19" s="31">
        <v>390</v>
      </c>
      <c r="J19" s="32">
        <v>0</v>
      </c>
      <c r="K19" s="33">
        <v>0</v>
      </c>
      <c r="L19" s="34" t="s">
        <v>27</v>
      </c>
      <c r="M19" s="42" t="s">
        <v>58</v>
      </c>
      <c r="N19" s="42" t="s">
        <v>20</v>
      </c>
      <c r="P19" t="b">
        <f t="shared" si="0"/>
        <v>1</v>
      </c>
      <c r="Q19" t="b">
        <f t="shared" si="1"/>
        <v>1</v>
      </c>
      <c r="R19" t="b">
        <f t="shared" si="2"/>
        <v>1</v>
      </c>
      <c r="S19" t="b">
        <f t="shared" si="3"/>
        <v>1</v>
      </c>
    </row>
    <row r="20" spans="1:19" ht="20.100000000000001" customHeight="1" x14ac:dyDescent="0.25">
      <c r="A20" s="26" t="s">
        <v>59</v>
      </c>
      <c r="B20" s="27" t="s">
        <v>21</v>
      </c>
      <c r="C20" s="28">
        <v>103</v>
      </c>
      <c r="D20" s="29" t="str">
        <f t="shared" si="4"/>
        <v/>
      </c>
      <c r="E20" s="28"/>
      <c r="F20" s="29">
        <f t="shared" si="5"/>
        <v>103</v>
      </c>
      <c r="G20" s="30">
        <v>52</v>
      </c>
      <c r="H20" s="31">
        <v>527</v>
      </c>
      <c r="I20" s="31">
        <v>230</v>
      </c>
      <c r="J20" s="32">
        <v>7055</v>
      </c>
      <c r="K20" s="33">
        <v>0</v>
      </c>
      <c r="L20" s="34" t="s">
        <v>27</v>
      </c>
      <c r="M20" s="42" t="s">
        <v>60</v>
      </c>
      <c r="N20" s="42" t="s">
        <v>61</v>
      </c>
      <c r="P20" t="b">
        <f t="shared" si="0"/>
        <v>1</v>
      </c>
      <c r="Q20" t="b">
        <f t="shared" si="1"/>
        <v>1</v>
      </c>
      <c r="R20" t="b">
        <f t="shared" si="2"/>
        <v>1</v>
      </c>
      <c r="S20" t="b">
        <f t="shared" si="3"/>
        <v>1</v>
      </c>
    </row>
    <row r="21" spans="1:19" ht="20.100000000000001" customHeight="1" x14ac:dyDescent="0.25">
      <c r="A21" s="26" t="s">
        <v>59</v>
      </c>
      <c r="B21" s="27" t="s">
        <v>21</v>
      </c>
      <c r="C21" s="28">
        <v>103</v>
      </c>
      <c r="D21" s="29" t="str">
        <f t="shared" si="4"/>
        <v/>
      </c>
      <c r="E21" s="28"/>
      <c r="F21" s="29">
        <f t="shared" si="5"/>
        <v>103</v>
      </c>
      <c r="G21" s="30">
        <v>52</v>
      </c>
      <c r="H21" s="31">
        <v>527</v>
      </c>
      <c r="I21" s="31">
        <v>230</v>
      </c>
      <c r="J21" s="32">
        <v>7056</v>
      </c>
      <c r="K21" s="33">
        <v>0</v>
      </c>
      <c r="L21" s="34" t="s">
        <v>27</v>
      </c>
      <c r="M21" s="42" t="s">
        <v>60</v>
      </c>
      <c r="N21" s="42" t="s">
        <v>61</v>
      </c>
      <c r="P21" t="b">
        <f t="shared" si="0"/>
        <v>1</v>
      </c>
      <c r="Q21" t="b">
        <f t="shared" si="1"/>
        <v>1</v>
      </c>
      <c r="R21" t="b">
        <f t="shared" si="2"/>
        <v>1</v>
      </c>
      <c r="S21" t="b">
        <f t="shared" si="3"/>
        <v>1</v>
      </c>
    </row>
    <row r="22" spans="1:19" ht="20.100000000000001" customHeight="1" x14ac:dyDescent="0.25">
      <c r="A22" s="26" t="s">
        <v>62</v>
      </c>
      <c r="B22" s="27" t="s">
        <v>27</v>
      </c>
      <c r="C22" s="28">
        <v>43.82</v>
      </c>
      <c r="D22" s="29">
        <f t="shared" si="4"/>
        <v>7.3</v>
      </c>
      <c r="E22" s="28"/>
      <c r="F22" s="29">
        <f t="shared" si="5"/>
        <v>36.520000000000003</v>
      </c>
      <c r="G22" s="30">
        <v>76</v>
      </c>
      <c r="H22" s="31">
        <v>561</v>
      </c>
      <c r="I22" s="31">
        <v>399</v>
      </c>
      <c r="J22" s="32">
        <v>0</v>
      </c>
      <c r="K22" s="33">
        <v>0</v>
      </c>
      <c r="L22" s="34" t="s">
        <v>27</v>
      </c>
      <c r="M22" s="42" t="s">
        <v>63</v>
      </c>
      <c r="N22" s="42" t="s">
        <v>64</v>
      </c>
      <c r="P22" t="b">
        <f t="shared" si="0"/>
        <v>1</v>
      </c>
      <c r="Q22" t="b">
        <f t="shared" si="1"/>
        <v>1</v>
      </c>
      <c r="R22" t="b">
        <f t="shared" si="2"/>
        <v>1</v>
      </c>
      <c r="S22" t="b">
        <f t="shared" si="3"/>
        <v>1</v>
      </c>
    </row>
    <row r="23" spans="1:19" ht="20.100000000000001" customHeight="1" x14ac:dyDescent="0.25">
      <c r="A23" s="26"/>
      <c r="B23" s="27"/>
      <c r="C23" s="28"/>
      <c r="D23" s="29" t="str">
        <f t="shared" si="4"/>
        <v/>
      </c>
      <c r="E23" s="28"/>
      <c r="F23" s="29" t="str">
        <f t="shared" si="5"/>
        <v/>
      </c>
      <c r="G23" s="30"/>
      <c r="H23" s="31"/>
      <c r="I23" s="31"/>
      <c r="J23" s="32"/>
      <c r="K23" s="33">
        <v>0</v>
      </c>
      <c r="L23" s="34" t="s">
        <v>27</v>
      </c>
      <c r="M23" s="42"/>
      <c r="N23" s="42"/>
      <c r="P23" t="b">
        <f t="shared" si="0"/>
        <v>1</v>
      </c>
      <c r="Q23" t="b">
        <f t="shared" si="1"/>
        <v>1</v>
      </c>
      <c r="R23" t="b">
        <f t="shared" si="2"/>
        <v>1</v>
      </c>
      <c r="S23" t="b">
        <f t="shared" si="3"/>
        <v>1</v>
      </c>
    </row>
    <row r="24" spans="1:19" ht="20.100000000000001" customHeight="1" x14ac:dyDescent="0.25">
      <c r="A24" s="26"/>
      <c r="B24" s="27"/>
      <c r="C24" s="28"/>
      <c r="D24" s="29" t="str">
        <f t="shared" si="4"/>
        <v/>
      </c>
      <c r="E24" s="28"/>
      <c r="F24" s="29" t="str">
        <f t="shared" si="5"/>
        <v/>
      </c>
      <c r="G24" s="30"/>
      <c r="H24" s="31"/>
      <c r="I24" s="31"/>
      <c r="J24" s="32"/>
      <c r="K24" s="33">
        <v>0</v>
      </c>
      <c r="L24" s="34" t="s">
        <v>27</v>
      </c>
      <c r="M24" s="42"/>
      <c r="N24" s="42"/>
      <c r="P24" t="b">
        <f t="shared" si="0"/>
        <v>1</v>
      </c>
      <c r="Q24" t="b">
        <f t="shared" si="1"/>
        <v>1</v>
      </c>
      <c r="R24" t="b">
        <f t="shared" si="2"/>
        <v>1</v>
      </c>
      <c r="S24" t="b">
        <f t="shared" si="3"/>
        <v>1</v>
      </c>
    </row>
    <row r="25" spans="1:19" ht="20.100000000000001" customHeight="1" x14ac:dyDescent="0.25">
      <c r="A25" s="26"/>
      <c r="B25" s="27"/>
      <c r="C25" s="28"/>
      <c r="D25" s="29" t="str">
        <f t="shared" si="4"/>
        <v/>
      </c>
      <c r="E25" s="28"/>
      <c r="F25" s="29" t="str">
        <f t="shared" si="5"/>
        <v/>
      </c>
      <c r="G25" s="30"/>
      <c r="H25" s="31"/>
      <c r="I25" s="31"/>
      <c r="J25" s="32"/>
      <c r="K25" s="33">
        <v>0</v>
      </c>
      <c r="L25" s="34" t="s">
        <v>27</v>
      </c>
      <c r="M25" s="42"/>
      <c r="N25" s="42"/>
      <c r="P25" t="b">
        <f t="shared" si="0"/>
        <v>1</v>
      </c>
      <c r="Q25" t="b">
        <f t="shared" si="1"/>
        <v>1</v>
      </c>
      <c r="R25" t="b">
        <f t="shared" si="2"/>
        <v>1</v>
      </c>
      <c r="S25" t="b">
        <f t="shared" si="3"/>
        <v>1</v>
      </c>
    </row>
    <row r="26" spans="1:19" ht="20.100000000000001" customHeight="1" x14ac:dyDescent="0.25">
      <c r="A26" s="26"/>
      <c r="B26" s="27"/>
      <c r="C26" s="28"/>
      <c r="D26" s="29" t="str">
        <f t="shared" si="4"/>
        <v/>
      </c>
      <c r="E26" s="28"/>
      <c r="F26" s="29" t="str">
        <f t="shared" si="5"/>
        <v/>
      </c>
      <c r="G26" s="30"/>
      <c r="H26" s="31"/>
      <c r="I26" s="31"/>
      <c r="J26" s="32"/>
      <c r="K26" s="33">
        <v>0</v>
      </c>
      <c r="L26" s="34" t="s">
        <v>27</v>
      </c>
      <c r="M26" s="42"/>
      <c r="N26" s="42"/>
      <c r="P26" t="b">
        <f t="shared" si="0"/>
        <v>1</v>
      </c>
      <c r="Q26" t="b">
        <f t="shared" si="1"/>
        <v>1</v>
      </c>
      <c r="R26" t="b">
        <f t="shared" si="2"/>
        <v>1</v>
      </c>
      <c r="S26" t="b">
        <f t="shared" si="3"/>
        <v>1</v>
      </c>
    </row>
    <row r="27" spans="1:19" ht="20.100000000000001" customHeight="1" x14ac:dyDescent="0.25">
      <c r="A27" s="26"/>
      <c r="B27" s="27"/>
      <c r="C27" s="28"/>
      <c r="D27" s="29" t="str">
        <f t="shared" si="4"/>
        <v/>
      </c>
      <c r="E27" s="28"/>
      <c r="F27" s="29" t="str">
        <f t="shared" si="5"/>
        <v/>
      </c>
      <c r="G27" s="30"/>
      <c r="H27" s="31"/>
      <c r="I27" s="31"/>
      <c r="J27" s="32"/>
      <c r="K27" s="33">
        <v>0</v>
      </c>
      <c r="L27" s="34" t="s">
        <v>27</v>
      </c>
      <c r="M27" s="42"/>
      <c r="N27" s="42"/>
      <c r="P27" t="b">
        <f t="shared" si="0"/>
        <v>1</v>
      </c>
      <c r="Q27" t="b">
        <f t="shared" si="1"/>
        <v>1</v>
      </c>
      <c r="R27" t="b">
        <f t="shared" si="2"/>
        <v>1</v>
      </c>
      <c r="S27" t="b">
        <f t="shared" si="3"/>
        <v>1</v>
      </c>
    </row>
    <row r="28" spans="1:19" ht="20.100000000000001" customHeight="1" x14ac:dyDescent="0.25">
      <c r="A28" s="26"/>
      <c r="B28" s="27"/>
      <c r="C28" s="28"/>
      <c r="D28" s="29" t="str">
        <f t="shared" si="4"/>
        <v/>
      </c>
      <c r="E28" s="28"/>
      <c r="F28" s="29" t="str">
        <f t="shared" si="5"/>
        <v/>
      </c>
      <c r="G28" s="30"/>
      <c r="H28" s="31"/>
      <c r="I28" s="31"/>
      <c r="J28" s="32"/>
      <c r="K28" s="33">
        <v>0</v>
      </c>
      <c r="L28" s="34" t="s">
        <v>27</v>
      </c>
      <c r="M28" s="42"/>
      <c r="N28" s="42"/>
      <c r="P28" t="b">
        <f t="shared" si="0"/>
        <v>1</v>
      </c>
      <c r="Q28" t="b">
        <f t="shared" si="1"/>
        <v>1</v>
      </c>
      <c r="R28" t="b">
        <f t="shared" si="2"/>
        <v>1</v>
      </c>
      <c r="S28" t="b">
        <f t="shared" si="3"/>
        <v>1</v>
      </c>
    </row>
    <row r="29" spans="1:19" ht="20.100000000000001" customHeight="1" x14ac:dyDescent="0.25">
      <c r="A29" s="26"/>
      <c r="B29" s="27"/>
      <c r="C29" s="28"/>
      <c r="D29" s="29" t="str">
        <f t="shared" si="4"/>
        <v/>
      </c>
      <c r="E29" s="28"/>
      <c r="F29" s="29" t="str">
        <f t="shared" si="5"/>
        <v/>
      </c>
      <c r="G29" s="30"/>
      <c r="H29" s="31"/>
      <c r="I29" s="31"/>
      <c r="J29" s="32"/>
      <c r="K29" s="33">
        <v>0</v>
      </c>
      <c r="L29" s="34" t="s">
        <v>27</v>
      </c>
      <c r="M29" s="42"/>
      <c r="N29" s="42"/>
      <c r="P29" t="b">
        <f t="shared" si="0"/>
        <v>1</v>
      </c>
      <c r="Q29" t="b">
        <f t="shared" si="1"/>
        <v>1</v>
      </c>
      <c r="R29" t="b">
        <f t="shared" si="2"/>
        <v>1</v>
      </c>
      <c r="S29" t="b">
        <f t="shared" si="3"/>
        <v>1</v>
      </c>
    </row>
    <row r="30" spans="1:19" ht="20.100000000000001" customHeight="1" x14ac:dyDescent="0.25">
      <c r="A30" s="26"/>
      <c r="B30" s="27"/>
      <c r="C30" s="28"/>
      <c r="D30" s="29" t="str">
        <f t="shared" si="4"/>
        <v/>
      </c>
      <c r="E30" s="28"/>
      <c r="F30" s="29" t="str">
        <f t="shared" si="5"/>
        <v/>
      </c>
      <c r="G30" s="30"/>
      <c r="H30" s="31"/>
      <c r="I30" s="31"/>
      <c r="J30" s="32"/>
      <c r="K30" s="33">
        <v>0</v>
      </c>
      <c r="L30" s="34" t="s">
        <v>27</v>
      </c>
      <c r="M30" s="42"/>
      <c r="N30" s="42"/>
      <c r="P30" t="b">
        <f t="shared" si="0"/>
        <v>1</v>
      </c>
      <c r="Q30" t="b">
        <f t="shared" si="1"/>
        <v>1</v>
      </c>
      <c r="R30" t="b">
        <f t="shared" si="2"/>
        <v>1</v>
      </c>
      <c r="S30" t="b">
        <f t="shared" si="3"/>
        <v>1</v>
      </c>
    </row>
    <row r="31" spans="1:19" ht="20.100000000000001" customHeight="1" thickBot="1" x14ac:dyDescent="0.3">
      <c r="A31" s="26"/>
      <c r="B31" s="27"/>
      <c r="C31" s="28"/>
      <c r="D31" s="35" t="str">
        <f t="shared" si="4"/>
        <v/>
      </c>
      <c r="E31" s="28"/>
      <c r="F31" s="35" t="str">
        <f t="shared" si="5"/>
        <v/>
      </c>
      <c r="G31" s="30"/>
      <c r="H31" s="31"/>
      <c r="I31" s="31"/>
      <c r="J31" s="32"/>
      <c r="K31" s="33">
        <v>0</v>
      </c>
      <c r="L31" s="34" t="s">
        <v>27</v>
      </c>
      <c r="M31" s="42"/>
      <c r="N31" s="42"/>
      <c r="P31" t="b">
        <f t="shared" si="0"/>
        <v>1</v>
      </c>
      <c r="Q31" t="b">
        <f t="shared" si="1"/>
        <v>1</v>
      </c>
      <c r="R31" t="b">
        <f t="shared" si="2"/>
        <v>1</v>
      </c>
      <c r="S31" t="b">
        <f t="shared" si="3"/>
        <v>1</v>
      </c>
    </row>
    <row r="32" spans="1:19" ht="20.100000000000001" customHeight="1" thickBot="1" x14ac:dyDescent="0.25">
      <c r="A32" s="230" t="s">
        <v>22</v>
      </c>
      <c r="B32" s="231"/>
      <c r="C32" s="36">
        <f>SUM(C12:C31)</f>
        <v>906.94</v>
      </c>
      <c r="D32" s="36">
        <f>SUM(D12:D31)</f>
        <v>47.79</v>
      </c>
      <c r="E32" s="36"/>
      <c r="F32" s="36">
        <f>SUM(F12:F31)</f>
        <v>859.15</v>
      </c>
      <c r="G32" s="36"/>
      <c r="H32" s="36"/>
      <c r="I32" s="36"/>
      <c r="J32" s="36"/>
      <c r="K32" s="36"/>
      <c r="L32" s="37"/>
      <c r="M32" s="43"/>
      <c r="N32" s="44"/>
    </row>
    <row r="34" spans="2:3" x14ac:dyDescent="0.2">
      <c r="B34" s="224" t="s">
        <v>23</v>
      </c>
      <c r="C34" s="226"/>
    </row>
    <row r="35" spans="2:3" x14ac:dyDescent="0.2">
      <c r="B35" s="38" t="s">
        <v>24</v>
      </c>
      <c r="C35" s="39" t="s">
        <v>25</v>
      </c>
    </row>
    <row r="36" spans="2:3" x14ac:dyDescent="0.2">
      <c r="B36" s="38" t="s">
        <v>19</v>
      </c>
      <c r="C36" s="39" t="s">
        <v>26</v>
      </c>
    </row>
    <row r="37" spans="2:3" x14ac:dyDescent="0.2">
      <c r="B37" s="38" t="s">
        <v>27</v>
      </c>
      <c r="C37" s="39" t="s">
        <v>28</v>
      </c>
    </row>
    <row r="38" spans="2:3" x14ac:dyDescent="0.2">
      <c r="B38" s="40" t="s">
        <v>21</v>
      </c>
      <c r="C38" s="41" t="s">
        <v>29</v>
      </c>
    </row>
  </sheetData>
  <sheetProtection sheet="1" objects="1" scenarios="1"/>
  <mergeCells count="6">
    <mergeCell ref="G8:L8"/>
    <mergeCell ref="G9:L9"/>
    <mergeCell ref="A32:B32"/>
    <mergeCell ref="B34:C34"/>
    <mergeCell ref="B1:E1"/>
    <mergeCell ref="B3:E3"/>
  </mergeCells>
  <phoneticPr fontId="5" type="noConversion"/>
  <conditionalFormatting sqref="A12:A31">
    <cfRule type="expression" dxfId="15" priority="6" stopIfTrue="1">
      <formula>AND(NOT(ISBLANK(C12)),ISBLANK(A12))</formula>
    </cfRule>
  </conditionalFormatting>
  <conditionalFormatting sqref="B12:B31">
    <cfRule type="expression" dxfId="14" priority="5" stopIfTrue="1">
      <formula>AND(NOT(ISBLANK(C12)),ISBLANK(B12))</formula>
    </cfRule>
  </conditionalFormatting>
  <conditionalFormatting sqref="B1:E1 B3:E3 C5 E5 C12:C31">
    <cfRule type="expression" dxfId="13" priority="3" stopIfTrue="1">
      <formula>ISBLANK(B1)</formula>
    </cfRule>
  </conditionalFormatting>
  <conditionalFormatting sqref="E12:E31">
    <cfRule type="expression" dxfId="12" priority="10" stopIfTrue="1">
      <formula>AND(NOT(ISBLANK(C12)),ISBLANK(E12),B12="S")</formula>
    </cfRule>
  </conditionalFormatting>
  <conditionalFormatting sqref="G12:G31">
    <cfRule type="expression" dxfId="11" priority="7" stopIfTrue="1">
      <formula>AND(ISBLANK(G12),NOT(ISBLANK(C12)))</formula>
    </cfRule>
  </conditionalFormatting>
  <conditionalFormatting sqref="H12:I31">
    <cfRule type="expression" dxfId="10" priority="8" stopIfTrue="1">
      <formula>AND(ISBLANK(H12),NOT(ISBLANK($C12)))</formula>
    </cfRule>
  </conditionalFormatting>
  <conditionalFormatting sqref="J12:J31">
    <cfRule type="expression" dxfId="9" priority="9" stopIfTrue="1">
      <formula>AND(ISBLANK(J12),NOT(ISBLANK(C12)))</formula>
    </cfRule>
  </conditionalFormatting>
  <conditionalFormatting sqref="L12:L31">
    <cfRule type="expression" priority="1" stopIfTrue="1">
      <formula>AND(SUM($P12:$T12)&gt;0,NOT(ISBLANK(L12)))</formula>
    </cfRule>
    <cfRule type="expression" dxfId="8" priority="2" stopIfTrue="1">
      <formula>SUM($P12:$T12)&gt;0</formula>
    </cfRule>
  </conditionalFormatting>
  <conditionalFormatting sqref="M12:N31">
    <cfRule type="expression" dxfId="7" priority="4" stopIfTrue="1">
      <formula>AND(NOT(ISBLANK($C12)),ISBLANK(M12))</formula>
    </cfRule>
  </conditionalFormatting>
  <dataValidations count="5">
    <dataValidation type="list" allowBlank="1" showInputMessage="1" showErrorMessage="1" sqref="B1:E1" xr:uid="{00000000-0002-0000-0C00-000000000000}">
      <formula1>"BARCLAYCARD,CORPORATE CARD"</formula1>
    </dataValidation>
    <dataValidation type="date" allowBlank="1" showInputMessage="1" showErrorMessage="1" sqref="E5" xr:uid="{00000000-0002-0000-0C00-000001000000}">
      <formula1>C5+1</formula1>
      <formula2>NOW()</formula2>
    </dataValidation>
    <dataValidation type="date" allowBlank="1" showInputMessage="1" showErrorMessage="1" sqref="C5" xr:uid="{00000000-0002-0000-0C00-000002000000}">
      <formula1>NOW()-120</formula1>
      <formula2>NOW()</formula2>
    </dataValidation>
    <dataValidation type="custom" allowBlank="1" showInputMessage="1" showErrorMessage="1" sqref="G12:J31" xr:uid="{00000000-0002-0000-0C00-000003000000}">
      <formula1>P12=TRUE</formula1>
    </dataValidation>
    <dataValidation type="list" allowBlank="1" showInputMessage="1" showErrorMessage="1" sqref="B12:B31" xr:uid="{00000000-0002-0000-0C00-000004000000}">
      <formula1>$B$35:$B$38</formula1>
    </dataValidation>
  </dataValidations>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7"/>
  <sheetViews>
    <sheetView workbookViewId="0">
      <selection activeCell="I39" sqref="C31:I39"/>
    </sheetView>
  </sheetViews>
  <sheetFormatPr defaultRowHeight="12.75" x14ac:dyDescent="0.2"/>
  <sheetData>
    <row r="1" spans="1:8" x14ac:dyDescent="0.2">
      <c r="A1" s="54" t="s">
        <v>5</v>
      </c>
      <c r="B1" s="14" t="s">
        <v>6</v>
      </c>
      <c r="C1" s="14" t="s">
        <v>7</v>
      </c>
      <c r="D1" s="14" t="s">
        <v>6</v>
      </c>
      <c r="E1" s="14" t="s">
        <v>8</v>
      </c>
      <c r="F1" s="14" t="s">
        <v>9</v>
      </c>
      <c r="G1" s="50" t="s">
        <v>65</v>
      </c>
      <c r="H1" s="51" t="s">
        <v>66</v>
      </c>
    </row>
    <row r="2" spans="1:8" x14ac:dyDescent="0.2">
      <c r="A2" s="47" t="s">
        <v>67</v>
      </c>
      <c r="B2" s="27" t="s">
        <v>19</v>
      </c>
      <c r="C2" s="28">
        <v>104.2</v>
      </c>
      <c r="D2" s="28">
        <v>0</v>
      </c>
      <c r="E2" s="28"/>
      <c r="F2" s="28">
        <f t="shared" ref="F2:F13" si="0">C2-D2</f>
        <v>104.2</v>
      </c>
      <c r="G2" s="49">
        <v>110</v>
      </c>
      <c r="H2" s="46">
        <v>8052</v>
      </c>
    </row>
    <row r="3" spans="1:8" x14ac:dyDescent="0.2">
      <c r="A3" s="47" t="s">
        <v>68</v>
      </c>
      <c r="B3" s="27" t="s">
        <v>19</v>
      </c>
      <c r="C3" s="28">
        <v>16.399999999999999</v>
      </c>
      <c r="D3" s="28">
        <v>0</v>
      </c>
      <c r="E3" s="28"/>
      <c r="F3" s="28">
        <f t="shared" si="0"/>
        <v>16.399999999999999</v>
      </c>
      <c r="G3" s="49">
        <v>110</v>
      </c>
      <c r="H3" s="46">
        <v>8052</v>
      </c>
    </row>
    <row r="4" spans="1:8" x14ac:dyDescent="0.2">
      <c r="A4" s="47" t="s">
        <v>69</v>
      </c>
      <c r="B4" s="27" t="s">
        <v>70</v>
      </c>
      <c r="C4" s="28">
        <v>194.16</v>
      </c>
      <c r="D4" s="28">
        <v>0</v>
      </c>
      <c r="E4" s="28"/>
      <c r="F4" s="28">
        <f t="shared" si="0"/>
        <v>194.16</v>
      </c>
      <c r="G4" s="49">
        <v>115</v>
      </c>
      <c r="H4" s="46">
        <v>4014</v>
      </c>
    </row>
    <row r="5" spans="1:8" x14ac:dyDescent="0.2">
      <c r="A5" s="47" t="s">
        <v>71</v>
      </c>
      <c r="B5" s="27" t="s">
        <v>27</v>
      </c>
      <c r="C5" s="53">
        <v>11.95</v>
      </c>
      <c r="D5" s="28">
        <f t="shared" ref="D5:D11" si="1">IF(B5="S",IF(ISBLANK(E5),ROUND(C5*0.2/1.2,2),E5),"")</f>
        <v>1.99</v>
      </c>
      <c r="E5" s="28"/>
      <c r="F5" s="28">
        <f t="shared" si="0"/>
        <v>9.9599999999999991</v>
      </c>
      <c r="G5" s="49">
        <v>110</v>
      </c>
      <c r="H5" s="46">
        <v>4400</v>
      </c>
    </row>
    <row r="6" spans="1:8" x14ac:dyDescent="0.2">
      <c r="A6" s="47" t="s">
        <v>71</v>
      </c>
      <c r="B6" s="27" t="s">
        <v>27</v>
      </c>
      <c r="C6" s="53">
        <v>12</v>
      </c>
      <c r="D6" s="28">
        <f t="shared" si="1"/>
        <v>2</v>
      </c>
      <c r="E6" s="28"/>
      <c r="F6" s="28">
        <f t="shared" si="0"/>
        <v>10</v>
      </c>
      <c r="G6" s="49">
        <v>110</v>
      </c>
      <c r="H6" s="46">
        <v>4400</v>
      </c>
    </row>
    <row r="7" spans="1:8" x14ac:dyDescent="0.2">
      <c r="A7" s="47" t="s">
        <v>68</v>
      </c>
      <c r="B7" s="27" t="s">
        <v>27</v>
      </c>
      <c r="C7" s="53">
        <v>53.97</v>
      </c>
      <c r="D7" s="28">
        <f t="shared" si="1"/>
        <v>9</v>
      </c>
      <c r="E7" s="28"/>
      <c r="F7" s="28">
        <f t="shared" si="0"/>
        <v>44.97</v>
      </c>
      <c r="G7" s="49">
        <v>110</v>
      </c>
      <c r="H7" s="46">
        <v>4400</v>
      </c>
    </row>
    <row r="8" spans="1:8" x14ac:dyDescent="0.2">
      <c r="A8" s="47" t="s">
        <v>69</v>
      </c>
      <c r="B8" s="27" t="s">
        <v>72</v>
      </c>
      <c r="C8" s="53">
        <v>144.25</v>
      </c>
      <c r="D8" s="28">
        <f t="shared" si="1"/>
        <v>24.04</v>
      </c>
      <c r="E8" s="28"/>
      <c r="F8" s="28">
        <f t="shared" si="0"/>
        <v>120.21000000000001</v>
      </c>
      <c r="G8" s="49">
        <v>115</v>
      </c>
      <c r="H8" s="46">
        <v>4014</v>
      </c>
    </row>
    <row r="9" spans="1:8" x14ac:dyDescent="0.2">
      <c r="A9" s="47" t="s">
        <v>73</v>
      </c>
      <c r="B9" s="27" t="s">
        <v>72</v>
      </c>
      <c r="C9" s="53">
        <v>59.99</v>
      </c>
      <c r="D9" s="28">
        <f t="shared" si="1"/>
        <v>10</v>
      </c>
      <c r="E9" s="28"/>
      <c r="F9" s="28">
        <f t="shared" si="0"/>
        <v>49.99</v>
      </c>
      <c r="G9" s="49">
        <v>110</v>
      </c>
      <c r="H9" s="46">
        <v>4400</v>
      </c>
    </row>
    <row r="10" spans="1:8" x14ac:dyDescent="0.2">
      <c r="A10" s="47" t="s">
        <v>74</v>
      </c>
      <c r="B10" s="27" t="s">
        <v>72</v>
      </c>
      <c r="C10" s="53">
        <v>194.4</v>
      </c>
      <c r="D10" s="28">
        <f t="shared" si="1"/>
        <v>32.4</v>
      </c>
      <c r="E10" s="28"/>
      <c r="F10" s="48">
        <f t="shared" si="0"/>
        <v>162</v>
      </c>
      <c r="G10" s="49">
        <v>110</v>
      </c>
      <c r="H10" s="46">
        <v>4400</v>
      </c>
    </row>
    <row r="11" spans="1:8" x14ac:dyDescent="0.2">
      <c r="A11" s="47" t="s">
        <v>75</v>
      </c>
      <c r="B11" s="27" t="s">
        <v>72</v>
      </c>
      <c r="C11" s="53">
        <v>3.1</v>
      </c>
      <c r="D11" s="29">
        <f t="shared" si="1"/>
        <v>0.52</v>
      </c>
      <c r="E11" s="28"/>
      <c r="F11" s="48">
        <f t="shared" si="0"/>
        <v>2.58</v>
      </c>
      <c r="G11" s="49">
        <v>115</v>
      </c>
      <c r="H11" s="46">
        <v>4014</v>
      </c>
    </row>
    <row r="12" spans="1:8" x14ac:dyDescent="0.2">
      <c r="A12" s="47" t="s">
        <v>75</v>
      </c>
      <c r="B12" s="27" t="s">
        <v>76</v>
      </c>
      <c r="C12" s="28">
        <v>13.2</v>
      </c>
      <c r="D12" s="28">
        <v>0</v>
      </c>
      <c r="E12" s="28"/>
      <c r="F12" s="48">
        <f t="shared" si="0"/>
        <v>13.2</v>
      </c>
      <c r="G12" s="49">
        <v>115</v>
      </c>
      <c r="H12" s="46">
        <v>4014</v>
      </c>
    </row>
    <row r="13" spans="1:8" x14ac:dyDescent="0.2">
      <c r="A13" s="47" t="s">
        <v>75</v>
      </c>
      <c r="B13" s="27" t="s">
        <v>76</v>
      </c>
      <c r="C13" s="28">
        <v>24.75</v>
      </c>
      <c r="D13" s="29">
        <v>0</v>
      </c>
      <c r="E13" s="28"/>
      <c r="F13" s="48">
        <f t="shared" si="0"/>
        <v>24.75</v>
      </c>
      <c r="G13" s="49">
        <v>115</v>
      </c>
      <c r="H13" s="46">
        <v>4014</v>
      </c>
    </row>
    <row r="19" spans="2:7" x14ac:dyDescent="0.2">
      <c r="D19" t="s">
        <v>77</v>
      </c>
      <c r="E19" t="s">
        <v>78</v>
      </c>
      <c r="G19" t="s">
        <v>79</v>
      </c>
    </row>
    <row r="20" spans="2:7" x14ac:dyDescent="0.2">
      <c r="C20" t="s">
        <v>80</v>
      </c>
      <c r="D20" s="52">
        <f>SUM(C5:C11)</f>
        <v>479.66000000000008</v>
      </c>
      <c r="E20" s="52">
        <f>SUM(D5:D11)</f>
        <v>79.95</v>
      </c>
      <c r="F20" s="52"/>
      <c r="G20" s="52">
        <f t="shared" ref="G20" si="2">SUM(F5:F11)</f>
        <v>399.71</v>
      </c>
    </row>
    <row r="23" spans="2:7" x14ac:dyDescent="0.2">
      <c r="B23">
        <v>110</v>
      </c>
      <c r="C23">
        <v>4400</v>
      </c>
      <c r="D23" s="52">
        <f>SUM(C5:C7)</f>
        <v>77.92</v>
      </c>
      <c r="E23" s="52">
        <f t="shared" ref="E23:G23" si="3">SUM(D5:D7)</f>
        <v>12.99</v>
      </c>
      <c r="F23" s="52"/>
      <c r="G23" s="52">
        <f t="shared" si="3"/>
        <v>64.930000000000007</v>
      </c>
    </row>
    <row r="24" spans="2:7" x14ac:dyDescent="0.2">
      <c r="B24">
        <v>110</v>
      </c>
      <c r="C24">
        <v>4400</v>
      </c>
      <c r="D24" s="52">
        <f>SUM(C9:C10)</f>
        <v>254.39000000000001</v>
      </c>
      <c r="E24" s="52">
        <f t="shared" ref="E24:G24" si="4">SUM(D9:D10)</f>
        <v>42.4</v>
      </c>
      <c r="F24" s="52">
        <f t="shared" si="4"/>
        <v>0</v>
      </c>
      <c r="G24" s="52">
        <f t="shared" si="4"/>
        <v>211.99</v>
      </c>
    </row>
    <row r="25" spans="2:7" x14ac:dyDescent="0.2">
      <c r="B25">
        <v>115</v>
      </c>
      <c r="C25">
        <v>4014</v>
      </c>
      <c r="D25" s="52">
        <f>SUM(C8)</f>
        <v>144.25</v>
      </c>
      <c r="E25" s="52">
        <f>SUM(D8)</f>
        <v>24.04</v>
      </c>
      <c r="F25" s="52"/>
      <c r="G25" s="52">
        <f>SUM(F8)</f>
        <v>120.21000000000001</v>
      </c>
    </row>
    <row r="26" spans="2:7" x14ac:dyDescent="0.2">
      <c r="B26">
        <v>115</v>
      </c>
      <c r="C26">
        <v>4014</v>
      </c>
      <c r="D26" s="52">
        <f>SUM(C11)</f>
        <v>3.1</v>
      </c>
      <c r="E26" s="52">
        <f t="shared" ref="E26:G26" si="5">SUM(D11)</f>
        <v>0.52</v>
      </c>
      <c r="F26" s="52">
        <f t="shared" si="5"/>
        <v>0</v>
      </c>
      <c r="G26" s="52">
        <f t="shared" si="5"/>
        <v>2.58</v>
      </c>
    </row>
    <row r="31" spans="2:7" x14ac:dyDescent="0.2">
      <c r="C31" t="s">
        <v>81</v>
      </c>
    </row>
    <row r="32" spans="2:7" x14ac:dyDescent="0.2">
      <c r="B32">
        <v>110</v>
      </c>
      <c r="C32">
        <v>8052</v>
      </c>
      <c r="D32" s="52">
        <f>SUM(C2:C3)</f>
        <v>120.6</v>
      </c>
      <c r="E32" s="52">
        <f t="shared" ref="E32:G32" si="6">SUM(D2:D3)</f>
        <v>0</v>
      </c>
      <c r="F32" s="52">
        <f t="shared" si="6"/>
        <v>0</v>
      </c>
      <c r="G32" s="52">
        <f t="shared" si="6"/>
        <v>120.6</v>
      </c>
    </row>
    <row r="33" spans="2:7" x14ac:dyDescent="0.2">
      <c r="B33">
        <v>115</v>
      </c>
      <c r="C33">
        <v>4014</v>
      </c>
      <c r="D33" s="52">
        <f>SUM(C4)</f>
        <v>194.16</v>
      </c>
      <c r="E33" s="52">
        <f t="shared" ref="E33:G33" si="7">SUM(D4)</f>
        <v>0</v>
      </c>
      <c r="F33" s="52">
        <f t="shared" si="7"/>
        <v>0</v>
      </c>
      <c r="G33" s="52">
        <f t="shared" si="7"/>
        <v>194.16</v>
      </c>
    </row>
    <row r="36" spans="2:7" x14ac:dyDescent="0.2">
      <c r="C36" t="s">
        <v>82</v>
      </c>
    </row>
    <row r="37" spans="2:7" x14ac:dyDescent="0.2">
      <c r="B37">
        <v>115</v>
      </c>
      <c r="C37">
        <v>4014</v>
      </c>
      <c r="D37" s="52">
        <f>SUM(C12:C13)</f>
        <v>37.950000000000003</v>
      </c>
      <c r="E37" s="52">
        <f t="shared" ref="E37:G37" si="8">SUM(D12:D13)</f>
        <v>0</v>
      </c>
      <c r="F37" s="52">
        <f t="shared" si="8"/>
        <v>0</v>
      </c>
      <c r="G37" s="52">
        <f t="shared" si="8"/>
        <v>37.950000000000003</v>
      </c>
    </row>
  </sheetData>
  <sortState xmlns:xlrd2="http://schemas.microsoft.com/office/spreadsheetml/2017/richdata2" ref="A2:H13">
    <sortCondition ref="B2:B13"/>
  </sortState>
  <conditionalFormatting sqref="A2:A13">
    <cfRule type="expression" dxfId="6" priority="2" stopIfTrue="1">
      <formula>AND(NOT(ISBLANK(C2)),ISBLANK(A2))</formula>
    </cfRule>
  </conditionalFormatting>
  <conditionalFormatting sqref="B2:B13">
    <cfRule type="expression" dxfId="5" priority="1" stopIfTrue="1">
      <formula>AND(NOT(ISBLANK(C2)),ISBLANK(B2))</formula>
    </cfRule>
  </conditionalFormatting>
  <conditionalFormatting sqref="C2:C13">
    <cfRule type="expression" dxfId="4" priority="8" stopIfTrue="1">
      <formula>ISBLANK(C2)</formula>
    </cfRule>
  </conditionalFormatting>
  <conditionalFormatting sqref="D2:D11">
    <cfRule type="expression" dxfId="3" priority="5" stopIfTrue="1">
      <formula>AND(NOT(ISBLANK(B2)),ISBLANK(D2),A2="S")</formula>
    </cfRule>
  </conditionalFormatting>
  <conditionalFormatting sqref="E2:E12">
    <cfRule type="expression" dxfId="2" priority="11" stopIfTrue="1">
      <formula>AND(NOT(ISBLANK(C2)),ISBLANK(E2),B2="S")</formula>
    </cfRule>
  </conditionalFormatting>
  <conditionalFormatting sqref="E13">
    <cfRule type="expression" dxfId="1" priority="12" stopIfTrue="1">
      <formula>AND(NOT(ISBLANK(C14)),ISBLANK(E13),B14="S")</formula>
    </cfRule>
  </conditionalFormatting>
  <conditionalFormatting sqref="F2:F9">
    <cfRule type="expression" dxfId="0" priority="3" stopIfTrue="1">
      <formula>ISBLANK(F2)</formula>
    </cfRule>
  </conditionalFormatting>
  <dataValidations count="1">
    <dataValidation type="list" allowBlank="1" showInputMessage="1" showErrorMessage="1" sqref="B2:B13" xr:uid="{00000000-0002-0000-0D00-000000000000}">
      <formula1>$B$42:$B$45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16</vt:i4>
      </vt:variant>
    </vt:vector>
  </HeadingPairs>
  <TitlesOfParts>
    <vt:vector size="34" baseType="lpstr">
      <vt:lpstr>Environment &amp; Community</vt:lpstr>
      <vt:lpstr>Facilities</vt:lpstr>
      <vt:lpstr>Family Support</vt:lpstr>
      <vt:lpstr>Finance</vt:lpstr>
      <vt:lpstr>Greenspace</vt:lpstr>
      <vt:lpstr>Housing</vt:lpstr>
      <vt:lpstr>Housing 2</vt:lpstr>
      <vt:lpstr>Housing 3</vt:lpstr>
      <vt:lpstr>HR</vt:lpstr>
      <vt:lpstr>HR &amp; OD</vt:lpstr>
      <vt:lpstr>JWS</vt:lpstr>
      <vt:lpstr>JWS1</vt:lpstr>
      <vt:lpstr>JWS2</vt:lpstr>
      <vt:lpstr>Legal</vt:lpstr>
      <vt:lpstr>Theatre</vt:lpstr>
      <vt:lpstr>Theatre 2</vt:lpstr>
      <vt:lpstr>Example</vt:lpstr>
      <vt:lpstr>Sheet1</vt:lpstr>
      <vt:lpstr>'Environment &amp; Community'!Print_Area</vt:lpstr>
      <vt:lpstr>Facilities!Print_Area</vt:lpstr>
      <vt:lpstr>'Family Support'!Print_Area</vt:lpstr>
      <vt:lpstr>Finance!Print_Area</vt:lpstr>
      <vt:lpstr>Greenspace!Print_Area</vt:lpstr>
      <vt:lpstr>Housing!Print_Area</vt:lpstr>
      <vt:lpstr>'Housing 2'!Print_Area</vt:lpstr>
      <vt:lpstr>'Housing 3'!Print_Area</vt:lpstr>
      <vt:lpstr>HR!Print_Area</vt:lpstr>
      <vt:lpstr>'HR &amp; OD'!Print_Area</vt:lpstr>
      <vt:lpstr>JWS!Print_Area</vt:lpstr>
      <vt:lpstr>'JWS1'!Print_Area</vt:lpstr>
      <vt:lpstr>'JWS2'!Print_Area</vt:lpstr>
      <vt:lpstr>Legal!Print_Area</vt:lpstr>
      <vt:lpstr>Theatre!Print_Area</vt:lpstr>
      <vt:lpstr>'Theatre 2'!Print_Area</vt:lpstr>
    </vt:vector>
  </TitlesOfParts>
  <Manager/>
  <Company>SHBC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Hilda</dc:creator>
  <cp:keywords/>
  <dc:description/>
  <cp:lastModifiedBy>Patricia Corry</cp:lastModifiedBy>
  <cp:revision/>
  <dcterms:created xsi:type="dcterms:W3CDTF">2011-07-25T12:59:48Z</dcterms:created>
  <dcterms:modified xsi:type="dcterms:W3CDTF">2023-07-24T09:09:43Z</dcterms:modified>
  <cp:category/>
  <cp:contentStatus/>
</cp:coreProperties>
</file>