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comments3.xml" ContentType="application/vnd.openxmlformats-officedocument.spreadsheetml.comments+xml"/>
  <Override PartName="/xl/threadedComments/threadedComment3.xml" ContentType="application/vnd.ms-excel.threadedcomments+xml"/>
  <Override PartName="/xl/comments4.xml" ContentType="application/vnd.openxmlformats-officedocument.spreadsheetml.comments+xml"/>
  <Override PartName="/xl/threadedComments/threadedComment4.xml" ContentType="application/vnd.ms-excel.threadedcomments+xml"/>
  <Override PartName="/xl/comments5.xml" ContentType="application/vnd.openxmlformats-officedocument.spreadsheetml.comments+xml"/>
  <Override PartName="/xl/threadedComments/threadedComment5.xml" ContentType="application/vnd.ms-excel.threadedcomments+xml"/>
  <Override PartName="/xl/comments6.xml" ContentType="application/vnd.openxmlformats-officedocument.spreadsheetml.comments+xml"/>
  <Override PartName="/xl/threadedComments/threadedComment6.xml" ContentType="application/vnd.ms-excel.threadedcomments+xml"/>
  <Override PartName="/xl/comments7.xml" ContentType="application/vnd.openxmlformats-officedocument.spreadsheetml.comments+xml"/>
  <Override PartName="/xl/threadedComments/threadedComment7.xml" ContentType="application/vnd.ms-excel.threadedcomments+xml"/>
  <Override PartName="/xl/comments8.xml" ContentType="application/vnd.openxmlformats-officedocument.spreadsheetml.comments+xml"/>
  <Override PartName="/xl/threadedComments/threadedComment8.xml" ContentType="application/vnd.ms-excel.threadedcomments+xml"/>
  <Override PartName="/xl/comments9.xml" ContentType="application/vnd.openxmlformats-officedocument.spreadsheetml.comments+xml"/>
  <Override PartName="/xl/threadedComments/threadedComment9.xml" ContentType="application/vnd.ms-excel.threadedcomments+xml"/>
  <Override PartName="/xl/comments10.xml" ContentType="application/vnd.openxmlformats-officedocument.spreadsheetml.comments+xml"/>
  <Override PartName="/xl/threadedComments/threadedComment10.xml" ContentType="application/vnd.ms-excel.threadedcomments+xml"/>
  <Override PartName="/xl/comments11.xml" ContentType="application/vnd.openxmlformats-officedocument.spreadsheetml.comments+xml"/>
  <Override PartName="/xl/threadedComments/threadedComment11.xml" ContentType="application/vnd.ms-excel.threadedcomments+xml"/>
  <Override PartName="/xl/comments12.xml" ContentType="application/vnd.openxmlformats-officedocument.spreadsheetml.comments+xml"/>
  <Override PartName="/xl/threadedComments/threadedComment12.xml" ContentType="application/vnd.ms-excel.threadedcomments+xml"/>
  <Override PartName="/xl/comments13.xml" ContentType="application/vnd.openxmlformats-officedocument.spreadsheetml.comments+xml"/>
  <Override PartName="/xl/threadedComments/threadedComment13.xml" ContentType="application/vnd.ms-excel.threadedcomments+xml"/>
  <Override PartName="/xl/comments14.xml" ContentType="application/vnd.openxmlformats-officedocument.spreadsheetml.comments+xml"/>
  <Override PartName="/xl/threadedComments/threadedComment14.xml" ContentType="application/vnd.ms-excel.threadedcomments+xml"/>
  <Override PartName="/xl/comments15.xml" ContentType="application/vnd.openxmlformats-officedocument.spreadsheetml.comments+xml"/>
  <Override PartName="/xl/threadedComments/threadedComment15.xml" ContentType="application/vnd.ms-excel.threadedcomments+xml"/>
  <Override PartName="/xl/comments16.xml" ContentType="application/vnd.openxmlformats-officedocument.spreadsheetml.comments+xml"/>
  <Override PartName="/xl/threadedComments/threadedComment16.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defaultThemeVersion="124226"/>
  <mc:AlternateContent xmlns:mc="http://schemas.openxmlformats.org/markup-compatibility/2006">
    <mc:Choice Requires="x15">
      <x15ac:absPath xmlns:x15ac="http://schemas.microsoft.com/office/spreadsheetml/2010/11/ac" url="C:\Users\Patricia.Corry\Box\Transactions\Transparency reporting\Procurement cards (PUBLISHED DIRECTLY TO WEB)\"/>
    </mc:Choice>
  </mc:AlternateContent>
  <xr:revisionPtr revIDLastSave="0" documentId="8_{D7242EE4-CFF1-4FEE-B643-B389066FD22E}" xr6:coauthVersionLast="47" xr6:coauthVersionMax="47" xr10:uidLastSave="{00000000-0000-0000-0000-000000000000}"/>
  <bookViews>
    <workbookView xWindow="57480" yWindow="-120" windowWidth="29040" windowHeight="15840" firstSheet="3" activeTab="12" xr2:uid="{00000000-000D-0000-FFFF-FFFF00000000}"/>
  </bookViews>
  <sheets>
    <sheet name="Environment &amp; Community" sheetId="64" r:id="rId1"/>
    <sheet name="Facilities" sheetId="53" r:id="rId2"/>
    <sheet name="Family Support" sheetId="47" r:id="rId3"/>
    <sheet name="Finance" sheetId="54" r:id="rId4"/>
    <sheet name="Greenspace" sheetId="11" r:id="rId5"/>
    <sheet name="Housing" sheetId="34" r:id="rId6"/>
    <sheet name="Housing 2" sheetId="58" r:id="rId7"/>
    <sheet name="Housing 3" sheetId="60" r:id="rId8"/>
    <sheet name="HR" sheetId="61" r:id="rId9"/>
    <sheet name="HR &amp; OD" sheetId="56" r:id="rId10"/>
    <sheet name="JWS" sheetId="20" r:id="rId11"/>
    <sheet name="JWS1" sheetId="50" r:id="rId12"/>
    <sheet name="JWS2" sheetId="59" r:id="rId13"/>
    <sheet name="Legal" sheetId="62" r:id="rId14"/>
    <sheet name="Theatre" sheetId="18" r:id="rId15"/>
    <sheet name="Theatre 2" sheetId="57" r:id="rId16"/>
    <sheet name="Example" sheetId="3" state="hidden" r:id="rId17"/>
    <sheet name="Sheet1" sheetId="4" state="hidden" r:id="rId18"/>
  </sheets>
  <definedNames>
    <definedName name="_xlnm.Print_Area" localSheetId="0">'Environment &amp; Community'!$A$1:$L$31</definedName>
    <definedName name="_xlnm.Print_Area" localSheetId="1">Facilities!$A$1:$M$30</definedName>
    <definedName name="_xlnm.Print_Area" localSheetId="2">'Family Support'!$A$1:$L$21</definedName>
    <definedName name="_xlnm.Print_Area" localSheetId="3">Finance!$A$1:$L$30</definedName>
    <definedName name="_xlnm.Print_Area" localSheetId="4">Greenspace!$A$1:$L$30</definedName>
    <definedName name="_xlnm.Print_Area" localSheetId="5">Housing!$A$1:$L$32</definedName>
    <definedName name="_xlnm.Print_Area" localSheetId="6">'Housing 2'!$A$1:$L$30</definedName>
    <definedName name="_xlnm.Print_Area" localSheetId="7">'Housing 3'!$A$1:$L$31</definedName>
    <definedName name="_xlnm.Print_Area" localSheetId="8">HR!$A$1:$L$31</definedName>
    <definedName name="_xlnm.Print_Area" localSheetId="9">'HR &amp; OD'!$A$1:$L$38</definedName>
    <definedName name="_xlnm.Print_Area" localSheetId="10">JWS!$A$1:$L$30</definedName>
    <definedName name="_xlnm.Print_Area" localSheetId="11">'JWS1'!$A$1:$L$30</definedName>
    <definedName name="_xlnm.Print_Area" localSheetId="12">'JWS2'!$A$1:$L$43</definedName>
    <definedName name="_xlnm.Print_Area" localSheetId="13">Legal!$A$1:$L$30</definedName>
    <definedName name="_xlnm.Print_Area" localSheetId="14">Theatre!$A$1:$L$39</definedName>
    <definedName name="_xlnm.Print_Area" localSheetId="15">'Theatre 2'!$A$1:$L$30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2" i="53" l="1"/>
  <c r="D22" i="53"/>
  <c r="C22" i="53"/>
  <c r="Q21" i="53"/>
  <c r="P21" i="53"/>
  <c r="O21" i="53"/>
  <c r="N21" i="53"/>
  <c r="Q20" i="53"/>
  <c r="P20" i="53"/>
  <c r="O20" i="53"/>
  <c r="N20" i="53"/>
  <c r="Q11" i="53"/>
  <c r="P11" i="53"/>
  <c r="O11" i="53"/>
  <c r="N11" i="53"/>
  <c r="E35" i="59"/>
  <c r="D35" i="59"/>
  <c r="C35" i="59"/>
  <c r="Q11" i="59"/>
  <c r="P11" i="59"/>
  <c r="O11" i="59"/>
  <c r="N11" i="59"/>
  <c r="E22" i="62"/>
  <c r="D22" i="62"/>
  <c r="C22" i="62"/>
  <c r="Q21" i="62"/>
  <c r="P21" i="62"/>
  <c r="O21" i="62"/>
  <c r="N21" i="62"/>
  <c r="Q20" i="62"/>
  <c r="P20" i="62"/>
  <c r="O20" i="62"/>
  <c r="N20" i="62"/>
  <c r="Q11" i="62"/>
  <c r="P11" i="62"/>
  <c r="O11" i="62"/>
  <c r="N11" i="62"/>
  <c r="E22" i="57" l="1"/>
  <c r="D22" i="57"/>
  <c r="C22" i="57"/>
  <c r="Q21" i="57"/>
  <c r="P21" i="57"/>
  <c r="O21" i="57"/>
  <c r="N21" i="57"/>
  <c r="Q20" i="57"/>
  <c r="P20" i="57"/>
  <c r="O20" i="57"/>
  <c r="N20" i="57"/>
  <c r="Q11" i="57"/>
  <c r="P11" i="57"/>
  <c r="O11" i="57"/>
  <c r="N11" i="57"/>
  <c r="E22" i="64"/>
  <c r="D22" i="64"/>
  <c r="C22" i="64"/>
  <c r="Q21" i="64"/>
  <c r="P21" i="64"/>
  <c r="O21" i="64"/>
  <c r="N21" i="64"/>
  <c r="Q20" i="64"/>
  <c r="P20" i="64"/>
  <c r="O20" i="64"/>
  <c r="N20" i="64"/>
  <c r="Q11" i="64"/>
  <c r="P11" i="64"/>
  <c r="O11" i="64"/>
  <c r="N11" i="64"/>
  <c r="C30" i="18"/>
  <c r="B30" i="18"/>
  <c r="D30" i="18"/>
  <c r="E22" i="50"/>
  <c r="D22" i="50"/>
  <c r="C22" i="50"/>
  <c r="Q21" i="50"/>
  <c r="P21" i="50"/>
  <c r="O21" i="50"/>
  <c r="N21" i="50"/>
  <c r="E21" i="20"/>
  <c r="D21" i="20"/>
  <c r="C21" i="20"/>
  <c r="Q20" i="20"/>
  <c r="P20" i="20"/>
  <c r="O20" i="20"/>
  <c r="N20" i="20"/>
  <c r="Q19" i="20"/>
  <c r="P19" i="20"/>
  <c r="O19" i="20"/>
  <c r="N19" i="20"/>
  <c r="Q11" i="20"/>
  <c r="P11" i="20"/>
  <c r="O11" i="20"/>
  <c r="N11" i="20"/>
  <c r="E22" i="61"/>
  <c r="D22" i="61"/>
  <c r="C22" i="61"/>
  <c r="Q21" i="61"/>
  <c r="P21" i="61"/>
  <c r="O21" i="61"/>
  <c r="N21" i="61"/>
  <c r="Q20" i="61"/>
  <c r="P20" i="61"/>
  <c r="O20" i="61"/>
  <c r="N20" i="61"/>
  <c r="Q11" i="61"/>
  <c r="P11" i="61"/>
  <c r="O11" i="61"/>
  <c r="N11" i="61"/>
  <c r="E13" i="47"/>
  <c r="D13" i="47"/>
  <c r="C13" i="47"/>
  <c r="Q11" i="47"/>
  <c r="P11" i="47"/>
  <c r="O11" i="47"/>
  <c r="N11" i="47"/>
  <c r="E22" i="11" l="1"/>
  <c r="D22" i="11"/>
  <c r="C22" i="11"/>
  <c r="Q21" i="11"/>
  <c r="P21" i="11"/>
  <c r="O21" i="11"/>
  <c r="N21" i="11"/>
  <c r="Q20" i="11"/>
  <c r="P20" i="11"/>
  <c r="O20" i="11"/>
  <c r="N20" i="11"/>
  <c r="Q11" i="11"/>
  <c r="P11" i="11"/>
  <c r="O11" i="11"/>
  <c r="N11" i="11"/>
  <c r="E22" i="60" l="1"/>
  <c r="D22" i="60"/>
  <c r="C22" i="60"/>
  <c r="Q21" i="60"/>
  <c r="P21" i="60"/>
  <c r="O21" i="60"/>
  <c r="N21" i="60"/>
  <c r="Q20" i="60"/>
  <c r="P20" i="60"/>
  <c r="O20" i="60"/>
  <c r="N20" i="60"/>
  <c r="Q11" i="60"/>
  <c r="P11" i="60"/>
  <c r="O11" i="60"/>
  <c r="N11" i="60"/>
  <c r="E22" i="58" l="1"/>
  <c r="D22" i="58"/>
  <c r="C22" i="58"/>
  <c r="Q21" i="58"/>
  <c r="P21" i="58"/>
  <c r="O21" i="58"/>
  <c r="N21" i="58"/>
  <c r="Q20" i="58"/>
  <c r="P20" i="58"/>
  <c r="O20" i="58"/>
  <c r="N20" i="58"/>
  <c r="Q11" i="58"/>
  <c r="P11" i="58"/>
  <c r="O11" i="58"/>
  <c r="N11" i="58"/>
  <c r="E22" i="34" l="1"/>
  <c r="D22" i="34"/>
  <c r="C22" i="34"/>
  <c r="Q21" i="34"/>
  <c r="P21" i="34"/>
  <c r="O21" i="34"/>
  <c r="N21" i="34"/>
  <c r="Q20" i="34"/>
  <c r="P20" i="34"/>
  <c r="O20" i="34"/>
  <c r="N20" i="34"/>
  <c r="Q11" i="34"/>
  <c r="P11" i="34"/>
  <c r="O11" i="34"/>
  <c r="N11" i="34"/>
  <c r="D30" i="56" l="1"/>
  <c r="C30" i="56"/>
  <c r="E13" i="56"/>
  <c r="Q11" i="56"/>
  <c r="P11" i="56"/>
  <c r="O11" i="56"/>
  <c r="N11" i="56"/>
  <c r="E11" i="56"/>
  <c r="E30" i="56" s="1"/>
  <c r="E22" i="54" l="1"/>
  <c r="D22" i="54"/>
  <c r="C22" i="54"/>
  <c r="Q21" i="54"/>
  <c r="P21" i="54"/>
  <c r="O21" i="54"/>
  <c r="N21" i="54"/>
  <c r="Q20" i="54"/>
  <c r="P20" i="54"/>
  <c r="O20" i="54"/>
  <c r="N20" i="54"/>
  <c r="Q11" i="54"/>
  <c r="P11" i="54"/>
  <c r="O11" i="54"/>
  <c r="N11" i="54"/>
  <c r="E37" i="4" l="1"/>
  <c r="F37" i="4"/>
  <c r="D37" i="4"/>
  <c r="E33" i="4"/>
  <c r="F33" i="4"/>
  <c r="D33" i="4"/>
  <c r="E32" i="4"/>
  <c r="F32" i="4"/>
  <c r="D32" i="4"/>
  <c r="F26" i="4"/>
  <c r="D26" i="4"/>
  <c r="F24" i="4"/>
  <c r="D24" i="4"/>
  <c r="D25" i="4"/>
  <c r="D23" i="4"/>
  <c r="D20" i="4"/>
  <c r="D5" i="4"/>
  <c r="F5" i="4" s="1"/>
  <c r="F13" i="4"/>
  <c r="D11" i="4"/>
  <c r="F11" i="4" s="1"/>
  <c r="G26" i="4" s="1"/>
  <c r="F12" i="4"/>
  <c r="D10" i="4"/>
  <c r="F10" i="4" s="1"/>
  <c r="D9" i="4"/>
  <c r="F9" i="4" s="1"/>
  <c r="F4" i="4"/>
  <c r="G33" i="4" s="1"/>
  <c r="D8" i="4"/>
  <c r="F8" i="4" s="1"/>
  <c r="G25" i="4" s="1"/>
  <c r="D7" i="4"/>
  <c r="F7" i="4" s="1"/>
  <c r="F3" i="4"/>
  <c r="F2" i="4"/>
  <c r="D6" i="4"/>
  <c r="F6" i="4" s="1"/>
  <c r="G24" i="4" l="1"/>
  <c r="G32" i="4"/>
  <c r="G37" i="4"/>
  <c r="G23" i="4"/>
  <c r="E20" i="4"/>
  <c r="E23" i="4"/>
  <c r="G20" i="4"/>
  <c r="E25" i="4"/>
  <c r="E24" i="4"/>
  <c r="E26" i="4"/>
  <c r="F12" i="3" l="1"/>
  <c r="D13" i="3"/>
  <c r="F13" i="3" s="1"/>
  <c r="F14" i="3"/>
  <c r="D15" i="3"/>
  <c r="F15" i="3" s="1"/>
  <c r="F16" i="3"/>
  <c r="D17" i="3"/>
  <c r="F17" i="3" s="1"/>
  <c r="F18" i="3"/>
  <c r="F19" i="3"/>
  <c r="F20" i="3"/>
  <c r="F21" i="3"/>
  <c r="D22" i="3"/>
  <c r="F22" i="3" s="1"/>
  <c r="F23" i="3"/>
  <c r="F24" i="3"/>
  <c r="F25" i="3"/>
  <c r="F26" i="3"/>
  <c r="F27" i="3"/>
  <c r="F28" i="3"/>
  <c r="F29" i="3"/>
  <c r="F30" i="3"/>
  <c r="F31" i="3"/>
  <c r="D12" i="3"/>
  <c r="D14" i="3"/>
  <c r="D16" i="3"/>
  <c r="D18" i="3"/>
  <c r="D19" i="3"/>
  <c r="D20" i="3"/>
  <c r="D21" i="3"/>
  <c r="D23" i="3"/>
  <c r="D24" i="3"/>
  <c r="D25" i="3"/>
  <c r="D26" i="3"/>
  <c r="D27" i="3"/>
  <c r="D28" i="3"/>
  <c r="D29" i="3"/>
  <c r="D30" i="3"/>
  <c r="D31" i="3"/>
  <c r="C32" i="3"/>
  <c r="S31" i="3"/>
  <c r="R31" i="3"/>
  <c r="Q31" i="3"/>
  <c r="P31" i="3"/>
  <c r="S30" i="3"/>
  <c r="R30" i="3"/>
  <c r="Q30" i="3"/>
  <c r="P30" i="3"/>
  <c r="S29" i="3"/>
  <c r="R29" i="3"/>
  <c r="Q29" i="3"/>
  <c r="P29" i="3"/>
  <c r="S28" i="3"/>
  <c r="R28" i="3"/>
  <c r="Q28" i="3"/>
  <c r="P28" i="3"/>
  <c r="S27" i="3"/>
  <c r="R27" i="3"/>
  <c r="Q27" i="3"/>
  <c r="P27" i="3"/>
  <c r="S26" i="3"/>
  <c r="R26" i="3"/>
  <c r="Q26" i="3"/>
  <c r="P26" i="3"/>
  <c r="S25" i="3"/>
  <c r="R25" i="3"/>
  <c r="Q25" i="3"/>
  <c r="P25" i="3"/>
  <c r="S24" i="3"/>
  <c r="R24" i="3"/>
  <c r="Q24" i="3"/>
  <c r="P24" i="3"/>
  <c r="S23" i="3"/>
  <c r="R23" i="3"/>
  <c r="Q23" i="3"/>
  <c r="P23" i="3"/>
  <c r="S22" i="3"/>
  <c r="R22" i="3"/>
  <c r="Q22" i="3"/>
  <c r="P22" i="3"/>
  <c r="S21" i="3"/>
  <c r="R21" i="3"/>
  <c r="Q21" i="3"/>
  <c r="P21" i="3"/>
  <c r="S20" i="3"/>
  <c r="R20" i="3"/>
  <c r="Q20" i="3"/>
  <c r="P20" i="3"/>
  <c r="S19" i="3"/>
  <c r="R19" i="3"/>
  <c r="Q19" i="3"/>
  <c r="P19" i="3"/>
  <c r="S18" i="3"/>
  <c r="R18" i="3"/>
  <c r="Q18" i="3"/>
  <c r="P18" i="3"/>
  <c r="S17" i="3"/>
  <c r="R17" i="3"/>
  <c r="Q17" i="3"/>
  <c r="P17" i="3"/>
  <c r="S16" i="3"/>
  <c r="R16" i="3"/>
  <c r="Q16" i="3"/>
  <c r="P16" i="3"/>
  <c r="S15" i="3"/>
  <c r="R15" i="3"/>
  <c r="Q15" i="3"/>
  <c r="P15" i="3"/>
  <c r="S14" i="3"/>
  <c r="R14" i="3"/>
  <c r="Q14" i="3"/>
  <c r="P14" i="3"/>
  <c r="S13" i="3"/>
  <c r="R13" i="3"/>
  <c r="Q13" i="3"/>
  <c r="P13" i="3"/>
  <c r="S12" i="3"/>
  <c r="R12" i="3"/>
  <c r="Q12" i="3"/>
  <c r="P12" i="3"/>
  <c r="D32" i="3" l="1"/>
  <c r="F32"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tc={087CC6AC-667D-4C53-A8F7-CB58A41257A4}</author>
    <author>tc={53ECF203-A9DE-470E-A6F7-1A62B394BA00}</author>
    <author>tc={3E3ADA47-3089-48F8-A807-749F3D872B95}</author>
    <author>tc={DC00E9BD-3FAA-4B77-A31C-1AF635287497}</author>
    <author>tc={D8D7C194-1D64-4804-9E39-6113CF209998}</author>
    <author>tc={2FABB0C4-73C2-45C0-81E4-B18122FD6DF3}</author>
    <author>tc={9A7484C2-CFDB-43D4-9BA1-2886CC2C9A6D}</author>
    <author>tc={61695056-6268-4112-9B0F-F09FBF3FE2FD}</author>
    <author>tc={5621B615-1102-436E-8430-3A322D0D2284}</author>
    <author>tc={4ADA9F92-4AEE-4435-8C1B-4BED21A43725}</author>
    <author>tc={8F8E6C9A-3F76-463B-B4C2-C21F50862778}</author>
    <author>tc={5F1114DA-97A9-40D5-80C2-3245ED33C910}</author>
  </authors>
  <commentList>
    <comment ref="B1" authorId="0" shapeId="0" xr:uid="{087CC6AC-667D-4C53-A8F7-CB58A41257A4}">
      <text>
        <t>[Threaded comment]
Your version of Excel allows you to read this threaded comment; however, any edits to it will get removed if the file is opened in a newer version of Excel. Learn more: https://go.microsoft.com/fwlink/?linkid=870924
Comment:
    Please select Natwest credit card or Barclaycard procurement card depending on the card type you hold</t>
      </text>
    </comment>
    <comment ref="B2" authorId="1" shapeId="0" xr:uid="{53ECF203-A9DE-470E-A6F7-1A62B394BA00}">
      <text>
        <t>[Threaded comment]
Your version of Excel allows you to read this threaded comment; however, any edits to it will get removed if the file is opened in a newer version of Excel. Learn more: https://go.microsoft.com/fwlink/?linkid=870924
Comment:
    Please enter your name</t>
      </text>
    </comment>
    <comment ref="C3" authorId="2" shapeId="0" xr:uid="{3E3ADA47-3089-48F8-A807-749F3D872B95}">
      <text>
        <t>[Threaded comment]
Your version of Excel allows you to read this threaded comment; however, any edits to it will get removed if the file is opened in a newer version of Excel. Learn more: https://go.microsoft.com/fwlink/?linkid=870924
Comment:
    Natwest - Statement start date is 11th of the month; Barclaycards - Statement start date is 12th of the month</t>
      </text>
    </comment>
    <comment ref="E3" authorId="3" shapeId="0" xr:uid="{DC00E9BD-3FAA-4B77-A31C-1AF635287497}">
      <text>
        <t>[Threaded comment]
Your version of Excel allows you to read this threaded comment; however, any edits to it will get removed if the file is opened in a newer version of Excel. Learn more: https://go.microsoft.com/fwlink/?linkid=870924
Comment:
    Natwest - Statement end date is 10th of the month; Barclaycards - Statement end date is 11th of the month</t>
      </text>
    </comment>
    <comment ref="A7" authorId="4" shapeId="0" xr:uid="{D8D7C194-1D64-4804-9E39-6113CF209998}">
      <text>
        <t>[Threaded comment]
Your version of Excel allows you to read this threaded comment; however, any edits to it will get removed if the file is opened in a newer version of Excel. Learn more: https://go.microsoft.com/fwlink/?linkid=870924
Comment:
    Please enter date of transaction as per the date on your statement</t>
      </text>
    </comment>
    <comment ref="F7" authorId="5" shapeId="0" xr:uid="{2FABB0C4-73C2-45C0-81E4-B18122FD6DF3}">
      <text>
        <t>[Threaded comment]
Your version of Excel allows you to read this threaded comment; however, any edits to it will get removed if the file is opened in a newer version of Excel. Learn more: https://go.microsoft.com/fwlink/?linkid=870924
Comment:
    The GL code consists of up to 12 digits as is made up of 3 digits for cost centre, 4 digits for detail code and optionally 5 digits for classification code (the three components are separated by /   An example code is 200/4020/20005</t>
      </text>
    </comment>
    <comment ref="L7" authorId="6" shapeId="0" xr:uid="{9A7484C2-CFDB-43D4-9BA1-2886CC2C9A6D}">
      <text>
        <t>[Threaded comment]
Your version of Excel allows you to read this threaded comment; however, any edits to it will get removed if the file is opened in a newer version of Excel. Learn more: https://go.microsoft.com/fwlink/?linkid=870924
Comment:
    Please select most appropriate category from dropdown list</t>
      </text>
    </comment>
    <comment ref="B8" authorId="7" shapeId="0" xr:uid="{61695056-6268-4112-9B0F-F09FBF3FE2FD}">
      <text>
        <t>[Threaded comment]
Your version of Excel allows you to read this threaded comment; however, any edits to it will get removed if the file is opened in a newer version of Excel. Learn more: https://go.microsoft.com/fwlink/?linkid=870924
Comment:
    Please select VAT code - see key below for definition of each code</t>
      </text>
    </comment>
    <comment ref="C8" authorId="8" shapeId="0" xr:uid="{5621B615-1102-436E-8430-3A322D0D2284}">
      <text>
        <t>[Threaded comment]
Your version of Excel allows you to read this threaded comment; however, any edits to it will get removed if the file is opened in a newer version of Excel. Learn more: https://go.microsoft.com/fwlink/?linkid=870924
Comment:
    Please enter same amount in Net and Gross amount columns if no VAT.  If there is VAT, please ensure net amount + VAT amount is equal to the Gross Amount</t>
      </text>
    </comment>
    <comment ref="D8" authorId="9" shapeId="0" xr:uid="{4ADA9F92-4AEE-4435-8C1B-4BED21A43725}">
      <text>
        <t>[Threaded comment]
Your version of Excel allows you to read this threaded comment; however, any edits to it will get removed if the file is opened in a newer version of Excel. Learn more: https://go.microsoft.com/fwlink/?linkid=870924
Comment:
    Please enter amount if VAT code R or S is selected</t>
      </text>
    </comment>
    <comment ref="E8" authorId="10" shapeId="0" xr:uid="{8F8E6C9A-3F76-463B-B4C2-C21F50862778}">
      <text>
        <t>[Threaded comment]
Your version of Excel allows you to read this threaded comment; however, any edits to it will get removed if the file is opened in a newer version of Excel. Learn more: https://go.microsoft.com/fwlink/?linkid=870924
Comment:
    Please enter net amount (this will be the same as the gross amount if the gross amount does not include any vat)</t>
      </text>
    </comment>
    <comment ref="C22" authorId="11" shapeId="0" xr:uid="{5F1114DA-97A9-40D5-80C2-3245ED33C910}">
      <text>
        <t>[Threaded comment]
Your version of Excel allows you to read this threaded comment; however, any edits to it will get removed if the file is opened in a newer version of Excel. Learn more: https://go.microsoft.com/fwlink/?linkid=870924
Comment:
    Please ensure this Total agrees to the total amount shown on your statement (and agrees to the sum of the VAT amount and Net Amount columns on this spreadsheet)</t>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tc={949C7ED4-064E-4106-ABC7-17733DE8E8AE}</author>
    <author>tc={D179C591-BBBC-4002-9EEE-E81FD886EC72}</author>
    <author>tc={5BA89BC1-A9F1-4CEC-8CFB-50BD21B04C44}</author>
    <author>tc={9789330D-9B4F-4084-B504-5D8AE8F27AAD}</author>
    <author>tc={1053D350-1649-4289-B584-CFF9AFD6AF00}</author>
    <author>tc={B47A1A1E-6AB7-44C2-83A4-19F449913626}</author>
    <author>tc={81842CAA-E197-4222-BAB8-0BFB367F173D}</author>
    <author>tc={EDF8C097-F83B-46AD-A33D-90333165E483}</author>
    <author>tc={5D4401D3-0833-4275-8620-834BC9232901}</author>
    <author>tc={3CFFDD1D-9169-493E-AD00-C4ADCF46B1D7}</author>
    <author>tc={90FEE80B-BD76-4FDC-A692-362D5DFA3965}</author>
    <author>tc={220E5535-1C17-4A26-A8C5-883E360CE129}</author>
    <author>tc={654AAE33-0B3A-4877-863C-618971242E1F}</author>
    <author>tc={3DAA7000-5D40-4AA1-A359-6DA9BD47312A}</author>
  </authors>
  <commentList>
    <comment ref="B1" authorId="0" shapeId="0" xr:uid="{949C7ED4-064E-4106-ABC7-17733DE8E8AE}">
      <text>
        <t>[Threaded comment]
Your version of Excel allows you to read this threaded comment; however, any edits to it will get removed if the file is opened in a newer version of Excel. Learn more: https://go.microsoft.com/fwlink/?linkid=870924
Comment:
    Please select Natwest credit card or Barclaycard procurement card depending on the card type you hold</t>
      </text>
    </comment>
    <comment ref="B2" authorId="1" shapeId="0" xr:uid="{D179C591-BBBC-4002-9EEE-E81FD886EC72}">
      <text>
        <t>[Threaded comment]
Your version of Excel allows you to read this threaded comment; however, any edits to it will get removed if the file is opened in a newer version of Excel. Learn more: https://go.microsoft.com/fwlink/?linkid=870924
Comment:
    Please enter your name</t>
      </text>
    </comment>
    <comment ref="C3" authorId="2" shapeId="0" xr:uid="{5BA89BC1-A9F1-4CEC-8CFB-50BD21B04C44}">
      <text>
        <t>[Threaded comment]
Your version of Excel allows you to read this threaded comment; however, any edits to it will get removed if the file is opened in a newer version of Excel. Learn more: https://go.microsoft.com/fwlink/?linkid=870924
Comment:
    Natwest - Statement start date is 11th of the month; Barclaycards - Statement start date is 12th of the month</t>
      </text>
    </comment>
    <comment ref="E3" authorId="3" shapeId="0" xr:uid="{9789330D-9B4F-4084-B504-5D8AE8F27AAD}">
      <text>
        <t>[Threaded comment]
Your version of Excel allows you to read this threaded comment; however, any edits to it will get removed if the file is opened in a newer version of Excel. Learn more: https://go.microsoft.com/fwlink/?linkid=870924
Comment:
    Natwest - Statement end date is 10th of the month; Barclaycards - Statement end date is 11th of the month</t>
      </text>
    </comment>
    <comment ref="A7" authorId="4" shapeId="0" xr:uid="{1053D350-1649-4289-B584-CFF9AFD6AF00}">
      <text>
        <t>[Threaded comment]
Your version of Excel allows you to read this threaded comment; however, any edits to it will get removed if the file is opened in a newer version of Excel. Learn more: https://go.microsoft.com/fwlink/?linkid=870924
Comment:
    Please enter date of transaction as per the date on your statement</t>
      </text>
    </comment>
    <comment ref="F7" authorId="5" shapeId="0" xr:uid="{B47A1A1E-6AB7-44C2-83A4-19F449913626}">
      <text>
        <t>[Threaded comment]
Your version of Excel allows you to read this threaded comment; however, any edits to it will get removed if the file is opened in a newer version of Excel. Learn more: https://go.microsoft.com/fwlink/?linkid=870924
Comment:
    The GL code consists of up to 12 digits as is made up of 3 digits for cost centre, 4 digits for detail code and optionally 5 digits for classification code (the three components are separated by /   An example code is 200/4020/20005</t>
      </text>
    </comment>
    <comment ref="L7" authorId="6" shapeId="0" xr:uid="{81842CAA-E197-4222-BAB8-0BFB367F173D}">
      <text>
        <t>[Threaded comment]
Your version of Excel allows you to read this threaded comment; however, any edits to it will get removed if the file is opened in a newer version of Excel. Learn more: https://go.microsoft.com/fwlink/?linkid=870924
Comment:
    Please select most appropriate category from dropdown list</t>
      </text>
    </comment>
    <comment ref="B8" authorId="7" shapeId="0" xr:uid="{EDF8C097-F83B-46AD-A33D-90333165E483}">
      <text>
        <t>[Threaded comment]
Your version of Excel allows you to read this threaded comment; however, any edits to it will get removed if the file is opened in a newer version of Excel. Learn more: https://go.microsoft.com/fwlink/?linkid=870924
Comment:
    Please select VAT code - see key below for definition of each code</t>
      </text>
    </comment>
    <comment ref="C8" authorId="8" shapeId="0" xr:uid="{5D4401D3-0833-4275-8620-834BC9232901}">
      <text>
        <t>[Threaded comment]
Your version of Excel allows you to read this threaded comment; however, any edits to it will get removed if the file is opened in a newer version of Excel. Learn more: https://go.microsoft.com/fwlink/?linkid=870924
Comment:
    Please enter same amount in Net and Gross amount columns if no VAT.  If there is VAT, please ensure net amount + VAT amount is equal to the Gross Amount</t>
      </text>
    </comment>
    <comment ref="D8" authorId="9" shapeId="0" xr:uid="{3CFFDD1D-9169-493E-AD00-C4ADCF46B1D7}">
      <text>
        <t>[Threaded comment]
Your version of Excel allows you to read this threaded comment; however, any edits to it will get removed if the file is opened in a newer version of Excel. Learn more: https://go.microsoft.com/fwlink/?linkid=870924
Comment:
    Please enter amount if VAT code R or S is selected</t>
      </text>
    </comment>
    <comment ref="E8" authorId="10" shapeId="0" xr:uid="{90FEE80B-BD76-4FDC-A692-362D5DFA3965}">
      <text>
        <t>[Threaded comment]
Your version of Excel allows you to read this threaded comment; however, any edits to it will get removed if the file is opened in a newer version of Excel. Learn more: https://go.microsoft.com/fwlink/?linkid=870924
Comment:
    Please enter net amount (this will be the same as the gross amount if the gross amount does not include any vat)</t>
      </text>
    </comment>
    <comment ref="C30" authorId="11" shapeId="0" xr:uid="{220E5535-1C17-4A26-A8C5-883E360CE129}">
      <text>
        <t>[Threaded comment]
Your version of Excel allows you to read this threaded comment; however, any edits to it will get removed if the file is opened in a newer version of Excel. Learn more: https://go.microsoft.com/fwlink/?linkid=870924
Comment:
    Please ensure this Total agrees to the total amount shown on your statement (and agrees to the sum of the VAT amount and Net Amount columns on this spreadsheet)</t>
      </text>
    </comment>
    <comment ref="D30" authorId="12" shapeId="0" xr:uid="{654AAE33-0B3A-4877-863C-618971242E1F}">
      <text>
        <t>[Threaded comment]
Your version of Excel allows you to read this threaded comment; however, any edits to it will get removed if the file is opened in a newer version of Excel. Learn more: https://go.microsoft.com/fwlink/?linkid=870924
Comment:
    Please ensure this Total agrees to the total amount shown on your statement (and agrees to the sum of the VAT amount and Net Amount columns on this spreadsheet)</t>
      </text>
    </comment>
    <comment ref="E30" authorId="13" shapeId="0" xr:uid="{3DAA7000-5D40-4AA1-A359-6DA9BD47312A}">
      <text>
        <t>[Threaded comment]
Your version of Excel allows you to read this threaded comment; however, any edits to it will get removed if the file is opened in a newer version of Excel. Learn more: https://go.microsoft.com/fwlink/?linkid=870924
Comment:
    Please ensure this Total agrees to the total amount shown on your statement (and agrees to the sum of the VAT amount and Net Amount columns on this spreadsheet)</t>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tc={94C83251-D5A3-428E-90F8-43668DF02CBC}</author>
    <author>tc={7C8E600B-7F5D-4DF9-A43F-6CFCD30252D6}</author>
    <author>tc={BA2CFEFC-7813-4D20-B45D-586C1D4293D4}</author>
    <author>tc={F6A87DC9-082C-4105-BFAA-ADF2FABA6580}</author>
    <author>tc={99C368E9-7AB9-4850-908A-B01FA2DBEA61}</author>
    <author>tc={31AAD7DE-2674-492A-B99B-AE5B03152EE3}</author>
    <author>tc={F9DC0B40-22E4-4578-9796-6B7D42CCB43E}</author>
    <author>tc={4033FAB1-074C-4BC7-8563-CF63BBCD6F47}</author>
    <author>tc={80F7F8FB-F7CE-40CC-98AF-4223AD70E578}</author>
    <author>tc={B309ADB8-0A57-4B02-87CD-CF8FA9C96212}</author>
    <author>tc={0FBF3971-1542-4E08-BE9E-E7EBD986A40D}</author>
    <author>tc={C7A8CE01-BB57-4730-9598-8A4F741354D3}</author>
  </authors>
  <commentList>
    <comment ref="B1" authorId="0" shapeId="0" xr:uid="{94C83251-D5A3-428E-90F8-43668DF02CBC}">
      <text>
        <t>[Threaded comment]
Your version of Excel allows you to read this threaded comment; however, any edits to it will get removed if the file is opened in a newer version of Excel. Learn more: https://go.microsoft.com/fwlink/?linkid=870924
Comment:
    Please select Natwest credit card or Barclaycard procurement card depending on the card type you hold</t>
      </text>
    </comment>
    <comment ref="B2" authorId="1" shapeId="0" xr:uid="{7C8E600B-7F5D-4DF9-A43F-6CFCD30252D6}">
      <text>
        <t>[Threaded comment]
Your version of Excel allows you to read this threaded comment; however, any edits to it will get removed if the file is opened in a newer version of Excel. Learn more: https://go.microsoft.com/fwlink/?linkid=870924
Comment:
    Please enter your name</t>
      </text>
    </comment>
    <comment ref="C3" authorId="2" shapeId="0" xr:uid="{BA2CFEFC-7813-4D20-B45D-586C1D4293D4}">
      <text>
        <t>[Threaded comment]
Your version of Excel allows you to read this threaded comment; however, any edits to it will get removed if the file is opened in a newer version of Excel. Learn more: https://go.microsoft.com/fwlink/?linkid=870924
Comment:
    Natwest - Statement start date is 11th of the month; Barclaycards - Statement start date is 12th of the month</t>
      </text>
    </comment>
    <comment ref="E3" authorId="3" shapeId="0" xr:uid="{F6A87DC9-082C-4105-BFAA-ADF2FABA6580}">
      <text>
        <t>[Threaded comment]
Your version of Excel allows you to read this threaded comment; however, any edits to it will get removed if the file is opened in a newer version of Excel. Learn more: https://go.microsoft.com/fwlink/?linkid=870924
Comment:
    Natwest - Statement end date is 10th of the month; Barclaycards - Statement end date is 11th of the month</t>
      </text>
    </comment>
    <comment ref="A7" authorId="4" shapeId="0" xr:uid="{99C368E9-7AB9-4850-908A-B01FA2DBEA61}">
      <text>
        <t>[Threaded comment]
Your version of Excel allows you to read this threaded comment; however, any edits to it will get removed if the file is opened in a newer version of Excel. Learn more: https://go.microsoft.com/fwlink/?linkid=870924
Comment:
    Please enter date of transaction as per the date on your statement</t>
      </text>
    </comment>
    <comment ref="F7" authorId="5" shapeId="0" xr:uid="{31AAD7DE-2674-492A-B99B-AE5B03152EE3}">
      <text>
        <t>[Threaded comment]
Your version of Excel allows you to read this threaded comment; however, any edits to it will get removed if the file is opened in a newer version of Excel. Learn more: https://go.microsoft.com/fwlink/?linkid=870924
Comment:
    The GL code consists of up to 12 digits as is made up of 3 digits for cost centre, 4 digits for detail code and optionally 5 digits for classification code (the three components are separated by /   An example code is 200/4020/20005</t>
      </text>
    </comment>
    <comment ref="L7" authorId="6" shapeId="0" xr:uid="{F9DC0B40-22E4-4578-9796-6B7D42CCB43E}">
      <text>
        <t>[Threaded comment]
Your version of Excel allows you to read this threaded comment; however, any edits to it will get removed if the file is opened in a newer version of Excel. Learn more: https://go.microsoft.com/fwlink/?linkid=870924
Comment:
    Please select most appropriate category from dropdown list</t>
      </text>
    </comment>
    <comment ref="B8" authorId="7" shapeId="0" xr:uid="{4033FAB1-074C-4BC7-8563-CF63BBCD6F47}">
      <text>
        <t>[Threaded comment]
Your version of Excel allows you to read this threaded comment; however, any edits to it will get removed if the file is opened in a newer version of Excel. Learn more: https://go.microsoft.com/fwlink/?linkid=870924
Comment:
    Please select VAT code - see key below for definition of each code</t>
      </text>
    </comment>
    <comment ref="C8" authorId="8" shapeId="0" xr:uid="{80F7F8FB-F7CE-40CC-98AF-4223AD70E578}">
      <text>
        <t>[Threaded comment]
Your version of Excel allows you to read this threaded comment; however, any edits to it will get removed if the file is opened in a newer version of Excel. Learn more: https://go.microsoft.com/fwlink/?linkid=870924
Comment:
    Please enter same amount in Net and Gross amount columns if no VAT.  If there is VAT, please ensure net amount + VAT amount is equal to the Gross Amount</t>
      </text>
    </comment>
    <comment ref="D8" authorId="9" shapeId="0" xr:uid="{B309ADB8-0A57-4B02-87CD-CF8FA9C96212}">
      <text>
        <t>[Threaded comment]
Your version of Excel allows you to read this threaded comment; however, any edits to it will get removed if the file is opened in a newer version of Excel. Learn more: https://go.microsoft.com/fwlink/?linkid=870924
Comment:
    Please enter amount if VAT code R or S is selected</t>
      </text>
    </comment>
    <comment ref="E8" authorId="10" shapeId="0" xr:uid="{0FBF3971-1542-4E08-BE9E-E7EBD986A40D}">
      <text>
        <t>[Threaded comment]
Your version of Excel allows you to read this threaded comment; however, any edits to it will get removed if the file is opened in a newer version of Excel. Learn more: https://go.microsoft.com/fwlink/?linkid=870924
Comment:
    Please enter net amount (this will be the same as the gross amount if the gross amount does not include any vat)</t>
      </text>
    </comment>
    <comment ref="C21" authorId="11" shapeId="0" xr:uid="{C7A8CE01-BB57-4730-9598-8A4F741354D3}">
      <text>
        <t>[Threaded comment]
Your version of Excel allows you to read this threaded comment; however, any edits to it will get removed if the file is opened in a newer version of Excel. Learn more: https://go.microsoft.com/fwlink/?linkid=870924
Comment:
    Please ensure this Total agrees to the total amount shown on your statement (and agrees to the sum of the VAT amount and Net Amount columns on this spreadsheet)</t>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tc={5E126E90-D100-4D76-9AB1-819CD09867BB}</author>
    <author>tc={137A1C9F-AE76-42A4-9C39-A2E3F868DC5F}</author>
    <author>tc={44B078A1-FBBA-44CB-9882-E9C58282B76E}</author>
    <author>tc={8348BFCD-6EAD-4C47-85CD-CDA43E4E5AF2}</author>
    <author>tc={DA11F1C7-D358-4332-B718-619D88D5FBCB}</author>
    <author>tc={DF9856A3-5829-4256-B57B-1A82C8A28136}</author>
    <author>tc={B2361A41-2F8A-4D02-BA47-7C8C04EC8164}</author>
    <author>tc={726C9D2A-AD6E-4974-BC9B-A27D9EF59A24}</author>
    <author>tc={39D0CFD0-7B21-4351-A51C-919AFB71EC99}</author>
    <author>tc={92C3D3E0-CF70-4FCB-BD7B-49076106F3E8}</author>
    <author>tc={5BDE2039-DD00-481A-8273-8C98D17E203C}</author>
    <author>tc={50541431-90E1-4131-A239-7F741B101152}</author>
  </authors>
  <commentList>
    <comment ref="B1" authorId="0" shapeId="0" xr:uid="{5E126E90-D100-4D76-9AB1-819CD09867BB}">
      <text>
        <t>[Threaded comment]
Your version of Excel allows you to read this threaded comment; however, any edits to it will get removed if the file is opened in a newer version of Excel. Learn more: https://go.microsoft.com/fwlink/?linkid=870924
Comment:
    Please select Natwest credit card or Barclaycard procurement card depending on the card type you hold</t>
      </text>
    </comment>
    <comment ref="B2" authorId="1" shapeId="0" xr:uid="{137A1C9F-AE76-42A4-9C39-A2E3F868DC5F}">
      <text>
        <t>[Threaded comment]
Your version of Excel allows you to read this threaded comment; however, any edits to it will get removed if the file is opened in a newer version of Excel. Learn more: https://go.microsoft.com/fwlink/?linkid=870924
Comment:
    Please enter your name</t>
      </text>
    </comment>
    <comment ref="C3" authorId="2" shapeId="0" xr:uid="{44B078A1-FBBA-44CB-9882-E9C58282B76E}">
      <text>
        <t>[Threaded comment]
Your version of Excel allows you to read this threaded comment; however, any edits to it will get removed if the file is opened in a newer version of Excel. Learn more: https://go.microsoft.com/fwlink/?linkid=870924
Comment:
    Natwest - Statement start date is 11th of the month; Barclaycards - Statement start date is 12th of the month</t>
      </text>
    </comment>
    <comment ref="E3" authorId="3" shapeId="0" xr:uid="{8348BFCD-6EAD-4C47-85CD-CDA43E4E5AF2}">
      <text>
        <t>[Threaded comment]
Your version of Excel allows you to read this threaded comment; however, any edits to it will get removed if the file is opened in a newer version of Excel. Learn more: https://go.microsoft.com/fwlink/?linkid=870924
Comment:
    Natwest - Statement end date is 10th of the month; Barclaycards - Statement end date is 11th of the month</t>
      </text>
    </comment>
    <comment ref="A7" authorId="4" shapeId="0" xr:uid="{DA11F1C7-D358-4332-B718-619D88D5FBCB}">
      <text>
        <t>[Threaded comment]
Your version of Excel allows you to read this threaded comment; however, any edits to it will get removed if the file is opened in a newer version of Excel. Learn more: https://go.microsoft.com/fwlink/?linkid=870924
Comment:
    Please enter date of transaction as per the date on your statement</t>
      </text>
    </comment>
    <comment ref="F7" authorId="5" shapeId="0" xr:uid="{DF9856A3-5829-4256-B57B-1A82C8A28136}">
      <text>
        <t>[Threaded comment]
Your version of Excel allows you to read this threaded comment; however, any edits to it will get removed if the file is opened in a newer version of Excel. Learn more: https://go.microsoft.com/fwlink/?linkid=870924
Comment:
    The GL code consists of up to 12 digits as is made up of 3 digits for cost centre, 4 digits for detail code and optionally 5 digits for classification code (the three components are separated by /   An example code is 200/4020/20005</t>
      </text>
    </comment>
    <comment ref="L7" authorId="6" shapeId="0" xr:uid="{B2361A41-2F8A-4D02-BA47-7C8C04EC8164}">
      <text>
        <t>[Threaded comment]
Your version of Excel allows you to read this threaded comment; however, any edits to it will get removed if the file is opened in a newer version of Excel. Learn more: https://go.microsoft.com/fwlink/?linkid=870924
Comment:
    Please select most appropriate category from dropdown list</t>
      </text>
    </comment>
    <comment ref="B8" authorId="7" shapeId="0" xr:uid="{726C9D2A-AD6E-4974-BC9B-A27D9EF59A24}">
      <text>
        <t>[Threaded comment]
Your version of Excel allows you to read this threaded comment; however, any edits to it will get removed if the file is opened in a newer version of Excel. Learn more: https://go.microsoft.com/fwlink/?linkid=870924
Comment:
    Please select VAT code - see key below for definition of each code</t>
      </text>
    </comment>
    <comment ref="C8" authorId="8" shapeId="0" xr:uid="{39D0CFD0-7B21-4351-A51C-919AFB71EC99}">
      <text>
        <t>[Threaded comment]
Your version of Excel allows you to read this threaded comment; however, any edits to it will get removed if the file is opened in a newer version of Excel. Learn more: https://go.microsoft.com/fwlink/?linkid=870924
Comment:
    Please enter same amount in Net and Gross amount columns if no VAT.  If there is VAT, please ensure net amount + VAT amount is equal to the Gross Amount</t>
      </text>
    </comment>
    <comment ref="D8" authorId="9" shapeId="0" xr:uid="{92C3D3E0-CF70-4FCB-BD7B-49076106F3E8}">
      <text>
        <t>[Threaded comment]
Your version of Excel allows you to read this threaded comment; however, any edits to it will get removed if the file is opened in a newer version of Excel. Learn more: https://go.microsoft.com/fwlink/?linkid=870924
Comment:
    Please enter amount if VAT code R or S is selected</t>
      </text>
    </comment>
    <comment ref="E8" authorId="10" shapeId="0" xr:uid="{5BDE2039-DD00-481A-8273-8C98D17E203C}">
      <text>
        <t>[Threaded comment]
Your version of Excel allows you to read this threaded comment; however, any edits to it will get removed if the file is opened in a newer version of Excel. Learn more: https://go.microsoft.com/fwlink/?linkid=870924
Comment:
    Please enter net amount (this will be the same as the gross amount if the gross amount does not include any vat)</t>
      </text>
    </comment>
    <comment ref="C22" authorId="11" shapeId="0" xr:uid="{50541431-90E1-4131-A239-7F741B101152}">
      <text>
        <t>[Threaded comment]
Your version of Excel allows you to read this threaded comment; however, any edits to it will get removed if the file is opened in a newer version of Excel. Learn more: https://go.microsoft.com/fwlink/?linkid=870924
Comment:
    Please ensure this Total agrees to the total amount shown on your statement (and agrees to the sum of the VAT amount and Net Amount columns on this spreadsheet)</t>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tc={184595F5-13F5-4FCE-8BCE-9FA44A0FBA95}</author>
    <author>tc={28B93FF3-5489-4E89-8F02-549174A8E2D8}</author>
    <author>tc={14F61196-8EFB-45E8-BAAB-836C22E3A3FF}</author>
    <author>tc={99F69D0E-DC75-4F3A-B07F-24AB2ED6D9E4}</author>
    <author>tc={B72C1B6A-065E-44AC-B7D5-171D0D3A9BF4}</author>
    <author>tc={917E4E00-2FA5-4F59-88C5-85F3478206AB}</author>
    <author>tc={E50E1DA4-60B2-40E5-BDB5-351E7E7951DF}</author>
    <author>tc={88959D83-9EC3-481D-90F6-B13159E0E366}</author>
    <author>tc={AFBA7E35-9BF8-40CB-B455-FE6760F3B1DB}</author>
    <author>tc={85988749-E260-4911-AF5D-F7B9AA661876}</author>
    <author>tc={F5B5AF8C-93C9-4468-AAB2-4E9908646E26}</author>
    <author>tc={0B6964CA-B6B4-463C-AC9D-2F68193EC71D}</author>
  </authors>
  <commentList>
    <comment ref="B1" authorId="0" shapeId="0" xr:uid="{184595F5-13F5-4FCE-8BCE-9FA44A0FBA95}">
      <text>
        <t>[Threaded comment]
Your version of Excel allows you to read this threaded comment; however, any edits to it will get removed if the file is opened in a newer version of Excel. Learn more: https://go.microsoft.com/fwlink/?linkid=870924
Comment:
    Please select Natwest credit card or Barclaycard procurement card depending on the card type you hold</t>
      </text>
    </comment>
    <comment ref="B2" authorId="1" shapeId="0" xr:uid="{28B93FF3-5489-4E89-8F02-549174A8E2D8}">
      <text>
        <t>[Threaded comment]
Your version of Excel allows you to read this threaded comment; however, any edits to it will get removed if the file is opened in a newer version of Excel. Learn more: https://go.microsoft.com/fwlink/?linkid=870924
Comment:
    Please enter your name</t>
      </text>
    </comment>
    <comment ref="C3" authorId="2" shapeId="0" xr:uid="{14F61196-8EFB-45E8-BAAB-836C22E3A3FF}">
      <text>
        <t>[Threaded comment]
Your version of Excel allows you to read this threaded comment; however, any edits to it will get removed if the file is opened in a newer version of Excel. Learn more: https://go.microsoft.com/fwlink/?linkid=870924
Comment:
    Natwest - Statement start date is 11th of the month; Barclaycards - Statement start date is 12th of the month</t>
      </text>
    </comment>
    <comment ref="E3" authorId="3" shapeId="0" xr:uid="{99F69D0E-DC75-4F3A-B07F-24AB2ED6D9E4}">
      <text>
        <t>[Threaded comment]
Your version of Excel allows you to read this threaded comment; however, any edits to it will get removed if the file is opened in a newer version of Excel. Learn more: https://go.microsoft.com/fwlink/?linkid=870924
Comment:
    Natwest - Statement end date is 10th of the month; Barclaycards - Statement end date is 11th of the month</t>
      </text>
    </comment>
    <comment ref="A7" authorId="4" shapeId="0" xr:uid="{B72C1B6A-065E-44AC-B7D5-171D0D3A9BF4}">
      <text>
        <t>[Threaded comment]
Your version of Excel allows you to read this threaded comment; however, any edits to it will get removed if the file is opened in a newer version of Excel. Learn more: https://go.microsoft.com/fwlink/?linkid=870924
Comment:
    Please enter date of transaction as per the date on your statement</t>
      </text>
    </comment>
    <comment ref="F7" authorId="5" shapeId="0" xr:uid="{917E4E00-2FA5-4F59-88C5-85F3478206AB}">
      <text>
        <t>[Threaded comment]
Your version of Excel allows you to read this threaded comment; however, any edits to it will get removed if the file is opened in a newer version of Excel. Learn more: https://go.microsoft.com/fwlink/?linkid=870924
Comment:
    The GL code consists of up to 12 digits as is made up of 3 digits for cost centre, 4 digits for detail code and optionally 5 digits for classification code (the three components are separated by /   An example code is 200/4020/20005</t>
      </text>
    </comment>
    <comment ref="L7" authorId="6" shapeId="0" xr:uid="{E50E1DA4-60B2-40E5-BDB5-351E7E7951DF}">
      <text>
        <t>[Threaded comment]
Your version of Excel allows you to read this threaded comment; however, any edits to it will get removed if the file is opened in a newer version of Excel. Learn more: https://go.microsoft.com/fwlink/?linkid=870924
Comment:
    Please select most appropriate category from dropdown list</t>
      </text>
    </comment>
    <comment ref="B8" authorId="7" shapeId="0" xr:uid="{88959D83-9EC3-481D-90F6-B13159E0E366}">
      <text>
        <t>[Threaded comment]
Your version of Excel allows you to read this threaded comment; however, any edits to it will get removed if the file is opened in a newer version of Excel. Learn more: https://go.microsoft.com/fwlink/?linkid=870924
Comment:
    Please select VAT code - see key below for definition of each code</t>
      </text>
    </comment>
    <comment ref="C8" authorId="8" shapeId="0" xr:uid="{AFBA7E35-9BF8-40CB-B455-FE6760F3B1DB}">
      <text>
        <t>[Threaded comment]
Your version of Excel allows you to read this threaded comment; however, any edits to it will get removed if the file is opened in a newer version of Excel. Learn more: https://go.microsoft.com/fwlink/?linkid=870924
Comment:
    Please enter same amount in Net and Gross amount columns if no VAT.  If there is VAT, please ensure net amount + VAT amount is equal to the Gross Amount</t>
      </text>
    </comment>
    <comment ref="D8" authorId="9" shapeId="0" xr:uid="{85988749-E260-4911-AF5D-F7B9AA661876}">
      <text>
        <t>[Threaded comment]
Your version of Excel allows you to read this threaded comment; however, any edits to it will get removed if the file is opened in a newer version of Excel. Learn more: https://go.microsoft.com/fwlink/?linkid=870924
Comment:
    Please enter amount if VAT code R or S is selected</t>
      </text>
    </comment>
    <comment ref="E8" authorId="10" shapeId="0" xr:uid="{F5B5AF8C-93C9-4468-AAB2-4E9908646E26}">
      <text>
        <t>[Threaded comment]
Your version of Excel allows you to read this threaded comment; however, any edits to it will get removed if the file is opened in a newer version of Excel. Learn more: https://go.microsoft.com/fwlink/?linkid=870924
Comment:
    Please enter net amount (this will be the same as the gross amount if the gross amount does not include any vat)</t>
      </text>
    </comment>
    <comment ref="C35" authorId="11" shapeId="0" xr:uid="{0B6964CA-B6B4-463C-AC9D-2F68193EC71D}">
      <text>
        <t>[Threaded comment]
Your version of Excel allows you to read this threaded comment; however, any edits to it will get removed if the file is opened in a newer version of Excel. Learn more: https://go.microsoft.com/fwlink/?linkid=870924
Comment:
    Please ensure this Total agrees to the total amount shown on your statement (and agrees to the sum of the VAT amount and Net Amount columns on this spreadsheet)</t>
      </text>
    </comment>
  </commentList>
</comments>
</file>

<file path=xl/comments14.xml><?xml version="1.0" encoding="utf-8"?>
<comments xmlns="http://schemas.openxmlformats.org/spreadsheetml/2006/main" xmlns:mc="http://schemas.openxmlformats.org/markup-compatibility/2006" xmlns:xr="http://schemas.microsoft.com/office/spreadsheetml/2014/revision" mc:Ignorable="xr">
  <authors>
    <author>tc={8F7067FD-DD3D-4463-AADF-4DCCEE9B4073}</author>
    <author>tc={A0898ADD-7282-40F5-BD9E-9298199FF38F}</author>
    <author>tc={090C404A-0617-4118-9445-8D6FDF91F758}</author>
    <author>tc={B06FA46B-CB9C-43EF-8CFF-502E0B0D28D1}</author>
    <author>tc={F8FFEA7F-99A2-4264-B410-721399325A65}</author>
    <author>tc={293FEE3A-5025-401D-A033-79E418F78B3C}</author>
    <author>tc={80576BDF-6B2E-4730-AE91-932AD59A6717}</author>
    <author>tc={455D42D2-82B5-48E1-BEFC-010519917E2E}</author>
    <author>tc={CD9EC2DD-1EC9-4DD6-8198-7D977B32C82D}</author>
    <author>tc={353E1FB6-94ED-422C-93CC-879691B82C5D}</author>
    <author>tc={D50729F5-6FB6-4197-8065-D9FF3C1A8FB9}</author>
    <author>tc={3E255240-77DD-420E-B988-F541527C7DC1}</author>
  </authors>
  <commentList>
    <comment ref="B1" authorId="0" shapeId="0" xr:uid="{8F7067FD-DD3D-4463-AADF-4DCCEE9B4073}">
      <text>
        <t>[Threaded comment]
Your version of Excel allows you to read this threaded comment; however, any edits to it will get removed if the file is opened in a newer version of Excel. Learn more: https://go.microsoft.com/fwlink/?linkid=870924
Comment:
    Please select Natwest credit card or Barclaycard procurement card depending on the card type you hold</t>
      </text>
    </comment>
    <comment ref="B2" authorId="1" shapeId="0" xr:uid="{A0898ADD-7282-40F5-BD9E-9298199FF38F}">
      <text>
        <t>[Threaded comment]
Your version of Excel allows you to read this threaded comment; however, any edits to it will get removed if the file is opened in a newer version of Excel. Learn more: https://go.microsoft.com/fwlink/?linkid=870924
Comment:
    Please enter your name</t>
      </text>
    </comment>
    <comment ref="C3" authorId="2" shapeId="0" xr:uid="{090C404A-0617-4118-9445-8D6FDF91F758}">
      <text>
        <t>[Threaded comment]
Your version of Excel allows you to read this threaded comment; however, any edits to it will get removed if the file is opened in a newer version of Excel. Learn more: https://go.microsoft.com/fwlink/?linkid=870924
Comment:
    Natwest - Statement start date is 11th of the month; Barclaycards - Statement start date is 12th of the month</t>
      </text>
    </comment>
    <comment ref="E3" authorId="3" shapeId="0" xr:uid="{B06FA46B-CB9C-43EF-8CFF-502E0B0D28D1}">
      <text>
        <t>[Threaded comment]
Your version of Excel allows you to read this threaded comment; however, any edits to it will get removed if the file is opened in a newer version of Excel. Learn more: https://go.microsoft.com/fwlink/?linkid=870924
Comment:
    Natwest - Statement end date is 10th of the month; Barclaycards - Statement end date is 11th of the month</t>
      </text>
    </comment>
    <comment ref="A7" authorId="4" shapeId="0" xr:uid="{F8FFEA7F-99A2-4264-B410-721399325A65}">
      <text>
        <t>[Threaded comment]
Your version of Excel allows you to read this threaded comment; however, any edits to it will get removed if the file is opened in a newer version of Excel. Learn more: https://go.microsoft.com/fwlink/?linkid=870924
Comment:
    Please enter date of transaction as per the date on your statement</t>
      </text>
    </comment>
    <comment ref="F7" authorId="5" shapeId="0" xr:uid="{293FEE3A-5025-401D-A033-79E418F78B3C}">
      <text>
        <t>[Threaded comment]
Your version of Excel allows you to read this threaded comment; however, any edits to it will get removed if the file is opened in a newer version of Excel. Learn more: https://go.microsoft.com/fwlink/?linkid=870924
Comment:
    The GL code consists of up to 12 digits as is made up of 3 digits for cost centre, 4 digits for detail code and optionally 5 digits for classification code (the three components are separated by /   An example code is 200/4020/20005</t>
      </text>
    </comment>
    <comment ref="L7" authorId="6" shapeId="0" xr:uid="{80576BDF-6B2E-4730-AE91-932AD59A6717}">
      <text>
        <t>[Threaded comment]
Your version of Excel allows you to read this threaded comment; however, any edits to it will get removed if the file is opened in a newer version of Excel. Learn more: https://go.microsoft.com/fwlink/?linkid=870924
Comment:
    Please select most appropriate category from dropdown list</t>
      </text>
    </comment>
    <comment ref="B8" authorId="7" shapeId="0" xr:uid="{455D42D2-82B5-48E1-BEFC-010519917E2E}">
      <text>
        <t>[Threaded comment]
Your version of Excel allows you to read this threaded comment; however, any edits to it will get removed if the file is opened in a newer version of Excel. Learn more: https://go.microsoft.com/fwlink/?linkid=870924
Comment:
    Please select VAT code - see key below for definition of each code</t>
      </text>
    </comment>
    <comment ref="C8" authorId="8" shapeId="0" xr:uid="{CD9EC2DD-1EC9-4DD6-8198-7D977B32C82D}">
      <text>
        <t>[Threaded comment]
Your version of Excel allows you to read this threaded comment; however, any edits to it will get removed if the file is opened in a newer version of Excel. Learn more: https://go.microsoft.com/fwlink/?linkid=870924
Comment:
    Please enter same amount in Net and Gross amount columns if no VAT.  If there is VAT, please ensure net amount + VAT amount is equal to the Gross Amount</t>
      </text>
    </comment>
    <comment ref="D8" authorId="9" shapeId="0" xr:uid="{353E1FB6-94ED-422C-93CC-879691B82C5D}">
      <text>
        <t>[Threaded comment]
Your version of Excel allows you to read this threaded comment; however, any edits to it will get removed if the file is opened in a newer version of Excel. Learn more: https://go.microsoft.com/fwlink/?linkid=870924
Comment:
    Please enter amount if VAT code R or S is selected</t>
      </text>
    </comment>
    <comment ref="E8" authorId="10" shapeId="0" xr:uid="{D50729F5-6FB6-4197-8065-D9FF3C1A8FB9}">
      <text>
        <t>[Threaded comment]
Your version of Excel allows you to read this threaded comment; however, any edits to it will get removed if the file is opened in a newer version of Excel. Learn more: https://go.microsoft.com/fwlink/?linkid=870924
Comment:
    Please enter net amount (this will be the same as the gross amount if the gross amount does not include any vat)</t>
      </text>
    </comment>
    <comment ref="C22" authorId="11" shapeId="0" xr:uid="{3E255240-77DD-420E-B988-F541527C7DC1}">
      <text>
        <t>[Threaded comment]
Your version of Excel allows you to read this threaded comment; however, any edits to it will get removed if the file is opened in a newer version of Excel. Learn more: https://go.microsoft.com/fwlink/?linkid=870924
Comment:
    Please ensure this Total agrees to the total amount shown on your statement (and agrees to the sum of the VAT amount and Net Amount columns on this spreadsheet)</t>
      </text>
    </comment>
  </commentList>
</comments>
</file>

<file path=xl/comments15.xml><?xml version="1.0" encoding="utf-8"?>
<comments xmlns="http://schemas.openxmlformats.org/spreadsheetml/2006/main" xmlns:mc="http://schemas.openxmlformats.org/markup-compatibility/2006" xmlns:xr="http://schemas.microsoft.com/office/spreadsheetml/2014/revision" mc:Ignorable="xr">
  <authors>
    <author>tc={B83E3F1B-E807-4C44-8BD5-9BCCDFD09AB7}</author>
    <author>tc={DD61E2D2-2AF7-4085-BDAF-FB71DDEFBC75}</author>
    <author>tc={9735DDB5-08A9-42F4-B6C3-63DB6002B250}</author>
    <author>tc={7E7AE7E1-7270-438B-AD7D-EEF6120A3BBA}</author>
    <author>tc={A14E3557-1E85-4A88-A8E0-A1FC1B4836C3}</author>
    <author>tc={BFD2842A-266A-4F43-9915-D9302E758470}</author>
    <author>tc={20A72EB0-A5E8-44CA-BAD8-77793134D2A4}</author>
    <author>tc={6AF25844-6E28-467F-AFF7-624DC0AB03DD}</author>
    <author>tc={AAD8C68C-A96C-4E38-9EF4-4855A38F1183}</author>
    <author>tc={90F33029-A8B1-40A1-A297-58AC66B0212D}</author>
    <author>tc={E89D797C-53E0-476D-B562-0DBD289D2086}</author>
    <author>tc={C4CA79DD-4B84-4001-B552-33378A723462}</author>
  </authors>
  <commentList>
    <comment ref="A1" authorId="0" shapeId="0" xr:uid="{B83E3F1B-E807-4C44-8BD5-9BCCDFD09AB7}">
      <text>
        <t>[Threaded comment]
Your version of Excel allows you to read this threaded comment; however, any edits to it will get removed if the file is opened in a newer version of Excel. Learn more: https://go.microsoft.com/fwlink/?linkid=870924
Comment:
    Please select Natwest credit card or Barclaycard procurement card depending on the card type you hold</t>
      </text>
    </comment>
    <comment ref="A2" authorId="1" shapeId="0" xr:uid="{DD61E2D2-2AF7-4085-BDAF-FB71DDEFBC75}">
      <text>
        <t>[Threaded comment]
Your version of Excel allows you to read this threaded comment; however, any edits to it will get removed if the file is opened in a newer version of Excel. Learn more: https://go.microsoft.com/fwlink/?linkid=870924
Comment:
    Please enter your name</t>
      </text>
    </comment>
    <comment ref="B3" authorId="2" shapeId="0" xr:uid="{9735DDB5-08A9-42F4-B6C3-63DB6002B250}">
      <text>
        <t>[Threaded comment]
Your version of Excel allows you to read this threaded comment; however, any edits to it will get removed if the file is opened in a newer version of Excel. Learn more: https://go.microsoft.com/fwlink/?linkid=870924
Comment:
    Natwest - Statement start date is 11th of the month; Barclaycards - Statement start date is 12th of the month</t>
      </text>
    </comment>
    <comment ref="D3" authorId="3" shapeId="0" xr:uid="{7E7AE7E1-7270-438B-AD7D-EEF6120A3BBA}">
      <text>
        <t>[Threaded comment]
Your version of Excel allows you to read this threaded comment; however, any edits to it will get removed if the file is opened in a newer version of Excel. Learn more: https://go.microsoft.com/fwlink/?linkid=870924
Comment:
    Natwest - Statement end date is 10th of the month; Barclaycards - Statement end date is 11th of the month</t>
      </text>
    </comment>
    <comment ref="E7" authorId="4" shapeId="0" xr:uid="{A14E3557-1E85-4A88-A8E0-A1FC1B4836C3}">
      <text>
        <t>[Threaded comment]
Your version of Excel allows you to read this threaded comment; however, any edits to it will get removed if the file is opened in a newer version of Excel. Learn more: https://go.microsoft.com/fwlink/?linkid=870924
Comment:
    The GL code consists of up to 12 digits as is made up of 3 digits for cost centre, 4 digits for detail code and optionally 5 digits for classification code (the three components are separated by /   An example code is 200/4020/20005</t>
      </text>
    </comment>
    <comment ref="K7" authorId="5" shapeId="0" xr:uid="{BFD2842A-266A-4F43-9915-D9302E758470}">
      <text>
        <t>[Threaded comment]
Your version of Excel allows you to read this threaded comment; however, any edits to it will get removed if the file is opened in a newer version of Excel. Learn more: https://go.microsoft.com/fwlink/?linkid=870924
Comment:
    Please select most appropriate category from dropdown list</t>
      </text>
    </comment>
    <comment ref="B8" authorId="6" shapeId="0" xr:uid="{20A72EB0-A5E8-44CA-BAD8-77793134D2A4}">
      <text>
        <t>[Threaded comment]
Your version of Excel allows you to read this threaded comment; however, any edits to it will get removed if the file is opened in a newer version of Excel. Learn more: https://go.microsoft.com/fwlink/?linkid=870924
Comment:
    Please enter same amount in Net and Gross amount columns if no VAT.  If there is VAT, please ensure net amount + VAT amount is equal to the Gross Amount</t>
      </text>
    </comment>
    <comment ref="C8" authorId="7" shapeId="0" xr:uid="{6AF25844-6E28-467F-AFF7-624DC0AB03DD}">
      <text>
        <t>[Threaded comment]
Your version of Excel allows you to read this threaded comment; however, any edits to it will get removed if the file is opened in a newer version of Excel. Learn more: https://go.microsoft.com/fwlink/?linkid=870924
Comment:
    Please enter amount if VAT code R or S is selected</t>
      </text>
    </comment>
    <comment ref="D8" authorId="8" shapeId="0" xr:uid="{AAD8C68C-A96C-4E38-9EF4-4855A38F1183}">
      <text>
        <t>[Threaded comment]
Your version of Excel allows you to read this threaded comment; however, any edits to it will get removed if the file is opened in a newer version of Excel. Learn more: https://go.microsoft.com/fwlink/?linkid=870924
Comment:
    Please enter net amount (this will be the same as the gross amount if the gross amount does not include any vat)</t>
      </text>
    </comment>
    <comment ref="B30" authorId="9" shapeId="0" xr:uid="{90F33029-A8B1-40A1-A297-58AC66B0212D}">
      <text>
        <t>[Threaded comment]
Your version of Excel allows you to read this threaded comment; however, any edits to it will get removed if the file is opened in a newer version of Excel. Learn more: https://go.microsoft.com/fwlink/?linkid=870924
Comment:
    Please ensure this Total agrees to the total amount shown on your statement (and agrees to the sum of the VAT amount and Net Amount columns on this spreadsheet)</t>
      </text>
    </comment>
    <comment ref="C30" authorId="10" shapeId="0" xr:uid="{E89D797C-53E0-476D-B562-0DBD289D2086}">
      <text>
        <t>[Threaded comment]
Your version of Excel allows you to read this threaded comment; however, any edits to it will get removed if the file is opened in a newer version of Excel. Learn more: https://go.microsoft.com/fwlink/?linkid=870924
Comment:
    Please ensure this Total agrees to the total amount shown on your statement (and agrees to the sum of the VAT amount and Net Amount columns on this spreadsheet)</t>
      </text>
    </comment>
    <comment ref="D30" authorId="11" shapeId="0" xr:uid="{C4CA79DD-4B84-4001-B552-33378A723462}">
      <text>
        <t>[Threaded comment]
Your version of Excel allows you to read this threaded comment; however, any edits to it will get removed if the file is opened in a newer version of Excel. Learn more: https://go.microsoft.com/fwlink/?linkid=870924
Comment:
    Please ensure this Total agrees to the total amount shown on your statement (and agrees to the sum of the VAT amount and Net Amount columns on this spreadsheet)</t>
      </text>
    </comment>
  </commentList>
</comments>
</file>

<file path=xl/comments16.xml><?xml version="1.0" encoding="utf-8"?>
<comments xmlns="http://schemas.openxmlformats.org/spreadsheetml/2006/main" xmlns:mc="http://schemas.openxmlformats.org/markup-compatibility/2006" xmlns:xr="http://schemas.microsoft.com/office/spreadsheetml/2014/revision" mc:Ignorable="xr">
  <authors>
    <author>tc={16C55DB7-B4EE-4CFE-AC26-61F5C9A6A265}</author>
    <author>tc={660545D8-3CF1-495F-A753-6F7147DE0D97}</author>
    <author>tc={C97E1A84-C52E-4BA3-BBD4-DEA88F237A76}</author>
    <author>tc={3F3F6386-8228-4566-860E-741E9D9C97E7}</author>
    <author>tc={E9858299-D5D1-4C3D-AD50-80D9FCDA1A97}</author>
    <author>tc={E263B5FE-8323-42DC-9C34-CAE3A0FFBC9A}</author>
    <author>tc={C217BB40-C93C-4660-834F-DC3A6AC66C00}</author>
    <author>tc={41508CA7-013F-4E0E-8E11-DBD45E131618}</author>
    <author>tc={0F6E06F7-CE98-479A-8B85-49405B6FA9C1}</author>
    <author>tc={8E453826-FBA6-4DC0-BC4F-29E16BB2446D}</author>
    <author>tc={1309513E-89F8-450C-AB71-1E538BEFD9A3}</author>
    <author>tc={F2EFF024-B034-4451-B419-B18D491451A5}</author>
  </authors>
  <commentList>
    <comment ref="B1" authorId="0" shapeId="0" xr:uid="{16C55DB7-B4EE-4CFE-AC26-61F5C9A6A265}">
      <text>
        <t>[Threaded comment]
Your version of Excel allows you to read this threaded comment; however, any edits to it will get removed if the file is opened in a newer version of Excel. Learn more: https://go.microsoft.com/fwlink/?linkid=870924
Comment:
    Please select Natwest credit card or Barclaycard procurement card depending on the card type you hold</t>
      </text>
    </comment>
    <comment ref="B2" authorId="1" shapeId="0" xr:uid="{660545D8-3CF1-495F-A753-6F7147DE0D97}">
      <text>
        <t>[Threaded comment]
Your version of Excel allows you to read this threaded comment; however, any edits to it will get removed if the file is opened in a newer version of Excel. Learn more: https://go.microsoft.com/fwlink/?linkid=870924
Comment:
    Please enter your name</t>
      </text>
    </comment>
    <comment ref="C3" authorId="2" shapeId="0" xr:uid="{C97E1A84-C52E-4BA3-BBD4-DEA88F237A76}">
      <text>
        <t>[Threaded comment]
Your version of Excel allows you to read this threaded comment; however, any edits to it will get removed if the file is opened in a newer version of Excel. Learn more: https://go.microsoft.com/fwlink/?linkid=870924
Comment:
    Natwest - Statement start date is 11th of the month; Barclaycards - Statement start date is 12th of the month</t>
      </text>
    </comment>
    <comment ref="E3" authorId="3" shapeId="0" xr:uid="{3F3F6386-8228-4566-860E-741E9D9C97E7}">
      <text>
        <t>[Threaded comment]
Your version of Excel allows you to read this threaded comment; however, any edits to it will get removed if the file is opened in a newer version of Excel. Learn more: https://go.microsoft.com/fwlink/?linkid=870924
Comment:
    Natwest - Statement end date is 10th of the month; Barclaycards - Statement end date is 11th of the month</t>
      </text>
    </comment>
    <comment ref="A7" authorId="4" shapeId="0" xr:uid="{E9858299-D5D1-4C3D-AD50-80D9FCDA1A97}">
      <text>
        <t>[Threaded comment]
Your version of Excel allows you to read this threaded comment; however, any edits to it will get removed if the file is opened in a newer version of Excel. Learn more: https://go.microsoft.com/fwlink/?linkid=870924
Comment:
    Please enter date of transaction as per the date on your statement</t>
      </text>
    </comment>
    <comment ref="F7" authorId="5" shapeId="0" xr:uid="{E263B5FE-8323-42DC-9C34-CAE3A0FFBC9A}">
      <text>
        <t>[Threaded comment]
Your version of Excel allows you to read this threaded comment; however, any edits to it will get removed if the file is opened in a newer version of Excel. Learn more: https://go.microsoft.com/fwlink/?linkid=870924
Comment:
    The GL code consists of up to 12 digits as is made up of 3 digits for cost centre, 4 digits for detail code and optionally 5 digits for classification code (the three components are separated by /   An example code is 200/4020/20005</t>
      </text>
    </comment>
    <comment ref="L7" authorId="6" shapeId="0" xr:uid="{C217BB40-C93C-4660-834F-DC3A6AC66C00}">
      <text>
        <t>[Threaded comment]
Your version of Excel allows you to read this threaded comment; however, any edits to it will get removed if the file is opened in a newer version of Excel. Learn more: https://go.microsoft.com/fwlink/?linkid=870924
Comment:
    Please select most appropriate category from dropdown list</t>
      </text>
    </comment>
    <comment ref="B8" authorId="7" shapeId="0" xr:uid="{41508CA7-013F-4E0E-8E11-DBD45E131618}">
      <text>
        <t>[Threaded comment]
Your version of Excel allows you to read this threaded comment; however, any edits to it will get removed if the file is opened in a newer version of Excel. Learn more: https://go.microsoft.com/fwlink/?linkid=870924
Comment:
    Please select VAT code - see key below for definition of each code</t>
      </text>
    </comment>
    <comment ref="C8" authorId="8" shapeId="0" xr:uid="{0F6E06F7-CE98-479A-8B85-49405B6FA9C1}">
      <text>
        <t>[Threaded comment]
Your version of Excel allows you to read this threaded comment; however, any edits to it will get removed if the file is opened in a newer version of Excel. Learn more: https://go.microsoft.com/fwlink/?linkid=870924
Comment:
    Please enter same amount in Net and Gross amount columns if no VAT.  If there is VAT, please ensure net amount + VAT amount is equal to the Gross Amount</t>
      </text>
    </comment>
    <comment ref="D8" authorId="9" shapeId="0" xr:uid="{8E453826-FBA6-4DC0-BC4F-29E16BB2446D}">
      <text>
        <t>[Threaded comment]
Your version of Excel allows you to read this threaded comment; however, any edits to it will get removed if the file is opened in a newer version of Excel. Learn more: https://go.microsoft.com/fwlink/?linkid=870924
Comment:
    Please enter amount if VAT code R or S is selected</t>
      </text>
    </comment>
    <comment ref="E8" authorId="10" shapeId="0" xr:uid="{1309513E-89F8-450C-AB71-1E538BEFD9A3}">
      <text>
        <t>[Threaded comment]
Your version of Excel allows you to read this threaded comment; however, any edits to it will get removed if the file is opened in a newer version of Excel. Learn more: https://go.microsoft.com/fwlink/?linkid=870924
Comment:
    Please enter net amount (this will be the same as the gross amount if the gross amount does not include any vat)</t>
      </text>
    </comment>
    <comment ref="C22" authorId="11" shapeId="0" xr:uid="{F2EFF024-B034-4451-B419-B18D491451A5}">
      <text>
        <t>[Threaded comment]
Your version of Excel allows you to read this threaded comment; however, any edits to it will get removed if the file is opened in a newer version of Excel. Learn more: https://go.microsoft.com/fwlink/?linkid=870924
Comment:
    Please ensure this Total agrees to the total amount shown on your statement (and agrees to the sum of the VAT amount and Net Amount columns on this spreadsheet)</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tc={6EF2E386-A8A4-4E8C-A24E-D693D7CA73C3}</author>
    <author>tc={5B9E513E-AE5F-45C2-A988-51623AA443AC}</author>
    <author>tc={5472E668-150D-4745-899E-4DEDB5EE2481}</author>
    <author>tc={15B65F7E-CB2A-43C3-87E3-6AAE78762195}</author>
    <author>tc={93360F7C-F321-4E01-A7B3-9BD2F50A589F}</author>
    <author>tc={4CA4327F-CDD6-497B-A103-281A6C8721BE}</author>
    <author>tc={BF1B46C3-D888-4FFF-B673-F1C3E71405B3}</author>
    <author>tc={5BA33D6A-96C0-4CF8-85D9-9FC6424C3585}</author>
    <author>tc={A5B78290-8B5A-4823-817B-67A6BA6F3D9D}</author>
    <author>tc={CCA952B6-D296-4238-A0CA-9CE22A4D83D3}</author>
    <author>tc={2EA7DA23-5725-48F6-BEB5-0A77EE4E73BA}</author>
    <author>tc={E7D6CB97-33DD-4AF0-A81B-03FF43E82746}</author>
  </authors>
  <commentList>
    <comment ref="B1" authorId="0" shapeId="0" xr:uid="{6EF2E386-A8A4-4E8C-A24E-D693D7CA73C3}">
      <text>
        <t>[Threaded comment]
Your version of Excel allows you to read this threaded comment; however, any edits to it will get removed if the file is opened in a newer version of Excel. Learn more: https://go.microsoft.com/fwlink/?linkid=870924
Comment:
    Please select Natwest credit card or Barclaycard procurement card depending on the card type you hold</t>
      </text>
    </comment>
    <comment ref="B2" authorId="1" shapeId="0" xr:uid="{5B9E513E-AE5F-45C2-A988-51623AA443AC}">
      <text>
        <t>[Threaded comment]
Your version of Excel allows you to read this threaded comment; however, any edits to it will get removed if the file is opened in a newer version of Excel. Learn more: https://go.microsoft.com/fwlink/?linkid=870924
Comment:
    Please enter your name</t>
      </text>
    </comment>
    <comment ref="C3" authorId="2" shapeId="0" xr:uid="{5472E668-150D-4745-899E-4DEDB5EE2481}">
      <text>
        <t>[Threaded comment]
Your version of Excel allows you to read this threaded comment; however, any edits to it will get removed if the file is opened in a newer version of Excel. Learn more: https://go.microsoft.com/fwlink/?linkid=870924
Comment:
    Natwest - Statement start date is 11th of the month; Barclaycards - Statement start date is 12th of the month</t>
      </text>
    </comment>
    <comment ref="E3" authorId="3" shapeId="0" xr:uid="{15B65F7E-CB2A-43C3-87E3-6AAE78762195}">
      <text>
        <t>[Threaded comment]
Your version of Excel allows you to read this threaded comment; however, any edits to it will get removed if the file is opened in a newer version of Excel. Learn more: https://go.microsoft.com/fwlink/?linkid=870924
Comment:
    Natwest - Statement end date is 10th of the month; Barclaycards - Statement end date is 11th of the month</t>
      </text>
    </comment>
    <comment ref="A7" authorId="4" shapeId="0" xr:uid="{93360F7C-F321-4E01-A7B3-9BD2F50A589F}">
      <text>
        <t>[Threaded comment]
Your version of Excel allows you to read this threaded comment; however, any edits to it will get removed if the file is opened in a newer version of Excel. Learn more: https://go.microsoft.com/fwlink/?linkid=870924
Comment:
    Please enter date of transaction as per the date on your statement</t>
      </text>
    </comment>
    <comment ref="F7" authorId="5" shapeId="0" xr:uid="{4CA4327F-CDD6-497B-A103-281A6C8721BE}">
      <text>
        <t>[Threaded comment]
Your version of Excel allows you to read this threaded comment; however, any edits to it will get removed if the file is opened in a newer version of Excel. Learn more: https://go.microsoft.com/fwlink/?linkid=870924
Comment:
    The GL code consists of up to 12 digits as is made up of 3 digits for cost centre, 4 digits for detail code and optionally 5 digits for classification code (the three components are separated by /   An example code is 200/4020/20005</t>
      </text>
    </comment>
    <comment ref="L7" authorId="6" shapeId="0" xr:uid="{BF1B46C3-D888-4FFF-B673-F1C3E71405B3}">
      <text>
        <t>[Threaded comment]
Your version of Excel allows you to read this threaded comment; however, any edits to it will get removed if the file is opened in a newer version of Excel. Learn more: https://go.microsoft.com/fwlink/?linkid=870924
Comment:
    Please select most appropriate category from dropdown list</t>
      </text>
    </comment>
    <comment ref="B8" authorId="7" shapeId="0" xr:uid="{5BA33D6A-96C0-4CF8-85D9-9FC6424C3585}">
      <text>
        <t>[Threaded comment]
Your version of Excel allows you to read this threaded comment; however, any edits to it will get removed if the file is opened in a newer version of Excel. Learn more: https://go.microsoft.com/fwlink/?linkid=870924
Comment:
    Please select VAT code - see key below for definition of each code</t>
      </text>
    </comment>
    <comment ref="C8" authorId="8" shapeId="0" xr:uid="{A5B78290-8B5A-4823-817B-67A6BA6F3D9D}">
      <text>
        <t>[Threaded comment]
Your version of Excel allows you to read this threaded comment; however, any edits to it will get removed if the file is opened in a newer version of Excel. Learn more: https://go.microsoft.com/fwlink/?linkid=870924
Comment:
    Please enter same amount in Net and Gross amount columns if no VAT.  If there is VAT, please ensure net amount + VAT amount is equal to the Gross Amount</t>
      </text>
    </comment>
    <comment ref="D8" authorId="9" shapeId="0" xr:uid="{CCA952B6-D296-4238-A0CA-9CE22A4D83D3}">
      <text>
        <t>[Threaded comment]
Your version of Excel allows you to read this threaded comment; however, any edits to it will get removed if the file is opened in a newer version of Excel. Learn more: https://go.microsoft.com/fwlink/?linkid=870924
Comment:
    Please enter amount if VAT code R or S is selected</t>
      </text>
    </comment>
    <comment ref="E8" authorId="10" shapeId="0" xr:uid="{2EA7DA23-5725-48F6-BEB5-0A77EE4E73BA}">
      <text>
        <t>[Threaded comment]
Your version of Excel allows you to read this threaded comment; however, any edits to it will get removed if the file is opened in a newer version of Excel. Learn more: https://go.microsoft.com/fwlink/?linkid=870924
Comment:
    Please enter net amount (this will be the same as the gross amount if the gross amount does not include any vat)</t>
      </text>
    </comment>
    <comment ref="C22" authorId="11" shapeId="0" xr:uid="{E7D6CB97-33DD-4AF0-A81B-03FF43E82746}">
      <text>
        <t>[Threaded comment]
Your version of Excel allows you to read this threaded comment; however, any edits to it will get removed if the file is opened in a newer version of Excel. Learn more: https://go.microsoft.com/fwlink/?linkid=870924
Comment:
    Please ensure this Total agrees to the total amount shown on your statement (and agrees to the sum of the VAT amount and Net Amount columns on this spreadsheet)</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tc={69C1CA20-7B8D-47D8-8890-DD55CD482146}</author>
    <author>tc={62349007-59BE-42F8-90E4-78939D05B6E9}</author>
    <author>tc={BA449F1F-7AFD-49DE-B433-DDE608399284}</author>
    <author>tc={6D1E3F0F-207B-4D8F-A909-9CAAD8AF4D1F}</author>
    <author>tc={BAF6299D-FF28-4A59-8EEC-8FB72478AA43}</author>
    <author>tc={2E7D26D5-057C-4964-8F05-CFE457171D64}</author>
    <author>tc={CC0137A4-6120-4070-B738-4146A209A67C}</author>
    <author>tc={628D5C46-A5CB-4D4B-B7C9-E7CFAE8DDA9B}</author>
    <author>tc={CD306254-AD94-45A6-A8B9-0A0764980449}</author>
    <author>tc={FCBDE868-FC16-4404-B4C5-5F810EE9D752}</author>
    <author>tc={82399CAD-B22B-41BE-9A59-04405DEFF7DD}</author>
    <author>tc={36AF0036-CC6E-4E56-A633-07D7F9DE7EBF}</author>
  </authors>
  <commentList>
    <comment ref="B1" authorId="0" shapeId="0" xr:uid="{69C1CA20-7B8D-47D8-8890-DD55CD482146}">
      <text>
        <t>[Threaded comment]
Your version of Excel allows you to read this threaded comment; however, any edits to it will get removed if the file is opened in a newer version of Excel. Learn more: https://go.microsoft.com/fwlink/?linkid=870924
Comment:
    Please select Natwest credit card or Barclaycard procurement card depending on the card type you hold</t>
      </text>
    </comment>
    <comment ref="B2" authorId="1" shapeId="0" xr:uid="{62349007-59BE-42F8-90E4-78939D05B6E9}">
      <text>
        <t>[Threaded comment]
Your version of Excel allows you to read this threaded comment; however, any edits to it will get removed if the file is opened in a newer version of Excel. Learn more: https://go.microsoft.com/fwlink/?linkid=870924
Comment:
    Please enter your name</t>
      </text>
    </comment>
    <comment ref="C3" authorId="2" shapeId="0" xr:uid="{BA449F1F-7AFD-49DE-B433-DDE608399284}">
      <text>
        <t>[Threaded comment]
Your version of Excel allows you to read this threaded comment; however, any edits to it will get removed if the file is opened in a newer version of Excel. Learn more: https://go.microsoft.com/fwlink/?linkid=870924
Comment:
    Natwest - Statement start date is 11th of the month; Barclaycards - Statement start date is 12th of the month</t>
      </text>
    </comment>
    <comment ref="E3" authorId="3" shapeId="0" xr:uid="{6D1E3F0F-207B-4D8F-A909-9CAAD8AF4D1F}">
      <text>
        <t>[Threaded comment]
Your version of Excel allows you to read this threaded comment; however, any edits to it will get removed if the file is opened in a newer version of Excel. Learn more: https://go.microsoft.com/fwlink/?linkid=870924
Comment:
    Natwest - Statement end date is 10th of the month; Barclaycards - Statement end date is 11th of the month</t>
      </text>
    </comment>
    <comment ref="A7" authorId="4" shapeId="0" xr:uid="{BAF6299D-FF28-4A59-8EEC-8FB72478AA43}">
      <text>
        <t>[Threaded comment]
Your version of Excel allows you to read this threaded comment; however, any edits to it will get removed if the file is opened in a newer version of Excel. Learn more: https://go.microsoft.com/fwlink/?linkid=870924
Comment:
    Please enter date of transaction as per the date on your statement</t>
      </text>
    </comment>
    <comment ref="F7" authorId="5" shapeId="0" xr:uid="{2E7D26D5-057C-4964-8F05-CFE457171D64}">
      <text>
        <t>[Threaded comment]
Your version of Excel allows you to read this threaded comment; however, any edits to it will get removed if the file is opened in a newer version of Excel. Learn more: https://go.microsoft.com/fwlink/?linkid=870924
Comment:
    The GL code consists of up to 12 digits as is made up of 3 digits for cost centre, 4 digits for detail code and optionally 5 digits for classification code (the three components are separated by /   An example code is 200/4020/20005</t>
      </text>
    </comment>
    <comment ref="L7" authorId="6" shapeId="0" xr:uid="{CC0137A4-6120-4070-B738-4146A209A67C}">
      <text>
        <t>[Threaded comment]
Your version of Excel allows you to read this threaded comment; however, any edits to it will get removed if the file is opened in a newer version of Excel. Learn more: https://go.microsoft.com/fwlink/?linkid=870924
Comment:
    Please select most appropriate category from dropdown list</t>
      </text>
    </comment>
    <comment ref="B8" authorId="7" shapeId="0" xr:uid="{628D5C46-A5CB-4D4B-B7C9-E7CFAE8DDA9B}">
      <text>
        <t>[Threaded comment]
Your version of Excel allows you to read this threaded comment; however, any edits to it will get removed if the file is opened in a newer version of Excel. Learn more: https://go.microsoft.com/fwlink/?linkid=870924
Comment:
    Please select VAT code - see key below for definition of each code</t>
      </text>
    </comment>
    <comment ref="C8" authorId="8" shapeId="0" xr:uid="{CD306254-AD94-45A6-A8B9-0A0764980449}">
      <text>
        <t>[Threaded comment]
Your version of Excel allows you to read this threaded comment; however, any edits to it will get removed if the file is opened in a newer version of Excel. Learn more: https://go.microsoft.com/fwlink/?linkid=870924
Comment:
    Please enter same amount in Net and Gross amount columns if no VAT.  If there is VAT, please ensure net amount + VAT amount is equal to the Gross Amount</t>
      </text>
    </comment>
    <comment ref="D8" authorId="9" shapeId="0" xr:uid="{FCBDE868-FC16-4404-B4C5-5F810EE9D752}">
      <text>
        <t>[Threaded comment]
Your version of Excel allows you to read this threaded comment; however, any edits to it will get removed if the file is opened in a newer version of Excel. Learn more: https://go.microsoft.com/fwlink/?linkid=870924
Comment:
    Please enter amount if VAT code R or S is selected</t>
      </text>
    </comment>
    <comment ref="E8" authorId="10" shapeId="0" xr:uid="{82399CAD-B22B-41BE-9A59-04405DEFF7DD}">
      <text>
        <t>[Threaded comment]
Your version of Excel allows you to read this threaded comment; however, any edits to it will get removed if the file is opened in a newer version of Excel. Learn more: https://go.microsoft.com/fwlink/?linkid=870924
Comment:
    Please enter net amount (this will be the same as the gross amount if the gross amount does not include any vat)</t>
      </text>
    </comment>
    <comment ref="C13" authorId="11" shapeId="0" xr:uid="{36AF0036-CC6E-4E56-A633-07D7F9DE7EBF}">
      <text>
        <t>[Threaded comment]
Your version of Excel allows you to read this threaded comment; however, any edits to it will get removed if the file is opened in a newer version of Excel. Learn more: https://go.microsoft.com/fwlink/?linkid=870924
Comment:
    Please ensure this Total agrees to the total amount shown on your statement (and agrees to the sum of the VAT amount and Net Amount columns on this spreadsheet)</t>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tc={DA66B80A-9F6F-4614-B152-F87CD08A6A01}</author>
    <author>tc={6EF6DF9D-C389-4260-BB2A-B53446506124}</author>
    <author>tc={3BB02A41-4F55-47B5-BCA2-14B70A8DE06A}</author>
    <author>tc={C9E53AD9-C983-4F4F-938B-054621426535}</author>
    <author>tc={5BF9AD1E-8AD2-4613-83C0-9F921277F719}</author>
    <author>tc={9D87E679-72CD-45E5-B382-ED0C96467ECD}</author>
    <author>tc={C4D0F19F-0232-4461-9824-0C4126250A72}</author>
    <author>tc={4491F104-8402-4A25-BD7C-A1FD95B860B1}</author>
    <author>tc={01DC6C11-C5B8-4885-8A8C-5039580DF15D}</author>
    <author>tc={9A8CE029-6965-40EF-B8FE-D9296640BE45}</author>
    <author>tc={CE5A326F-5651-4157-AADA-323D4F7F73FC}</author>
    <author>tc={0E89E9A1-C6BE-49AC-A621-E3CF85D246CE}</author>
  </authors>
  <commentList>
    <comment ref="B1" authorId="0" shapeId="0" xr:uid="{DA66B80A-9F6F-4614-B152-F87CD08A6A01}">
      <text>
        <t>[Threaded comment]
Your version of Excel allows you to read this threaded comment; however, any edits to it will get removed if the file is opened in a newer version of Excel. Learn more: https://go.microsoft.com/fwlink/?linkid=870924
Comment:
    Please select Natwest credit card or Barclaycard procurement card depending on the card type you hold</t>
      </text>
    </comment>
    <comment ref="B2" authorId="1" shapeId="0" xr:uid="{6EF6DF9D-C389-4260-BB2A-B53446506124}">
      <text>
        <t>[Threaded comment]
Your version of Excel allows you to read this threaded comment; however, any edits to it will get removed if the file is opened in a newer version of Excel. Learn more: https://go.microsoft.com/fwlink/?linkid=870924
Comment:
    Please enter your name</t>
      </text>
    </comment>
    <comment ref="C3" authorId="2" shapeId="0" xr:uid="{3BB02A41-4F55-47B5-BCA2-14B70A8DE06A}">
      <text>
        <t>[Threaded comment]
Your version of Excel allows you to read this threaded comment; however, any edits to it will get removed if the file is opened in a newer version of Excel. Learn more: https://go.microsoft.com/fwlink/?linkid=870924
Comment:
    Natwest - Statement start date is 11th of the month; Barclaycards - Statement start date is 12th of the month</t>
      </text>
    </comment>
    <comment ref="E3" authorId="3" shapeId="0" xr:uid="{C9E53AD9-C983-4F4F-938B-054621426535}">
      <text>
        <t>[Threaded comment]
Your version of Excel allows you to read this threaded comment; however, any edits to it will get removed if the file is opened in a newer version of Excel. Learn more: https://go.microsoft.com/fwlink/?linkid=870924
Comment:
    Natwest - Statement end date is 10th of the month; Barclaycards - Statement end date is 11th of the month</t>
      </text>
    </comment>
    <comment ref="A7" authorId="4" shapeId="0" xr:uid="{5BF9AD1E-8AD2-4613-83C0-9F921277F719}">
      <text>
        <t>[Threaded comment]
Your version of Excel allows you to read this threaded comment; however, any edits to it will get removed if the file is opened in a newer version of Excel. Learn more: https://go.microsoft.com/fwlink/?linkid=870924
Comment:
    Please enter date of transaction as per the date on your statement</t>
      </text>
    </comment>
    <comment ref="F7" authorId="5" shapeId="0" xr:uid="{9D87E679-72CD-45E5-B382-ED0C96467ECD}">
      <text>
        <t>[Threaded comment]
Your version of Excel allows you to read this threaded comment; however, any edits to it will get removed if the file is opened in a newer version of Excel. Learn more: https://go.microsoft.com/fwlink/?linkid=870924
Comment:
    The GL code consists of up to 12 digits as is made up of 3 digits for cost centre, 4 digits for detail code and optionally 5 digits for classification code (the three components are separated by /   An example code is 200/4020/20005</t>
      </text>
    </comment>
    <comment ref="L7" authorId="6" shapeId="0" xr:uid="{C4D0F19F-0232-4461-9824-0C4126250A72}">
      <text>
        <t>[Threaded comment]
Your version of Excel allows you to read this threaded comment; however, any edits to it will get removed if the file is opened in a newer version of Excel. Learn more: https://go.microsoft.com/fwlink/?linkid=870924
Comment:
    Please select most appropriate category from dropdown list</t>
      </text>
    </comment>
    <comment ref="B8" authorId="7" shapeId="0" xr:uid="{4491F104-8402-4A25-BD7C-A1FD95B860B1}">
      <text>
        <t>[Threaded comment]
Your version of Excel allows you to read this threaded comment; however, any edits to it will get removed if the file is opened in a newer version of Excel. Learn more: https://go.microsoft.com/fwlink/?linkid=870924
Comment:
    Please select VAT code - see key below for definition of each code</t>
      </text>
    </comment>
    <comment ref="C8" authorId="8" shapeId="0" xr:uid="{01DC6C11-C5B8-4885-8A8C-5039580DF15D}">
      <text>
        <t>[Threaded comment]
Your version of Excel allows you to read this threaded comment; however, any edits to it will get removed if the file is opened in a newer version of Excel. Learn more: https://go.microsoft.com/fwlink/?linkid=870924
Comment:
    Please enter same amount in Net and Gross amount columns if no VAT.  If there is VAT, please ensure net amount + VAT amount is equal to the Gross Amount</t>
      </text>
    </comment>
    <comment ref="D8" authorId="9" shapeId="0" xr:uid="{9A8CE029-6965-40EF-B8FE-D9296640BE45}">
      <text>
        <t>[Threaded comment]
Your version of Excel allows you to read this threaded comment; however, any edits to it will get removed if the file is opened in a newer version of Excel. Learn more: https://go.microsoft.com/fwlink/?linkid=870924
Comment:
    Please enter amount if VAT code R or S is selected</t>
      </text>
    </comment>
    <comment ref="E8" authorId="10" shapeId="0" xr:uid="{CE5A326F-5651-4157-AADA-323D4F7F73FC}">
      <text>
        <t>[Threaded comment]
Your version of Excel allows you to read this threaded comment; however, any edits to it will get removed if the file is opened in a newer version of Excel. Learn more: https://go.microsoft.com/fwlink/?linkid=870924
Comment:
    Please enter net amount (this will be the same as the gross amount if the gross amount does not include any vat)</t>
      </text>
    </comment>
    <comment ref="C13" authorId="11" shapeId="0" xr:uid="{0E89E9A1-C6BE-49AC-A621-E3CF85D246CE}">
      <text>
        <t>[Threaded comment]
Your version of Excel allows you to read this threaded comment; however, any edits to it will get removed if the file is opened in a newer version of Excel. Learn more: https://go.microsoft.com/fwlink/?linkid=870924
Comment:
    Please ensure this Total agrees to the total amount shown on your statement (and agrees to the sum of the VAT amount and Net Amount columns on this spreadsheet)</t>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tc={91EE33AE-60BF-4511-9C21-FDDA9A046A1E}</author>
    <author>tc={64DE26B3-EF0A-4FFA-A356-5A9BD0AEA7B6}</author>
    <author>tc={C218A0D7-0628-4AC9-8D1C-F5CB65F2C0D1}</author>
    <author>tc={0A16821C-1307-49C0-B0D8-E339E81CB073}</author>
    <author>tc={28EE4FD8-A582-4287-8264-27F4890159A3}</author>
    <author>tc={A963DA81-481E-4A49-8895-F3EE74282DDC}</author>
    <author>tc={0CDE563A-C96A-4F7D-B0CF-E699D3A98047}</author>
    <author>tc={78985E66-9D25-4479-82A2-E4EEF03B52DF}</author>
    <author>tc={2B5709A3-240D-44A4-A943-67B8813BC8F4}</author>
    <author>tc={08DC137D-8568-43BD-AFFF-63A132974E0F}</author>
    <author>tc={3B48C30F-3CFB-4597-A712-2B5206D74F5E}</author>
    <author>tc={6AD78448-B6FB-4C78-B9FB-B9091E14C9EE}</author>
  </authors>
  <commentList>
    <comment ref="B1" authorId="0" shapeId="0" xr:uid="{91EE33AE-60BF-4511-9C21-FDDA9A046A1E}">
      <text>
        <t>[Threaded comment]
Your version of Excel allows you to read this threaded comment; however, any edits to it will get removed if the file is opened in a newer version of Excel. Learn more: https://go.microsoft.com/fwlink/?linkid=870924
Comment:
    Please select Natwest credit card or Barclaycard procurement card depending on the card type you hold</t>
      </text>
    </comment>
    <comment ref="B2" authorId="1" shapeId="0" xr:uid="{64DE26B3-EF0A-4FFA-A356-5A9BD0AEA7B6}">
      <text>
        <t>[Threaded comment]
Your version of Excel allows you to read this threaded comment; however, any edits to it will get removed if the file is opened in a newer version of Excel. Learn more: https://go.microsoft.com/fwlink/?linkid=870924
Comment:
    Please enter your name</t>
      </text>
    </comment>
    <comment ref="C3" authorId="2" shapeId="0" xr:uid="{C218A0D7-0628-4AC9-8D1C-F5CB65F2C0D1}">
      <text>
        <t>[Threaded comment]
Your version of Excel allows you to read this threaded comment; however, any edits to it will get removed if the file is opened in a newer version of Excel. Learn more: https://go.microsoft.com/fwlink/?linkid=870924
Comment:
    Natwest - Statement start date is 11th of the month; Barclaycards - Statement start date is 12th of the month</t>
      </text>
    </comment>
    <comment ref="E3" authorId="3" shapeId="0" xr:uid="{0A16821C-1307-49C0-B0D8-E339E81CB073}">
      <text>
        <t>[Threaded comment]
Your version of Excel allows you to read this threaded comment; however, any edits to it will get removed if the file is opened in a newer version of Excel. Learn more: https://go.microsoft.com/fwlink/?linkid=870924
Comment:
    Natwest - Statement end date is 10th of the month; Barclaycards - Statement end date is 11th of the month</t>
      </text>
    </comment>
    <comment ref="A7" authorId="4" shapeId="0" xr:uid="{28EE4FD8-A582-4287-8264-27F4890159A3}">
      <text>
        <t>[Threaded comment]
Your version of Excel allows you to read this threaded comment; however, any edits to it will get removed if the file is opened in a newer version of Excel. Learn more: https://go.microsoft.com/fwlink/?linkid=870924
Comment:
    Please enter date of transaction as per the date on your statement</t>
      </text>
    </comment>
    <comment ref="F7" authorId="5" shapeId="0" xr:uid="{A963DA81-481E-4A49-8895-F3EE74282DDC}">
      <text>
        <t>[Threaded comment]
Your version of Excel allows you to read this threaded comment; however, any edits to it will get removed if the file is opened in a newer version of Excel. Learn more: https://go.microsoft.com/fwlink/?linkid=870924
Comment:
    The GL code consists of up to 12 digits as is made up of 3 digits for cost centre, 4 digits for detail code and optionally 5 digits for classification code (the three components are separated by /   An example code is 200/4020/20005</t>
      </text>
    </comment>
    <comment ref="L7" authorId="6" shapeId="0" xr:uid="{0CDE563A-C96A-4F7D-B0CF-E699D3A98047}">
      <text>
        <t>[Threaded comment]
Your version of Excel allows you to read this threaded comment; however, any edits to it will get removed if the file is opened in a newer version of Excel. Learn more: https://go.microsoft.com/fwlink/?linkid=870924
Comment:
    Please select most appropriate category from dropdown list</t>
      </text>
    </comment>
    <comment ref="B8" authorId="7" shapeId="0" xr:uid="{78985E66-9D25-4479-82A2-E4EEF03B52DF}">
      <text>
        <t>[Threaded comment]
Your version of Excel allows you to read this threaded comment; however, any edits to it will get removed if the file is opened in a newer version of Excel. Learn more: https://go.microsoft.com/fwlink/?linkid=870924
Comment:
    Please select VAT code - see key below for definition of each code</t>
      </text>
    </comment>
    <comment ref="C8" authorId="8" shapeId="0" xr:uid="{2B5709A3-240D-44A4-A943-67B8813BC8F4}">
      <text>
        <t>[Threaded comment]
Your version of Excel allows you to read this threaded comment; however, any edits to it will get removed if the file is opened in a newer version of Excel. Learn more: https://go.microsoft.com/fwlink/?linkid=870924
Comment:
    Please enter same amount in Net and Gross amount columns if no VAT.  If there is VAT, please ensure net amount + VAT amount is equal to the Gross Amount</t>
      </text>
    </comment>
    <comment ref="D8" authorId="9" shapeId="0" xr:uid="{08DC137D-8568-43BD-AFFF-63A132974E0F}">
      <text>
        <t>[Threaded comment]
Your version of Excel allows you to read this threaded comment; however, any edits to it will get removed if the file is opened in a newer version of Excel. Learn more: https://go.microsoft.com/fwlink/?linkid=870924
Comment:
    Please enter amount if VAT code R or S is selected</t>
      </text>
    </comment>
    <comment ref="E8" authorId="10" shapeId="0" xr:uid="{3B48C30F-3CFB-4597-A712-2B5206D74F5E}">
      <text>
        <t>[Threaded comment]
Your version of Excel allows you to read this threaded comment; however, any edits to it will get removed if the file is opened in a newer version of Excel. Learn more: https://go.microsoft.com/fwlink/?linkid=870924
Comment:
    Please enter net amount (this will be the same as the gross amount if the gross amount does not include any vat)</t>
      </text>
    </comment>
    <comment ref="C22" authorId="11" shapeId="0" xr:uid="{6AD78448-B6FB-4C78-B9FB-B9091E14C9EE}">
      <text>
        <t>[Threaded comment]
Your version of Excel allows you to read this threaded comment; however, any edits to it will get removed if the file is opened in a newer version of Excel. Learn more: https://go.microsoft.com/fwlink/?linkid=870924
Comment:
    Please ensure this Total agrees to the total amount shown on your statement (and agrees to the sum of the VAT amount and Net Amount columns on this spreadsheet)</t>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tc={BA5ED704-8EEF-4198-9B80-208E4937695E}</author>
    <author>tc={67058411-8F97-4B37-B6E5-2100B182EF49}</author>
    <author>tc={D4DA1BA9-144C-482D-902B-B2BF75DC1D6C}</author>
    <author>tc={BF5E3D7E-F978-4E62-B0DE-181870C7DAED}</author>
    <author>tc={4E2B6A6B-9311-4349-B805-A9C585FB7BB9}</author>
    <author>tc={5187BAD9-AA56-4E74-B17C-CCFB9DE32755}</author>
    <author>tc={12EF5914-AAAB-47F7-8B02-64919E0F1754}</author>
    <author>tc={DDF5E5D1-4DD5-4CC6-9308-2786A16734E9}</author>
    <author>tc={8492970B-28FF-4E51-BE03-CD9460F4B457}</author>
    <author>tc={B409C68D-DE9B-4E6B-AD8F-8EF55FE73D96}</author>
    <author>tc={449CF36C-97DC-4CBD-8F5D-D0368DF0DBD8}</author>
    <author>tc={C37A0DFD-70DE-4334-8834-A4991B2C6103}</author>
  </authors>
  <commentList>
    <comment ref="B1" authorId="0" shapeId="0" xr:uid="{BA5ED704-8EEF-4198-9B80-208E4937695E}">
      <text>
        <t>[Threaded comment]
Your version of Excel allows you to read this threaded comment; however, any edits to it will get removed if the file is opened in a newer version of Excel. Learn more: https://go.microsoft.com/fwlink/?linkid=870924
Comment:
    Please select Natwest credit card or Barclaycard procurement card depending on the card type you hold</t>
      </text>
    </comment>
    <comment ref="B2" authorId="1" shapeId="0" xr:uid="{67058411-8F97-4B37-B6E5-2100B182EF49}">
      <text>
        <t>[Threaded comment]
Your version of Excel allows you to read this threaded comment; however, any edits to it will get removed if the file is opened in a newer version of Excel. Learn more: https://go.microsoft.com/fwlink/?linkid=870924
Comment:
    Please enter your name</t>
      </text>
    </comment>
    <comment ref="C3" authorId="2" shapeId="0" xr:uid="{D4DA1BA9-144C-482D-902B-B2BF75DC1D6C}">
      <text>
        <t>[Threaded comment]
Your version of Excel allows you to read this threaded comment; however, any edits to it will get removed if the file is opened in a newer version of Excel. Learn more: https://go.microsoft.com/fwlink/?linkid=870924
Comment:
    Natwest - Statement start date is 11th of the month; Barclaycards - Statement start date is 12th of the month</t>
      </text>
    </comment>
    <comment ref="E3" authorId="3" shapeId="0" xr:uid="{BF5E3D7E-F978-4E62-B0DE-181870C7DAED}">
      <text>
        <t>[Threaded comment]
Your version of Excel allows you to read this threaded comment; however, any edits to it will get removed if the file is opened in a newer version of Excel. Learn more: https://go.microsoft.com/fwlink/?linkid=870924
Comment:
    Natwest - Statement end date is 10th of the month; Barclaycards - Statement end date is 11th of the month</t>
      </text>
    </comment>
    <comment ref="A7" authorId="4" shapeId="0" xr:uid="{4E2B6A6B-9311-4349-B805-A9C585FB7BB9}">
      <text>
        <t>[Threaded comment]
Your version of Excel allows you to read this threaded comment; however, any edits to it will get removed if the file is opened in a newer version of Excel. Learn more: https://go.microsoft.com/fwlink/?linkid=870924
Comment:
    Please enter date of transaction as per the date on your statement</t>
      </text>
    </comment>
    <comment ref="F7" authorId="5" shapeId="0" xr:uid="{5187BAD9-AA56-4E74-B17C-CCFB9DE32755}">
      <text>
        <t>[Threaded comment]
Your version of Excel allows you to read this threaded comment; however, any edits to it will get removed if the file is opened in a newer version of Excel. Learn more: https://go.microsoft.com/fwlink/?linkid=870924
Comment:
    The GL code consists of up to 12 digits as is made up of 3 digits for cost centre, 4 digits for detail code and optionally 5 digits for classification code (the three components are separated by /   An example code is 200/4020/20005</t>
      </text>
    </comment>
    <comment ref="L7" authorId="6" shapeId="0" xr:uid="{12EF5914-AAAB-47F7-8B02-64919E0F1754}">
      <text>
        <t>[Threaded comment]
Your version of Excel allows you to read this threaded comment; however, any edits to it will get removed if the file is opened in a newer version of Excel. Learn more: https://go.microsoft.com/fwlink/?linkid=870924
Comment:
    Please select most appropriate category from dropdown list</t>
      </text>
    </comment>
    <comment ref="B8" authorId="7" shapeId="0" xr:uid="{DDF5E5D1-4DD5-4CC6-9308-2786A16734E9}">
      <text>
        <t>[Threaded comment]
Your version of Excel allows you to read this threaded comment; however, any edits to it will get removed if the file is opened in a newer version of Excel. Learn more: https://go.microsoft.com/fwlink/?linkid=870924
Comment:
    Please select VAT code - see key below for definition of each code</t>
      </text>
    </comment>
    <comment ref="C8" authorId="8" shapeId="0" xr:uid="{8492970B-28FF-4E51-BE03-CD9460F4B457}">
      <text>
        <t>[Threaded comment]
Your version of Excel allows you to read this threaded comment; however, any edits to it will get removed if the file is opened in a newer version of Excel. Learn more: https://go.microsoft.com/fwlink/?linkid=870924
Comment:
    Please enter same amount in Net and Gross amount columns if no VAT.  If there is VAT, please ensure net amount + VAT amount is equal to the Gross Amount</t>
      </text>
    </comment>
    <comment ref="D8" authorId="9" shapeId="0" xr:uid="{B409C68D-DE9B-4E6B-AD8F-8EF55FE73D96}">
      <text>
        <t>[Threaded comment]
Your version of Excel allows you to read this threaded comment; however, any edits to it will get removed if the file is opened in a newer version of Excel. Learn more: https://go.microsoft.com/fwlink/?linkid=870924
Comment:
    Please enter amount if VAT code R or S is selected</t>
      </text>
    </comment>
    <comment ref="E8" authorId="10" shapeId="0" xr:uid="{449CF36C-97DC-4CBD-8F5D-D0368DF0DBD8}">
      <text>
        <t>[Threaded comment]
Your version of Excel allows you to read this threaded comment; however, any edits to it will get removed if the file is opened in a newer version of Excel. Learn more: https://go.microsoft.com/fwlink/?linkid=870924
Comment:
    Please enter net amount (this will be the same as the gross amount if the gross amount does not include any vat)</t>
      </text>
    </comment>
    <comment ref="C22" authorId="11" shapeId="0" xr:uid="{C37A0DFD-70DE-4334-8834-A4991B2C6103}">
      <text>
        <t>[Threaded comment]
Your version of Excel allows you to read this threaded comment; however, any edits to it will get removed if the file is opened in a newer version of Excel. Learn more: https://go.microsoft.com/fwlink/?linkid=870924
Comment:
    Please ensure this Total agrees to the total amount shown on your statement (and agrees to the sum of the VAT amount and Net Amount columns on this spreadsheet)</t>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tc={649A8AE6-9905-4FD4-82C3-2317EBC618D8}</author>
    <author>tc={D50D94FA-BF59-44B0-9AA7-6D800702A1B1}</author>
    <author>tc={B9C68430-AD8A-461B-AAE8-5E9D4776051C}</author>
    <author>tc={42D699CA-7C62-401A-B0A4-C0BD2BD2D69E}</author>
    <author>tc={774C9B9A-EF51-47D0-BC6E-249D25901CDE}</author>
    <author>tc={6478F336-5AA1-4207-B82F-158F29976A40}</author>
    <author>tc={C8CA6F99-6DCE-4C92-B791-3B69855E419B}</author>
    <author>tc={3BB7E660-F31C-4B22-8286-5F10FFA757AE}</author>
    <author>tc={16FBF490-0EB2-4BDD-9BC8-027FDE70C13F}</author>
    <author>tc={193E648A-E5D9-4DCC-830E-2F6DD7B59C22}</author>
    <author>tc={9AECB137-00B0-45EB-B837-41067995B4AD}</author>
    <author>tc={DB142205-728B-413E-BA44-2FAB29A9B088}</author>
  </authors>
  <commentList>
    <comment ref="B1" authorId="0" shapeId="0" xr:uid="{649A8AE6-9905-4FD4-82C3-2317EBC618D8}">
      <text>
        <t>[Threaded comment]
Your version of Excel allows you to read this threaded comment; however, any edits to it will get removed if the file is opened in a newer version of Excel. Learn more: https://go.microsoft.com/fwlink/?linkid=870924
Comment:
    Please select Natwest credit card or Barclaycard procurement card depending on the card type you hold</t>
      </text>
    </comment>
    <comment ref="B2" authorId="1" shapeId="0" xr:uid="{D50D94FA-BF59-44B0-9AA7-6D800702A1B1}">
      <text>
        <t>[Threaded comment]
Your version of Excel allows you to read this threaded comment; however, any edits to it will get removed if the file is opened in a newer version of Excel. Learn more: https://go.microsoft.com/fwlink/?linkid=870924
Comment:
    Please enter your name</t>
      </text>
    </comment>
    <comment ref="C3" authorId="2" shapeId="0" xr:uid="{B9C68430-AD8A-461B-AAE8-5E9D4776051C}">
      <text>
        <t>[Threaded comment]
Your version of Excel allows you to read this threaded comment; however, any edits to it will get removed if the file is opened in a newer version of Excel. Learn more: https://go.microsoft.com/fwlink/?linkid=870924
Comment:
    Natwest - Statement start date is 11th of the month; Barclaycards - Statement start date is 12th of the month</t>
      </text>
    </comment>
    <comment ref="E3" authorId="3" shapeId="0" xr:uid="{42D699CA-7C62-401A-B0A4-C0BD2BD2D69E}">
      <text>
        <t>[Threaded comment]
Your version of Excel allows you to read this threaded comment; however, any edits to it will get removed if the file is opened in a newer version of Excel. Learn more: https://go.microsoft.com/fwlink/?linkid=870924
Comment:
    Natwest - Statement end date is 10th of the month; Barclaycards - Statement end date is 11th of the month</t>
      </text>
    </comment>
    <comment ref="A7" authorId="4" shapeId="0" xr:uid="{774C9B9A-EF51-47D0-BC6E-249D25901CDE}">
      <text>
        <t>[Threaded comment]
Your version of Excel allows you to read this threaded comment; however, any edits to it will get removed if the file is opened in a newer version of Excel. Learn more: https://go.microsoft.com/fwlink/?linkid=870924
Comment:
    Please enter date of transaction as per the date on your statement</t>
      </text>
    </comment>
    <comment ref="F7" authorId="5" shapeId="0" xr:uid="{6478F336-5AA1-4207-B82F-158F29976A40}">
      <text>
        <t>[Threaded comment]
Your version of Excel allows you to read this threaded comment; however, any edits to it will get removed if the file is opened in a newer version of Excel. Learn more: https://go.microsoft.com/fwlink/?linkid=870924
Comment:
    The GL code consists of up to 12 digits as is made up of 3 digits for cost centre, 4 digits for detail code and optionally 5 digits for classification code (the three components are separated by /   An example code is 200/4020/20005</t>
      </text>
    </comment>
    <comment ref="L7" authorId="6" shapeId="0" xr:uid="{C8CA6F99-6DCE-4C92-B791-3B69855E419B}">
      <text>
        <t>[Threaded comment]
Your version of Excel allows you to read this threaded comment; however, any edits to it will get removed if the file is opened in a newer version of Excel. Learn more: https://go.microsoft.com/fwlink/?linkid=870924
Comment:
    Please select most appropriate category from dropdown list</t>
      </text>
    </comment>
    <comment ref="B8" authorId="7" shapeId="0" xr:uid="{3BB7E660-F31C-4B22-8286-5F10FFA757AE}">
      <text>
        <t>[Threaded comment]
Your version of Excel allows you to read this threaded comment; however, any edits to it will get removed if the file is opened in a newer version of Excel. Learn more: https://go.microsoft.com/fwlink/?linkid=870924
Comment:
    Please select VAT code - see key below for definition of each code</t>
      </text>
    </comment>
    <comment ref="C8" authorId="8" shapeId="0" xr:uid="{16FBF490-0EB2-4BDD-9BC8-027FDE70C13F}">
      <text>
        <t>[Threaded comment]
Your version of Excel allows you to read this threaded comment; however, any edits to it will get removed if the file is opened in a newer version of Excel. Learn more: https://go.microsoft.com/fwlink/?linkid=870924
Comment:
    Please enter same amount in Net and Gross amount columns if no VAT.  If there is VAT, please ensure net amount + VAT amount is equal to the Gross Amount</t>
      </text>
    </comment>
    <comment ref="D8" authorId="9" shapeId="0" xr:uid="{193E648A-E5D9-4DCC-830E-2F6DD7B59C22}">
      <text>
        <t>[Threaded comment]
Your version of Excel allows you to read this threaded comment; however, any edits to it will get removed if the file is opened in a newer version of Excel. Learn more: https://go.microsoft.com/fwlink/?linkid=870924
Comment:
    Please enter amount if VAT code R or S is selected</t>
      </text>
    </comment>
    <comment ref="E8" authorId="10" shapeId="0" xr:uid="{9AECB137-00B0-45EB-B837-41067995B4AD}">
      <text>
        <t>[Threaded comment]
Your version of Excel allows you to read this threaded comment; however, any edits to it will get removed if the file is opened in a newer version of Excel. Learn more: https://go.microsoft.com/fwlink/?linkid=870924
Comment:
    Please enter net amount (this will be the same as the gross amount if the gross amount does not include any vat)</t>
      </text>
    </comment>
    <comment ref="C22" authorId="11" shapeId="0" xr:uid="{DB142205-728B-413E-BA44-2FAB29A9B088}">
      <text>
        <t>[Threaded comment]
Your version of Excel allows you to read this threaded comment; however, any edits to it will get removed if the file is opened in a newer version of Excel. Learn more: https://go.microsoft.com/fwlink/?linkid=870924
Comment:
    Please ensure this Total agrees to the total amount shown on your statement (and agrees to the sum of the VAT amount and Net Amount columns on this spreadsheet)</t>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tc={7F968A33-3A3E-40E1-BDB1-729E44EF2305}</author>
    <author>tc={E90C4C4B-A3A8-4639-A3A8-882836DD5194}</author>
    <author>tc={D3D6E3D7-2117-4137-84B0-FB9948D826FA}</author>
    <author>tc={EE52B4E6-02DF-4668-ABD8-1223C26030D5}</author>
    <author>tc={9A0F3017-9FFE-4292-867A-3D93F326F7C8}</author>
    <author>tc={DACF12E8-9683-43D2-B64C-CE3486C8A6CC}</author>
    <author>tc={9A5332EF-50C6-4022-8CB8-638F812BFFE9}</author>
    <author>tc={B4E126BE-925B-4BCF-8C4D-89E4A8B5B0A6}</author>
    <author>tc={8A464109-36AF-48BC-AC23-11AB2651C97B}</author>
    <author>tc={F14A1832-F6EE-448D-AE26-12C020C92D0C}</author>
    <author>tc={EF16434A-D437-4623-838D-C29D2E4AAF2B}</author>
    <author>tc={30A0CFCE-966E-4B2E-997F-080E67386C6D}</author>
  </authors>
  <commentList>
    <comment ref="B1" authorId="0" shapeId="0" xr:uid="{7F968A33-3A3E-40E1-BDB1-729E44EF2305}">
      <text>
        <t>[Threaded comment]
Your version of Excel allows you to read this threaded comment; however, any edits to it will get removed if the file is opened in a newer version of Excel. Learn more: https://go.microsoft.com/fwlink/?linkid=870924
Comment:
    Please select Natwest credit card or Barclaycard procurement card depending on the card type you hold</t>
      </text>
    </comment>
    <comment ref="B2" authorId="1" shapeId="0" xr:uid="{E90C4C4B-A3A8-4639-A3A8-882836DD5194}">
      <text>
        <t>[Threaded comment]
Your version of Excel allows you to read this threaded comment; however, any edits to it will get removed if the file is opened in a newer version of Excel. Learn more: https://go.microsoft.com/fwlink/?linkid=870924
Comment:
    Please enter your name</t>
      </text>
    </comment>
    <comment ref="C3" authorId="2" shapeId="0" xr:uid="{D3D6E3D7-2117-4137-84B0-FB9948D826FA}">
      <text>
        <t>[Threaded comment]
Your version of Excel allows you to read this threaded comment; however, any edits to it will get removed if the file is opened in a newer version of Excel. Learn more: https://go.microsoft.com/fwlink/?linkid=870924
Comment:
    Natwest - Statement start date is 11th of the month; Barclaycards - Statement start date is 12th of the month</t>
      </text>
    </comment>
    <comment ref="E3" authorId="3" shapeId="0" xr:uid="{EE52B4E6-02DF-4668-ABD8-1223C26030D5}">
      <text>
        <t>[Threaded comment]
Your version of Excel allows you to read this threaded comment; however, any edits to it will get removed if the file is opened in a newer version of Excel. Learn more: https://go.microsoft.com/fwlink/?linkid=870924
Comment:
    Natwest - Statement end date is 10th of the month; Barclaycards - Statement end date is 11th of the month</t>
      </text>
    </comment>
    <comment ref="A7" authorId="4" shapeId="0" xr:uid="{9A0F3017-9FFE-4292-867A-3D93F326F7C8}">
      <text>
        <t>[Threaded comment]
Your version of Excel allows you to read this threaded comment; however, any edits to it will get removed if the file is opened in a newer version of Excel. Learn more: https://go.microsoft.com/fwlink/?linkid=870924
Comment:
    Please enter date of transaction as per the date on your statement</t>
      </text>
    </comment>
    <comment ref="F7" authorId="5" shapeId="0" xr:uid="{DACF12E8-9683-43D2-B64C-CE3486C8A6CC}">
      <text>
        <t>[Threaded comment]
Your version of Excel allows you to read this threaded comment; however, any edits to it will get removed if the file is opened in a newer version of Excel. Learn more: https://go.microsoft.com/fwlink/?linkid=870924
Comment:
    The GL code consists of up to 12 digits as is made up of 3 digits for cost centre, 4 digits for detail code and optionally 5 digits for classification code (the three components are separated by /   An example code is 200/4020/20005</t>
      </text>
    </comment>
    <comment ref="L7" authorId="6" shapeId="0" xr:uid="{9A5332EF-50C6-4022-8CB8-638F812BFFE9}">
      <text>
        <t>[Threaded comment]
Your version of Excel allows you to read this threaded comment; however, any edits to it will get removed if the file is opened in a newer version of Excel. Learn more: https://go.microsoft.com/fwlink/?linkid=870924
Comment:
    Please select most appropriate category from dropdown list</t>
      </text>
    </comment>
    <comment ref="B8" authorId="7" shapeId="0" xr:uid="{B4E126BE-925B-4BCF-8C4D-89E4A8B5B0A6}">
      <text>
        <t>[Threaded comment]
Your version of Excel allows you to read this threaded comment; however, any edits to it will get removed if the file is opened in a newer version of Excel. Learn more: https://go.microsoft.com/fwlink/?linkid=870924
Comment:
    Please select VAT code - see key below for definition of each code</t>
      </text>
    </comment>
    <comment ref="C8" authorId="8" shapeId="0" xr:uid="{8A464109-36AF-48BC-AC23-11AB2651C97B}">
      <text>
        <t>[Threaded comment]
Your version of Excel allows you to read this threaded comment; however, any edits to it will get removed if the file is opened in a newer version of Excel. Learn more: https://go.microsoft.com/fwlink/?linkid=870924
Comment:
    Please enter same amount in Net and Gross amount columns if no VAT.  If there is VAT, please ensure net amount + VAT amount is equal to the Gross Amount</t>
      </text>
    </comment>
    <comment ref="D8" authorId="9" shapeId="0" xr:uid="{F14A1832-F6EE-448D-AE26-12C020C92D0C}">
      <text>
        <t>[Threaded comment]
Your version of Excel allows you to read this threaded comment; however, any edits to it will get removed if the file is opened in a newer version of Excel. Learn more: https://go.microsoft.com/fwlink/?linkid=870924
Comment:
    Please enter amount if VAT code R or S is selected</t>
      </text>
    </comment>
    <comment ref="E8" authorId="10" shapeId="0" xr:uid="{EF16434A-D437-4623-838D-C29D2E4AAF2B}">
      <text>
        <t>[Threaded comment]
Your version of Excel allows you to read this threaded comment; however, any edits to it will get removed if the file is opened in a newer version of Excel. Learn more: https://go.microsoft.com/fwlink/?linkid=870924
Comment:
    Please enter net amount (this will be the same as the gross amount if the gross amount does not include any vat)</t>
      </text>
    </comment>
    <comment ref="C22" authorId="11" shapeId="0" xr:uid="{30A0CFCE-966E-4B2E-997F-080E67386C6D}">
      <text>
        <t>[Threaded comment]
Your version of Excel allows you to read this threaded comment; however, any edits to it will get removed if the file is opened in a newer version of Excel. Learn more: https://go.microsoft.com/fwlink/?linkid=870924
Comment:
    Please ensure this Total agrees to the total amount shown on your statement (and agrees to the sum of the VAT amount and Net Amount columns on this spreadsheet)</t>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tc={B39D974F-16C0-401B-9865-475E78D05925}</author>
    <author>tc={0AC05521-5DE3-4C74-9ACA-2E8DC71428EC}</author>
    <author>tc={0D8D029F-58ED-4067-8516-AE013982538A}</author>
    <author>tc={A94DD852-808D-4B33-997C-0A2347D89437}</author>
    <author>tc={6378C03F-84B9-45B1-A002-195D8DDC6B32}</author>
    <author>tc={0F8072C1-9C1D-44D1-8E5C-C07EE02B5225}</author>
    <author>tc={93243A9E-2EC3-4ED1-9D46-BA08C9E63FA9}</author>
    <author>tc={FDAF714F-5ECB-4790-8615-2C0D5F7B3C3C}</author>
    <author>tc={6BB42594-6E25-4789-8947-ABFB99314406}</author>
    <author>tc={9F3CD2A2-A6A5-4FC9-907C-3D8BC78E3F04}</author>
    <author>tc={7CCB9CE8-29E7-4F26-BF37-7042862AA462}</author>
    <author>tc={08D86BE6-0153-4B4D-BFD3-7DCDED838BCB}</author>
  </authors>
  <commentList>
    <comment ref="B1" authorId="0" shapeId="0" xr:uid="{B39D974F-16C0-401B-9865-475E78D05925}">
      <text>
        <t>[Threaded comment]
Your version of Excel allows you to read this threaded comment; however, any edits to it will get removed if the file is opened in a newer version of Excel. Learn more: https://go.microsoft.com/fwlink/?linkid=870924
Comment:
    Please select Natwest credit card or Barclaycard procurement card depending on the card type you hold</t>
      </text>
    </comment>
    <comment ref="B2" authorId="1" shapeId="0" xr:uid="{0AC05521-5DE3-4C74-9ACA-2E8DC71428EC}">
      <text>
        <t>[Threaded comment]
Your version of Excel allows you to read this threaded comment; however, any edits to it will get removed if the file is opened in a newer version of Excel. Learn more: https://go.microsoft.com/fwlink/?linkid=870924
Comment:
    Please enter your name</t>
      </text>
    </comment>
    <comment ref="C3" authorId="2" shapeId="0" xr:uid="{0D8D029F-58ED-4067-8516-AE013982538A}">
      <text>
        <t>[Threaded comment]
Your version of Excel allows you to read this threaded comment; however, any edits to it will get removed if the file is opened in a newer version of Excel. Learn more: https://go.microsoft.com/fwlink/?linkid=870924
Comment:
    Natwest - Statement start date is 11th of the month; Barclaycards - Statement start date is 12th of the month</t>
      </text>
    </comment>
    <comment ref="E3" authorId="3" shapeId="0" xr:uid="{A94DD852-808D-4B33-997C-0A2347D89437}">
      <text>
        <t>[Threaded comment]
Your version of Excel allows you to read this threaded comment; however, any edits to it will get removed if the file is opened in a newer version of Excel. Learn more: https://go.microsoft.com/fwlink/?linkid=870924
Comment:
    Natwest - Statement end date is 10th of the month; Barclaycards - Statement end date is 11th of the month</t>
      </text>
    </comment>
    <comment ref="A7" authorId="4" shapeId="0" xr:uid="{6378C03F-84B9-45B1-A002-195D8DDC6B32}">
      <text>
        <t>[Threaded comment]
Your version of Excel allows you to read this threaded comment; however, any edits to it will get removed if the file is opened in a newer version of Excel. Learn more: https://go.microsoft.com/fwlink/?linkid=870924
Comment:
    Please enter date of transaction as per the date on your statement</t>
      </text>
    </comment>
    <comment ref="F7" authorId="5" shapeId="0" xr:uid="{0F8072C1-9C1D-44D1-8E5C-C07EE02B5225}">
      <text>
        <t>[Threaded comment]
Your version of Excel allows you to read this threaded comment; however, any edits to it will get removed if the file is opened in a newer version of Excel. Learn more: https://go.microsoft.com/fwlink/?linkid=870924
Comment:
    The GL code consists of up to 12 digits as is made up of 3 digits for cost centre, 4 digits for detail code and optionally 5 digits for classification code (the three components are separated by /   An example code is 200/4020/20005</t>
      </text>
    </comment>
    <comment ref="L7" authorId="6" shapeId="0" xr:uid="{93243A9E-2EC3-4ED1-9D46-BA08C9E63FA9}">
      <text>
        <t>[Threaded comment]
Your version of Excel allows you to read this threaded comment; however, any edits to it will get removed if the file is opened in a newer version of Excel. Learn more: https://go.microsoft.com/fwlink/?linkid=870924
Comment:
    Please select most appropriate category from dropdown list</t>
      </text>
    </comment>
    <comment ref="B8" authorId="7" shapeId="0" xr:uid="{FDAF714F-5ECB-4790-8615-2C0D5F7B3C3C}">
      <text>
        <t>[Threaded comment]
Your version of Excel allows you to read this threaded comment; however, any edits to it will get removed if the file is opened in a newer version of Excel. Learn more: https://go.microsoft.com/fwlink/?linkid=870924
Comment:
    Please select VAT code - see key below for definition of each code</t>
      </text>
    </comment>
    <comment ref="C8" authorId="8" shapeId="0" xr:uid="{6BB42594-6E25-4789-8947-ABFB99314406}">
      <text>
        <t>[Threaded comment]
Your version of Excel allows you to read this threaded comment; however, any edits to it will get removed if the file is opened in a newer version of Excel. Learn more: https://go.microsoft.com/fwlink/?linkid=870924
Comment:
    Please enter same amount in Net and Gross amount columns if no VAT.  If there is VAT, please ensure net amount + VAT amount is equal to the Gross Amount</t>
      </text>
    </comment>
    <comment ref="D8" authorId="9" shapeId="0" xr:uid="{9F3CD2A2-A6A5-4FC9-907C-3D8BC78E3F04}">
      <text>
        <t>[Threaded comment]
Your version of Excel allows you to read this threaded comment; however, any edits to it will get removed if the file is opened in a newer version of Excel. Learn more: https://go.microsoft.com/fwlink/?linkid=870924
Comment:
    Please enter amount if VAT code R or S is selected</t>
      </text>
    </comment>
    <comment ref="E8" authorId="10" shapeId="0" xr:uid="{7CCB9CE8-29E7-4F26-BF37-7042862AA462}">
      <text>
        <t>[Threaded comment]
Your version of Excel allows you to read this threaded comment; however, any edits to it will get removed if the file is opened in a newer version of Excel. Learn more: https://go.microsoft.com/fwlink/?linkid=870924
Comment:
    Please enter net amount (this will be the same as the gross amount if the gross amount does not include any vat)</t>
      </text>
    </comment>
    <comment ref="C22" authorId="11" shapeId="0" xr:uid="{08D86BE6-0153-4B4D-BFD3-7DCDED838BCB}">
      <text>
        <t>[Threaded comment]
Your version of Excel allows you to read this threaded comment; however, any edits to it will get removed if the file is opened in a newer version of Excel. Learn more: https://go.microsoft.com/fwlink/?linkid=870924
Comment:
    Please ensure this Total agrees to the total amount shown on your statement (and agrees to the sum of the VAT amount and Net Amount columns on this spreadsheet)</t>
      </text>
    </comment>
  </commentList>
</comments>
</file>

<file path=xl/sharedStrings.xml><?xml version="1.0" encoding="utf-8"?>
<sst xmlns="http://schemas.openxmlformats.org/spreadsheetml/2006/main" count="1141" uniqueCount="250">
  <si>
    <t>CARD:</t>
  </si>
  <si>
    <t>USER:</t>
  </si>
  <si>
    <t xml:space="preserve">Dates Covered </t>
  </si>
  <si>
    <t>from:</t>
  </si>
  <si>
    <t>to:</t>
  </si>
  <si>
    <t xml:space="preserve">Date </t>
  </si>
  <si>
    <t>VAT</t>
  </si>
  <si>
    <t>Gross</t>
  </si>
  <si>
    <t>Manual VAT</t>
  </si>
  <si>
    <t>Net</t>
  </si>
  <si>
    <t>Account Code</t>
  </si>
  <si>
    <t>Description</t>
  </si>
  <si>
    <t>Supplier</t>
  </si>
  <si>
    <t>Merchant Category</t>
  </si>
  <si>
    <t>Code</t>
  </si>
  <si>
    <t>Amount</t>
  </si>
  <si>
    <t>Override</t>
  </si>
  <si>
    <t>S, E, Z, O</t>
  </si>
  <si>
    <t>£</t>
  </si>
  <si>
    <t>O</t>
  </si>
  <si>
    <t>Amazon</t>
  </si>
  <si>
    <t>Z</t>
  </si>
  <si>
    <t>Totals</t>
  </si>
  <si>
    <t>VAT indicators</t>
  </si>
  <si>
    <t>E</t>
  </si>
  <si>
    <t>Exempt</t>
  </si>
  <si>
    <t>Outside Scope</t>
  </si>
  <si>
    <t>S</t>
  </si>
  <si>
    <t>Standard Rated</t>
  </si>
  <si>
    <t>Zero Rated</t>
  </si>
  <si>
    <t>CORPORATE CARD</t>
  </si>
  <si>
    <t>Mrs Rita Hall</t>
  </si>
  <si>
    <t>Order</t>
  </si>
  <si>
    <t>No</t>
  </si>
  <si>
    <t>eg: Name, Item, event &amp; venue,</t>
  </si>
  <si>
    <t>PA</t>
  </si>
  <si>
    <t>CC</t>
  </si>
  <si>
    <t>AC</t>
  </si>
  <si>
    <t>JOB</t>
  </si>
  <si>
    <t>CF2149</t>
  </si>
  <si>
    <t>CISM Review 2011 Manual &amp; Q &amp; As</t>
  </si>
  <si>
    <t>itgovernance</t>
  </si>
  <si>
    <t>VAT only on shipping</t>
  </si>
  <si>
    <t>CF2158</t>
  </si>
  <si>
    <t>Battery for Phone</t>
  </si>
  <si>
    <t>CF2165</t>
  </si>
  <si>
    <t>Gliders for DB</t>
  </si>
  <si>
    <t>Style Direct Furniture</t>
  </si>
  <si>
    <t>CF2185</t>
  </si>
  <si>
    <t>ICT Subscription to web Site</t>
  </si>
  <si>
    <t>Experts Exchange USA</t>
  </si>
  <si>
    <t>CF2141</t>
  </si>
  <si>
    <t>Accomodation for xyz, 3 nights</t>
  </si>
  <si>
    <t>Travelodge</t>
  </si>
  <si>
    <t>CF2156</t>
  </si>
  <si>
    <t>LPT renewal fees</t>
  </si>
  <si>
    <t>EC-Council Int. Ltd  USA</t>
  </si>
  <si>
    <t>CF2143</t>
  </si>
  <si>
    <t>New Book for xyz</t>
  </si>
  <si>
    <t>CF2167</t>
  </si>
  <si>
    <t>Xyz - Rail Fare - to abc</t>
  </si>
  <si>
    <t>South Western Trains</t>
  </si>
  <si>
    <t>CF2137</t>
  </si>
  <si>
    <t>30 sheets foam board</t>
  </si>
  <si>
    <t>The Foamboard Store</t>
  </si>
  <si>
    <t>cc</t>
  </si>
  <si>
    <t>GL</t>
  </si>
  <si>
    <t>20.07.17</t>
  </si>
  <si>
    <t>21.07.17</t>
  </si>
  <si>
    <t>26.07.17</t>
  </si>
  <si>
    <t>o</t>
  </si>
  <si>
    <t>15.07.17</t>
  </si>
  <si>
    <t>s</t>
  </si>
  <si>
    <t>29.07.17</t>
  </si>
  <si>
    <t>31.07.17</t>
  </si>
  <si>
    <t>04.08.17</t>
  </si>
  <si>
    <t>z</t>
  </si>
  <si>
    <t>gross</t>
  </si>
  <si>
    <t xml:space="preserve">vat </t>
  </si>
  <si>
    <t>net</t>
  </si>
  <si>
    <t>standard</t>
  </si>
  <si>
    <t>outside</t>
  </si>
  <si>
    <t>x=zero</t>
  </si>
  <si>
    <t>R</t>
  </si>
  <si>
    <t>Barclaycard - Procurement Card</t>
  </si>
  <si>
    <t>Housing</t>
  </si>
  <si>
    <t>Card Type:</t>
  </si>
  <si>
    <t>Cardholder:</t>
  </si>
  <si>
    <t>Statement period</t>
  </si>
  <si>
    <t>Please record details of all transactions made in the statement period and ensure they match the transactions on your statement (and the total amount agrees to the total on your statement)</t>
  </si>
  <si>
    <t>Transaction date</t>
  </si>
  <si>
    <t>General Ledger Code</t>
  </si>
  <si>
    <t>SHBC Department  incurring the expenditure</t>
  </si>
  <si>
    <t>Description of the expenditure</t>
  </si>
  <si>
    <t>Supplier name</t>
  </si>
  <si>
    <t>Made up of cost centre and detail code and optionally classification code (separated by a /)</t>
  </si>
  <si>
    <t>Total:</t>
  </si>
  <si>
    <t>VAT codes:</t>
  </si>
  <si>
    <t>Standard rate (20%)</t>
  </si>
  <si>
    <t>Reduced rate (5%)</t>
  </si>
  <si>
    <t>Miscellaneous / Other</t>
  </si>
  <si>
    <t>General retail and wholesale</t>
  </si>
  <si>
    <t>Office stationery, equipment and supplies</t>
  </si>
  <si>
    <t>Finance</t>
  </si>
  <si>
    <t>448/4005</t>
  </si>
  <si>
    <t>Civic Events</t>
  </si>
  <si>
    <t>HR &amp; OD</t>
  </si>
  <si>
    <t>370/4020/37030</t>
  </si>
  <si>
    <t>390/4220</t>
  </si>
  <si>
    <t>Revenue &amp; Benefits</t>
  </si>
  <si>
    <t>Underpaid Postage</t>
  </si>
  <si>
    <t>Royal Mail</t>
  </si>
  <si>
    <t>Mail and courier services</t>
  </si>
  <si>
    <t>448/4020</t>
  </si>
  <si>
    <t>Frames for Star Awards</t>
  </si>
  <si>
    <t>Revised Photobook - gift for outgoing Mayor, Cllr H Whitcroft</t>
  </si>
  <si>
    <t>Snapfish UK Ltd</t>
  </si>
  <si>
    <t>04.07.23</t>
  </si>
  <si>
    <t>Coffee's for meet with floating support client</t>
  </si>
  <si>
    <t>High Cross Café</t>
  </si>
  <si>
    <t>Restaurants and bars</t>
  </si>
  <si>
    <t>19.06.23</t>
  </si>
  <si>
    <t>housing</t>
  </si>
  <si>
    <t>batteries for smoke alarms</t>
  </si>
  <si>
    <t>waitrose</t>
  </si>
  <si>
    <t>29.06.23</t>
  </si>
  <si>
    <t>toilet rolls, bin liners and blu tac</t>
  </si>
  <si>
    <t>C05/9821</t>
  </si>
  <si>
    <t>Stage 2 payment for vehicle crossover application</t>
  </si>
  <si>
    <t>Surrey CC</t>
  </si>
  <si>
    <t>Statutory Bodies</t>
  </si>
  <si>
    <t>21.06.23</t>
  </si>
  <si>
    <t>Environmental</t>
  </si>
  <si>
    <t>Safety Boots</t>
  </si>
  <si>
    <t>Screwfix</t>
  </si>
  <si>
    <t>28.06.23</t>
  </si>
  <si>
    <t>Greenspace</t>
  </si>
  <si>
    <t>Emissions remedials</t>
  </si>
  <si>
    <t>Warren Garage</t>
  </si>
  <si>
    <t>Vehicles, servicing and spares</t>
  </si>
  <si>
    <t>MOT SANGS vehicle</t>
  </si>
  <si>
    <t>07.07.23</t>
  </si>
  <si>
    <t>00510</t>
  </si>
  <si>
    <t>Windscreen replacement Kangoo</t>
  </si>
  <si>
    <t>Auto Screens</t>
  </si>
  <si>
    <t>Green space</t>
  </si>
  <si>
    <t xml:space="preserve">Family Support - Homes for Ukraine </t>
  </si>
  <si>
    <t>purchase of world map for Refugee event</t>
  </si>
  <si>
    <t>payment of training course - Human Rights Law</t>
  </si>
  <si>
    <t>Future Learn</t>
  </si>
  <si>
    <t>Training and educational</t>
  </si>
  <si>
    <t>Family Support</t>
  </si>
  <si>
    <t>HR</t>
  </si>
  <si>
    <t>Seasonal Flu Vaccinations</t>
  </si>
  <si>
    <t>Boots</t>
  </si>
  <si>
    <t>Medical supplies and services</t>
  </si>
  <si>
    <t>JWS - General</t>
  </si>
  <si>
    <t>Team activity for team day</t>
  </si>
  <si>
    <t>Treasure Trails- Armstrong Best Ltd</t>
  </si>
  <si>
    <t>Leisure activities</t>
  </si>
  <si>
    <t>JWS</t>
  </si>
  <si>
    <t>JWS - SBM</t>
  </si>
  <si>
    <t>SSK Laptop USB C Docking Station Dual Monitor Adaptor</t>
  </si>
  <si>
    <t>3x Laptop Shoulder Bag Carrying case</t>
  </si>
  <si>
    <t>A4 &amp; A5 Note Book</t>
  </si>
  <si>
    <t>JWS Projects</t>
  </si>
  <si>
    <t>6 x Blue Paper Rolls</t>
  </si>
  <si>
    <t>12x Cussons CAREX Refreshing Cleansing WIPES</t>
  </si>
  <si>
    <t>2-Pack Portable Charger Power Bank</t>
  </si>
  <si>
    <t>First Aid Kit 
3x PURELL SURFACE SANITISING WIPES
6 x 500ml Instant Hand Sanitiser Gel Pump Multipack
8 x 60ml Instant Hand Sanitiser Gel Flip Cap</t>
  </si>
  <si>
    <t>3x Emergency Thermal Blankets
2x LED Torch [2-Pack]</t>
  </si>
  <si>
    <t>8x Hard Hats</t>
  </si>
  <si>
    <t>JWS Ops</t>
  </si>
  <si>
    <t>C5 Envelopes White - Pack of 500</t>
  </si>
  <si>
    <t>3x C5 Envelopes White - Pack of 500</t>
  </si>
  <si>
    <t>Theatre</t>
  </si>
  <si>
    <t>Train fare for Imbibe show</t>
  </si>
  <si>
    <t>SouthWestern Railways</t>
  </si>
  <si>
    <t>Travel - air/rail/road</t>
  </si>
  <si>
    <t>FRONT</t>
  </si>
  <si>
    <t>Monthly Spotify</t>
  </si>
  <si>
    <t>Spotify</t>
  </si>
  <si>
    <t>Recreation &amp; Leisure</t>
  </si>
  <si>
    <t>British Gas standing charges</t>
  </si>
  <si>
    <t>British Gas</t>
  </si>
  <si>
    <t>Utilities and non-automotive fuel</t>
  </si>
  <si>
    <t>Environment &amp; Community</t>
  </si>
  <si>
    <t>112/4207</t>
  </si>
  <si>
    <t>Facebook Marketing Costs</t>
  </si>
  <si>
    <t>Facebook (Meta)</t>
  </si>
  <si>
    <t>Print and advertising</t>
  </si>
  <si>
    <t>449/4009</t>
  </si>
  <si>
    <t>Comedy Festival</t>
  </si>
  <si>
    <t>Skip Hire</t>
  </si>
  <si>
    <t>Taurus Waste Recycling</t>
  </si>
  <si>
    <t>Miscellaneous industrial / commercial supplies</t>
  </si>
  <si>
    <t>110/4400/11BAR</t>
  </si>
  <si>
    <t>Bar Stock</t>
  </si>
  <si>
    <t>Booker Ltd</t>
  </si>
  <si>
    <t>JWS Communications and Engagement</t>
  </si>
  <si>
    <t>Canva Subscription</t>
  </si>
  <si>
    <t>Canva</t>
  </si>
  <si>
    <t>Stock image database subscription</t>
  </si>
  <si>
    <t>iStock</t>
  </si>
  <si>
    <t>Facebook Ads SEP Recycling in Surrey Report</t>
  </si>
  <si>
    <t>Facebook</t>
  </si>
  <si>
    <t>Google</t>
  </si>
  <si>
    <t>Facebook Ads JCA DMR</t>
  </si>
  <si>
    <t>205/4020</t>
  </si>
  <si>
    <t>Legal Services</t>
  </si>
  <si>
    <t>Committall Application SHBC V CASH</t>
  </si>
  <si>
    <t>HMCTS MOJ</t>
  </si>
  <si>
    <t>court fee</t>
  </si>
  <si>
    <t>amendment to injunction application</t>
  </si>
  <si>
    <t>N8 amendment to claim</t>
  </si>
  <si>
    <t>N244 Application for alternative service</t>
  </si>
  <si>
    <t>Legal</t>
  </si>
  <si>
    <t xml:space="preserve">Facebook Ads SEP DMR </t>
  </si>
  <si>
    <t>Google Ads SEP Compost Bins</t>
  </si>
  <si>
    <t xml:space="preserve">Google Ads SEP Compost Bins </t>
  </si>
  <si>
    <t>Facebook Ads SEP Generic Posts</t>
  </si>
  <si>
    <t xml:space="preserve">Google Ads JCA Compost Bins </t>
  </si>
  <si>
    <t>Google Ads SEP DMR</t>
  </si>
  <si>
    <t>Facebook Ads SEP DMR</t>
  </si>
  <si>
    <t>Google Ads JCA  DMR</t>
  </si>
  <si>
    <t xml:space="preserve">Google Ads JCA DMR </t>
  </si>
  <si>
    <t xml:space="preserve">Google Ads SEP DMR </t>
  </si>
  <si>
    <t>Corporate Enforcement</t>
  </si>
  <si>
    <t>Heavy Duty Satple Gun</t>
  </si>
  <si>
    <t>Facilities</t>
  </si>
  <si>
    <t xml:space="preserve">Anti Slip Paint </t>
  </si>
  <si>
    <t>Watco UK</t>
  </si>
  <si>
    <t>Building materials</t>
  </si>
  <si>
    <t xml:space="preserve">Thermal Heat Sink Paste </t>
  </si>
  <si>
    <t xml:space="preserve">Wood Treatment Varnish for Police Door </t>
  </si>
  <si>
    <t>New Lock for cupboard</t>
  </si>
  <si>
    <t>Guardwell Securities</t>
  </si>
  <si>
    <t>I&amp;D</t>
  </si>
  <si>
    <t>MailChimp newsletter software</t>
  </si>
  <si>
    <t>Mailchimp</t>
  </si>
  <si>
    <t xml:space="preserve">Corporate Enforcement </t>
  </si>
  <si>
    <t xml:space="preserve">New Tyre for RX67 </t>
  </si>
  <si>
    <t xml:space="preserve">Martins Tyres </t>
  </si>
  <si>
    <t>Corporate Property</t>
  </si>
  <si>
    <t>Vehicle Tax for BN54 UPY</t>
  </si>
  <si>
    <t>DVLA</t>
  </si>
  <si>
    <t xml:space="preserve">Credit Card Charge for above line </t>
  </si>
  <si>
    <t xml:space="preserve">Drain Rod Plunger </t>
  </si>
  <si>
    <t>Keys for new offices at 63 High Street Bagshot</t>
  </si>
  <si>
    <t xml:space="preserve">Timpsons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</si>
</sst>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000"/>
    <numFmt numFmtId="166" formatCode="00000"/>
    <numFmt numFmtId="167" formatCode="[$-409]d\-mmm\-yy;@"/>
  </numFmts>
  <fonts count="17" x14ac:knownFonts="1">
    <font>
      <sz val="10"/>
      <name val="Arial"/>
    </font>
    <font>
      <b/>
      <sz val="10"/>
      <name val="Arial"/>
      <family val="2"/>
    </font>
    <font>
      <sz val="12"/>
      <name val="Times New Roman"/>
      <family val="1"/>
    </font>
    <font>
      <sz val="10"/>
      <name val="Times New Roman"/>
      <family val="1"/>
    </font>
    <font>
      <sz val="9"/>
      <name val="Arial"/>
      <family val="2"/>
    </font>
    <font>
      <sz val="8"/>
      <name val="Arial"/>
      <family val="2"/>
    </font>
    <font>
      <sz val="10"/>
      <name val="Arial"/>
      <family val="2"/>
    </font>
    <font>
      <sz val="11"/>
      <name val="Arial"/>
      <family val="2"/>
    </font>
    <font>
      <sz val="10"/>
      <name val="Times New Roman"/>
      <family val="1"/>
    </font>
    <font>
      <sz val="10"/>
      <color indexed="8"/>
      <name val="Helvetica"/>
    </font>
    <font>
      <b/>
      <sz val="14"/>
      <name val="Arial"/>
      <family val="2"/>
    </font>
    <font>
      <sz val="14"/>
      <name val="Arial"/>
      <family val="2"/>
    </font>
    <font>
      <b/>
      <sz val="9"/>
      <name val="Arial"/>
      <family val="2"/>
    </font>
    <font>
      <sz val="14"/>
      <name val="Times New Roman"/>
      <family val="1"/>
    </font>
    <font>
      <sz val="12"/>
      <name val="Arial"/>
      <family val="2"/>
    </font>
    <font>
      <b/>
      <sz val="12"/>
      <name val="Arial"/>
      <family val="2"/>
    </font>
    <font>
      <sz val="14"/>
      <color rgb="FF242424"/>
      <name val="Calibri"/>
      <family val="2"/>
      <scheme val="minor"/>
    </font>
  </fonts>
  <fills count="10">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rgb="FFFFC000"/>
        <bgColor indexed="64"/>
      </patternFill>
    </fill>
    <fill>
      <patternFill patternType="solid">
        <fgColor theme="0" tint="-0.14996795556505021"/>
        <bgColor indexed="64"/>
      </patternFill>
    </fill>
    <fill>
      <patternFill patternType="solid">
        <fgColor rgb="FFFFC000"/>
        <bgColor rgb="FF000000"/>
      </patternFill>
    </fill>
    <fill>
      <patternFill patternType="solid">
        <fgColor rgb="FF92D050"/>
        <bgColor rgb="FF000000"/>
      </patternFill>
    </fill>
    <fill>
      <patternFill patternType="solid">
        <fgColor rgb="FFD9D9D9"/>
        <bgColor rgb="FF000000"/>
      </patternFill>
    </fill>
    <fill>
      <patternFill patternType="solid">
        <fgColor theme="0"/>
        <bgColor indexed="64"/>
      </patternFill>
    </fill>
  </fills>
  <borders count="52">
    <border>
      <left/>
      <right/>
      <top/>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medium">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medium">
        <color indexed="64"/>
      </bottom>
      <diagonal/>
    </border>
    <border>
      <left style="thin">
        <color rgb="FF000000"/>
      </left>
      <right style="thin">
        <color rgb="FF000000"/>
      </right>
      <top style="thin">
        <color rgb="FF000000"/>
      </top>
      <bottom style="thin">
        <color rgb="FF000000"/>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s>
  <cellStyleXfs count="5">
    <xf numFmtId="0" fontId="0" fillId="0" borderId="0"/>
    <xf numFmtId="0" fontId="3" fillId="0" borderId="0"/>
    <xf numFmtId="0" fontId="8" fillId="0" borderId="0"/>
    <xf numFmtId="0" fontId="6" fillId="0" borderId="0"/>
    <xf numFmtId="0" fontId="9" fillId="0" borderId="0" applyNumberFormat="0" applyFill="0" applyBorder="0" applyProtection="0">
      <alignment vertical="top" wrapText="1"/>
    </xf>
  </cellStyleXfs>
  <cellXfs count="235">
    <xf numFmtId="0" fontId="0" fillId="0" borderId="0" xfId="0"/>
    <xf numFmtId="0" fontId="0" fillId="0" borderId="1" xfId="0" applyBorder="1"/>
    <xf numFmtId="0" fontId="1" fillId="0" borderId="2" xfId="0" applyFont="1" applyBorder="1"/>
    <xf numFmtId="0" fontId="1" fillId="0" borderId="1" xfId="0" applyFont="1" applyBorder="1"/>
    <xf numFmtId="0" fontId="1" fillId="0" borderId="3" xfId="0" applyFont="1" applyBorder="1"/>
    <xf numFmtId="0" fontId="0" fillId="0" borderId="4" xfId="0" applyBorder="1"/>
    <xf numFmtId="0" fontId="0" fillId="0" borderId="5" xfId="0" applyBorder="1"/>
    <xf numFmtId="0" fontId="1" fillId="0" borderId="6" xfId="0" applyFont="1" applyBorder="1"/>
    <xf numFmtId="0" fontId="1" fillId="0" borderId="0" xfId="0" applyFont="1"/>
    <xf numFmtId="0" fontId="1" fillId="0" borderId="2" xfId="0" applyFont="1" applyBorder="1" applyAlignment="1">
      <alignment horizontal="center" wrapText="1"/>
    </xf>
    <xf numFmtId="0" fontId="1" fillId="0" borderId="7" xfId="0" applyFont="1" applyBorder="1" applyAlignment="1">
      <alignment horizontal="right"/>
    </xf>
    <xf numFmtId="15" fontId="6" fillId="0" borderId="0" xfId="0" applyNumberFormat="1" applyFont="1"/>
    <xf numFmtId="0" fontId="6" fillId="0" borderId="0" xfId="0" applyFont="1"/>
    <xf numFmtId="0" fontId="1" fillId="0" borderId="8" xfId="0" applyFont="1" applyBorder="1" applyAlignment="1">
      <alignment horizontal="center"/>
    </xf>
    <xf numFmtId="0" fontId="1" fillId="0" borderId="9" xfId="0" applyFont="1" applyBorder="1" applyAlignment="1">
      <alignment horizontal="center"/>
    </xf>
    <xf numFmtId="0" fontId="1" fillId="0" borderId="10" xfId="0" applyFont="1" applyBorder="1" applyAlignment="1">
      <alignment horizontal="center"/>
    </xf>
    <xf numFmtId="0" fontId="0" fillId="0" borderId="0" xfId="0" applyAlignment="1">
      <alignment horizontal="center"/>
    </xf>
    <xf numFmtId="0" fontId="1" fillId="0" borderId="11" xfId="0" applyFont="1" applyBorder="1" applyAlignment="1">
      <alignment horizontal="center"/>
    </xf>
    <xf numFmtId="0" fontId="1" fillId="0" borderId="12" xfId="0" applyFont="1" applyBorder="1" applyAlignment="1">
      <alignment horizontal="center"/>
    </xf>
    <xf numFmtId="0" fontId="4" fillId="0" borderId="12" xfId="0" applyFont="1" applyBorder="1" applyAlignment="1">
      <alignment horizontal="center"/>
    </xf>
    <xf numFmtId="0" fontId="0" fillId="0" borderId="13" xfId="0" applyBorder="1" applyAlignment="1">
      <alignment horizontal="center"/>
    </xf>
    <xf numFmtId="0" fontId="0" fillId="0" borderId="14" xfId="0" applyBorder="1"/>
    <xf numFmtId="0" fontId="0" fillId="0" borderId="15" xfId="0" applyBorder="1" applyAlignment="1">
      <alignment horizontal="center"/>
    </xf>
    <xf numFmtId="0" fontId="4" fillId="0" borderId="15" xfId="0" applyFont="1" applyBorder="1" applyAlignment="1">
      <alignment horizontal="center"/>
    </xf>
    <xf numFmtId="0" fontId="0" fillId="0" borderId="15" xfId="0" applyBorder="1"/>
    <xf numFmtId="0" fontId="0" fillId="0" borderId="16" xfId="0" applyBorder="1"/>
    <xf numFmtId="0" fontId="0" fillId="0" borderId="17" xfId="0" applyBorder="1" applyProtection="1">
      <protection locked="0"/>
    </xf>
    <xf numFmtId="0" fontId="0" fillId="0" borderId="2" xfId="0" applyBorder="1" applyAlignment="1" applyProtection="1">
      <alignment horizontal="center"/>
      <protection locked="0"/>
    </xf>
    <xf numFmtId="4" fontId="0" fillId="0" borderId="2" xfId="0" applyNumberFormat="1" applyBorder="1" applyProtection="1">
      <protection locked="0"/>
    </xf>
    <xf numFmtId="4" fontId="0" fillId="0" borderId="2" xfId="0" applyNumberFormat="1" applyBorder="1"/>
    <xf numFmtId="164" fontId="2" fillId="0" borderId="2" xfId="1" applyNumberFormat="1" applyFont="1" applyBorder="1" applyAlignment="1" applyProtection="1">
      <alignment horizontal="center"/>
      <protection locked="0"/>
    </xf>
    <xf numFmtId="165" fontId="2" fillId="0" borderId="2" xfId="1" applyNumberFormat="1" applyFont="1" applyBorder="1" applyAlignment="1" applyProtection="1">
      <alignment horizontal="center"/>
      <protection locked="0"/>
    </xf>
    <xf numFmtId="166" fontId="2" fillId="0" borderId="2" xfId="1" applyNumberFormat="1" applyFont="1" applyBorder="1" applyAlignment="1" applyProtection="1">
      <alignment horizontal="center"/>
      <protection locked="0"/>
    </xf>
    <xf numFmtId="166" fontId="2" fillId="0" borderId="2" xfId="1" applyNumberFormat="1" applyFont="1" applyBorder="1" applyAlignment="1">
      <alignment horizontal="center"/>
    </xf>
    <xf numFmtId="164" fontId="2" fillId="0" borderId="2" xfId="1" applyNumberFormat="1" applyFont="1" applyBorder="1" applyAlignment="1">
      <alignment horizontal="center"/>
    </xf>
    <xf numFmtId="4" fontId="0" fillId="0" borderId="18" xfId="0" applyNumberFormat="1" applyBorder="1"/>
    <xf numFmtId="4" fontId="1" fillId="0" borderId="19" xfId="0" applyNumberFormat="1" applyFont="1" applyBorder="1"/>
    <xf numFmtId="0" fontId="0" fillId="0" borderId="18" xfId="0" applyBorder="1"/>
    <xf numFmtId="0" fontId="0" fillId="0" borderId="20" xfId="0" applyBorder="1"/>
    <xf numFmtId="0" fontId="0" fillId="0" borderId="21" xfId="0" applyBorder="1"/>
    <xf numFmtId="0" fontId="0" fillId="0" borderId="22" xfId="0" applyBorder="1"/>
    <xf numFmtId="0" fontId="0" fillId="0" borderId="23" xfId="0" applyBorder="1"/>
    <xf numFmtId="164" fontId="2" fillId="0" borderId="2" xfId="1" applyNumberFormat="1" applyFont="1" applyBorder="1" applyAlignment="1" applyProtection="1">
      <alignment horizontal="left"/>
      <protection locked="0"/>
    </xf>
    <xf numFmtId="0" fontId="0" fillId="0" borderId="18" xfId="0" applyBorder="1" applyAlignment="1">
      <alignment horizontal="left"/>
    </xf>
    <xf numFmtId="0" fontId="0" fillId="0" borderId="24" xfId="0" applyBorder="1" applyAlignment="1">
      <alignment horizontal="left"/>
    </xf>
    <xf numFmtId="167" fontId="1" fillId="0" borderId="2" xfId="0" applyNumberFormat="1" applyFont="1" applyBorder="1" applyAlignment="1" applyProtection="1">
      <alignment horizontal="center"/>
      <protection locked="0"/>
    </xf>
    <xf numFmtId="1" fontId="6" fillId="0" borderId="2" xfId="0" applyNumberFormat="1" applyFont="1" applyBorder="1"/>
    <xf numFmtId="14" fontId="0" fillId="0" borderId="17" xfId="0" applyNumberFormat="1" applyBorder="1" applyProtection="1">
      <protection locked="0"/>
    </xf>
    <xf numFmtId="4" fontId="6" fillId="0" borderId="25" xfId="0" applyNumberFormat="1" applyFont="1" applyBorder="1"/>
    <xf numFmtId="1" fontId="6" fillId="0" borderId="17" xfId="0" applyNumberFormat="1" applyFont="1" applyBorder="1"/>
    <xf numFmtId="0" fontId="1" fillId="0" borderId="25" xfId="0" applyFont="1" applyBorder="1"/>
    <xf numFmtId="0" fontId="1" fillId="0" borderId="7" xfId="0" applyFont="1" applyBorder="1"/>
    <xf numFmtId="4" fontId="0" fillId="0" borderId="0" xfId="0" applyNumberFormat="1"/>
    <xf numFmtId="4" fontId="0" fillId="2" borderId="2" xfId="0" applyNumberFormat="1" applyFill="1" applyBorder="1" applyProtection="1">
      <protection locked="0"/>
    </xf>
    <xf numFmtId="0" fontId="1" fillId="0" borderId="28" xfId="0" applyFont="1" applyBorder="1" applyAlignment="1">
      <alignment horizontal="center"/>
    </xf>
    <xf numFmtId="0" fontId="10" fillId="4" borderId="37" xfId="0" applyFont="1" applyFill="1" applyBorder="1"/>
    <xf numFmtId="0" fontId="11" fillId="0" borderId="1" xfId="0" applyFont="1" applyBorder="1"/>
    <xf numFmtId="0" fontId="10" fillId="0" borderId="1" xfId="0" applyFont="1" applyBorder="1"/>
    <xf numFmtId="0" fontId="11" fillId="0" borderId="0" xfId="0" applyFont="1"/>
    <xf numFmtId="0" fontId="10" fillId="4" borderId="6" xfId="0" applyFont="1" applyFill="1" applyBorder="1"/>
    <xf numFmtId="0" fontId="10" fillId="0" borderId="0" xfId="0" applyFont="1"/>
    <xf numFmtId="0" fontId="10" fillId="4" borderId="41" xfId="0" applyFont="1" applyFill="1" applyBorder="1" applyAlignment="1">
      <alignment horizontal="center" wrapText="1"/>
    </xf>
    <xf numFmtId="0" fontId="10" fillId="4" borderId="43" xfId="0" applyFont="1" applyFill="1" applyBorder="1" applyAlignment="1">
      <alignment horizontal="right"/>
    </xf>
    <xf numFmtId="167" fontId="10" fillId="4" borderId="41" xfId="0" applyNumberFormat="1" applyFont="1" applyFill="1" applyBorder="1" applyAlignment="1" applyProtection="1">
      <alignment horizontal="center"/>
      <protection locked="0"/>
    </xf>
    <xf numFmtId="15" fontId="11" fillId="0" borderId="0" xfId="0" applyNumberFormat="1" applyFont="1"/>
    <xf numFmtId="0" fontId="10" fillId="0" borderId="0" xfId="0" applyFont="1" applyAlignment="1">
      <alignment horizontal="center" wrapText="1"/>
    </xf>
    <xf numFmtId="0" fontId="10" fillId="0" borderId="35" xfId="0" applyFont="1" applyBorder="1" applyAlignment="1">
      <alignment horizontal="center" wrapText="1"/>
    </xf>
    <xf numFmtId="0" fontId="10" fillId="0" borderId="5" xfId="0" applyFont="1" applyBorder="1" applyAlignment="1">
      <alignment horizontal="center" wrapText="1"/>
    </xf>
    <xf numFmtId="0" fontId="10" fillId="0" borderId="41" xfId="0" applyFont="1" applyBorder="1" applyAlignment="1">
      <alignment horizontal="center"/>
    </xf>
    <xf numFmtId="0" fontId="11" fillId="0" borderId="0" xfId="0" applyFont="1" applyAlignment="1">
      <alignment horizontal="center"/>
    </xf>
    <xf numFmtId="0" fontId="10" fillId="0" borderId="12" xfId="0" applyFont="1" applyBorder="1" applyAlignment="1">
      <alignment horizontal="center"/>
    </xf>
    <xf numFmtId="0" fontId="11" fillId="0" borderId="15" xfId="0" applyFont="1" applyBorder="1" applyAlignment="1">
      <alignment horizontal="center"/>
    </xf>
    <xf numFmtId="0" fontId="11" fillId="0" borderId="14" xfId="0" applyFont="1" applyBorder="1"/>
    <xf numFmtId="0" fontId="11" fillId="0" borderId="15" xfId="0" applyFont="1" applyBorder="1"/>
    <xf numFmtId="0" fontId="11" fillId="0" borderId="22" xfId="0" applyFont="1" applyBorder="1"/>
    <xf numFmtId="14" fontId="11" fillId="0" borderId="17" xfId="0" applyNumberFormat="1" applyFont="1" applyBorder="1" applyProtection="1">
      <protection locked="0"/>
    </xf>
    <xf numFmtId="0" fontId="11" fillId="0" borderId="37" xfId="0" applyFont="1" applyBorder="1" applyAlignment="1" applyProtection="1">
      <alignment horizontal="center"/>
      <protection locked="0"/>
    </xf>
    <xf numFmtId="4" fontId="11" fillId="0" borderId="37" xfId="0" applyNumberFormat="1" applyFont="1" applyBorder="1"/>
    <xf numFmtId="164" fontId="13" fillId="0" borderId="37" xfId="2" applyNumberFormat="1" applyFont="1" applyBorder="1" applyAlignment="1">
      <alignment horizontal="center"/>
    </xf>
    <xf numFmtId="164" fontId="13" fillId="0" borderId="37" xfId="2" applyNumberFormat="1" applyFont="1" applyBorder="1" applyAlignment="1" applyProtection="1">
      <alignment horizontal="center"/>
      <protection locked="0"/>
    </xf>
    <xf numFmtId="164" fontId="13" fillId="0" borderId="37" xfId="2" applyNumberFormat="1" applyFont="1" applyBorder="1" applyAlignment="1" applyProtection="1">
      <alignment horizontal="left"/>
      <protection locked="0"/>
    </xf>
    <xf numFmtId="1" fontId="11" fillId="0" borderId="36" xfId="0" applyNumberFormat="1" applyFont="1" applyBorder="1" applyAlignment="1">
      <alignment horizontal="center"/>
    </xf>
    <xf numFmtId="1" fontId="11" fillId="0" borderId="39" xfId="0" applyNumberFormat="1" applyFont="1" applyBorder="1" applyAlignment="1">
      <alignment horizontal="center"/>
    </xf>
    <xf numFmtId="1" fontId="11" fillId="0" borderId="38" xfId="0" applyNumberFormat="1" applyFont="1" applyBorder="1" applyAlignment="1">
      <alignment horizontal="center"/>
    </xf>
    <xf numFmtId="4" fontId="10" fillId="3" borderId="18" xfId="0" applyNumberFormat="1" applyFont="1" applyFill="1" applyBorder="1"/>
    <xf numFmtId="0" fontId="11" fillId="5" borderId="18" xfId="0" applyFont="1" applyFill="1" applyBorder="1"/>
    <xf numFmtId="0" fontId="11" fillId="5" borderId="18" xfId="0" applyFont="1" applyFill="1" applyBorder="1" applyAlignment="1">
      <alignment horizontal="left"/>
    </xf>
    <xf numFmtId="0" fontId="11" fillId="5" borderId="33" xfId="0" applyFont="1" applyFill="1" applyBorder="1" applyAlignment="1">
      <alignment horizontal="left"/>
    </xf>
    <xf numFmtId="0" fontId="11" fillId="5" borderId="24" xfId="0" applyFont="1" applyFill="1" applyBorder="1" applyAlignment="1">
      <alignment horizontal="left"/>
    </xf>
    <xf numFmtId="0" fontId="14" fillId="0" borderId="0" xfId="0" applyFont="1"/>
    <xf numFmtId="0" fontId="14" fillId="0" borderId="20" xfId="0" applyFont="1" applyBorder="1"/>
    <xf numFmtId="0" fontId="14" fillId="0" borderId="21" xfId="0" applyFont="1" applyBorder="1"/>
    <xf numFmtId="0" fontId="14" fillId="0" borderId="22" xfId="0" applyFont="1" applyBorder="1"/>
    <xf numFmtId="0" fontId="14" fillId="0" borderId="34" xfId="0" applyFont="1" applyBorder="1"/>
    <xf numFmtId="1" fontId="11" fillId="0" borderId="39" xfId="0" quotePrefix="1" applyNumberFormat="1" applyFont="1" applyBorder="1" applyAlignment="1">
      <alignment horizontal="center"/>
    </xf>
    <xf numFmtId="1" fontId="11" fillId="0" borderId="36" xfId="0" quotePrefix="1" applyNumberFormat="1" applyFont="1" applyBorder="1" applyAlignment="1">
      <alignment horizontal="center"/>
    </xf>
    <xf numFmtId="0" fontId="11" fillId="0" borderId="36" xfId="0" applyFont="1" applyBorder="1" applyAlignment="1">
      <alignment horizontal="center"/>
    </xf>
    <xf numFmtId="0" fontId="11" fillId="0" borderId="38" xfId="0" applyFont="1" applyBorder="1" applyAlignment="1">
      <alignment horizontal="center"/>
    </xf>
    <xf numFmtId="0" fontId="11" fillId="0" borderId="39" xfId="0" applyFont="1" applyBorder="1" applyAlignment="1">
      <alignment horizontal="center"/>
    </xf>
    <xf numFmtId="164" fontId="2" fillId="0" borderId="37" xfId="2" applyNumberFormat="1" applyFont="1" applyBorder="1" applyAlignment="1" applyProtection="1">
      <alignment horizontal="left" wrapText="1"/>
      <protection locked="0"/>
    </xf>
    <xf numFmtId="164" fontId="2" fillId="0" borderId="37" xfId="2" applyNumberFormat="1" applyFont="1" applyBorder="1" applyAlignment="1" applyProtection="1">
      <alignment horizontal="left"/>
      <protection locked="0"/>
    </xf>
    <xf numFmtId="0" fontId="11" fillId="0" borderId="36" xfId="0" applyFont="1" applyBorder="1"/>
    <xf numFmtId="0" fontId="11" fillId="0" borderId="38" xfId="0" applyFont="1" applyBorder="1"/>
    <xf numFmtId="0" fontId="11" fillId="0" borderId="39" xfId="0" quotePrefix="1" applyFont="1" applyBorder="1"/>
    <xf numFmtId="0" fontId="11" fillId="0" borderId="49" xfId="0" applyFont="1" applyBorder="1"/>
    <xf numFmtId="164" fontId="13" fillId="0" borderId="39" xfId="2" applyNumberFormat="1" applyFont="1" applyBorder="1" applyAlignment="1">
      <alignment horizontal="center"/>
    </xf>
    <xf numFmtId="1" fontId="11" fillId="0" borderId="34" xfId="0" applyNumberFormat="1" applyFont="1" applyBorder="1" applyAlignment="1">
      <alignment horizontal="center"/>
    </xf>
    <xf numFmtId="1" fontId="11" fillId="0" borderId="36" xfId="0" applyNumberFormat="1" applyFont="1" applyBorder="1"/>
    <xf numFmtId="1" fontId="11" fillId="0" borderId="38" xfId="0" applyNumberFormat="1" applyFont="1" applyBorder="1"/>
    <xf numFmtId="1" fontId="11" fillId="0" borderId="39" xfId="0" applyNumberFormat="1" applyFont="1" applyBorder="1"/>
    <xf numFmtId="164" fontId="2" fillId="0" borderId="37" xfId="2" applyNumberFormat="1" applyFont="1" applyBorder="1" applyAlignment="1">
      <alignment horizontal="center"/>
    </xf>
    <xf numFmtId="164" fontId="13" fillId="0" borderId="50" xfId="2" applyNumberFormat="1" applyFont="1" applyBorder="1" applyAlignment="1" applyProtection="1">
      <alignment horizontal="left"/>
      <protection locked="0"/>
    </xf>
    <xf numFmtId="0" fontId="6" fillId="0" borderId="0" xfId="3"/>
    <xf numFmtId="0" fontId="6" fillId="0" borderId="0" xfId="3" applyAlignment="1">
      <alignment horizontal="left"/>
    </xf>
    <xf numFmtId="164" fontId="13" fillId="0" borderId="37" xfId="2" applyNumberFormat="1" applyFont="1" applyBorder="1" applyAlignment="1" applyProtection="1">
      <alignment horizontal="left" wrapText="1"/>
      <protection locked="0"/>
    </xf>
    <xf numFmtId="14" fontId="11" fillId="0" borderId="17" xfId="0" applyNumberFormat="1" applyFont="1" applyBorder="1" applyAlignment="1" applyProtection="1">
      <alignment vertical="center"/>
      <protection locked="0"/>
    </xf>
    <xf numFmtId="0" fontId="11" fillId="0" borderId="37" xfId="0" applyFont="1" applyBorder="1" applyAlignment="1" applyProtection="1">
      <alignment horizontal="center" vertical="center"/>
      <protection locked="0"/>
    </xf>
    <xf numFmtId="4" fontId="11" fillId="0" borderId="37" xfId="0" applyNumberFormat="1" applyFont="1" applyBorder="1" applyAlignment="1">
      <alignment vertical="center"/>
    </xf>
    <xf numFmtId="1" fontId="11" fillId="0" borderId="36" xfId="0" applyNumberFormat="1" applyFont="1" applyBorder="1" applyAlignment="1">
      <alignment vertical="center"/>
    </xf>
    <xf numFmtId="1" fontId="11" fillId="0" borderId="38" xfId="0" applyNumberFormat="1" applyFont="1" applyBorder="1" applyAlignment="1">
      <alignment vertical="center"/>
    </xf>
    <xf numFmtId="1" fontId="11" fillId="0" borderId="39" xfId="0" applyNumberFormat="1" applyFont="1" applyBorder="1" applyAlignment="1">
      <alignment vertical="center"/>
    </xf>
    <xf numFmtId="164" fontId="2" fillId="0" borderId="37" xfId="2" applyNumberFormat="1" applyFont="1" applyBorder="1" applyAlignment="1">
      <alignment horizontal="center" vertical="center"/>
    </xf>
    <xf numFmtId="164" fontId="13" fillId="0" borderId="37" xfId="2" applyNumberFormat="1" applyFont="1" applyBorder="1" applyAlignment="1" applyProtection="1">
      <alignment horizontal="left" vertical="center" wrapText="1"/>
      <protection locked="0"/>
    </xf>
    <xf numFmtId="164" fontId="13" fillId="0" borderId="37" xfId="2" applyNumberFormat="1" applyFont="1" applyBorder="1" applyAlignment="1" applyProtection="1">
      <alignment horizontal="left" vertical="center"/>
      <protection locked="0"/>
    </xf>
    <xf numFmtId="164" fontId="13" fillId="0" borderId="50" xfId="2" applyNumberFormat="1" applyFont="1" applyBorder="1" applyAlignment="1" applyProtection="1">
      <alignment horizontal="left" vertical="center"/>
      <protection locked="0"/>
    </xf>
    <xf numFmtId="0" fontId="6" fillId="0" borderId="0" xfId="3" applyAlignment="1">
      <alignment vertical="center"/>
    </xf>
    <xf numFmtId="0" fontId="6" fillId="0" borderId="0" xfId="3" applyAlignment="1">
      <alignment horizontal="left" vertical="center"/>
    </xf>
    <xf numFmtId="0" fontId="10" fillId="6" borderId="37" xfId="0" applyFont="1" applyFill="1" applyBorder="1"/>
    <xf numFmtId="0" fontId="10" fillId="6" borderId="6" xfId="0" applyFont="1" applyFill="1" applyBorder="1"/>
    <xf numFmtId="0" fontId="10" fillId="6" borderId="41" xfId="0" applyFont="1" applyFill="1" applyBorder="1" applyAlignment="1">
      <alignment horizontal="center" wrapText="1"/>
    </xf>
    <xf numFmtId="0" fontId="10" fillId="6" borderId="43" xfId="0" applyFont="1" applyFill="1" applyBorder="1" applyAlignment="1">
      <alignment horizontal="right"/>
    </xf>
    <xf numFmtId="15" fontId="10" fillId="6" borderId="41" xfId="0" applyNumberFormat="1" applyFont="1" applyFill="1" applyBorder="1" applyAlignment="1">
      <alignment horizontal="center"/>
    </xf>
    <xf numFmtId="14" fontId="11" fillId="0" borderId="17" xfId="0" applyNumberFormat="1" applyFont="1" applyBorder="1"/>
    <xf numFmtId="0" fontId="11" fillId="0" borderId="37" xfId="0" applyFont="1" applyBorder="1" applyAlignment="1">
      <alignment horizontal="center"/>
    </xf>
    <xf numFmtId="0" fontId="11" fillId="0" borderId="37" xfId="0" applyFont="1" applyBorder="1"/>
    <xf numFmtId="0" fontId="13" fillId="0" borderId="37" xfId="0" applyFont="1" applyBorder="1" applyAlignment="1">
      <alignment horizontal="center"/>
    </xf>
    <xf numFmtId="0" fontId="13" fillId="0" borderId="37" xfId="0" applyFont="1" applyBorder="1" applyAlignment="1">
      <alignment horizontal="left"/>
    </xf>
    <xf numFmtId="0" fontId="10" fillId="7" borderId="18" xfId="0" applyFont="1" applyFill="1" applyBorder="1"/>
    <xf numFmtId="0" fontId="11" fillId="8" borderId="18" xfId="0" applyFont="1" applyFill="1" applyBorder="1"/>
    <xf numFmtId="0" fontId="11" fillId="8" borderId="18" xfId="0" applyFont="1" applyFill="1" applyBorder="1" applyAlignment="1">
      <alignment horizontal="left"/>
    </xf>
    <xf numFmtId="0" fontId="11" fillId="8" borderId="33" xfId="0" applyFont="1" applyFill="1" applyBorder="1" applyAlignment="1">
      <alignment horizontal="left"/>
    </xf>
    <xf numFmtId="0" fontId="11" fillId="8" borderId="24" xfId="0" applyFont="1" applyFill="1" applyBorder="1" applyAlignment="1">
      <alignment horizontal="left"/>
    </xf>
    <xf numFmtId="1" fontId="11" fillId="0" borderId="40" xfId="0" applyNumberFormat="1" applyFont="1" applyBorder="1" applyAlignment="1">
      <alignment horizontal="center"/>
    </xf>
    <xf numFmtId="14" fontId="11" fillId="0" borderId="51" xfId="0" applyNumberFormat="1" applyFont="1" applyBorder="1" applyProtection="1">
      <protection locked="0"/>
    </xf>
    <xf numFmtId="0" fontId="11" fillId="0" borderId="40" xfId="0" applyFont="1" applyBorder="1" applyAlignment="1" applyProtection="1">
      <alignment horizontal="center"/>
      <protection locked="0"/>
    </xf>
    <xf numFmtId="4" fontId="11" fillId="0" borderId="41" xfId="0" applyNumberFormat="1" applyFont="1" applyBorder="1"/>
    <xf numFmtId="1" fontId="11" fillId="0" borderId="42" xfId="0" applyNumberFormat="1" applyFont="1" applyBorder="1" applyAlignment="1">
      <alignment horizontal="center"/>
    </xf>
    <xf numFmtId="1" fontId="11" fillId="0" borderId="43" xfId="0" applyNumberFormat="1" applyFont="1" applyBorder="1" applyAlignment="1">
      <alignment horizontal="center"/>
    </xf>
    <xf numFmtId="164" fontId="13" fillId="0" borderId="41" xfId="2" applyNumberFormat="1" applyFont="1" applyBorder="1" applyAlignment="1" applyProtection="1">
      <alignment horizontal="center"/>
      <protection locked="0"/>
    </xf>
    <xf numFmtId="164" fontId="13" fillId="0" borderId="42" xfId="2" applyNumberFormat="1" applyFont="1" applyBorder="1" applyAlignment="1" applyProtection="1">
      <alignment horizontal="left"/>
      <protection locked="0"/>
    </xf>
    <xf numFmtId="164" fontId="2" fillId="0" borderId="37" xfId="1" applyNumberFormat="1" applyFont="1" applyBorder="1" applyAlignment="1">
      <alignment horizontal="center"/>
    </xf>
    <xf numFmtId="164" fontId="2" fillId="0" borderId="37" xfId="1" applyNumberFormat="1" applyFont="1" applyBorder="1" applyAlignment="1" applyProtection="1">
      <alignment horizontal="left"/>
      <protection locked="0"/>
    </xf>
    <xf numFmtId="0" fontId="10" fillId="3" borderId="30" xfId="0" applyFont="1" applyFill="1" applyBorder="1" applyAlignment="1">
      <alignment horizontal="center"/>
    </xf>
    <xf numFmtId="0" fontId="10" fillId="0" borderId="1" xfId="0" applyFont="1" applyBorder="1" applyAlignment="1">
      <alignment horizontal="center"/>
    </xf>
    <xf numFmtId="14" fontId="11" fillId="9" borderId="17" xfId="0" applyNumberFormat="1" applyFont="1" applyFill="1" applyBorder="1" applyProtection="1">
      <protection locked="0"/>
    </xf>
    <xf numFmtId="0" fontId="11" fillId="9" borderId="37" xfId="0" applyFont="1" applyFill="1" applyBorder="1" applyAlignment="1" applyProtection="1">
      <alignment horizontal="center"/>
      <protection locked="0"/>
    </xf>
    <xf numFmtId="4" fontId="11" fillId="9" borderId="37" xfId="0" applyNumberFormat="1" applyFont="1" applyFill="1" applyBorder="1"/>
    <xf numFmtId="1" fontId="11" fillId="9" borderId="36" xfId="0" applyNumberFormat="1" applyFont="1" applyFill="1" applyBorder="1" applyAlignment="1">
      <alignment horizontal="center"/>
    </xf>
    <xf numFmtId="1" fontId="11" fillId="9" borderId="38" xfId="0" applyNumberFormat="1" applyFont="1" applyFill="1" applyBorder="1" applyAlignment="1">
      <alignment horizontal="center"/>
    </xf>
    <xf numFmtId="1" fontId="11" fillId="9" borderId="39" xfId="0" applyNumberFormat="1" applyFont="1" applyFill="1" applyBorder="1" applyAlignment="1">
      <alignment horizontal="center"/>
    </xf>
    <xf numFmtId="164" fontId="13" fillId="9" borderId="37" xfId="2" applyNumberFormat="1" applyFont="1" applyFill="1" applyBorder="1" applyAlignment="1">
      <alignment horizontal="center"/>
    </xf>
    <xf numFmtId="164" fontId="13" fillId="9" borderId="37" xfId="2" applyNumberFormat="1" applyFont="1" applyFill="1" applyBorder="1" applyAlignment="1" applyProtection="1">
      <alignment horizontal="center"/>
      <protection locked="0"/>
    </xf>
    <xf numFmtId="164" fontId="13" fillId="9" borderId="37" xfId="2" applyNumberFormat="1" applyFont="1" applyFill="1" applyBorder="1" applyAlignment="1" applyProtection="1">
      <alignment horizontal="left"/>
      <protection locked="0"/>
    </xf>
    <xf numFmtId="0" fontId="11" fillId="9" borderId="0" xfId="0" applyFont="1" applyFill="1"/>
    <xf numFmtId="0" fontId="16" fillId="0" borderId="0" xfId="0" applyFont="1" applyAlignment="1">
      <alignment horizontal="center"/>
    </xf>
    <xf numFmtId="14" fontId="11" fillId="9" borderId="0" xfId="0" applyNumberFormat="1" applyFont="1" applyFill="1"/>
    <xf numFmtId="0" fontId="11" fillId="5" borderId="18" xfId="0" applyFont="1" applyFill="1" applyBorder="1" applyAlignment="1">
      <alignment horizontal="center"/>
    </xf>
    <xf numFmtId="0" fontId="14" fillId="0" borderId="0" xfId="0" applyFont="1" applyAlignment="1">
      <alignment horizontal="center"/>
    </xf>
    <xf numFmtId="0" fontId="1" fillId="0" borderId="0" xfId="0" applyFont="1" applyAlignment="1">
      <alignment horizontal="center"/>
    </xf>
    <xf numFmtId="1" fontId="11" fillId="0" borderId="36" xfId="0" applyNumberFormat="1" applyFont="1" applyBorder="1" applyAlignment="1">
      <alignment horizontal="center"/>
    </xf>
    <xf numFmtId="1" fontId="11" fillId="0" borderId="38" xfId="0" applyNumberFormat="1" applyFont="1" applyBorder="1" applyAlignment="1">
      <alignment horizontal="center"/>
    </xf>
    <xf numFmtId="1" fontId="11" fillId="0" borderId="39" xfId="0" applyNumberFormat="1" applyFont="1" applyBorder="1" applyAlignment="1">
      <alignment horizontal="center"/>
    </xf>
    <xf numFmtId="0" fontId="10" fillId="3" borderId="29" xfId="0" applyFont="1" applyFill="1" applyBorder="1" applyAlignment="1">
      <alignment horizontal="center"/>
    </xf>
    <xf numFmtId="0" fontId="10" fillId="3" borderId="30" xfId="0" applyFont="1" applyFill="1" applyBorder="1" applyAlignment="1">
      <alignment horizontal="center"/>
    </xf>
    <xf numFmtId="1" fontId="11" fillId="5" borderId="33" xfId="0" applyNumberFormat="1" applyFont="1" applyFill="1" applyBorder="1" applyAlignment="1">
      <alignment horizontal="center"/>
    </xf>
    <xf numFmtId="1" fontId="11" fillId="5" borderId="48" xfId="0" applyNumberFormat="1" applyFont="1" applyFill="1" applyBorder="1" applyAlignment="1">
      <alignment horizontal="center"/>
    </xf>
    <xf numFmtId="1" fontId="11" fillId="5" borderId="30" xfId="0" applyNumberFormat="1" applyFont="1" applyFill="1" applyBorder="1" applyAlignment="1">
      <alignment horizontal="center"/>
    </xf>
    <xf numFmtId="0" fontId="15" fillId="0" borderId="42" xfId="0" applyFont="1" applyBorder="1" applyAlignment="1">
      <alignment horizontal="center"/>
    </xf>
    <xf numFmtId="0" fontId="15" fillId="0" borderId="40" xfId="0" applyFont="1" applyBorder="1" applyAlignment="1">
      <alignment horizontal="center"/>
    </xf>
    <xf numFmtId="0" fontId="11" fillId="4" borderId="36" xfId="0" applyFont="1" applyFill="1" applyBorder="1" applyAlignment="1" applyProtection="1">
      <alignment horizontal="center"/>
      <protection locked="0"/>
    </xf>
    <xf numFmtId="0" fontId="11" fillId="4" borderId="38" xfId="0" applyFont="1" applyFill="1" applyBorder="1" applyAlignment="1" applyProtection="1">
      <alignment horizontal="center"/>
      <protection locked="0"/>
    </xf>
    <xf numFmtId="0" fontId="10" fillId="0" borderId="45" xfId="0" applyFont="1" applyBorder="1" applyAlignment="1">
      <alignment horizontal="center" wrapText="1"/>
    </xf>
    <xf numFmtId="0" fontId="10" fillId="0" borderId="46" xfId="0" applyFont="1" applyBorder="1" applyAlignment="1">
      <alignment horizontal="center" wrapText="1"/>
    </xf>
    <xf numFmtId="0" fontId="10" fillId="0" borderId="47" xfId="0" applyFont="1" applyBorder="1" applyAlignment="1">
      <alignment horizontal="center" wrapText="1"/>
    </xf>
    <xf numFmtId="0" fontId="10" fillId="0" borderId="40" xfId="0" applyFont="1" applyBorder="1" applyAlignment="1">
      <alignment horizontal="center" vertical="center" wrapText="1"/>
    </xf>
    <xf numFmtId="0" fontId="10" fillId="0" borderId="21" xfId="0" applyFont="1" applyBorder="1" applyAlignment="1">
      <alignment horizontal="center" vertical="center" wrapText="1"/>
    </xf>
    <xf numFmtId="0" fontId="10" fillId="0" borderId="34" xfId="0" applyFont="1" applyBorder="1" applyAlignment="1">
      <alignment horizontal="center" vertical="center" wrapText="1"/>
    </xf>
    <xf numFmtId="0" fontId="10" fillId="0" borderId="36" xfId="0" applyFont="1" applyBorder="1" applyAlignment="1">
      <alignment horizontal="center"/>
    </xf>
    <xf numFmtId="0" fontId="10" fillId="0" borderId="38" xfId="0" applyFont="1" applyBorder="1" applyAlignment="1">
      <alignment horizontal="center"/>
    </xf>
    <xf numFmtId="0" fontId="10" fillId="0" borderId="39" xfId="0" applyFont="1" applyBorder="1" applyAlignment="1">
      <alignment horizontal="center"/>
    </xf>
    <xf numFmtId="0" fontId="10" fillId="0" borderId="41" xfId="0" applyFont="1" applyBorder="1" applyAlignment="1">
      <alignment horizontal="center" vertical="center" wrapText="1"/>
    </xf>
    <xf numFmtId="0" fontId="10" fillId="0" borderId="12" xfId="0" applyFont="1" applyBorder="1" applyAlignment="1">
      <alignment horizontal="center" vertical="center" wrapText="1"/>
    </xf>
    <xf numFmtId="0" fontId="10" fillId="0" borderId="15" xfId="0" applyFont="1" applyBorder="1" applyAlignment="1">
      <alignment horizontal="center" vertical="center" wrapText="1"/>
    </xf>
    <xf numFmtId="0" fontId="10" fillId="0" borderId="42" xfId="0" applyFont="1" applyBorder="1" applyAlignment="1">
      <alignment horizontal="center" vertical="center" wrapText="1"/>
    </xf>
    <xf numFmtId="0" fontId="10" fillId="0" borderId="20" xfId="0" applyFont="1" applyBorder="1" applyAlignment="1">
      <alignment horizontal="center" vertical="center" wrapText="1"/>
    </xf>
    <xf numFmtId="0" fontId="10" fillId="0" borderId="22" xfId="0" applyFont="1" applyBorder="1" applyAlignment="1">
      <alignment horizontal="center" vertical="center" wrapText="1"/>
    </xf>
    <xf numFmtId="0" fontId="10" fillId="0" borderId="44" xfId="0" applyFont="1" applyBorder="1" applyAlignment="1">
      <alignment horizontal="center" vertical="center" wrapText="1"/>
    </xf>
    <xf numFmtId="0" fontId="10" fillId="0" borderId="13" xfId="0" applyFont="1" applyBorder="1" applyAlignment="1">
      <alignment horizontal="center" vertical="center" wrapText="1"/>
    </xf>
    <xf numFmtId="0" fontId="10" fillId="0" borderId="16" xfId="0" applyFont="1" applyBorder="1" applyAlignment="1">
      <alignment horizontal="center" vertical="center" wrapText="1"/>
    </xf>
    <xf numFmtId="0" fontId="12" fillId="0" borderId="42" xfId="0" applyFont="1" applyBorder="1" applyAlignment="1">
      <alignment horizontal="center" vertical="center" wrapText="1"/>
    </xf>
    <xf numFmtId="0" fontId="12" fillId="0" borderId="43" xfId="0" applyFont="1" applyBorder="1" applyAlignment="1">
      <alignment horizontal="center" vertical="center" wrapText="1"/>
    </xf>
    <xf numFmtId="0" fontId="12" fillId="0" borderId="40" xfId="0" applyFont="1" applyBorder="1" applyAlignment="1">
      <alignment horizontal="center" vertical="center" wrapText="1"/>
    </xf>
    <xf numFmtId="0" fontId="12" fillId="0" borderId="22" xfId="0" applyFont="1" applyBorder="1" applyAlignment="1">
      <alignment horizontal="center" vertical="center" wrapText="1"/>
    </xf>
    <xf numFmtId="0" fontId="12" fillId="0" borderId="35" xfId="0" applyFont="1" applyBorder="1" applyAlignment="1">
      <alignment horizontal="center" vertical="center" wrapText="1"/>
    </xf>
    <xf numFmtId="0" fontId="12" fillId="0" borderId="34" xfId="0" applyFont="1" applyBorder="1" applyAlignment="1">
      <alignment horizontal="center" vertical="center" wrapText="1"/>
    </xf>
    <xf numFmtId="49" fontId="11" fillId="0" borderId="36" xfId="0" applyNumberFormat="1" applyFont="1" applyBorder="1" applyAlignment="1">
      <alignment horizontal="center"/>
    </xf>
    <xf numFmtId="49" fontId="11" fillId="0" borderId="38" xfId="0" applyNumberFormat="1" applyFont="1" applyBorder="1" applyAlignment="1">
      <alignment horizontal="center"/>
    </xf>
    <xf numFmtId="49" fontId="11" fillId="0" borderId="39" xfId="0" applyNumberFormat="1" applyFont="1" applyBorder="1" applyAlignment="1">
      <alignment horizontal="center"/>
    </xf>
    <xf numFmtId="1" fontId="11" fillId="0" borderId="36" xfId="0" quotePrefix="1" applyNumberFormat="1" applyFont="1" applyBorder="1" applyAlignment="1">
      <alignment horizontal="center"/>
    </xf>
    <xf numFmtId="1" fontId="11" fillId="0" borderId="40" xfId="0" applyNumberFormat="1" applyFont="1" applyBorder="1" applyAlignment="1">
      <alignment horizontal="center"/>
    </xf>
    <xf numFmtId="0" fontId="11" fillId="6" borderId="36" xfId="0" applyFont="1" applyFill="1" applyBorder="1" applyAlignment="1">
      <alignment horizontal="center"/>
    </xf>
    <xf numFmtId="0" fontId="11" fillId="6" borderId="38" xfId="0" applyFont="1" applyFill="1" applyBorder="1" applyAlignment="1">
      <alignment horizontal="center"/>
    </xf>
    <xf numFmtId="0" fontId="12" fillId="0" borderId="20" xfId="0" applyFont="1" applyBorder="1" applyAlignment="1">
      <alignment horizontal="center" vertical="center" wrapText="1"/>
    </xf>
    <xf numFmtId="0" fontId="12" fillId="0" borderId="0" xfId="0" applyFont="1" applyAlignment="1">
      <alignment horizontal="center" vertical="center" wrapText="1"/>
    </xf>
    <xf numFmtId="0" fontId="12" fillId="0" borderId="21" xfId="0" applyFont="1" applyBorder="1" applyAlignment="1">
      <alignment horizontal="center" vertical="center" wrapText="1"/>
    </xf>
    <xf numFmtId="0" fontId="10" fillId="7" borderId="29" xfId="0" applyFont="1" applyFill="1" applyBorder="1" applyAlignment="1">
      <alignment horizontal="center"/>
    </xf>
    <xf numFmtId="0" fontId="10" fillId="7" borderId="30" xfId="0" applyFont="1" applyFill="1" applyBorder="1" applyAlignment="1">
      <alignment horizontal="center"/>
    </xf>
    <xf numFmtId="0" fontId="11" fillId="8" borderId="33" xfId="0" applyFont="1" applyFill="1" applyBorder="1" applyAlignment="1">
      <alignment horizontal="center"/>
    </xf>
    <xf numFmtId="0" fontId="11" fillId="8" borderId="48" xfId="0" applyFont="1" applyFill="1" applyBorder="1" applyAlignment="1">
      <alignment horizontal="center"/>
    </xf>
    <xf numFmtId="0" fontId="11" fillId="8" borderId="30" xfId="0" applyFont="1" applyFill="1" applyBorder="1" applyAlignment="1">
      <alignment horizontal="center"/>
    </xf>
    <xf numFmtId="0" fontId="15" fillId="0" borderId="43" xfId="0" applyFont="1" applyBorder="1" applyAlignment="1">
      <alignment horizontal="center"/>
    </xf>
    <xf numFmtId="0" fontId="11" fillId="0" borderId="36" xfId="0" applyFont="1" applyBorder="1" applyAlignment="1">
      <alignment horizontal="center"/>
    </xf>
    <xf numFmtId="0" fontId="11" fillId="0" borderId="38" xfId="0" applyFont="1" applyBorder="1" applyAlignment="1">
      <alignment horizontal="center"/>
    </xf>
    <xf numFmtId="0" fontId="11" fillId="0" borderId="39" xfId="0" applyFont="1" applyBorder="1" applyAlignment="1">
      <alignment horizontal="center"/>
    </xf>
    <xf numFmtId="0" fontId="1" fillId="0" borderId="27" xfId="0" applyFont="1" applyBorder="1" applyAlignment="1">
      <alignment horizontal="center"/>
    </xf>
    <xf numFmtId="0" fontId="1" fillId="0" borderId="31" xfId="0" applyFont="1" applyBorder="1" applyAlignment="1">
      <alignment horizontal="center"/>
    </xf>
    <xf numFmtId="0" fontId="1" fillId="0" borderId="28" xfId="0" applyFont="1" applyBorder="1" applyAlignment="1">
      <alignment horizontal="center"/>
    </xf>
    <xf numFmtId="0" fontId="1" fillId="0" borderId="22" xfId="0" applyFont="1" applyBorder="1" applyAlignment="1">
      <alignment horizontal="center"/>
    </xf>
    <xf numFmtId="0" fontId="1" fillId="0" borderId="32" xfId="0" applyFont="1" applyBorder="1" applyAlignment="1">
      <alignment horizontal="center"/>
    </xf>
    <xf numFmtId="0" fontId="1" fillId="0" borderId="23" xfId="0" applyFont="1" applyBorder="1" applyAlignment="1">
      <alignment horizontal="center"/>
    </xf>
    <xf numFmtId="0" fontId="1" fillId="0" borderId="29" xfId="0" applyFont="1" applyBorder="1" applyAlignment="1">
      <alignment horizontal="center"/>
    </xf>
    <xf numFmtId="0" fontId="1" fillId="0" borderId="30" xfId="0" applyFont="1" applyBorder="1" applyAlignment="1">
      <alignment horizontal="center"/>
    </xf>
    <xf numFmtId="0" fontId="7" fillId="0" borderId="25" xfId="0" applyFont="1" applyBorder="1" applyAlignment="1" applyProtection="1">
      <alignment horizontal="center"/>
      <protection locked="0"/>
    </xf>
    <xf numFmtId="0" fontId="7" fillId="0" borderId="7" xfId="0" applyFont="1" applyBorder="1" applyAlignment="1" applyProtection="1">
      <alignment horizontal="center"/>
      <protection locked="0"/>
    </xf>
    <xf numFmtId="0" fontId="7" fillId="0" borderId="26" xfId="0" applyFont="1" applyBorder="1" applyAlignment="1" applyProtection="1">
      <alignment horizontal="center"/>
      <protection locked="0"/>
    </xf>
  </cellXfs>
  <cellStyles count="5">
    <cellStyle name="Normal" xfId="0" builtinId="0"/>
    <cellStyle name="Normal 2" xfId="3" xr:uid="{00000000-0005-0000-0000-000001000000}"/>
    <cellStyle name="Normal 3" xfId="4" xr:uid="{00000000-0005-0000-0000-000002000000}"/>
    <cellStyle name="Normal_Redistribution and journal forms.xls" xfId="1" xr:uid="{00000000-0005-0000-0000-000003000000}"/>
    <cellStyle name="Normal_Redistribution and journal forms.xls 2" xfId="2" xr:uid="{00000000-0005-0000-0000-000004000000}"/>
  </cellStyles>
  <dxfs count="148">
    <dxf>
      <fill>
        <patternFill>
          <bgColor indexed="26"/>
        </patternFill>
      </fill>
    </dxf>
    <dxf>
      <fill>
        <patternFill patternType="gray0625">
          <bgColor indexed="26"/>
        </patternFill>
      </fill>
    </dxf>
    <dxf>
      <fill>
        <patternFill patternType="gray0625">
          <bgColor indexed="26"/>
        </patternFill>
      </fill>
    </dxf>
    <dxf>
      <fill>
        <patternFill patternType="gray0625">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43"/>
        </patternFill>
      </fill>
    </dxf>
    <dxf>
      <fill>
        <patternFill>
          <bgColor indexed="26"/>
        </patternFill>
      </fill>
    </dxf>
    <dxf>
      <fill>
        <patternFill>
          <bgColor indexed="26"/>
        </patternFill>
      </fill>
    </dxf>
    <dxf>
      <fill>
        <patternFill>
          <bgColor indexed="26"/>
        </patternFill>
      </fill>
    </dxf>
    <dxf>
      <fill>
        <patternFill patternType="gray0625">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43"/>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43"/>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43"/>
        </patternFill>
      </fill>
    </dxf>
    <dxf>
      <fill>
        <patternFill>
          <bgColor indexed="43"/>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43"/>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43"/>
        </patternFill>
      </fill>
    </dxf>
    <dxf>
      <fill>
        <patternFill>
          <bgColor indexed="43"/>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43"/>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43"/>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43"/>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43"/>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43"/>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43"/>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43"/>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43"/>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43"/>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43"/>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microsoft.com/office/2017/10/relationships/person" Target="persons/person.xml"/></Relationships>
</file>

<file path=xl/persons/person.xml><?xml version="1.0" encoding="utf-8"?>
<personList xmlns="http://schemas.microsoft.com/office/spreadsheetml/2018/threadedcomments" xmlns:x="http://schemas.openxmlformats.org/spreadsheetml/2006/main">
  <person displayName="Michelle Smith" id="{3CA71DAD-D2C7-47C7-8EDD-CFAABB3BA7C1}" userId="S::Michelle.Smith@surreyheath.gov.uk::9e0f5197-f150-4ff2-86e3-4ae48864f375" providerId="AD"/>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1" dT="2023-01-16T10:16:48.48" personId="{3CA71DAD-D2C7-47C7-8EDD-CFAABB3BA7C1}" id="{087CC6AC-667D-4C53-A8F7-CB58A41257A4}">
    <text>Please select Natwest credit card or Barclaycard procurement card depending on the card type you hold</text>
  </threadedComment>
  <threadedComment ref="B2" dT="2023-01-16T10:17:14.71" personId="{3CA71DAD-D2C7-47C7-8EDD-CFAABB3BA7C1}" id="{53ECF203-A9DE-470E-A6F7-1A62B394BA00}">
    <text>Please enter your name</text>
  </threadedComment>
  <threadedComment ref="C3" dT="2023-01-16T10:13:18.86" personId="{3CA71DAD-D2C7-47C7-8EDD-CFAABB3BA7C1}" id="{3E3ADA47-3089-48F8-A807-749F3D872B95}">
    <text>Natwest - Statement start date is 11th of the month; Barclaycards - Statement start date is 12th of the month</text>
  </threadedComment>
  <threadedComment ref="E3" dT="2023-01-16T10:13:18.86" personId="{3CA71DAD-D2C7-47C7-8EDD-CFAABB3BA7C1}" id="{DC00E9BD-3FAA-4B77-A31C-1AF635287497}">
    <text>Natwest - Statement end date is 10th of the month; Barclaycards - Statement end date is 11th of the month</text>
  </threadedComment>
  <threadedComment ref="A7" dT="2023-01-16T10:46:01.83" personId="{3CA71DAD-D2C7-47C7-8EDD-CFAABB3BA7C1}" id="{D8D7C194-1D64-4804-9E39-6113CF209998}">
    <text>Please enter date of transaction as per the date on your statement</text>
  </threadedComment>
  <threadedComment ref="F7" dT="2023-01-16T10:11:43.29" personId="{3CA71DAD-D2C7-47C7-8EDD-CFAABB3BA7C1}" id="{2FABB0C4-73C2-45C0-81E4-B18122FD6DF3}">
    <text>The GL code consists of up to 12 digits as is made up of 3 digits for cost centre, 4 digits for detail code and optionally 5 digits for classification code (the three components are separated by /   An example code is 200/4020/20005</text>
  </threadedComment>
  <threadedComment ref="L7" dT="2023-01-16T10:42:23.53" personId="{3CA71DAD-D2C7-47C7-8EDD-CFAABB3BA7C1}" id="{9A7484C2-CFDB-43D4-9BA1-2886CC2C9A6D}">
    <text>Please select most appropriate category from dropdown list</text>
  </threadedComment>
  <threadedComment ref="B8" dT="2023-01-16T10:32:33.72" personId="{3CA71DAD-D2C7-47C7-8EDD-CFAABB3BA7C1}" id="{61695056-6268-4112-9B0F-F09FBF3FE2FD}">
    <text>Please select VAT code - see key below for definition of each code</text>
  </threadedComment>
  <threadedComment ref="C8" dT="2023-01-16T10:44:38.41" personId="{3CA71DAD-D2C7-47C7-8EDD-CFAABB3BA7C1}" id="{5621B615-1102-436E-8430-3A322D0D2284}">
    <text>Please enter same amount in Net and Gross amount columns if no VAT.  If there is VAT, please ensure net amount + VAT amount is equal to the Gross Amount</text>
  </threadedComment>
  <threadedComment ref="D8" dT="2023-01-16T10:45:06.89" personId="{3CA71DAD-D2C7-47C7-8EDD-CFAABB3BA7C1}" id="{4ADA9F92-4AEE-4435-8C1B-4BED21A43725}">
    <text>Please enter amount if VAT code R or S is selected</text>
  </threadedComment>
  <threadedComment ref="E8" dT="2023-01-16T10:45:41.53" personId="{3CA71DAD-D2C7-47C7-8EDD-CFAABB3BA7C1}" id="{8F8E6C9A-3F76-463B-B4C2-C21F50862778}">
    <text>Please enter net amount (this will be the same as the gross amount if the gross amount does not include any vat)</text>
  </threadedComment>
  <threadedComment ref="C22" dT="2023-01-16T10:48:37.32" personId="{3CA71DAD-D2C7-47C7-8EDD-CFAABB3BA7C1}" id="{5F1114DA-97A9-40D5-80C2-3245ED33C910}">
    <text>Please ensure this Total agrees to the total amount shown on your statement (and agrees to the sum of the VAT amount and Net Amount columns on this spreadsheet)</text>
  </threadedComment>
</ThreadedComments>
</file>

<file path=xl/threadedComments/threadedComment10.xml><?xml version="1.0" encoding="utf-8"?>
<ThreadedComments xmlns="http://schemas.microsoft.com/office/spreadsheetml/2018/threadedcomments" xmlns:x="http://schemas.openxmlformats.org/spreadsheetml/2006/main">
  <threadedComment ref="B1" dT="2023-01-16T10:16:48.48" personId="{3CA71DAD-D2C7-47C7-8EDD-CFAABB3BA7C1}" id="{949C7ED4-064E-4106-ABC7-17733DE8E8AE}">
    <text>Please select Natwest credit card or Barclaycard procurement card depending on the card type you hold</text>
  </threadedComment>
  <threadedComment ref="B2" dT="2023-01-16T10:17:14.71" personId="{3CA71DAD-D2C7-47C7-8EDD-CFAABB3BA7C1}" id="{D179C591-BBBC-4002-9EEE-E81FD886EC72}">
    <text>Please enter your name</text>
  </threadedComment>
  <threadedComment ref="C3" dT="2023-01-16T10:13:18.86" personId="{3CA71DAD-D2C7-47C7-8EDD-CFAABB3BA7C1}" id="{5BA89BC1-A9F1-4CEC-8CFB-50BD21B04C44}">
    <text>Natwest - Statement start date is 11th of the month; Barclaycards - Statement start date is 12th of the month</text>
  </threadedComment>
  <threadedComment ref="E3" dT="2023-01-16T10:13:18.86" personId="{3CA71DAD-D2C7-47C7-8EDD-CFAABB3BA7C1}" id="{9789330D-9B4F-4084-B504-5D8AE8F27AAD}">
    <text>Natwest - Statement end date is 10th of the month; Barclaycards - Statement end date is 11th of the month</text>
  </threadedComment>
  <threadedComment ref="A7" dT="2023-01-16T10:46:01.83" personId="{3CA71DAD-D2C7-47C7-8EDD-CFAABB3BA7C1}" id="{1053D350-1649-4289-B584-CFF9AFD6AF00}">
    <text>Please enter date of transaction as per the date on your statement</text>
  </threadedComment>
  <threadedComment ref="F7" dT="2023-01-16T10:11:43.29" personId="{3CA71DAD-D2C7-47C7-8EDD-CFAABB3BA7C1}" id="{B47A1A1E-6AB7-44C2-83A4-19F449913626}">
    <text>The GL code consists of up to 12 digits as is made up of 3 digits for cost centre, 4 digits for detail code and optionally 5 digits for classification code (the three components are separated by /   An example code is 200/4020/20005</text>
  </threadedComment>
  <threadedComment ref="L7" dT="2023-01-16T10:42:23.53" personId="{3CA71DAD-D2C7-47C7-8EDD-CFAABB3BA7C1}" id="{81842CAA-E197-4222-BAB8-0BFB367F173D}">
    <text>Please select most appropriate category from dropdown list</text>
  </threadedComment>
  <threadedComment ref="B8" dT="2023-01-16T10:32:33.72" personId="{3CA71DAD-D2C7-47C7-8EDD-CFAABB3BA7C1}" id="{EDF8C097-F83B-46AD-A33D-90333165E483}">
    <text>Please select VAT code - see key below for definition of each code</text>
  </threadedComment>
  <threadedComment ref="C8" dT="2023-01-16T10:44:38.41" personId="{3CA71DAD-D2C7-47C7-8EDD-CFAABB3BA7C1}" id="{5D4401D3-0833-4275-8620-834BC9232901}">
    <text>Please enter same amount in Net and Gross amount columns if no VAT.  If there is VAT, please ensure net amount + VAT amount is equal to the Gross Amount</text>
  </threadedComment>
  <threadedComment ref="D8" dT="2023-01-16T10:45:06.89" personId="{3CA71DAD-D2C7-47C7-8EDD-CFAABB3BA7C1}" id="{3CFFDD1D-9169-493E-AD00-C4ADCF46B1D7}">
    <text>Please enter amount if VAT code R or S is selected</text>
  </threadedComment>
  <threadedComment ref="E8" dT="2023-01-16T10:45:41.53" personId="{3CA71DAD-D2C7-47C7-8EDD-CFAABB3BA7C1}" id="{90FEE80B-BD76-4FDC-A692-362D5DFA3965}">
    <text>Please enter net amount (this will be the same as the gross amount if the gross amount does not include any vat)</text>
  </threadedComment>
  <threadedComment ref="C30" dT="2023-01-16T10:48:37.32" personId="{3CA71DAD-D2C7-47C7-8EDD-CFAABB3BA7C1}" id="{220E5535-1C17-4A26-A8C5-883E360CE129}">
    <text>Please ensure this Total agrees to the total amount shown on your statement (and agrees to the sum of the VAT amount and Net Amount columns on this spreadsheet)</text>
  </threadedComment>
  <threadedComment ref="D30" dT="2023-01-16T10:48:37.32" personId="{3CA71DAD-D2C7-47C7-8EDD-CFAABB3BA7C1}" id="{654AAE33-0B3A-4877-863C-618971242E1F}">
    <text>Please ensure this Total agrees to the total amount shown on your statement (and agrees to the sum of the VAT amount and Net Amount columns on this spreadsheet)</text>
  </threadedComment>
  <threadedComment ref="E30" dT="2023-01-16T10:48:37.32" personId="{3CA71DAD-D2C7-47C7-8EDD-CFAABB3BA7C1}" id="{3DAA7000-5D40-4AA1-A359-6DA9BD47312A}">
    <text>Please ensure this Total agrees to the total amount shown on your statement (and agrees to the sum of the VAT amount and Net Amount columns on this spreadsheet)</text>
  </threadedComment>
</ThreadedComments>
</file>

<file path=xl/threadedComments/threadedComment11.xml><?xml version="1.0" encoding="utf-8"?>
<ThreadedComments xmlns="http://schemas.microsoft.com/office/spreadsheetml/2018/threadedcomments" xmlns:x="http://schemas.openxmlformats.org/spreadsheetml/2006/main">
  <threadedComment ref="B1" dT="2023-01-16T10:16:48.48" personId="{3CA71DAD-D2C7-47C7-8EDD-CFAABB3BA7C1}" id="{94C83251-D5A3-428E-90F8-43668DF02CBC}">
    <text>Please select Natwest credit card or Barclaycard procurement card depending on the card type you hold</text>
  </threadedComment>
  <threadedComment ref="B2" dT="2023-01-16T10:17:14.71" personId="{3CA71DAD-D2C7-47C7-8EDD-CFAABB3BA7C1}" id="{7C8E600B-7F5D-4DF9-A43F-6CFCD30252D6}">
    <text>Please enter your name</text>
  </threadedComment>
  <threadedComment ref="C3" dT="2023-01-16T10:13:18.86" personId="{3CA71DAD-D2C7-47C7-8EDD-CFAABB3BA7C1}" id="{BA2CFEFC-7813-4D20-B45D-586C1D4293D4}">
    <text>Natwest - Statement start date is 11th of the month; Barclaycards - Statement start date is 12th of the month</text>
  </threadedComment>
  <threadedComment ref="E3" dT="2023-01-16T10:13:18.86" personId="{3CA71DAD-D2C7-47C7-8EDD-CFAABB3BA7C1}" id="{F6A87DC9-082C-4105-BFAA-ADF2FABA6580}">
    <text>Natwest - Statement end date is 10th of the month; Barclaycards - Statement end date is 11th of the month</text>
  </threadedComment>
  <threadedComment ref="A7" dT="2023-01-16T10:46:01.83" personId="{3CA71DAD-D2C7-47C7-8EDD-CFAABB3BA7C1}" id="{99C368E9-7AB9-4850-908A-B01FA2DBEA61}">
    <text>Please enter date of transaction as per the date on your statement</text>
  </threadedComment>
  <threadedComment ref="F7" dT="2023-01-16T10:11:43.29" personId="{3CA71DAD-D2C7-47C7-8EDD-CFAABB3BA7C1}" id="{31AAD7DE-2674-492A-B99B-AE5B03152EE3}">
    <text>The GL code consists of up to 12 digits as is made up of 3 digits for cost centre, 4 digits for detail code and optionally 5 digits for classification code (the three components are separated by /   An example code is 200/4020/20005</text>
  </threadedComment>
  <threadedComment ref="L7" dT="2023-01-16T10:42:23.53" personId="{3CA71DAD-D2C7-47C7-8EDD-CFAABB3BA7C1}" id="{F9DC0B40-22E4-4578-9796-6B7D42CCB43E}">
    <text>Please select most appropriate category from dropdown list</text>
  </threadedComment>
  <threadedComment ref="B8" dT="2023-01-16T10:32:33.72" personId="{3CA71DAD-D2C7-47C7-8EDD-CFAABB3BA7C1}" id="{4033FAB1-074C-4BC7-8563-CF63BBCD6F47}">
    <text>Please select VAT code - see key below for definition of each code</text>
  </threadedComment>
  <threadedComment ref="C8" dT="2023-01-16T10:44:38.41" personId="{3CA71DAD-D2C7-47C7-8EDD-CFAABB3BA7C1}" id="{80F7F8FB-F7CE-40CC-98AF-4223AD70E578}">
    <text>Please enter same amount in Net and Gross amount columns if no VAT.  If there is VAT, please ensure net amount + VAT amount is equal to the Gross Amount</text>
  </threadedComment>
  <threadedComment ref="D8" dT="2023-01-16T10:45:06.89" personId="{3CA71DAD-D2C7-47C7-8EDD-CFAABB3BA7C1}" id="{B309ADB8-0A57-4B02-87CD-CF8FA9C96212}">
    <text>Please enter amount if VAT code R or S is selected</text>
  </threadedComment>
  <threadedComment ref="E8" dT="2023-01-16T10:45:41.53" personId="{3CA71DAD-D2C7-47C7-8EDD-CFAABB3BA7C1}" id="{0FBF3971-1542-4E08-BE9E-E7EBD986A40D}">
    <text>Please enter net amount (this will be the same as the gross amount if the gross amount does not include any vat)</text>
  </threadedComment>
  <threadedComment ref="C21" dT="2023-01-16T10:48:37.32" personId="{3CA71DAD-D2C7-47C7-8EDD-CFAABB3BA7C1}" id="{C7A8CE01-BB57-4730-9598-8A4F741354D3}">
    <text>Please ensure this Total agrees to the total amount shown on your statement (and agrees to the sum of the VAT amount and Net Amount columns on this spreadsheet)</text>
  </threadedComment>
</ThreadedComments>
</file>

<file path=xl/threadedComments/threadedComment12.xml><?xml version="1.0" encoding="utf-8"?>
<ThreadedComments xmlns="http://schemas.microsoft.com/office/spreadsheetml/2018/threadedcomments" xmlns:x="http://schemas.openxmlformats.org/spreadsheetml/2006/main">
  <threadedComment ref="B1" dT="2023-01-16T10:16:48.48" personId="{3CA71DAD-D2C7-47C7-8EDD-CFAABB3BA7C1}" id="{5E126E90-D100-4D76-9AB1-819CD09867BB}">
    <text>Please select Natwest credit card or Barclaycard procurement card depending on the card type you hold</text>
  </threadedComment>
  <threadedComment ref="B2" dT="2023-01-16T10:17:14.71" personId="{3CA71DAD-D2C7-47C7-8EDD-CFAABB3BA7C1}" id="{137A1C9F-AE76-42A4-9C39-A2E3F868DC5F}">
    <text>Please enter your name</text>
  </threadedComment>
  <threadedComment ref="C3" dT="2023-01-16T10:13:18.86" personId="{3CA71DAD-D2C7-47C7-8EDD-CFAABB3BA7C1}" id="{44B078A1-FBBA-44CB-9882-E9C58282B76E}">
    <text>Natwest - Statement start date is 11th of the month; Barclaycards - Statement start date is 12th of the month</text>
  </threadedComment>
  <threadedComment ref="E3" dT="2023-01-16T10:13:18.86" personId="{3CA71DAD-D2C7-47C7-8EDD-CFAABB3BA7C1}" id="{8348BFCD-6EAD-4C47-85CD-CDA43E4E5AF2}">
    <text>Natwest - Statement end date is 10th of the month; Barclaycards - Statement end date is 11th of the month</text>
  </threadedComment>
  <threadedComment ref="A7" dT="2023-01-16T10:46:01.83" personId="{3CA71DAD-D2C7-47C7-8EDD-CFAABB3BA7C1}" id="{DA11F1C7-D358-4332-B718-619D88D5FBCB}">
    <text>Please enter date of transaction as per the date on your statement</text>
  </threadedComment>
  <threadedComment ref="F7" dT="2023-01-16T10:11:43.29" personId="{3CA71DAD-D2C7-47C7-8EDD-CFAABB3BA7C1}" id="{DF9856A3-5829-4256-B57B-1A82C8A28136}">
    <text>The GL code consists of up to 12 digits as is made up of 3 digits for cost centre, 4 digits for detail code and optionally 5 digits for classification code (the three components are separated by /   An example code is 200/4020/20005</text>
  </threadedComment>
  <threadedComment ref="L7" dT="2023-01-16T10:42:23.53" personId="{3CA71DAD-D2C7-47C7-8EDD-CFAABB3BA7C1}" id="{B2361A41-2F8A-4D02-BA47-7C8C04EC8164}">
    <text>Please select most appropriate category from dropdown list</text>
  </threadedComment>
  <threadedComment ref="B8" dT="2023-01-16T10:32:33.72" personId="{3CA71DAD-D2C7-47C7-8EDD-CFAABB3BA7C1}" id="{726C9D2A-AD6E-4974-BC9B-A27D9EF59A24}">
    <text>Please select VAT code - see key below for definition of each code</text>
  </threadedComment>
  <threadedComment ref="C8" dT="2023-01-16T10:44:38.41" personId="{3CA71DAD-D2C7-47C7-8EDD-CFAABB3BA7C1}" id="{39D0CFD0-7B21-4351-A51C-919AFB71EC99}">
    <text>Please enter same amount in Net and Gross amount columns if no VAT.  If there is VAT, please ensure net amount + VAT amount is equal to the Gross Amount</text>
  </threadedComment>
  <threadedComment ref="D8" dT="2023-01-16T10:45:06.89" personId="{3CA71DAD-D2C7-47C7-8EDD-CFAABB3BA7C1}" id="{92C3D3E0-CF70-4FCB-BD7B-49076106F3E8}">
    <text>Please enter amount if VAT code R or S is selected</text>
  </threadedComment>
  <threadedComment ref="E8" dT="2023-01-16T10:45:41.53" personId="{3CA71DAD-D2C7-47C7-8EDD-CFAABB3BA7C1}" id="{5BDE2039-DD00-481A-8273-8C98D17E203C}">
    <text>Please enter net amount (this will be the same as the gross amount if the gross amount does not include any vat)</text>
  </threadedComment>
  <threadedComment ref="C22" dT="2023-01-16T10:48:37.32" personId="{3CA71DAD-D2C7-47C7-8EDD-CFAABB3BA7C1}" id="{50541431-90E1-4131-A239-7F741B101152}">
    <text>Please ensure this Total agrees to the total amount shown on your statement (and agrees to the sum of the VAT amount and Net Amount columns on this spreadsheet)</text>
  </threadedComment>
</ThreadedComments>
</file>

<file path=xl/threadedComments/threadedComment13.xml><?xml version="1.0" encoding="utf-8"?>
<ThreadedComments xmlns="http://schemas.microsoft.com/office/spreadsheetml/2018/threadedcomments" xmlns:x="http://schemas.openxmlformats.org/spreadsheetml/2006/main">
  <threadedComment ref="B1" dT="2023-01-16T10:16:48.48" personId="{3CA71DAD-D2C7-47C7-8EDD-CFAABB3BA7C1}" id="{184595F5-13F5-4FCE-8BCE-9FA44A0FBA95}">
    <text>Please select Natwest credit card or Barclaycard procurement card depending on the card type you hold</text>
  </threadedComment>
  <threadedComment ref="B2" dT="2023-01-16T10:17:14.71" personId="{3CA71DAD-D2C7-47C7-8EDD-CFAABB3BA7C1}" id="{28B93FF3-5489-4E89-8F02-549174A8E2D8}">
    <text>Please enter your name</text>
  </threadedComment>
  <threadedComment ref="C3" dT="2023-01-16T10:13:18.86" personId="{3CA71DAD-D2C7-47C7-8EDD-CFAABB3BA7C1}" id="{14F61196-8EFB-45E8-BAAB-836C22E3A3FF}">
    <text>Natwest - Statement start date is 11th of the month; Barclaycards - Statement start date is 12th of the month</text>
  </threadedComment>
  <threadedComment ref="E3" dT="2023-01-16T10:13:18.86" personId="{3CA71DAD-D2C7-47C7-8EDD-CFAABB3BA7C1}" id="{99F69D0E-DC75-4F3A-B07F-24AB2ED6D9E4}">
    <text>Natwest - Statement end date is 10th of the month; Barclaycards - Statement end date is 11th of the month</text>
  </threadedComment>
  <threadedComment ref="A7" dT="2023-01-16T10:46:01.83" personId="{3CA71DAD-D2C7-47C7-8EDD-CFAABB3BA7C1}" id="{B72C1B6A-065E-44AC-B7D5-171D0D3A9BF4}">
    <text>Please enter date of transaction as per the date on your statement</text>
  </threadedComment>
  <threadedComment ref="F7" dT="2023-01-16T10:11:43.29" personId="{3CA71DAD-D2C7-47C7-8EDD-CFAABB3BA7C1}" id="{917E4E00-2FA5-4F59-88C5-85F3478206AB}">
    <text>The GL code consists of up to 12 digits as is made up of 3 digits for cost centre, 4 digits for detail code and optionally 5 digits for classification code (the three components are separated by /   An example code is 200/4020/20005</text>
  </threadedComment>
  <threadedComment ref="L7" dT="2023-01-16T10:42:23.53" personId="{3CA71DAD-D2C7-47C7-8EDD-CFAABB3BA7C1}" id="{E50E1DA4-60B2-40E5-BDB5-351E7E7951DF}">
    <text>Please select most appropriate category from dropdown list</text>
  </threadedComment>
  <threadedComment ref="B8" dT="2023-01-16T10:32:33.72" personId="{3CA71DAD-D2C7-47C7-8EDD-CFAABB3BA7C1}" id="{88959D83-9EC3-481D-90F6-B13159E0E366}">
    <text>Please select VAT code - see key below for definition of each code</text>
  </threadedComment>
  <threadedComment ref="C8" dT="2023-01-16T10:44:38.41" personId="{3CA71DAD-D2C7-47C7-8EDD-CFAABB3BA7C1}" id="{AFBA7E35-9BF8-40CB-B455-FE6760F3B1DB}">
    <text>Please enter same amount in Net and Gross amount columns if no VAT.  If there is VAT, please ensure net amount + VAT amount is equal to the Gross Amount</text>
  </threadedComment>
  <threadedComment ref="D8" dT="2023-01-16T10:45:06.89" personId="{3CA71DAD-D2C7-47C7-8EDD-CFAABB3BA7C1}" id="{85988749-E260-4911-AF5D-F7B9AA661876}">
    <text>Please enter amount if VAT code R or S is selected</text>
  </threadedComment>
  <threadedComment ref="E8" dT="2023-01-16T10:45:41.53" personId="{3CA71DAD-D2C7-47C7-8EDD-CFAABB3BA7C1}" id="{F5B5AF8C-93C9-4468-AAB2-4E9908646E26}">
    <text>Please enter net amount (this will be the same as the gross amount if the gross amount does not include any vat)</text>
  </threadedComment>
  <threadedComment ref="C35" dT="2023-01-16T10:48:37.32" personId="{3CA71DAD-D2C7-47C7-8EDD-CFAABB3BA7C1}" id="{0B6964CA-B6B4-463C-AC9D-2F68193EC71D}">
    <text>Please ensure this Total agrees to the total amount shown on your statement (and agrees to the sum of the VAT amount and Net Amount columns on this spreadsheet)</text>
  </threadedComment>
</ThreadedComments>
</file>

<file path=xl/threadedComments/threadedComment14.xml><?xml version="1.0" encoding="utf-8"?>
<ThreadedComments xmlns="http://schemas.microsoft.com/office/spreadsheetml/2018/threadedcomments" xmlns:x="http://schemas.openxmlformats.org/spreadsheetml/2006/main">
  <threadedComment ref="B1" dT="2023-01-16T10:16:48.48" personId="{3CA71DAD-D2C7-47C7-8EDD-CFAABB3BA7C1}" id="{8F7067FD-DD3D-4463-AADF-4DCCEE9B4073}">
    <text>Please select Natwest credit card or Barclaycard procurement card depending on the card type you hold</text>
  </threadedComment>
  <threadedComment ref="B2" dT="2023-01-16T10:17:14.71" personId="{3CA71DAD-D2C7-47C7-8EDD-CFAABB3BA7C1}" id="{A0898ADD-7282-40F5-BD9E-9298199FF38F}">
    <text>Please enter your name</text>
  </threadedComment>
  <threadedComment ref="C3" dT="2023-01-16T10:13:18.86" personId="{3CA71DAD-D2C7-47C7-8EDD-CFAABB3BA7C1}" id="{090C404A-0617-4118-9445-8D6FDF91F758}">
    <text>Natwest - Statement start date is 11th of the month; Barclaycards - Statement start date is 12th of the month</text>
  </threadedComment>
  <threadedComment ref="E3" dT="2023-01-16T10:13:18.86" personId="{3CA71DAD-D2C7-47C7-8EDD-CFAABB3BA7C1}" id="{B06FA46B-CB9C-43EF-8CFF-502E0B0D28D1}">
    <text>Natwest - Statement end date is 10th of the month; Barclaycards - Statement end date is 11th of the month</text>
  </threadedComment>
  <threadedComment ref="A7" dT="2023-01-16T10:46:01.83" personId="{3CA71DAD-D2C7-47C7-8EDD-CFAABB3BA7C1}" id="{F8FFEA7F-99A2-4264-B410-721399325A65}">
    <text>Please enter date of transaction as per the date on your statement</text>
  </threadedComment>
  <threadedComment ref="F7" dT="2023-01-16T10:11:43.29" personId="{3CA71DAD-D2C7-47C7-8EDD-CFAABB3BA7C1}" id="{293FEE3A-5025-401D-A033-79E418F78B3C}">
    <text>The GL code consists of up to 12 digits as is made up of 3 digits for cost centre, 4 digits for detail code and optionally 5 digits for classification code (the three components are separated by /   An example code is 200/4020/20005</text>
  </threadedComment>
  <threadedComment ref="L7" dT="2023-01-16T10:42:23.53" personId="{3CA71DAD-D2C7-47C7-8EDD-CFAABB3BA7C1}" id="{80576BDF-6B2E-4730-AE91-932AD59A6717}">
    <text>Please select most appropriate category from dropdown list</text>
  </threadedComment>
  <threadedComment ref="B8" dT="2023-01-16T10:32:33.72" personId="{3CA71DAD-D2C7-47C7-8EDD-CFAABB3BA7C1}" id="{455D42D2-82B5-48E1-BEFC-010519917E2E}">
    <text>Please select VAT code - see key below for definition of each code</text>
  </threadedComment>
  <threadedComment ref="C8" dT="2023-01-16T10:44:38.41" personId="{3CA71DAD-D2C7-47C7-8EDD-CFAABB3BA7C1}" id="{CD9EC2DD-1EC9-4DD6-8198-7D977B32C82D}">
    <text>Please enter same amount in Net and Gross amount columns if no VAT.  If there is VAT, please ensure net amount + VAT amount is equal to the Gross Amount</text>
  </threadedComment>
  <threadedComment ref="D8" dT="2023-01-16T10:45:06.89" personId="{3CA71DAD-D2C7-47C7-8EDD-CFAABB3BA7C1}" id="{353E1FB6-94ED-422C-93CC-879691B82C5D}">
    <text>Please enter amount if VAT code R or S is selected</text>
  </threadedComment>
  <threadedComment ref="E8" dT="2023-01-16T10:45:41.53" personId="{3CA71DAD-D2C7-47C7-8EDD-CFAABB3BA7C1}" id="{D50729F5-6FB6-4197-8065-D9FF3C1A8FB9}">
    <text>Please enter net amount (this will be the same as the gross amount if the gross amount does not include any vat)</text>
  </threadedComment>
  <threadedComment ref="C22" dT="2023-01-16T10:48:37.32" personId="{3CA71DAD-D2C7-47C7-8EDD-CFAABB3BA7C1}" id="{3E255240-77DD-420E-B988-F541527C7DC1}">
    <text>Please ensure this Total agrees to the total amount shown on your statement (and agrees to the sum of the VAT amount and Net Amount columns on this spreadsheet)</text>
  </threadedComment>
</ThreadedComments>
</file>

<file path=xl/threadedComments/threadedComment15.xml><?xml version="1.0" encoding="utf-8"?>
<ThreadedComments xmlns="http://schemas.microsoft.com/office/spreadsheetml/2018/threadedcomments" xmlns:x="http://schemas.openxmlformats.org/spreadsheetml/2006/main">
  <threadedComment ref="A1" dT="2023-01-16T10:16:48.48" personId="{3CA71DAD-D2C7-47C7-8EDD-CFAABB3BA7C1}" id="{B83E3F1B-E807-4C44-8BD5-9BCCDFD09AB7}">
    <text>Please select Natwest credit card or Barclaycard procurement card depending on the card type you hold</text>
  </threadedComment>
  <threadedComment ref="A2" dT="2023-01-16T10:17:14.71" personId="{3CA71DAD-D2C7-47C7-8EDD-CFAABB3BA7C1}" id="{DD61E2D2-2AF7-4085-BDAF-FB71DDEFBC75}">
    <text>Please enter your name</text>
  </threadedComment>
  <threadedComment ref="B3" dT="2023-01-16T10:13:18.86" personId="{3CA71DAD-D2C7-47C7-8EDD-CFAABB3BA7C1}" id="{9735DDB5-08A9-42F4-B6C3-63DB6002B250}">
    <text>Natwest - Statement start date is 11th of the month; Barclaycards - Statement start date is 12th of the month</text>
  </threadedComment>
  <threadedComment ref="D3" dT="2023-01-16T10:13:18.86" personId="{3CA71DAD-D2C7-47C7-8EDD-CFAABB3BA7C1}" id="{7E7AE7E1-7270-438B-AD7D-EEF6120A3BBA}">
    <text>Natwest - Statement end date is 10th of the month; Barclaycards - Statement end date is 11th of the month</text>
  </threadedComment>
  <threadedComment ref="E7" dT="2023-01-16T10:11:43.29" personId="{3CA71DAD-D2C7-47C7-8EDD-CFAABB3BA7C1}" id="{A14E3557-1E85-4A88-A8E0-A1FC1B4836C3}">
    <text>The GL code consists of up to 12 digits as is made up of 3 digits for cost centre, 4 digits for detail code and optionally 5 digits for classification code (the three components are separated by /   An example code is 200/4020/20005</text>
  </threadedComment>
  <threadedComment ref="K7" dT="2023-01-16T10:42:23.53" personId="{3CA71DAD-D2C7-47C7-8EDD-CFAABB3BA7C1}" id="{BFD2842A-266A-4F43-9915-D9302E758470}">
    <text>Please select most appropriate category from dropdown list</text>
  </threadedComment>
  <threadedComment ref="B8" dT="2023-01-16T10:44:38.41" personId="{3CA71DAD-D2C7-47C7-8EDD-CFAABB3BA7C1}" id="{20A72EB0-A5E8-44CA-BAD8-77793134D2A4}">
    <text>Please enter same amount in Net and Gross amount columns if no VAT.  If there is VAT, please ensure net amount + VAT amount is equal to the Gross Amount</text>
  </threadedComment>
  <threadedComment ref="C8" dT="2023-01-16T10:45:06.89" personId="{3CA71DAD-D2C7-47C7-8EDD-CFAABB3BA7C1}" id="{6AF25844-6E28-467F-AFF7-624DC0AB03DD}">
    <text>Please enter amount if VAT code R or S is selected</text>
  </threadedComment>
  <threadedComment ref="D8" dT="2023-01-16T10:45:41.53" personId="{3CA71DAD-D2C7-47C7-8EDD-CFAABB3BA7C1}" id="{AAD8C68C-A96C-4E38-9EF4-4855A38F1183}">
    <text>Please enter net amount (this will be the same as the gross amount if the gross amount does not include any vat)</text>
  </threadedComment>
  <threadedComment ref="B30" dT="2023-01-16T10:48:37.32" personId="{3CA71DAD-D2C7-47C7-8EDD-CFAABB3BA7C1}" id="{90F33029-A8B1-40A1-A297-58AC66B0212D}">
    <text>Please ensure this Total agrees to the total amount shown on your statement (and agrees to the sum of the VAT amount and Net Amount columns on this spreadsheet)</text>
  </threadedComment>
  <threadedComment ref="C30" dT="2023-01-16T10:48:37.32" personId="{3CA71DAD-D2C7-47C7-8EDD-CFAABB3BA7C1}" id="{E89D797C-53E0-476D-B562-0DBD289D2086}">
    <text>Please ensure this Total agrees to the total amount shown on your statement (and agrees to the sum of the VAT amount and Net Amount columns on this spreadsheet)</text>
  </threadedComment>
  <threadedComment ref="D30" dT="2023-01-16T10:48:37.32" personId="{3CA71DAD-D2C7-47C7-8EDD-CFAABB3BA7C1}" id="{C4CA79DD-4B84-4001-B552-33378A723462}">
    <text>Please ensure this Total agrees to the total amount shown on your statement (and agrees to the sum of the VAT amount and Net Amount columns on this spreadsheet)</text>
  </threadedComment>
</ThreadedComments>
</file>

<file path=xl/threadedComments/threadedComment16.xml><?xml version="1.0" encoding="utf-8"?>
<ThreadedComments xmlns="http://schemas.microsoft.com/office/spreadsheetml/2018/threadedcomments" xmlns:x="http://schemas.openxmlformats.org/spreadsheetml/2006/main">
  <threadedComment ref="B1" dT="2023-01-16T10:16:48.48" personId="{3CA71DAD-D2C7-47C7-8EDD-CFAABB3BA7C1}" id="{16C55DB7-B4EE-4CFE-AC26-61F5C9A6A265}">
    <text>Please select Natwest credit card or Barclaycard procurement card depending on the card type you hold</text>
  </threadedComment>
  <threadedComment ref="B2" dT="2023-01-16T10:17:14.71" personId="{3CA71DAD-D2C7-47C7-8EDD-CFAABB3BA7C1}" id="{660545D8-3CF1-495F-A753-6F7147DE0D97}">
    <text>Please enter your name</text>
  </threadedComment>
  <threadedComment ref="C3" dT="2023-01-16T10:13:18.86" personId="{3CA71DAD-D2C7-47C7-8EDD-CFAABB3BA7C1}" id="{C97E1A84-C52E-4BA3-BBD4-DEA88F237A76}">
    <text>Natwest - Statement start date is 11th of the month; Barclaycards - Statement start date is 12th of the month</text>
  </threadedComment>
  <threadedComment ref="E3" dT="2023-01-16T10:13:18.86" personId="{3CA71DAD-D2C7-47C7-8EDD-CFAABB3BA7C1}" id="{3F3F6386-8228-4566-860E-741E9D9C97E7}">
    <text>Natwest - Statement end date is 10th of the month; Barclaycards - Statement end date is 11th of the month</text>
  </threadedComment>
  <threadedComment ref="A7" dT="2023-01-16T10:46:01.83" personId="{3CA71DAD-D2C7-47C7-8EDD-CFAABB3BA7C1}" id="{E9858299-D5D1-4C3D-AD50-80D9FCDA1A97}">
    <text>Please enter date of transaction as per the date on your statement</text>
  </threadedComment>
  <threadedComment ref="F7" dT="2023-01-16T10:11:43.29" personId="{3CA71DAD-D2C7-47C7-8EDD-CFAABB3BA7C1}" id="{E263B5FE-8323-42DC-9C34-CAE3A0FFBC9A}">
    <text>The GL code consists of up to 12 digits as is made up of 3 digits for cost centre, 4 digits for detail code and optionally 5 digits for classification code (the three components are separated by /   An example code is 200/4020/20005</text>
  </threadedComment>
  <threadedComment ref="L7" dT="2023-01-16T10:42:23.53" personId="{3CA71DAD-D2C7-47C7-8EDD-CFAABB3BA7C1}" id="{C217BB40-C93C-4660-834F-DC3A6AC66C00}">
    <text>Please select most appropriate category from dropdown list</text>
  </threadedComment>
  <threadedComment ref="B8" dT="2023-01-16T10:32:33.72" personId="{3CA71DAD-D2C7-47C7-8EDD-CFAABB3BA7C1}" id="{41508CA7-013F-4E0E-8E11-DBD45E131618}">
    <text>Please select VAT code - see key below for definition of each code</text>
  </threadedComment>
  <threadedComment ref="C8" dT="2023-01-16T10:44:38.41" personId="{3CA71DAD-D2C7-47C7-8EDD-CFAABB3BA7C1}" id="{0F6E06F7-CE98-479A-8B85-49405B6FA9C1}">
    <text>Please enter same amount in Net and Gross amount columns if no VAT.  If there is VAT, please ensure net amount + VAT amount is equal to the Gross Amount</text>
  </threadedComment>
  <threadedComment ref="D8" dT="2023-01-16T10:45:06.89" personId="{3CA71DAD-D2C7-47C7-8EDD-CFAABB3BA7C1}" id="{8E453826-FBA6-4DC0-BC4F-29E16BB2446D}">
    <text>Please enter amount if VAT code R or S is selected</text>
  </threadedComment>
  <threadedComment ref="E8" dT="2023-01-16T10:45:41.53" personId="{3CA71DAD-D2C7-47C7-8EDD-CFAABB3BA7C1}" id="{1309513E-89F8-450C-AB71-1E538BEFD9A3}">
    <text>Please enter net amount (this will be the same as the gross amount if the gross amount does not include any vat)</text>
  </threadedComment>
  <threadedComment ref="C22" dT="2023-01-16T10:48:37.32" personId="{3CA71DAD-D2C7-47C7-8EDD-CFAABB3BA7C1}" id="{F2EFF024-B034-4451-B419-B18D491451A5}">
    <text>Please ensure this Total agrees to the total amount shown on your statement (and agrees to the sum of the VAT amount and Net Amount columns on this spreadsheet)</text>
  </threadedComment>
</ThreadedComments>
</file>

<file path=xl/threadedComments/threadedComment2.xml><?xml version="1.0" encoding="utf-8"?>
<ThreadedComments xmlns="http://schemas.microsoft.com/office/spreadsheetml/2018/threadedcomments" xmlns:x="http://schemas.openxmlformats.org/spreadsheetml/2006/main">
  <threadedComment ref="B1" dT="2023-01-16T10:16:48.48" personId="{3CA71DAD-D2C7-47C7-8EDD-CFAABB3BA7C1}" id="{6EF2E386-A8A4-4E8C-A24E-D693D7CA73C3}">
    <text>Please select Natwest credit card or Barclaycard procurement card depending on the card type you hold</text>
  </threadedComment>
  <threadedComment ref="B2" dT="2023-01-16T10:17:14.71" personId="{3CA71DAD-D2C7-47C7-8EDD-CFAABB3BA7C1}" id="{5B9E513E-AE5F-45C2-A988-51623AA443AC}">
    <text>Please enter your name</text>
  </threadedComment>
  <threadedComment ref="C3" dT="2023-01-16T10:13:18.86" personId="{3CA71DAD-D2C7-47C7-8EDD-CFAABB3BA7C1}" id="{5472E668-150D-4745-899E-4DEDB5EE2481}">
    <text>Natwest - Statement start date is 11th of the month; Barclaycards - Statement start date is 12th of the month</text>
  </threadedComment>
  <threadedComment ref="E3" dT="2023-01-16T10:13:18.86" personId="{3CA71DAD-D2C7-47C7-8EDD-CFAABB3BA7C1}" id="{15B65F7E-CB2A-43C3-87E3-6AAE78762195}">
    <text>Natwest - Statement end date is 10th of the month; Barclaycards - Statement end date is 11th of the month</text>
  </threadedComment>
  <threadedComment ref="A7" dT="2023-01-16T10:46:01.83" personId="{3CA71DAD-D2C7-47C7-8EDD-CFAABB3BA7C1}" id="{93360F7C-F321-4E01-A7B3-9BD2F50A589F}">
    <text>Please enter date of transaction as per the date on your statement</text>
  </threadedComment>
  <threadedComment ref="F7" dT="2023-01-16T10:11:43.29" personId="{3CA71DAD-D2C7-47C7-8EDD-CFAABB3BA7C1}" id="{4CA4327F-CDD6-497B-A103-281A6C8721BE}">
    <text>The GL code consists of up to 12 digits as is made up of 3 digits for cost centre, 4 digits for detail code and optionally 5 digits for classification code (the three components are separated by /   An example code is 200/4020/20005</text>
  </threadedComment>
  <threadedComment ref="L7" dT="2023-01-16T10:42:23.53" personId="{3CA71DAD-D2C7-47C7-8EDD-CFAABB3BA7C1}" id="{BF1B46C3-D888-4FFF-B673-F1C3E71405B3}">
    <text>Please select most appropriate category from dropdown list</text>
  </threadedComment>
  <threadedComment ref="B8" dT="2023-01-16T10:32:33.72" personId="{3CA71DAD-D2C7-47C7-8EDD-CFAABB3BA7C1}" id="{5BA33D6A-96C0-4CF8-85D9-9FC6424C3585}">
    <text>Please select VAT code - see key below for definition of each code</text>
  </threadedComment>
  <threadedComment ref="C8" dT="2023-01-16T10:44:38.41" personId="{3CA71DAD-D2C7-47C7-8EDD-CFAABB3BA7C1}" id="{A5B78290-8B5A-4823-817B-67A6BA6F3D9D}">
    <text>Please enter same amount in Net and Gross amount columns if no VAT.  If there is VAT, please ensure net amount + VAT amount is equal to the Gross Amount</text>
  </threadedComment>
  <threadedComment ref="D8" dT="2023-01-16T10:45:06.89" personId="{3CA71DAD-D2C7-47C7-8EDD-CFAABB3BA7C1}" id="{CCA952B6-D296-4238-A0CA-9CE22A4D83D3}">
    <text>Please enter amount if VAT code R or S is selected</text>
  </threadedComment>
  <threadedComment ref="E8" dT="2023-01-16T10:45:41.53" personId="{3CA71DAD-D2C7-47C7-8EDD-CFAABB3BA7C1}" id="{2EA7DA23-5725-48F6-BEB5-0A77EE4E73BA}">
    <text>Please enter net amount (this will be the same as the gross amount if the gross amount does not include any vat)</text>
  </threadedComment>
  <threadedComment ref="C22" dT="2023-01-16T10:48:37.32" personId="{3CA71DAD-D2C7-47C7-8EDD-CFAABB3BA7C1}" id="{E7D6CB97-33DD-4AF0-A81B-03FF43E82746}">
    <text>Please ensure this Total agrees to the total amount shown on your statement (and agrees to the sum of the VAT amount and Net Amount columns on this spreadsheet)</text>
  </threadedComment>
</ThreadedComments>
</file>

<file path=xl/threadedComments/threadedComment3.xml><?xml version="1.0" encoding="utf-8"?>
<ThreadedComments xmlns="http://schemas.microsoft.com/office/spreadsheetml/2018/threadedcomments" xmlns:x="http://schemas.openxmlformats.org/spreadsheetml/2006/main">
  <threadedComment ref="B1" dT="2023-01-16T10:16:48.48" personId="{3CA71DAD-D2C7-47C7-8EDD-CFAABB3BA7C1}" id="{69C1CA20-7B8D-47D8-8890-DD55CD482146}">
    <text>Please select Natwest credit card or Barclaycard procurement card depending on the card type you hold</text>
  </threadedComment>
  <threadedComment ref="B2" dT="2023-01-16T10:17:14.71" personId="{3CA71DAD-D2C7-47C7-8EDD-CFAABB3BA7C1}" id="{62349007-59BE-42F8-90E4-78939D05B6E9}">
    <text>Please enter your name</text>
  </threadedComment>
  <threadedComment ref="C3" dT="2023-01-16T10:13:18.86" personId="{3CA71DAD-D2C7-47C7-8EDD-CFAABB3BA7C1}" id="{BA449F1F-7AFD-49DE-B433-DDE608399284}">
    <text>Natwest - Statement start date is 11th of the month; Barclaycards - Statement start date is 12th of the month</text>
  </threadedComment>
  <threadedComment ref="E3" dT="2023-01-16T10:13:18.86" personId="{3CA71DAD-D2C7-47C7-8EDD-CFAABB3BA7C1}" id="{6D1E3F0F-207B-4D8F-A909-9CAAD8AF4D1F}">
    <text>Natwest - Statement end date is 10th of the month; Barclaycards - Statement end date is 11th of the month</text>
  </threadedComment>
  <threadedComment ref="A7" dT="2023-01-16T10:46:01.83" personId="{3CA71DAD-D2C7-47C7-8EDD-CFAABB3BA7C1}" id="{BAF6299D-FF28-4A59-8EEC-8FB72478AA43}">
    <text>Please enter date of transaction as per the date on your statement</text>
  </threadedComment>
  <threadedComment ref="F7" dT="2023-01-16T10:11:43.29" personId="{3CA71DAD-D2C7-47C7-8EDD-CFAABB3BA7C1}" id="{2E7D26D5-057C-4964-8F05-CFE457171D64}">
    <text>The GL code consists of up to 12 digits as is made up of 3 digits for cost centre, 4 digits for detail code and optionally 5 digits for classification code (the three components are separated by /   An example code is 200/4020/20005</text>
  </threadedComment>
  <threadedComment ref="L7" dT="2023-01-16T10:42:23.53" personId="{3CA71DAD-D2C7-47C7-8EDD-CFAABB3BA7C1}" id="{CC0137A4-6120-4070-B738-4146A209A67C}">
    <text>Please select most appropriate category from dropdown list</text>
  </threadedComment>
  <threadedComment ref="B8" dT="2023-01-16T10:32:33.72" personId="{3CA71DAD-D2C7-47C7-8EDD-CFAABB3BA7C1}" id="{628D5C46-A5CB-4D4B-B7C9-E7CFAE8DDA9B}">
    <text>Please select VAT code - see key below for definition of each code</text>
  </threadedComment>
  <threadedComment ref="C8" dT="2023-01-16T10:44:38.41" personId="{3CA71DAD-D2C7-47C7-8EDD-CFAABB3BA7C1}" id="{CD306254-AD94-45A6-A8B9-0A0764980449}">
    <text>Please enter same amount in Net and Gross amount columns if no VAT.  If there is VAT, please ensure net amount + VAT amount is equal to the Gross Amount</text>
  </threadedComment>
  <threadedComment ref="D8" dT="2023-01-16T10:45:06.89" personId="{3CA71DAD-D2C7-47C7-8EDD-CFAABB3BA7C1}" id="{FCBDE868-FC16-4404-B4C5-5F810EE9D752}">
    <text>Please enter amount if VAT code R or S is selected</text>
  </threadedComment>
  <threadedComment ref="E8" dT="2023-01-16T10:45:41.53" personId="{3CA71DAD-D2C7-47C7-8EDD-CFAABB3BA7C1}" id="{82399CAD-B22B-41BE-9A59-04405DEFF7DD}">
    <text>Please enter net amount (this will be the same as the gross amount if the gross amount does not include any vat)</text>
  </threadedComment>
  <threadedComment ref="C13" dT="2023-01-16T10:48:37.32" personId="{3CA71DAD-D2C7-47C7-8EDD-CFAABB3BA7C1}" id="{36AF0036-CC6E-4E56-A633-07D7F9DE7EBF}">
    <text>Please ensure this Total agrees to the total amount shown on your statement (and agrees to the sum of the VAT amount and Net Amount columns on this spreadsheet)</text>
  </threadedComment>
</ThreadedComments>
</file>

<file path=xl/threadedComments/threadedComment4.xml><?xml version="1.0" encoding="utf-8"?>
<ThreadedComments xmlns="http://schemas.microsoft.com/office/spreadsheetml/2018/threadedcomments" xmlns:x="http://schemas.openxmlformats.org/spreadsheetml/2006/main">
  <threadedComment ref="B1" dT="2023-01-16T10:16:48.48" personId="{3CA71DAD-D2C7-47C7-8EDD-CFAABB3BA7C1}" id="{DA66B80A-9F6F-4614-B152-F87CD08A6A01}">
    <text>Please select Natwest credit card or Barclaycard procurement card depending on the card type you hold</text>
  </threadedComment>
  <threadedComment ref="B2" dT="2023-01-16T10:17:14.71" personId="{3CA71DAD-D2C7-47C7-8EDD-CFAABB3BA7C1}" id="{6EF6DF9D-C389-4260-BB2A-B53446506124}">
    <text>Please enter your name</text>
  </threadedComment>
  <threadedComment ref="C3" dT="2023-01-16T10:13:18.86" personId="{3CA71DAD-D2C7-47C7-8EDD-CFAABB3BA7C1}" id="{3BB02A41-4F55-47B5-BCA2-14B70A8DE06A}">
    <text>Natwest - Statement start date is 11th of the month; Barclaycards - Statement start date is 12th of the month</text>
  </threadedComment>
  <threadedComment ref="E3" dT="2023-01-16T10:13:18.86" personId="{3CA71DAD-D2C7-47C7-8EDD-CFAABB3BA7C1}" id="{C9E53AD9-C983-4F4F-938B-054621426535}">
    <text>Natwest - Statement end date is 10th of the month; Barclaycards - Statement end date is 11th of the month</text>
  </threadedComment>
  <threadedComment ref="A7" dT="2023-01-16T10:46:01.83" personId="{3CA71DAD-D2C7-47C7-8EDD-CFAABB3BA7C1}" id="{5BF9AD1E-8AD2-4613-83C0-9F921277F719}">
    <text>Please enter date of transaction as per the date on your statement</text>
  </threadedComment>
  <threadedComment ref="F7" dT="2023-01-16T10:11:43.29" personId="{3CA71DAD-D2C7-47C7-8EDD-CFAABB3BA7C1}" id="{9D87E679-72CD-45E5-B382-ED0C96467ECD}">
    <text>The GL code consists of up to 12 digits as is made up of 3 digits for cost centre, 4 digits for detail code and optionally 5 digits for classification code (the three components are separated by /   An example code is 200/4020/20005</text>
  </threadedComment>
  <threadedComment ref="L7" dT="2023-01-16T10:42:23.53" personId="{3CA71DAD-D2C7-47C7-8EDD-CFAABB3BA7C1}" id="{C4D0F19F-0232-4461-9824-0C4126250A72}">
    <text>Please select most appropriate category from dropdown list</text>
  </threadedComment>
  <threadedComment ref="B8" dT="2023-01-16T10:32:33.72" personId="{3CA71DAD-D2C7-47C7-8EDD-CFAABB3BA7C1}" id="{4491F104-8402-4A25-BD7C-A1FD95B860B1}">
    <text>Please select VAT code - see key below for definition of each code</text>
  </threadedComment>
  <threadedComment ref="C8" dT="2023-01-16T10:44:38.41" personId="{3CA71DAD-D2C7-47C7-8EDD-CFAABB3BA7C1}" id="{01DC6C11-C5B8-4885-8A8C-5039580DF15D}">
    <text>Please enter same amount in Net and Gross amount columns if no VAT.  If there is VAT, please ensure net amount + VAT amount is equal to the Gross Amount</text>
  </threadedComment>
  <threadedComment ref="D8" dT="2023-01-16T10:45:06.89" personId="{3CA71DAD-D2C7-47C7-8EDD-CFAABB3BA7C1}" id="{9A8CE029-6965-40EF-B8FE-D9296640BE45}">
    <text>Please enter amount if VAT code R or S is selected</text>
  </threadedComment>
  <threadedComment ref="E8" dT="2023-01-16T10:45:41.53" personId="{3CA71DAD-D2C7-47C7-8EDD-CFAABB3BA7C1}" id="{CE5A326F-5651-4157-AADA-323D4F7F73FC}">
    <text>Please enter net amount (this will be the same as the gross amount if the gross amount does not include any vat)</text>
  </threadedComment>
  <threadedComment ref="C13" dT="2023-01-16T10:48:37.32" personId="{3CA71DAD-D2C7-47C7-8EDD-CFAABB3BA7C1}" id="{0E89E9A1-C6BE-49AC-A621-E3CF85D246CE}">
    <text>Please ensure this Total agrees to the total amount shown on your statement (and agrees to the sum of the VAT amount and Net Amount columns on this spreadsheet)</text>
  </threadedComment>
</ThreadedComments>
</file>

<file path=xl/threadedComments/threadedComment5.xml><?xml version="1.0" encoding="utf-8"?>
<ThreadedComments xmlns="http://schemas.microsoft.com/office/spreadsheetml/2018/threadedcomments" xmlns:x="http://schemas.openxmlformats.org/spreadsheetml/2006/main">
  <threadedComment ref="B1" dT="2023-01-16T10:16:48.48" personId="{3CA71DAD-D2C7-47C7-8EDD-CFAABB3BA7C1}" id="{91EE33AE-60BF-4511-9C21-FDDA9A046A1E}">
    <text>Please select Natwest credit card or Barclaycard procurement card depending on the card type you hold</text>
  </threadedComment>
  <threadedComment ref="B2" dT="2023-01-16T10:17:14.71" personId="{3CA71DAD-D2C7-47C7-8EDD-CFAABB3BA7C1}" id="{64DE26B3-EF0A-4FFA-A356-5A9BD0AEA7B6}">
    <text>Please enter your name</text>
  </threadedComment>
  <threadedComment ref="C3" dT="2023-01-16T10:13:18.86" personId="{3CA71DAD-D2C7-47C7-8EDD-CFAABB3BA7C1}" id="{C218A0D7-0628-4AC9-8D1C-F5CB65F2C0D1}">
    <text>Natwest - Statement start date is 11th of the month; Barclaycards - Statement start date is 12th of the month</text>
  </threadedComment>
  <threadedComment ref="E3" dT="2023-01-16T10:13:18.86" personId="{3CA71DAD-D2C7-47C7-8EDD-CFAABB3BA7C1}" id="{0A16821C-1307-49C0-B0D8-E339E81CB073}">
    <text>Natwest - Statement end date is 10th of the month; Barclaycards - Statement end date is 11th of the month</text>
  </threadedComment>
  <threadedComment ref="A7" dT="2023-01-16T10:46:01.83" personId="{3CA71DAD-D2C7-47C7-8EDD-CFAABB3BA7C1}" id="{28EE4FD8-A582-4287-8264-27F4890159A3}">
    <text>Please enter date of transaction as per the date on your statement</text>
  </threadedComment>
  <threadedComment ref="F7" dT="2023-01-16T10:11:43.29" personId="{3CA71DAD-D2C7-47C7-8EDD-CFAABB3BA7C1}" id="{A963DA81-481E-4A49-8895-F3EE74282DDC}">
    <text>The GL code consists of up to 12 digits as is made up of 3 digits for cost centre, 4 digits for detail code and optionally 5 digits for classification code (the three components are separated by /   An example code is 200/4020/20005</text>
  </threadedComment>
  <threadedComment ref="L7" dT="2023-01-16T10:42:23.53" personId="{3CA71DAD-D2C7-47C7-8EDD-CFAABB3BA7C1}" id="{0CDE563A-C96A-4F7D-B0CF-E699D3A98047}">
    <text>Please select most appropriate category from dropdown list</text>
  </threadedComment>
  <threadedComment ref="B8" dT="2023-01-16T10:32:33.72" personId="{3CA71DAD-D2C7-47C7-8EDD-CFAABB3BA7C1}" id="{78985E66-9D25-4479-82A2-E4EEF03B52DF}">
    <text>Please select VAT code - see key below for definition of each code</text>
  </threadedComment>
  <threadedComment ref="C8" dT="2023-01-16T10:44:38.41" personId="{3CA71DAD-D2C7-47C7-8EDD-CFAABB3BA7C1}" id="{2B5709A3-240D-44A4-A943-67B8813BC8F4}">
    <text>Please enter same amount in Net and Gross amount columns if no VAT.  If there is VAT, please ensure net amount + VAT amount is equal to the Gross Amount</text>
  </threadedComment>
  <threadedComment ref="D8" dT="2023-01-16T10:45:06.89" personId="{3CA71DAD-D2C7-47C7-8EDD-CFAABB3BA7C1}" id="{08DC137D-8568-43BD-AFFF-63A132974E0F}">
    <text>Please enter amount if VAT code R or S is selected</text>
  </threadedComment>
  <threadedComment ref="E8" dT="2023-01-16T10:45:41.53" personId="{3CA71DAD-D2C7-47C7-8EDD-CFAABB3BA7C1}" id="{3B48C30F-3CFB-4597-A712-2B5206D74F5E}">
    <text>Please enter net amount (this will be the same as the gross amount if the gross amount does not include any vat)</text>
  </threadedComment>
  <threadedComment ref="C22" dT="2023-01-16T10:48:37.32" personId="{3CA71DAD-D2C7-47C7-8EDD-CFAABB3BA7C1}" id="{6AD78448-B6FB-4C78-B9FB-B9091E14C9EE}">
    <text>Please ensure this Total agrees to the total amount shown on your statement (and agrees to the sum of the VAT amount and Net Amount columns on this spreadsheet)</text>
  </threadedComment>
</ThreadedComments>
</file>

<file path=xl/threadedComments/threadedComment6.xml><?xml version="1.0" encoding="utf-8"?>
<ThreadedComments xmlns="http://schemas.microsoft.com/office/spreadsheetml/2018/threadedcomments" xmlns:x="http://schemas.openxmlformats.org/spreadsheetml/2006/main">
  <threadedComment ref="B1" dT="2023-01-16T10:16:48.48" personId="{3CA71DAD-D2C7-47C7-8EDD-CFAABB3BA7C1}" id="{BA5ED704-8EEF-4198-9B80-208E4937695E}">
    <text>Please select Natwest credit card or Barclaycard procurement card depending on the card type you hold</text>
  </threadedComment>
  <threadedComment ref="B2" dT="2023-01-16T10:17:14.71" personId="{3CA71DAD-D2C7-47C7-8EDD-CFAABB3BA7C1}" id="{67058411-8F97-4B37-B6E5-2100B182EF49}">
    <text>Please enter your name</text>
  </threadedComment>
  <threadedComment ref="C3" dT="2023-01-16T10:13:18.86" personId="{3CA71DAD-D2C7-47C7-8EDD-CFAABB3BA7C1}" id="{D4DA1BA9-144C-482D-902B-B2BF75DC1D6C}">
    <text>Natwest - Statement start date is 11th of the month; Barclaycards - Statement start date is 12th of the month</text>
  </threadedComment>
  <threadedComment ref="E3" dT="2023-01-16T10:13:18.86" personId="{3CA71DAD-D2C7-47C7-8EDD-CFAABB3BA7C1}" id="{BF5E3D7E-F978-4E62-B0DE-181870C7DAED}">
    <text>Natwest - Statement end date is 10th of the month; Barclaycards - Statement end date is 11th of the month</text>
  </threadedComment>
  <threadedComment ref="A7" dT="2023-01-16T10:46:01.83" personId="{3CA71DAD-D2C7-47C7-8EDD-CFAABB3BA7C1}" id="{4E2B6A6B-9311-4349-B805-A9C585FB7BB9}">
    <text>Please enter date of transaction as per the date on your statement</text>
  </threadedComment>
  <threadedComment ref="F7" dT="2023-01-16T10:11:43.29" personId="{3CA71DAD-D2C7-47C7-8EDD-CFAABB3BA7C1}" id="{5187BAD9-AA56-4E74-B17C-CCFB9DE32755}">
    <text>The GL code consists of up to 12 digits as is made up of 3 digits for cost centre, 4 digits for detail code and optionally 5 digits for classification code (the three components are separated by /   An example code is 200/4020/20005</text>
  </threadedComment>
  <threadedComment ref="L7" dT="2023-01-16T10:42:23.53" personId="{3CA71DAD-D2C7-47C7-8EDD-CFAABB3BA7C1}" id="{12EF5914-AAAB-47F7-8B02-64919E0F1754}">
    <text>Please select most appropriate category from dropdown list</text>
  </threadedComment>
  <threadedComment ref="B8" dT="2023-01-16T10:32:33.72" personId="{3CA71DAD-D2C7-47C7-8EDD-CFAABB3BA7C1}" id="{DDF5E5D1-4DD5-4CC6-9308-2786A16734E9}">
    <text>Please select VAT code - see key below for definition of each code</text>
  </threadedComment>
  <threadedComment ref="C8" dT="2023-01-16T10:44:38.41" personId="{3CA71DAD-D2C7-47C7-8EDD-CFAABB3BA7C1}" id="{8492970B-28FF-4E51-BE03-CD9460F4B457}">
    <text>Please enter same amount in Net and Gross amount columns if no VAT.  If there is VAT, please ensure net amount + VAT amount is equal to the Gross Amount</text>
  </threadedComment>
  <threadedComment ref="D8" dT="2023-01-16T10:45:06.89" personId="{3CA71DAD-D2C7-47C7-8EDD-CFAABB3BA7C1}" id="{B409C68D-DE9B-4E6B-AD8F-8EF55FE73D96}">
    <text>Please enter amount if VAT code R or S is selected</text>
  </threadedComment>
  <threadedComment ref="E8" dT="2023-01-16T10:45:41.53" personId="{3CA71DAD-D2C7-47C7-8EDD-CFAABB3BA7C1}" id="{449CF36C-97DC-4CBD-8F5D-D0368DF0DBD8}">
    <text>Please enter net amount (this will be the same as the gross amount if the gross amount does not include any vat)</text>
  </threadedComment>
  <threadedComment ref="C22" dT="2023-01-16T10:48:37.32" personId="{3CA71DAD-D2C7-47C7-8EDD-CFAABB3BA7C1}" id="{C37A0DFD-70DE-4334-8834-A4991B2C6103}">
    <text>Please ensure this Total agrees to the total amount shown on your statement (and agrees to the sum of the VAT amount and Net Amount columns on this spreadsheet)</text>
  </threadedComment>
</ThreadedComments>
</file>

<file path=xl/threadedComments/threadedComment7.xml><?xml version="1.0" encoding="utf-8"?>
<ThreadedComments xmlns="http://schemas.microsoft.com/office/spreadsheetml/2018/threadedcomments" xmlns:x="http://schemas.openxmlformats.org/spreadsheetml/2006/main">
  <threadedComment ref="B1" dT="2023-01-16T10:16:48.48" personId="{3CA71DAD-D2C7-47C7-8EDD-CFAABB3BA7C1}" id="{649A8AE6-9905-4FD4-82C3-2317EBC618D8}">
    <text>Please select Natwest credit card or Barclaycard procurement card depending on the card type you hold</text>
  </threadedComment>
  <threadedComment ref="B2" dT="2023-01-16T10:17:14.71" personId="{3CA71DAD-D2C7-47C7-8EDD-CFAABB3BA7C1}" id="{D50D94FA-BF59-44B0-9AA7-6D800702A1B1}">
    <text>Please enter your name</text>
  </threadedComment>
  <threadedComment ref="C3" dT="2023-01-16T10:13:18.86" personId="{3CA71DAD-D2C7-47C7-8EDD-CFAABB3BA7C1}" id="{B9C68430-AD8A-461B-AAE8-5E9D4776051C}">
    <text>Natwest - Statement start date is 11th of the month; Barclaycards - Statement start date is 12th of the month</text>
  </threadedComment>
  <threadedComment ref="E3" dT="2023-01-16T10:13:18.86" personId="{3CA71DAD-D2C7-47C7-8EDD-CFAABB3BA7C1}" id="{42D699CA-7C62-401A-B0A4-C0BD2BD2D69E}">
    <text>Natwest - Statement end date is 10th of the month; Barclaycards - Statement end date is 11th of the month</text>
  </threadedComment>
  <threadedComment ref="A7" dT="2023-01-16T10:46:01.83" personId="{3CA71DAD-D2C7-47C7-8EDD-CFAABB3BA7C1}" id="{774C9B9A-EF51-47D0-BC6E-249D25901CDE}">
    <text>Please enter date of transaction as per the date on your statement</text>
  </threadedComment>
  <threadedComment ref="F7" dT="2023-01-16T10:11:43.29" personId="{3CA71DAD-D2C7-47C7-8EDD-CFAABB3BA7C1}" id="{6478F336-5AA1-4207-B82F-158F29976A40}">
    <text>The GL code consists of up to 12 digits as is made up of 3 digits for cost centre, 4 digits for detail code and optionally 5 digits for classification code (the three components are separated by /   An example code is 200/4020/20005</text>
  </threadedComment>
  <threadedComment ref="L7" dT="2023-01-16T10:42:23.53" personId="{3CA71DAD-D2C7-47C7-8EDD-CFAABB3BA7C1}" id="{C8CA6F99-6DCE-4C92-B791-3B69855E419B}">
    <text>Please select most appropriate category from dropdown list</text>
  </threadedComment>
  <threadedComment ref="B8" dT="2023-01-16T10:32:33.72" personId="{3CA71DAD-D2C7-47C7-8EDD-CFAABB3BA7C1}" id="{3BB7E660-F31C-4B22-8286-5F10FFA757AE}">
    <text>Please select VAT code - see key below for definition of each code</text>
  </threadedComment>
  <threadedComment ref="C8" dT="2023-01-16T10:44:38.41" personId="{3CA71DAD-D2C7-47C7-8EDD-CFAABB3BA7C1}" id="{16FBF490-0EB2-4BDD-9BC8-027FDE70C13F}">
    <text>Please enter same amount in Net and Gross amount columns if no VAT.  If there is VAT, please ensure net amount + VAT amount is equal to the Gross Amount</text>
  </threadedComment>
  <threadedComment ref="D8" dT="2023-01-16T10:45:06.89" personId="{3CA71DAD-D2C7-47C7-8EDD-CFAABB3BA7C1}" id="{193E648A-E5D9-4DCC-830E-2F6DD7B59C22}">
    <text>Please enter amount if VAT code R or S is selected</text>
  </threadedComment>
  <threadedComment ref="E8" dT="2023-01-16T10:45:41.53" personId="{3CA71DAD-D2C7-47C7-8EDD-CFAABB3BA7C1}" id="{9AECB137-00B0-45EB-B837-41067995B4AD}">
    <text>Please enter net amount (this will be the same as the gross amount if the gross amount does not include any vat)</text>
  </threadedComment>
  <threadedComment ref="C22" dT="2023-01-16T10:48:37.32" personId="{3CA71DAD-D2C7-47C7-8EDD-CFAABB3BA7C1}" id="{DB142205-728B-413E-BA44-2FAB29A9B088}">
    <text>Please ensure this Total agrees to the total amount shown on your statement (and agrees to the sum of the VAT amount and Net Amount columns on this spreadsheet)</text>
  </threadedComment>
</ThreadedComments>
</file>

<file path=xl/threadedComments/threadedComment8.xml><?xml version="1.0" encoding="utf-8"?>
<ThreadedComments xmlns="http://schemas.microsoft.com/office/spreadsheetml/2018/threadedcomments" xmlns:x="http://schemas.openxmlformats.org/spreadsheetml/2006/main">
  <threadedComment ref="B1" dT="2023-01-16T10:16:48.48" personId="{3CA71DAD-D2C7-47C7-8EDD-CFAABB3BA7C1}" id="{7F968A33-3A3E-40E1-BDB1-729E44EF2305}">
    <text>Please select Natwest credit card or Barclaycard procurement card depending on the card type you hold</text>
  </threadedComment>
  <threadedComment ref="B2" dT="2023-01-16T10:17:14.71" personId="{3CA71DAD-D2C7-47C7-8EDD-CFAABB3BA7C1}" id="{E90C4C4B-A3A8-4639-A3A8-882836DD5194}">
    <text>Please enter your name</text>
  </threadedComment>
  <threadedComment ref="C3" dT="2023-01-16T10:13:18.86" personId="{3CA71DAD-D2C7-47C7-8EDD-CFAABB3BA7C1}" id="{D3D6E3D7-2117-4137-84B0-FB9948D826FA}">
    <text>Natwest - Statement start date is 11th of the month; Barclaycards - Statement start date is 12th of the month</text>
  </threadedComment>
  <threadedComment ref="E3" dT="2023-01-16T10:13:18.86" personId="{3CA71DAD-D2C7-47C7-8EDD-CFAABB3BA7C1}" id="{EE52B4E6-02DF-4668-ABD8-1223C26030D5}">
    <text>Natwest - Statement end date is 10th of the month; Barclaycards - Statement end date is 11th of the month</text>
  </threadedComment>
  <threadedComment ref="A7" dT="2023-01-16T10:46:01.83" personId="{3CA71DAD-D2C7-47C7-8EDD-CFAABB3BA7C1}" id="{9A0F3017-9FFE-4292-867A-3D93F326F7C8}">
    <text>Please enter date of transaction as per the date on your statement</text>
  </threadedComment>
  <threadedComment ref="F7" dT="2023-01-16T10:11:43.29" personId="{3CA71DAD-D2C7-47C7-8EDD-CFAABB3BA7C1}" id="{DACF12E8-9683-43D2-B64C-CE3486C8A6CC}">
    <text>The GL code consists of up to 12 digits as is made up of 3 digits for cost centre, 4 digits for detail code and optionally 5 digits for classification code (the three components are separated by /   An example code is 200/4020/20005</text>
  </threadedComment>
  <threadedComment ref="L7" dT="2023-01-16T10:42:23.53" personId="{3CA71DAD-D2C7-47C7-8EDD-CFAABB3BA7C1}" id="{9A5332EF-50C6-4022-8CB8-638F812BFFE9}">
    <text>Please select most appropriate category from dropdown list</text>
  </threadedComment>
  <threadedComment ref="B8" dT="2023-01-16T10:32:33.72" personId="{3CA71DAD-D2C7-47C7-8EDD-CFAABB3BA7C1}" id="{B4E126BE-925B-4BCF-8C4D-89E4A8B5B0A6}">
    <text>Please select VAT code - see key below for definition of each code</text>
  </threadedComment>
  <threadedComment ref="C8" dT="2023-01-16T10:44:38.41" personId="{3CA71DAD-D2C7-47C7-8EDD-CFAABB3BA7C1}" id="{8A464109-36AF-48BC-AC23-11AB2651C97B}">
    <text>Please enter same amount in Net and Gross amount columns if no VAT.  If there is VAT, please ensure net amount + VAT amount is equal to the Gross Amount</text>
  </threadedComment>
  <threadedComment ref="D8" dT="2023-01-16T10:45:06.89" personId="{3CA71DAD-D2C7-47C7-8EDD-CFAABB3BA7C1}" id="{F14A1832-F6EE-448D-AE26-12C020C92D0C}">
    <text>Please enter amount if VAT code R or S is selected</text>
  </threadedComment>
  <threadedComment ref="E8" dT="2023-01-16T10:45:41.53" personId="{3CA71DAD-D2C7-47C7-8EDD-CFAABB3BA7C1}" id="{EF16434A-D437-4623-838D-C29D2E4AAF2B}">
    <text>Please enter net amount (this will be the same as the gross amount if the gross amount does not include any vat)</text>
  </threadedComment>
  <threadedComment ref="C22" dT="2023-01-16T10:48:37.32" personId="{3CA71DAD-D2C7-47C7-8EDD-CFAABB3BA7C1}" id="{30A0CFCE-966E-4B2E-997F-080E67386C6D}">
    <text>Please ensure this Total agrees to the total amount shown on your statement (and agrees to the sum of the VAT amount and Net Amount columns on this spreadsheet)</text>
  </threadedComment>
</ThreadedComments>
</file>

<file path=xl/threadedComments/threadedComment9.xml><?xml version="1.0" encoding="utf-8"?>
<ThreadedComments xmlns="http://schemas.microsoft.com/office/spreadsheetml/2018/threadedcomments" xmlns:x="http://schemas.openxmlformats.org/spreadsheetml/2006/main">
  <threadedComment ref="B1" dT="2023-01-16T10:16:48.48" personId="{3CA71DAD-D2C7-47C7-8EDD-CFAABB3BA7C1}" id="{B39D974F-16C0-401B-9865-475E78D05925}">
    <text>Please select Natwest credit card or Barclaycard procurement card depending on the card type you hold</text>
  </threadedComment>
  <threadedComment ref="B2" dT="2023-01-16T10:17:14.71" personId="{3CA71DAD-D2C7-47C7-8EDD-CFAABB3BA7C1}" id="{0AC05521-5DE3-4C74-9ACA-2E8DC71428EC}">
    <text>Please enter your name</text>
  </threadedComment>
  <threadedComment ref="C3" dT="2023-01-16T10:13:18.86" personId="{3CA71DAD-D2C7-47C7-8EDD-CFAABB3BA7C1}" id="{0D8D029F-58ED-4067-8516-AE013982538A}">
    <text>Natwest - Statement start date is 11th of the month; Barclaycards - Statement start date is 12th of the month</text>
  </threadedComment>
  <threadedComment ref="E3" dT="2023-01-16T10:13:18.86" personId="{3CA71DAD-D2C7-47C7-8EDD-CFAABB3BA7C1}" id="{A94DD852-808D-4B33-997C-0A2347D89437}">
    <text>Natwest - Statement end date is 10th of the month; Barclaycards - Statement end date is 11th of the month</text>
  </threadedComment>
  <threadedComment ref="A7" dT="2023-01-16T10:46:01.83" personId="{3CA71DAD-D2C7-47C7-8EDD-CFAABB3BA7C1}" id="{6378C03F-84B9-45B1-A002-195D8DDC6B32}">
    <text>Please enter date of transaction as per the date on your statement</text>
  </threadedComment>
  <threadedComment ref="F7" dT="2023-01-16T10:11:43.29" personId="{3CA71DAD-D2C7-47C7-8EDD-CFAABB3BA7C1}" id="{0F8072C1-9C1D-44D1-8E5C-C07EE02B5225}">
    <text>The GL code consists of up to 12 digits as is made up of 3 digits for cost centre, 4 digits for detail code and optionally 5 digits for classification code (the three components are separated by /   An example code is 200/4020/20005</text>
  </threadedComment>
  <threadedComment ref="L7" dT="2023-01-16T10:42:23.53" personId="{3CA71DAD-D2C7-47C7-8EDD-CFAABB3BA7C1}" id="{93243A9E-2EC3-4ED1-9D46-BA08C9E63FA9}">
    <text>Please select most appropriate category from dropdown list</text>
  </threadedComment>
  <threadedComment ref="B8" dT="2023-01-16T10:32:33.72" personId="{3CA71DAD-D2C7-47C7-8EDD-CFAABB3BA7C1}" id="{FDAF714F-5ECB-4790-8615-2C0D5F7B3C3C}">
    <text>Please select VAT code - see key below for definition of each code</text>
  </threadedComment>
  <threadedComment ref="C8" dT="2023-01-16T10:44:38.41" personId="{3CA71DAD-D2C7-47C7-8EDD-CFAABB3BA7C1}" id="{6BB42594-6E25-4789-8947-ABFB99314406}">
    <text>Please enter same amount in Net and Gross amount columns if no VAT.  If there is VAT, please ensure net amount + VAT amount is equal to the Gross Amount</text>
  </threadedComment>
  <threadedComment ref="D8" dT="2023-01-16T10:45:06.89" personId="{3CA71DAD-D2C7-47C7-8EDD-CFAABB3BA7C1}" id="{9F3CD2A2-A6A5-4FC9-907C-3D8BC78E3F04}">
    <text>Please enter amount if VAT code R or S is selected</text>
  </threadedComment>
  <threadedComment ref="E8" dT="2023-01-16T10:45:41.53" personId="{3CA71DAD-D2C7-47C7-8EDD-CFAABB3BA7C1}" id="{7CCB9CE8-29E7-4F26-BF37-7042862AA462}">
    <text>Please enter net amount (this will be the same as the gross amount if the gross amount does not include any vat)</text>
  </threadedComment>
  <threadedComment ref="C22" dT="2023-01-16T10:48:37.32" personId="{3CA71DAD-D2C7-47C7-8EDD-CFAABB3BA7C1}" id="{08D86BE6-0153-4B4D-BFD3-7DCDED838BCB}">
    <text>Please ensure this Total agrees to the total amount shown on your statement (and agrees to the sum of the VAT amount and Net Amount columns on this spreadsheet)</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10.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0.bin"/><Relationship Id="rId4" Type="http://schemas.microsoft.com/office/2017/10/relationships/threadedComment" Target="../threadedComments/threadedComment10.xml"/></Relationships>
</file>

<file path=xl/worksheets/_rels/sheet11.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1.bin"/><Relationship Id="rId4" Type="http://schemas.microsoft.com/office/2017/10/relationships/threadedComment" Target="../threadedComments/threadedComment11.xml"/></Relationships>
</file>

<file path=xl/worksheets/_rels/sheet12.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2.bin"/><Relationship Id="rId4" Type="http://schemas.microsoft.com/office/2017/10/relationships/threadedComment" Target="../threadedComments/threadedComment12.xml"/></Relationships>
</file>

<file path=xl/worksheets/_rels/sheet13.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printerSettings" Target="../printerSettings/printerSettings13.bin"/><Relationship Id="rId4" Type="http://schemas.microsoft.com/office/2017/10/relationships/threadedComment" Target="../threadedComments/threadedComment13.xml"/></Relationships>
</file>

<file path=xl/worksheets/_rels/sheet14.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4.vml"/><Relationship Id="rId1" Type="http://schemas.openxmlformats.org/officeDocument/2006/relationships/printerSettings" Target="../printerSettings/printerSettings14.bin"/><Relationship Id="rId4" Type="http://schemas.microsoft.com/office/2017/10/relationships/threadedComment" Target="../threadedComments/threadedComment14.xml"/></Relationships>
</file>

<file path=xl/worksheets/_rels/sheet15.xml.rels><?xml version="1.0" encoding="UTF-8" standalone="yes"?>
<Relationships xmlns="http://schemas.openxmlformats.org/package/2006/relationships"><Relationship Id="rId3" Type="http://schemas.openxmlformats.org/officeDocument/2006/relationships/comments" Target="../comments15.xml"/><Relationship Id="rId2" Type="http://schemas.openxmlformats.org/officeDocument/2006/relationships/vmlDrawing" Target="../drawings/vmlDrawing15.vml"/><Relationship Id="rId1" Type="http://schemas.openxmlformats.org/officeDocument/2006/relationships/printerSettings" Target="../printerSettings/printerSettings15.bin"/><Relationship Id="rId4" Type="http://schemas.microsoft.com/office/2017/10/relationships/threadedComment" Target="../threadedComments/threadedComment15.xml"/></Relationships>
</file>

<file path=xl/worksheets/_rels/sheet16.xml.rels><?xml version="1.0" encoding="UTF-8" standalone="yes"?>
<Relationships xmlns="http://schemas.openxmlformats.org/package/2006/relationships"><Relationship Id="rId3" Type="http://schemas.openxmlformats.org/officeDocument/2006/relationships/comments" Target="../comments16.xml"/><Relationship Id="rId2" Type="http://schemas.openxmlformats.org/officeDocument/2006/relationships/vmlDrawing" Target="../drawings/vmlDrawing16.vml"/><Relationship Id="rId1" Type="http://schemas.openxmlformats.org/officeDocument/2006/relationships/printerSettings" Target="../printerSettings/printerSettings16.bin"/><Relationship Id="rId4" Type="http://schemas.microsoft.com/office/2017/10/relationships/threadedComment" Target="../threadedComments/threadedComment16.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 Id="rId4" Type="http://schemas.microsoft.com/office/2017/10/relationships/threadedComment" Target="../threadedComments/threadedComment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 Id="rId4" Type="http://schemas.microsoft.com/office/2017/10/relationships/threadedComment" Target="../threadedComments/threadedComment3.xml"/></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 Id="rId4" Type="http://schemas.microsoft.com/office/2017/10/relationships/threadedComment" Target="../threadedComments/threadedComment4.xml"/></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 Id="rId4" Type="http://schemas.microsoft.com/office/2017/10/relationships/threadedComment" Target="../threadedComments/threadedComment5.xml"/></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 Id="rId4" Type="http://schemas.microsoft.com/office/2017/10/relationships/threadedComment" Target="../threadedComments/threadedComment6.xml"/></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7.bin"/><Relationship Id="rId4" Type="http://schemas.microsoft.com/office/2017/10/relationships/threadedComment" Target="../threadedComments/threadedComment7.xml"/></Relationships>
</file>

<file path=xl/worksheets/_rels/sheet8.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8.bin"/><Relationship Id="rId4" Type="http://schemas.microsoft.com/office/2017/10/relationships/threadedComment" Target="../threadedComments/threadedComment8.xml"/></Relationships>
</file>

<file path=xl/worksheets/_rels/sheet9.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9.bin"/><Relationship Id="rId4" Type="http://schemas.microsoft.com/office/2017/10/relationships/threadedComment" Target="../threadedComments/threadedComment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C92857-FFCD-4ADA-8ECD-7CC1062524DD}">
  <sheetPr>
    <tabColor theme="4"/>
  </sheetPr>
  <dimension ref="A1:X33"/>
  <sheetViews>
    <sheetView topLeftCell="A16" workbookViewId="0">
      <selection activeCell="A31" sqref="A1:L31"/>
    </sheetView>
  </sheetViews>
  <sheetFormatPr defaultColWidth="9.140625" defaultRowHeight="12.75" outlineLevelCol="1" x14ac:dyDescent="0.2"/>
  <cols>
    <col min="1" max="1" width="20.7109375" customWidth="1"/>
    <col min="2" max="2" width="10.7109375" customWidth="1"/>
    <col min="3" max="3" width="22.7109375" customWidth="1"/>
    <col min="4" max="5" width="20.7109375" customWidth="1"/>
    <col min="6" max="6" width="8.42578125" customWidth="1"/>
    <col min="7" max="7" width="9" customWidth="1"/>
    <col min="8" max="8" width="11.7109375" bestFit="1" customWidth="1"/>
    <col min="9" max="9" width="29.7109375" customWidth="1"/>
    <col min="10" max="10" width="60.42578125" bestFit="1" customWidth="1"/>
    <col min="11" max="11" width="27.42578125" customWidth="1"/>
    <col min="12" max="12" width="36.42578125" bestFit="1" customWidth="1"/>
    <col min="14" max="17" width="0" hidden="1" customWidth="1" outlineLevel="1"/>
    <col min="18" max="18" width="9.140625" collapsed="1"/>
  </cols>
  <sheetData>
    <row r="1" spans="1:24" s="58" customFormat="1" ht="18" x14ac:dyDescent="0.25">
      <c r="A1" s="55" t="s">
        <v>86</v>
      </c>
      <c r="B1" s="179" t="s">
        <v>84</v>
      </c>
      <c r="C1" s="180"/>
      <c r="D1" s="180"/>
      <c r="E1" s="56"/>
      <c r="F1" s="56"/>
      <c r="G1" s="56"/>
      <c r="H1" s="56"/>
      <c r="I1" s="56"/>
      <c r="J1" s="57"/>
      <c r="K1" s="57"/>
      <c r="L1" s="57"/>
    </row>
    <row r="2" spans="1:24" s="58" customFormat="1" ht="18" x14ac:dyDescent="0.25">
      <c r="A2" s="59" t="s">
        <v>87</v>
      </c>
      <c r="B2" s="179" t="s">
        <v>186</v>
      </c>
      <c r="C2" s="180"/>
      <c r="D2" s="180"/>
      <c r="E2" s="60"/>
      <c r="F2" s="60"/>
      <c r="G2" s="60"/>
      <c r="H2" s="60"/>
      <c r="I2" s="60"/>
    </row>
    <row r="3" spans="1:24" s="58" customFormat="1" ht="36" x14ac:dyDescent="0.25">
      <c r="A3" s="61" t="s">
        <v>88</v>
      </c>
      <c r="B3" s="62" t="s">
        <v>3</v>
      </c>
      <c r="C3" s="63">
        <v>45089</v>
      </c>
      <c r="D3" s="62" t="s">
        <v>4</v>
      </c>
      <c r="E3" s="63">
        <v>45118</v>
      </c>
      <c r="F3" s="64"/>
    </row>
    <row r="4" spans="1:24" s="58" customFormat="1" ht="18.75" thickBot="1" x14ac:dyDescent="0.3">
      <c r="A4" s="65"/>
      <c r="B4" s="65"/>
      <c r="C4" s="65"/>
      <c r="D4" s="65"/>
      <c r="E4" s="65"/>
      <c r="F4" s="66"/>
      <c r="G4" s="66"/>
      <c r="H4" s="66"/>
      <c r="I4" s="65"/>
      <c r="J4" s="65"/>
      <c r="K4" s="65"/>
    </row>
    <row r="5" spans="1:24" s="58" customFormat="1" ht="18.75" thickBot="1" x14ac:dyDescent="0.3">
      <c r="A5" s="181" t="s">
        <v>89</v>
      </c>
      <c r="B5" s="182"/>
      <c r="C5" s="182"/>
      <c r="D5" s="182"/>
      <c r="E5" s="182"/>
      <c r="F5" s="182"/>
      <c r="G5" s="182"/>
      <c r="H5" s="182"/>
      <c r="I5" s="182"/>
      <c r="J5" s="182"/>
      <c r="K5" s="182"/>
      <c r="L5" s="183"/>
    </row>
    <row r="6" spans="1:24" s="58" customFormat="1" ht="18" x14ac:dyDescent="0.25">
      <c r="A6" s="65"/>
      <c r="B6" s="65"/>
      <c r="C6" s="65"/>
      <c r="D6" s="65"/>
      <c r="E6" s="65"/>
      <c r="F6" s="66"/>
      <c r="G6" s="66"/>
      <c r="H6" s="66"/>
      <c r="I6" s="65"/>
      <c r="J6" s="65"/>
      <c r="K6" s="65"/>
      <c r="L6" s="67"/>
    </row>
    <row r="7" spans="1:24" s="58" customFormat="1" ht="18" x14ac:dyDescent="0.25">
      <c r="A7" s="184" t="s">
        <v>90</v>
      </c>
      <c r="B7" s="68" t="s">
        <v>6</v>
      </c>
      <c r="C7" s="68" t="s">
        <v>7</v>
      </c>
      <c r="D7" s="68" t="s">
        <v>6</v>
      </c>
      <c r="E7" s="68" t="s">
        <v>9</v>
      </c>
      <c r="F7" s="187" t="s">
        <v>91</v>
      </c>
      <c r="G7" s="188"/>
      <c r="H7" s="189"/>
      <c r="I7" s="190" t="s">
        <v>92</v>
      </c>
      <c r="J7" s="190" t="s">
        <v>93</v>
      </c>
      <c r="K7" s="193" t="s">
        <v>94</v>
      </c>
      <c r="L7" s="196" t="s">
        <v>13</v>
      </c>
      <c r="M7" s="69"/>
      <c r="N7" s="69"/>
      <c r="O7" s="69"/>
      <c r="P7" s="69"/>
      <c r="Q7" s="69"/>
      <c r="R7" s="69"/>
      <c r="S7" s="69"/>
      <c r="T7" s="69"/>
      <c r="U7" s="69"/>
      <c r="V7" s="69"/>
      <c r="W7" s="69"/>
      <c r="X7" s="69"/>
    </row>
    <row r="8" spans="1:24" s="58" customFormat="1" ht="18" x14ac:dyDescent="0.25">
      <c r="A8" s="185"/>
      <c r="B8" s="70" t="s">
        <v>14</v>
      </c>
      <c r="C8" s="70" t="s">
        <v>15</v>
      </c>
      <c r="D8" s="70" t="s">
        <v>15</v>
      </c>
      <c r="E8" s="70" t="s">
        <v>15</v>
      </c>
      <c r="F8" s="199" t="s">
        <v>95</v>
      </c>
      <c r="G8" s="200"/>
      <c r="H8" s="201"/>
      <c r="I8" s="191"/>
      <c r="J8" s="191"/>
      <c r="K8" s="194"/>
      <c r="L8" s="197"/>
      <c r="M8" s="69"/>
      <c r="N8" s="69"/>
      <c r="O8" s="69"/>
      <c r="P8" s="69"/>
      <c r="Q8" s="69"/>
      <c r="R8" s="69"/>
      <c r="S8" s="69"/>
      <c r="T8" s="69"/>
      <c r="U8" s="69"/>
      <c r="V8" s="69"/>
      <c r="W8" s="69"/>
      <c r="X8" s="69"/>
    </row>
    <row r="9" spans="1:24" s="58" customFormat="1" ht="18" x14ac:dyDescent="0.25">
      <c r="A9" s="186"/>
      <c r="B9" s="71"/>
      <c r="C9" s="71" t="s">
        <v>18</v>
      </c>
      <c r="D9" s="71" t="s">
        <v>18</v>
      </c>
      <c r="E9" s="71" t="s">
        <v>18</v>
      </c>
      <c r="F9" s="202"/>
      <c r="G9" s="203"/>
      <c r="H9" s="204"/>
      <c r="I9" s="192"/>
      <c r="J9" s="192"/>
      <c r="K9" s="195"/>
      <c r="L9" s="198"/>
    </row>
    <row r="10" spans="1:24" s="58" customFormat="1" ht="18" x14ac:dyDescent="0.25">
      <c r="A10" s="72"/>
      <c r="B10" s="71"/>
      <c r="C10" s="71"/>
      <c r="D10" s="71"/>
      <c r="E10" s="71"/>
      <c r="F10" s="71"/>
      <c r="G10" s="71"/>
      <c r="H10" s="71"/>
      <c r="I10" s="71"/>
      <c r="J10" s="73"/>
      <c r="K10" s="74"/>
      <c r="L10" s="74"/>
    </row>
    <row r="11" spans="1:24" s="58" customFormat="1" ht="18.75" x14ac:dyDescent="0.3">
      <c r="A11" s="75">
        <v>45097</v>
      </c>
      <c r="B11" s="76" t="s">
        <v>83</v>
      </c>
      <c r="C11" s="77">
        <v>94.81</v>
      </c>
      <c r="D11" s="77">
        <v>4.74</v>
      </c>
      <c r="E11" s="77">
        <v>90.07</v>
      </c>
      <c r="F11" s="169">
        <v>7.5793462813832313E-2</v>
      </c>
      <c r="G11" s="170"/>
      <c r="H11" s="171"/>
      <c r="I11" s="78" t="s">
        <v>182</v>
      </c>
      <c r="J11" s="79" t="s">
        <v>183</v>
      </c>
      <c r="K11" s="80" t="s">
        <v>184</v>
      </c>
      <c r="L11" s="80" t="s">
        <v>185</v>
      </c>
      <c r="N11" s="58" t="b">
        <f>OR(F11&lt;100,LEN(F11)=2)</f>
        <v>1</v>
      </c>
      <c r="O11" s="58" t="b">
        <f>OR(G11&lt;1000,LEN(G11)=3)</f>
        <v>1</v>
      </c>
      <c r="P11" s="58" t="b">
        <f>IF(H11&lt;1000,TRUE)</f>
        <v>1</v>
      </c>
      <c r="Q11" s="58" t="e">
        <f>OR(#REF!&lt;100000,LEN(#REF!)=5)</f>
        <v>#REF!</v>
      </c>
    </row>
    <row r="12" spans="1:24" s="58" customFormat="1" ht="18.75" x14ac:dyDescent="0.3">
      <c r="A12" s="75"/>
      <c r="B12" s="76"/>
      <c r="C12" s="77"/>
      <c r="D12" s="77"/>
      <c r="E12" s="77"/>
      <c r="F12" s="81"/>
      <c r="G12" s="83"/>
      <c r="H12" s="82"/>
      <c r="I12" s="78"/>
      <c r="J12" s="79"/>
      <c r="K12" s="80"/>
      <c r="L12" s="80"/>
    </row>
    <row r="13" spans="1:24" s="58" customFormat="1" ht="18.75" x14ac:dyDescent="0.3">
      <c r="A13" s="75"/>
      <c r="B13" s="76"/>
      <c r="C13" s="77"/>
      <c r="D13" s="77"/>
      <c r="E13" s="77"/>
      <c r="F13" s="81"/>
      <c r="G13" s="83"/>
      <c r="H13" s="82"/>
      <c r="I13" s="78"/>
      <c r="J13" s="79"/>
      <c r="K13" s="80"/>
      <c r="L13" s="80"/>
    </row>
    <row r="14" spans="1:24" s="58" customFormat="1" ht="18.75" x14ac:dyDescent="0.3">
      <c r="A14" s="75"/>
      <c r="B14" s="76"/>
      <c r="C14" s="77"/>
      <c r="D14" s="77"/>
      <c r="E14" s="77"/>
      <c r="F14" s="81"/>
      <c r="G14" s="83"/>
      <c r="H14" s="82"/>
      <c r="I14" s="78"/>
      <c r="J14" s="79"/>
      <c r="K14" s="80"/>
      <c r="L14" s="80"/>
    </row>
    <row r="15" spans="1:24" s="58" customFormat="1" ht="18.75" x14ac:dyDescent="0.3">
      <c r="A15" s="75"/>
      <c r="B15" s="76"/>
      <c r="C15" s="77"/>
      <c r="D15" s="77"/>
      <c r="E15" s="77"/>
      <c r="F15" s="81"/>
      <c r="G15" s="83"/>
      <c r="H15" s="82"/>
      <c r="I15" s="78"/>
      <c r="J15" s="79"/>
      <c r="K15" s="80"/>
      <c r="L15" s="80"/>
    </row>
    <row r="16" spans="1:24" s="58" customFormat="1" ht="18.75" x14ac:dyDescent="0.3">
      <c r="A16" s="75"/>
      <c r="B16" s="76"/>
      <c r="C16" s="77"/>
      <c r="D16" s="77"/>
      <c r="E16" s="77"/>
      <c r="F16" s="81"/>
      <c r="G16" s="83"/>
      <c r="H16" s="82"/>
      <c r="I16" s="78"/>
      <c r="J16" s="79"/>
      <c r="K16" s="80"/>
      <c r="L16" s="80"/>
    </row>
    <row r="17" spans="1:17" s="58" customFormat="1" ht="18.75" x14ac:dyDescent="0.3">
      <c r="A17" s="75"/>
      <c r="B17" s="76"/>
      <c r="C17" s="77"/>
      <c r="D17" s="77"/>
      <c r="E17" s="77"/>
      <c r="F17" s="81"/>
      <c r="G17" s="83"/>
      <c r="H17" s="82"/>
      <c r="I17" s="78"/>
      <c r="J17" s="79"/>
      <c r="K17" s="80"/>
      <c r="L17" s="80"/>
    </row>
    <row r="18" spans="1:17" s="58" customFormat="1" ht="18.75" x14ac:dyDescent="0.3">
      <c r="A18" s="75"/>
      <c r="B18" s="76"/>
      <c r="C18" s="77"/>
      <c r="D18" s="77"/>
      <c r="E18" s="77"/>
      <c r="F18" s="81"/>
      <c r="G18" s="83"/>
      <c r="H18" s="82"/>
      <c r="I18" s="78"/>
      <c r="J18" s="79"/>
      <c r="K18" s="80"/>
      <c r="L18" s="80"/>
    </row>
    <row r="19" spans="1:17" s="58" customFormat="1" ht="18.75" x14ac:dyDescent="0.3">
      <c r="A19" s="75"/>
      <c r="B19" s="76"/>
      <c r="C19" s="77"/>
      <c r="D19" s="77"/>
      <c r="E19" s="77"/>
      <c r="F19" s="81"/>
      <c r="G19" s="83"/>
      <c r="H19" s="82"/>
      <c r="I19" s="78"/>
      <c r="J19" s="79"/>
      <c r="K19" s="80"/>
      <c r="L19" s="80"/>
    </row>
    <row r="20" spans="1:17" s="58" customFormat="1" ht="18.75" x14ac:dyDescent="0.3">
      <c r="A20" s="75"/>
      <c r="B20" s="76"/>
      <c r="C20" s="77"/>
      <c r="D20" s="77"/>
      <c r="E20" s="77"/>
      <c r="F20" s="169"/>
      <c r="G20" s="170"/>
      <c r="H20" s="171"/>
      <c r="I20" s="78"/>
      <c r="J20" s="79"/>
      <c r="K20" s="80"/>
      <c r="L20" s="80"/>
      <c r="N20" s="58" t="b">
        <f>OR(F20&lt;100,LEN(F20)=2)</f>
        <v>1</v>
      </c>
      <c r="O20" s="58" t="b">
        <f>OR(G20&lt;1000,LEN(G20)=3)</f>
        <v>1</v>
      </c>
      <c r="P20" s="58" t="b">
        <f>IF(H20&lt;1000,TRUE)</f>
        <v>1</v>
      </c>
      <c r="Q20" s="58" t="e">
        <f>OR(#REF!&lt;100000,LEN(#REF!)=5)</f>
        <v>#REF!</v>
      </c>
    </row>
    <row r="21" spans="1:17" s="58" customFormat="1" ht="18.75" x14ac:dyDescent="0.3">
      <c r="A21" s="75"/>
      <c r="B21" s="76"/>
      <c r="C21" s="77"/>
      <c r="D21" s="77"/>
      <c r="E21" s="77"/>
      <c r="F21" s="169"/>
      <c r="G21" s="170"/>
      <c r="H21" s="171"/>
      <c r="I21" s="78"/>
      <c r="J21" s="79"/>
      <c r="K21" s="80"/>
      <c r="L21" s="80"/>
      <c r="N21" s="58" t="b">
        <f>OR(F21&lt;100,LEN(F21)=2)</f>
        <v>1</v>
      </c>
      <c r="O21" s="58" t="b">
        <f>OR(G21&lt;1000,LEN(G21)=3)</f>
        <v>1</v>
      </c>
      <c r="P21" s="58" t="b">
        <f>IF(H21&lt;1000,TRUE)</f>
        <v>1</v>
      </c>
      <c r="Q21" s="58" t="e">
        <f>OR(#REF!&lt;100000,LEN(#REF!)=5)</f>
        <v>#REF!</v>
      </c>
    </row>
    <row r="22" spans="1:17" s="58" customFormat="1" ht="18.75" thickBot="1" x14ac:dyDescent="0.3">
      <c r="A22" s="172" t="s">
        <v>96</v>
      </c>
      <c r="B22" s="173"/>
      <c r="C22" s="84">
        <f>SUM(C11:C21)</f>
        <v>94.81</v>
      </c>
      <c r="D22" s="84">
        <f>SUM(D11:D21)</f>
        <v>4.74</v>
      </c>
      <c r="E22" s="84">
        <f>SUM(E11:E21)</f>
        <v>90.07</v>
      </c>
      <c r="F22" s="174"/>
      <c r="G22" s="175"/>
      <c r="H22" s="176"/>
      <c r="I22" s="85"/>
      <c r="J22" s="86"/>
      <c r="K22" s="87"/>
      <c r="L22" s="88"/>
    </row>
    <row r="25" spans="1:17" s="89" customFormat="1" ht="15.75" x14ac:dyDescent="0.25">
      <c r="B25" s="177" t="s">
        <v>97</v>
      </c>
      <c r="C25" s="178"/>
    </row>
    <row r="26" spans="1:17" s="89" customFormat="1" ht="15" x14ac:dyDescent="0.2">
      <c r="B26" s="90" t="s">
        <v>24</v>
      </c>
      <c r="C26" s="91" t="s">
        <v>25</v>
      </c>
    </row>
    <row r="27" spans="1:17" s="89" customFormat="1" ht="15" x14ac:dyDescent="0.2">
      <c r="B27" s="90" t="s">
        <v>19</v>
      </c>
      <c r="C27" s="91" t="s">
        <v>26</v>
      </c>
    </row>
    <row r="28" spans="1:17" s="89" customFormat="1" ht="15" x14ac:dyDescent="0.2">
      <c r="B28" s="90" t="s">
        <v>27</v>
      </c>
      <c r="C28" s="91" t="s">
        <v>98</v>
      </c>
    </row>
    <row r="29" spans="1:17" s="89" customFormat="1" ht="15" x14ac:dyDescent="0.2">
      <c r="B29" s="90" t="s">
        <v>83</v>
      </c>
      <c r="C29" s="91" t="s">
        <v>99</v>
      </c>
    </row>
    <row r="30" spans="1:17" s="89" customFormat="1" ht="15" x14ac:dyDescent="0.2">
      <c r="B30" s="92" t="s">
        <v>21</v>
      </c>
      <c r="C30" s="93" t="s">
        <v>29</v>
      </c>
    </row>
    <row r="33" spans="2:3" x14ac:dyDescent="0.2">
      <c r="B33" s="168"/>
      <c r="C33" s="168"/>
    </row>
  </sheetData>
  <mergeCells count="17">
    <mergeCell ref="B1:D1"/>
    <mergeCell ref="B2:D2"/>
    <mergeCell ref="A5:L5"/>
    <mergeCell ref="A7:A9"/>
    <mergeCell ref="F7:H7"/>
    <mergeCell ref="I7:I9"/>
    <mergeCell ref="J7:J9"/>
    <mergeCell ref="K7:K9"/>
    <mergeCell ref="L7:L9"/>
    <mergeCell ref="F8:H9"/>
    <mergeCell ref="B33:C33"/>
    <mergeCell ref="F11:H11"/>
    <mergeCell ref="F20:H20"/>
    <mergeCell ref="F21:H21"/>
    <mergeCell ref="A22:B22"/>
    <mergeCell ref="F22:H22"/>
    <mergeCell ref="B25:C25"/>
  </mergeCells>
  <conditionalFormatting sqref="A11:A21">
    <cfRule type="expression" dxfId="147" priority="8" stopIfTrue="1">
      <formula>AND(NOT(ISBLANK(C11)),ISBLANK(A11))</formula>
    </cfRule>
  </conditionalFormatting>
  <conditionalFormatting sqref="B11:B21">
    <cfRule type="expression" dxfId="146" priority="7" stopIfTrue="1">
      <formula>AND(NOT(ISBLANK(C11)),ISBLANK(B11))</formula>
    </cfRule>
  </conditionalFormatting>
  <conditionalFormatting sqref="B1:D2">
    <cfRule type="expression" dxfId="145" priority="6" stopIfTrue="1">
      <formula>ISBLANK(B1)</formula>
    </cfRule>
  </conditionalFormatting>
  <conditionalFormatting sqref="C3">
    <cfRule type="expression" dxfId="144" priority="5" stopIfTrue="1">
      <formula>ISBLANK(C3)</formula>
    </cfRule>
  </conditionalFormatting>
  <conditionalFormatting sqref="E3">
    <cfRule type="expression" dxfId="143" priority="1" stopIfTrue="1">
      <formula>ISBLANK(E3)</formula>
    </cfRule>
  </conditionalFormatting>
  <conditionalFormatting sqref="I11:I21">
    <cfRule type="expression" priority="2" stopIfTrue="1">
      <formula>AND(SUM($N11:$R11)&gt;0,NOT(ISBLANK(I11)))</formula>
    </cfRule>
    <cfRule type="expression" dxfId="142" priority="3" stopIfTrue="1">
      <formula>SUM($N11:$R11)&gt;0</formula>
    </cfRule>
  </conditionalFormatting>
  <conditionalFormatting sqref="J11:L21">
    <cfRule type="expression" dxfId="141" priority="4" stopIfTrue="1">
      <formula>AND(NOT(ISBLANK($C11)),ISBLANK(J11))</formula>
    </cfRule>
  </conditionalFormatting>
  <dataValidations count="3">
    <dataValidation type="textLength" operator="lessThan" allowBlank="1" showInputMessage="1" showErrorMessage="1" sqref="B2:D2" xr:uid="{2A691B96-007D-43AA-911E-67A6C52A443B}">
      <formula1>250</formula1>
    </dataValidation>
    <dataValidation type="date" allowBlank="1" showInputMessage="1" showErrorMessage="1" sqref="E3 C3" xr:uid="{4ACA2ACE-08F0-46AF-BB7D-574E1AF40BDF}">
      <formula1>44938</formula1>
      <formula2>73031</formula2>
    </dataValidation>
    <dataValidation type="list" allowBlank="1" showInputMessage="1" showErrorMessage="1" sqref="B11:B21" xr:uid="{B57A46E8-B719-4B1E-859F-331BB768892C}">
      <formula1>$B$26:$B$30</formula1>
    </dataValidation>
  </dataValidations>
  <pageMargins left="0.7" right="0.7" top="0.75" bottom="0.75" header="0.3" footer="0.3"/>
  <pageSetup orientation="portrait" r:id="rId1"/>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491B7B-FBC6-4C6E-AD7D-173500306641}">
  <sheetPr>
    <tabColor theme="4"/>
  </sheetPr>
  <dimension ref="A1:X41"/>
  <sheetViews>
    <sheetView zoomScale="55" zoomScaleNormal="55" workbookViewId="0">
      <selection sqref="A1:L38"/>
    </sheetView>
  </sheetViews>
  <sheetFormatPr defaultColWidth="9.140625" defaultRowHeight="12.75" outlineLevelCol="1" x14ac:dyDescent="0.2"/>
  <cols>
    <col min="1" max="1" width="20.7109375" customWidth="1"/>
    <col min="2" max="2" width="10.7109375" customWidth="1"/>
    <col min="3" max="3" width="22.7109375" customWidth="1"/>
    <col min="4" max="5" width="20.7109375" customWidth="1"/>
    <col min="6" max="6" width="8.42578125" customWidth="1"/>
    <col min="7" max="7" width="9" customWidth="1"/>
    <col min="8" max="8" width="11.7109375" bestFit="1" customWidth="1"/>
    <col min="9" max="9" width="29.7109375" customWidth="1"/>
    <col min="10" max="10" width="60.42578125" bestFit="1" customWidth="1"/>
    <col min="11" max="11" width="27.42578125" customWidth="1"/>
    <col min="12" max="12" width="36.42578125" bestFit="1" customWidth="1"/>
    <col min="14" max="17" width="0" hidden="1" customWidth="1" outlineLevel="1"/>
    <col min="18" max="18" width="9.140625" collapsed="1"/>
  </cols>
  <sheetData>
    <row r="1" spans="1:24" s="58" customFormat="1" ht="36.75" customHeight="1" x14ac:dyDescent="0.25">
      <c r="A1" s="55" t="s">
        <v>86</v>
      </c>
      <c r="B1" s="179" t="s">
        <v>84</v>
      </c>
      <c r="C1" s="180"/>
      <c r="D1" s="180"/>
      <c r="E1" s="56"/>
      <c r="F1" s="56"/>
      <c r="G1" s="56"/>
      <c r="H1" s="56"/>
      <c r="I1" s="56"/>
      <c r="J1" s="57"/>
      <c r="K1" s="57"/>
      <c r="L1" s="57"/>
    </row>
    <row r="2" spans="1:24" s="58" customFormat="1" ht="36.75" customHeight="1" x14ac:dyDescent="0.25">
      <c r="A2" s="59" t="s">
        <v>87</v>
      </c>
      <c r="B2" s="179" t="s">
        <v>106</v>
      </c>
      <c r="C2" s="180"/>
      <c r="D2" s="180"/>
      <c r="E2" s="60"/>
      <c r="F2" s="60"/>
      <c r="G2" s="60"/>
      <c r="H2" s="60"/>
      <c r="I2" s="60"/>
    </row>
    <row r="3" spans="1:24" s="58" customFormat="1" ht="36" customHeight="1" x14ac:dyDescent="0.25">
      <c r="A3" s="61" t="s">
        <v>88</v>
      </c>
      <c r="B3" s="62" t="s">
        <v>3</v>
      </c>
      <c r="C3" s="63">
        <v>45089</v>
      </c>
      <c r="D3" s="62" t="s">
        <v>4</v>
      </c>
      <c r="E3" s="63">
        <v>45118</v>
      </c>
      <c r="F3" s="64"/>
    </row>
    <row r="4" spans="1:24" s="58" customFormat="1" ht="21.75" customHeight="1" thickBot="1" x14ac:dyDescent="0.3">
      <c r="A4" s="65"/>
      <c r="B4" s="65"/>
      <c r="C4" s="65"/>
      <c r="D4" s="65"/>
      <c r="E4" s="65"/>
      <c r="F4" s="66"/>
      <c r="G4" s="66"/>
      <c r="H4" s="66"/>
      <c r="I4" s="65"/>
      <c r="J4" s="65"/>
      <c r="K4" s="65"/>
    </row>
    <row r="5" spans="1:24" s="58" customFormat="1" ht="36" customHeight="1" thickBot="1" x14ac:dyDescent="0.3">
      <c r="A5" s="181" t="s">
        <v>89</v>
      </c>
      <c r="B5" s="182"/>
      <c r="C5" s="182"/>
      <c r="D5" s="182"/>
      <c r="E5" s="182"/>
      <c r="F5" s="182"/>
      <c r="G5" s="182"/>
      <c r="H5" s="182"/>
      <c r="I5" s="182"/>
      <c r="J5" s="182"/>
      <c r="K5" s="182"/>
      <c r="L5" s="183"/>
    </row>
    <row r="6" spans="1:24" s="58" customFormat="1" ht="21.75" customHeight="1" x14ac:dyDescent="0.25">
      <c r="A6" s="65"/>
      <c r="B6" s="65"/>
      <c r="C6" s="65"/>
      <c r="D6" s="65"/>
      <c r="E6" s="65"/>
      <c r="F6" s="66"/>
      <c r="G6" s="66"/>
      <c r="H6" s="66"/>
      <c r="I6" s="65"/>
      <c r="J6" s="65"/>
      <c r="K6" s="65"/>
      <c r="L6" s="67"/>
    </row>
    <row r="7" spans="1:24" s="58" customFormat="1" ht="18" x14ac:dyDescent="0.25">
      <c r="A7" s="184" t="s">
        <v>90</v>
      </c>
      <c r="B7" s="68" t="s">
        <v>6</v>
      </c>
      <c r="C7" s="68" t="s">
        <v>7</v>
      </c>
      <c r="D7" s="68" t="s">
        <v>6</v>
      </c>
      <c r="E7" s="68" t="s">
        <v>9</v>
      </c>
      <c r="F7" s="187" t="s">
        <v>91</v>
      </c>
      <c r="G7" s="188"/>
      <c r="H7" s="189"/>
      <c r="I7" s="190" t="s">
        <v>92</v>
      </c>
      <c r="J7" s="190" t="s">
        <v>93</v>
      </c>
      <c r="K7" s="193" t="s">
        <v>94</v>
      </c>
      <c r="L7" s="196" t="s">
        <v>13</v>
      </c>
      <c r="M7" s="69"/>
      <c r="N7" s="69"/>
      <c r="O7" s="69"/>
      <c r="P7" s="69"/>
      <c r="Q7" s="69"/>
      <c r="R7" s="69"/>
      <c r="S7" s="69"/>
      <c r="T7" s="69"/>
      <c r="U7" s="69"/>
      <c r="V7" s="69"/>
      <c r="W7" s="69"/>
      <c r="X7" s="69"/>
    </row>
    <row r="8" spans="1:24" s="58" customFormat="1" ht="18" x14ac:dyDescent="0.25">
      <c r="A8" s="185"/>
      <c r="B8" s="70" t="s">
        <v>14</v>
      </c>
      <c r="C8" s="70" t="s">
        <v>15</v>
      </c>
      <c r="D8" s="70" t="s">
        <v>15</v>
      </c>
      <c r="E8" s="70" t="s">
        <v>15</v>
      </c>
      <c r="F8" s="199" t="s">
        <v>95</v>
      </c>
      <c r="G8" s="200"/>
      <c r="H8" s="201"/>
      <c r="I8" s="191"/>
      <c r="J8" s="191"/>
      <c r="K8" s="194"/>
      <c r="L8" s="197"/>
      <c r="M8" s="69"/>
      <c r="N8" s="69"/>
      <c r="O8" s="69"/>
      <c r="P8" s="69"/>
      <c r="Q8" s="69"/>
      <c r="R8" s="69"/>
      <c r="S8" s="69"/>
      <c r="T8" s="69"/>
      <c r="U8" s="69"/>
      <c r="V8" s="69"/>
      <c r="W8" s="69"/>
      <c r="X8" s="69"/>
    </row>
    <row r="9" spans="1:24" s="58" customFormat="1" ht="32.25" customHeight="1" x14ac:dyDescent="0.25">
      <c r="A9" s="186"/>
      <c r="B9" s="71"/>
      <c r="C9" s="71" t="s">
        <v>18</v>
      </c>
      <c r="D9" s="71" t="s">
        <v>18</v>
      </c>
      <c r="E9" s="71" t="s">
        <v>18</v>
      </c>
      <c r="F9" s="202"/>
      <c r="G9" s="203"/>
      <c r="H9" s="204"/>
      <c r="I9" s="192"/>
      <c r="J9" s="192"/>
      <c r="K9" s="195"/>
      <c r="L9" s="198"/>
    </row>
    <row r="10" spans="1:24" s="58" customFormat="1" ht="0.75" customHeight="1" x14ac:dyDescent="0.25">
      <c r="A10" s="72"/>
      <c r="B10" s="71"/>
      <c r="C10" s="71"/>
      <c r="D10" s="71"/>
      <c r="E10" s="71"/>
      <c r="F10" s="71"/>
      <c r="G10" s="71"/>
      <c r="H10" s="71"/>
      <c r="I10" s="71"/>
      <c r="J10" s="73"/>
      <c r="K10" s="74"/>
      <c r="L10" s="74"/>
    </row>
    <row r="11" spans="1:24" s="58" customFormat="1" ht="20.100000000000001" customHeight="1" x14ac:dyDescent="0.3">
      <c r="A11" s="75">
        <v>45088</v>
      </c>
      <c r="B11" s="76" t="s">
        <v>27</v>
      </c>
      <c r="C11" s="77">
        <v>69.8</v>
      </c>
      <c r="D11" s="77">
        <v>11.6</v>
      </c>
      <c r="E11" s="77">
        <f>C11-D11</f>
        <v>58.199999999999996</v>
      </c>
      <c r="F11" s="208" t="s">
        <v>113</v>
      </c>
      <c r="G11" s="170"/>
      <c r="H11" s="171"/>
      <c r="I11" s="78" t="s">
        <v>105</v>
      </c>
      <c r="J11" s="79" t="s">
        <v>114</v>
      </c>
      <c r="K11" s="80" t="s">
        <v>20</v>
      </c>
      <c r="L11" s="80" t="s">
        <v>102</v>
      </c>
      <c r="N11" s="58" t="b">
        <f>OR(F11&lt;100,LEN(F11)=2)</f>
        <v>0</v>
      </c>
      <c r="O11" s="58" t="b">
        <f>OR(G11&lt;1000,LEN(G11)=3)</f>
        <v>1</v>
      </c>
      <c r="P11" s="58" t="b">
        <f>IF(H11&lt;1000,TRUE)</f>
        <v>1</v>
      </c>
      <c r="Q11" s="58" t="e">
        <f>OR(#REF!&lt;100000,LEN(#REF!)=5)</f>
        <v>#REF!</v>
      </c>
    </row>
    <row r="12" spans="1:24" s="58" customFormat="1" ht="20.100000000000001" customHeight="1" x14ac:dyDescent="0.3">
      <c r="A12" s="75"/>
      <c r="B12" s="76"/>
      <c r="C12" s="77"/>
      <c r="D12" s="77"/>
      <c r="E12" s="77"/>
      <c r="F12" s="95"/>
      <c r="G12" s="83"/>
      <c r="H12" s="82"/>
      <c r="I12" s="78"/>
      <c r="J12" s="79"/>
      <c r="K12" s="80"/>
      <c r="L12" s="80"/>
    </row>
    <row r="13" spans="1:24" s="58" customFormat="1" ht="20.100000000000001" customHeight="1" x14ac:dyDescent="0.3">
      <c r="A13" s="75">
        <v>45104</v>
      </c>
      <c r="B13" s="76" t="s">
        <v>21</v>
      </c>
      <c r="C13" s="77">
        <v>116.25</v>
      </c>
      <c r="D13" s="77">
        <v>0</v>
      </c>
      <c r="E13" s="77">
        <f t="shared" ref="E13" si="0">C13-D13</f>
        <v>116.25</v>
      </c>
      <c r="F13" s="208" t="s">
        <v>104</v>
      </c>
      <c r="G13" s="170"/>
      <c r="H13" s="171"/>
      <c r="I13" s="78" t="s">
        <v>105</v>
      </c>
      <c r="J13" s="79" t="s">
        <v>115</v>
      </c>
      <c r="K13" s="80" t="s">
        <v>116</v>
      </c>
      <c r="L13" s="80" t="s">
        <v>100</v>
      </c>
    </row>
    <row r="14" spans="1:24" s="58" customFormat="1" ht="20.100000000000001" customHeight="1" x14ac:dyDescent="0.3">
      <c r="A14" s="75"/>
      <c r="B14" s="76"/>
      <c r="C14" s="77"/>
      <c r="D14" s="77"/>
      <c r="E14" s="77"/>
      <c r="F14" s="95"/>
      <c r="G14" s="83"/>
      <c r="H14" s="82"/>
      <c r="I14" s="78"/>
      <c r="J14" s="79"/>
      <c r="K14" s="80"/>
      <c r="L14" s="80"/>
    </row>
    <row r="15" spans="1:24" s="58" customFormat="1" ht="20.100000000000001" customHeight="1" x14ac:dyDescent="0.3">
      <c r="A15" s="75"/>
      <c r="B15" s="76"/>
      <c r="C15" s="77"/>
      <c r="D15" s="77"/>
      <c r="E15" s="77"/>
      <c r="F15" s="95"/>
      <c r="G15" s="83"/>
      <c r="H15" s="82"/>
      <c r="I15" s="78"/>
      <c r="J15" s="79"/>
      <c r="K15" s="80"/>
      <c r="L15" s="80"/>
    </row>
    <row r="16" spans="1:24" s="58" customFormat="1" ht="20.100000000000001" customHeight="1" x14ac:dyDescent="0.3">
      <c r="A16" s="75"/>
      <c r="B16" s="76"/>
      <c r="C16" s="77"/>
      <c r="D16" s="77"/>
      <c r="E16" s="77"/>
      <c r="F16" s="95"/>
      <c r="G16" s="83"/>
      <c r="H16" s="82"/>
      <c r="I16" s="78"/>
      <c r="J16" s="79"/>
      <c r="K16" s="80"/>
      <c r="L16" s="80"/>
    </row>
    <row r="17" spans="1:12" s="58" customFormat="1" ht="20.100000000000001" customHeight="1" x14ac:dyDescent="0.3">
      <c r="A17" s="75"/>
      <c r="B17" s="76"/>
      <c r="C17" s="77"/>
      <c r="D17" s="77"/>
      <c r="E17" s="77"/>
      <c r="F17" s="95"/>
      <c r="G17" s="83"/>
      <c r="H17" s="82"/>
      <c r="I17" s="78"/>
      <c r="J17" s="79"/>
      <c r="K17" s="80"/>
      <c r="L17" s="80"/>
    </row>
    <row r="18" spans="1:12" s="58" customFormat="1" ht="20.100000000000001" customHeight="1" x14ac:dyDescent="0.3">
      <c r="A18" s="75"/>
      <c r="B18" s="76"/>
      <c r="C18" s="77"/>
      <c r="D18" s="77"/>
      <c r="E18" s="77"/>
      <c r="F18" s="95"/>
      <c r="G18" s="83"/>
      <c r="H18" s="82"/>
      <c r="I18" s="78"/>
      <c r="J18" s="79"/>
      <c r="K18" s="80"/>
      <c r="L18" s="80"/>
    </row>
    <row r="19" spans="1:12" s="58" customFormat="1" ht="20.100000000000001" customHeight="1" x14ac:dyDescent="0.3">
      <c r="A19" s="75"/>
      <c r="B19" s="76"/>
      <c r="C19" s="77"/>
      <c r="D19" s="77"/>
      <c r="E19" s="77"/>
      <c r="F19" s="95"/>
      <c r="G19" s="83"/>
      <c r="H19" s="82"/>
      <c r="I19" s="78"/>
      <c r="J19" s="79"/>
      <c r="K19" s="80"/>
      <c r="L19" s="80"/>
    </row>
    <row r="20" spans="1:12" s="58" customFormat="1" ht="20.100000000000001" customHeight="1" x14ac:dyDescent="0.3">
      <c r="A20" s="75"/>
      <c r="B20" s="76"/>
      <c r="C20" s="77"/>
      <c r="D20" s="77"/>
      <c r="E20" s="77"/>
      <c r="F20" s="95"/>
      <c r="G20" s="83"/>
      <c r="H20" s="82"/>
      <c r="I20" s="78"/>
      <c r="J20" s="79"/>
      <c r="K20" s="80"/>
      <c r="L20" s="80"/>
    </row>
    <row r="21" spans="1:12" s="58" customFormat="1" ht="20.100000000000001" customHeight="1" x14ac:dyDescent="0.3">
      <c r="A21" s="75"/>
      <c r="B21" s="76"/>
      <c r="C21" s="77"/>
      <c r="D21" s="77"/>
      <c r="E21" s="77"/>
      <c r="F21" s="95"/>
      <c r="G21" s="83"/>
      <c r="H21" s="82"/>
      <c r="I21" s="78"/>
      <c r="J21" s="79"/>
      <c r="K21" s="80"/>
      <c r="L21" s="80"/>
    </row>
    <row r="22" spans="1:12" s="58" customFormat="1" ht="20.100000000000001" customHeight="1" x14ac:dyDescent="0.3">
      <c r="A22" s="75"/>
      <c r="B22" s="76"/>
      <c r="C22" s="77"/>
      <c r="D22" s="77"/>
      <c r="E22" s="77"/>
      <c r="F22" s="95"/>
      <c r="G22" s="83"/>
      <c r="H22" s="82"/>
      <c r="I22" s="78"/>
      <c r="J22" s="79"/>
      <c r="K22" s="80"/>
      <c r="L22" s="80"/>
    </row>
    <row r="23" spans="1:12" s="58" customFormat="1" ht="18.75" x14ac:dyDescent="0.3">
      <c r="A23" s="75"/>
      <c r="B23" s="76"/>
      <c r="C23" s="77"/>
      <c r="D23" s="77"/>
      <c r="E23" s="77"/>
      <c r="F23" s="95"/>
      <c r="G23" s="83"/>
      <c r="H23" s="82"/>
      <c r="I23" s="78"/>
      <c r="J23" s="79"/>
      <c r="K23" s="80"/>
      <c r="L23" s="80"/>
    </row>
    <row r="24" spans="1:12" s="58" customFormat="1" ht="18.75" x14ac:dyDescent="0.3">
      <c r="A24" s="75"/>
      <c r="B24" s="76"/>
      <c r="C24" s="77"/>
      <c r="D24" s="77"/>
      <c r="E24" s="77"/>
      <c r="F24" s="95"/>
      <c r="G24" s="83"/>
      <c r="H24" s="82"/>
      <c r="I24" s="78"/>
      <c r="J24" s="79"/>
      <c r="K24" s="80"/>
      <c r="L24" s="80"/>
    </row>
    <row r="25" spans="1:12" s="58" customFormat="1" ht="18.75" x14ac:dyDescent="0.3">
      <c r="A25" s="75"/>
      <c r="B25" s="76"/>
      <c r="C25" s="77"/>
      <c r="D25" s="77"/>
      <c r="E25" s="77"/>
      <c r="F25" s="95"/>
      <c r="G25" s="83"/>
      <c r="H25" s="82"/>
      <c r="I25" s="78"/>
      <c r="J25" s="79"/>
      <c r="K25" s="80"/>
      <c r="L25" s="80"/>
    </row>
    <row r="26" spans="1:12" s="58" customFormat="1" ht="18.75" x14ac:dyDescent="0.3">
      <c r="A26" s="75"/>
      <c r="B26" s="76"/>
      <c r="C26" s="77"/>
      <c r="D26" s="77"/>
      <c r="E26" s="77"/>
      <c r="F26" s="95"/>
      <c r="G26" s="83"/>
      <c r="H26" s="82"/>
      <c r="I26" s="78"/>
      <c r="J26" s="79"/>
      <c r="K26" s="80"/>
      <c r="L26" s="80"/>
    </row>
    <row r="27" spans="1:12" s="58" customFormat="1" ht="18.75" x14ac:dyDescent="0.3">
      <c r="A27" s="75"/>
      <c r="B27" s="76"/>
      <c r="C27" s="77"/>
      <c r="D27" s="77"/>
      <c r="E27" s="77"/>
      <c r="F27" s="95"/>
      <c r="G27" s="83"/>
      <c r="H27" s="82"/>
      <c r="I27" s="78"/>
      <c r="J27" s="79"/>
      <c r="K27" s="80"/>
      <c r="L27" s="80"/>
    </row>
    <row r="28" spans="1:12" s="58" customFormat="1" ht="18.75" x14ac:dyDescent="0.3">
      <c r="A28" s="75"/>
      <c r="B28" s="76"/>
      <c r="C28" s="77"/>
      <c r="D28" s="77"/>
      <c r="E28" s="77"/>
      <c r="F28" s="95"/>
      <c r="G28" s="83"/>
      <c r="H28" s="82"/>
      <c r="I28" s="78"/>
      <c r="J28" s="79"/>
      <c r="K28" s="80"/>
      <c r="L28" s="80"/>
    </row>
    <row r="29" spans="1:12" s="58" customFormat="1" ht="18.75" x14ac:dyDescent="0.3">
      <c r="A29" s="75"/>
      <c r="B29" s="76"/>
      <c r="C29" s="77"/>
      <c r="D29" s="77"/>
      <c r="E29" s="77"/>
      <c r="F29" s="208"/>
      <c r="G29" s="170"/>
      <c r="H29" s="171"/>
      <c r="I29" s="78"/>
      <c r="J29" s="79"/>
      <c r="K29" s="80"/>
      <c r="L29" s="80"/>
    </row>
    <row r="30" spans="1:12" s="58" customFormat="1" ht="18.75" thickBot="1" x14ac:dyDescent="0.3">
      <c r="A30" s="172" t="s">
        <v>96</v>
      </c>
      <c r="B30" s="173"/>
      <c r="C30" s="84">
        <f>SUM(C11:C29)</f>
        <v>186.05</v>
      </c>
      <c r="D30" s="84">
        <f t="shared" ref="D30:E30" si="1">SUM(D11:D29)</f>
        <v>11.6</v>
      </c>
      <c r="E30" s="84">
        <f t="shared" si="1"/>
        <v>174.45</v>
      </c>
      <c r="F30" s="174"/>
      <c r="G30" s="175"/>
      <c r="H30" s="176"/>
      <c r="I30" s="85"/>
      <c r="J30" s="86"/>
      <c r="K30" s="87"/>
      <c r="L30" s="88"/>
    </row>
    <row r="33" spans="2:3" s="89" customFormat="1" ht="15.75" x14ac:dyDescent="0.25">
      <c r="B33" s="177" t="s">
        <v>97</v>
      </c>
      <c r="C33" s="178"/>
    </row>
    <row r="34" spans="2:3" s="89" customFormat="1" ht="15" x14ac:dyDescent="0.2">
      <c r="B34" s="90" t="s">
        <v>24</v>
      </c>
      <c r="C34" s="91" t="s">
        <v>25</v>
      </c>
    </row>
    <row r="35" spans="2:3" s="89" customFormat="1" ht="15" x14ac:dyDescent="0.2">
      <c r="B35" s="90" t="s">
        <v>19</v>
      </c>
      <c r="C35" s="91" t="s">
        <v>26</v>
      </c>
    </row>
    <row r="36" spans="2:3" s="89" customFormat="1" ht="15" x14ac:dyDescent="0.2">
      <c r="B36" s="90" t="s">
        <v>27</v>
      </c>
      <c r="C36" s="91" t="s">
        <v>98</v>
      </c>
    </row>
    <row r="37" spans="2:3" s="89" customFormat="1" ht="15" x14ac:dyDescent="0.2">
      <c r="B37" s="90" t="s">
        <v>83</v>
      </c>
      <c r="C37" s="91" t="s">
        <v>99</v>
      </c>
    </row>
    <row r="38" spans="2:3" s="89" customFormat="1" ht="15" x14ac:dyDescent="0.2">
      <c r="B38" s="92" t="s">
        <v>21</v>
      </c>
      <c r="C38" s="93" t="s">
        <v>29</v>
      </c>
    </row>
    <row r="41" spans="2:3" x14ac:dyDescent="0.2">
      <c r="B41" s="168"/>
      <c r="C41" s="168"/>
    </row>
  </sheetData>
  <mergeCells count="17">
    <mergeCell ref="F11:H11"/>
    <mergeCell ref="F29:H29"/>
    <mergeCell ref="B1:D1"/>
    <mergeCell ref="B2:D2"/>
    <mergeCell ref="A5:L5"/>
    <mergeCell ref="A7:A9"/>
    <mergeCell ref="F7:H7"/>
    <mergeCell ref="I7:I9"/>
    <mergeCell ref="J7:J9"/>
    <mergeCell ref="K7:K9"/>
    <mergeCell ref="L7:L9"/>
    <mergeCell ref="F8:H9"/>
    <mergeCell ref="A30:B30"/>
    <mergeCell ref="F30:H30"/>
    <mergeCell ref="B33:C33"/>
    <mergeCell ref="F13:H13"/>
    <mergeCell ref="B41:C41"/>
  </mergeCells>
  <conditionalFormatting sqref="A11:A29">
    <cfRule type="expression" dxfId="78" priority="8" stopIfTrue="1">
      <formula>AND(NOT(ISBLANK(C11)),ISBLANK(A11))</formula>
    </cfRule>
  </conditionalFormatting>
  <conditionalFormatting sqref="B11:B29">
    <cfRule type="expression" dxfId="77" priority="7" stopIfTrue="1">
      <formula>AND(NOT(ISBLANK(C11)),ISBLANK(B11))</formula>
    </cfRule>
  </conditionalFormatting>
  <conditionalFormatting sqref="B1:D2">
    <cfRule type="expression" dxfId="76" priority="5" stopIfTrue="1">
      <formula>ISBLANK(B1)</formula>
    </cfRule>
  </conditionalFormatting>
  <conditionalFormatting sqref="C3">
    <cfRule type="expression" dxfId="75" priority="4" stopIfTrue="1">
      <formula>ISBLANK(C3)</formula>
    </cfRule>
  </conditionalFormatting>
  <conditionalFormatting sqref="E3">
    <cfRule type="expression" dxfId="74" priority="1" stopIfTrue="1">
      <formula>ISBLANK(E3)</formula>
    </cfRule>
  </conditionalFormatting>
  <conditionalFormatting sqref="I11:I29">
    <cfRule type="expression" priority="2" stopIfTrue="1">
      <formula>AND(SUM($N11:$R11)&gt;0,NOT(ISBLANK(I11)))</formula>
    </cfRule>
    <cfRule type="expression" dxfId="73" priority="3" stopIfTrue="1">
      <formula>SUM($N11:$R11)&gt;0</formula>
    </cfRule>
  </conditionalFormatting>
  <conditionalFormatting sqref="J11:L29">
    <cfRule type="expression" dxfId="72" priority="6" stopIfTrue="1">
      <formula>AND(NOT(ISBLANK($C11)),ISBLANK(J11))</formula>
    </cfRule>
  </conditionalFormatting>
  <dataValidations count="3">
    <dataValidation type="textLength" operator="lessThan" allowBlank="1" showInputMessage="1" showErrorMessage="1" sqref="B2:D2" xr:uid="{33CD020C-E955-4CBA-AE5D-B77935B6DDA1}">
      <formula1>250</formula1>
    </dataValidation>
    <dataValidation type="date" allowBlank="1" showInputMessage="1" showErrorMessage="1" sqref="E3 C3" xr:uid="{6D36DAB7-811B-41F5-BD9D-F1CDFAA9D91C}">
      <formula1>44938</formula1>
      <formula2>73031</formula2>
    </dataValidation>
    <dataValidation type="list" allowBlank="1" showInputMessage="1" showErrorMessage="1" sqref="B11:B29" xr:uid="{B541BFD1-69BA-481B-8E53-57F3FFCAB58D}">
      <formula1>$B$34:$B$38</formula1>
    </dataValidation>
  </dataValidations>
  <pageMargins left="0.7" right="0.7" top="0.75" bottom="0.75" header="0.3" footer="0.3"/>
  <pageSetup orientation="portrait"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3"/>
  </sheetPr>
  <dimension ref="A1:X32"/>
  <sheetViews>
    <sheetView zoomScale="70" zoomScaleNormal="70" workbookViewId="0">
      <selection activeCell="A25" sqref="A25"/>
    </sheetView>
  </sheetViews>
  <sheetFormatPr defaultColWidth="9.140625" defaultRowHeight="12.75" outlineLevelCol="1" x14ac:dyDescent="0.2"/>
  <cols>
    <col min="1" max="1" width="20.7109375" customWidth="1"/>
    <col min="2" max="2" width="10.7109375" customWidth="1"/>
    <col min="3" max="3" width="22.7109375" customWidth="1"/>
    <col min="4" max="5" width="20.7109375" customWidth="1"/>
    <col min="6" max="6" width="8.42578125" customWidth="1"/>
    <col min="7" max="7" width="9" customWidth="1"/>
    <col min="8" max="8" width="11.7109375" bestFit="1" customWidth="1"/>
    <col min="9" max="9" width="29.7109375" customWidth="1"/>
    <col min="10" max="10" width="60.42578125" bestFit="1" customWidth="1"/>
    <col min="11" max="11" width="27.42578125" customWidth="1"/>
    <col min="12" max="12" width="36.42578125" bestFit="1" customWidth="1"/>
    <col min="14" max="17" width="0" hidden="1" customWidth="1" outlineLevel="1"/>
    <col min="18" max="18" width="9.140625" collapsed="1"/>
  </cols>
  <sheetData>
    <row r="1" spans="1:24" s="58" customFormat="1" ht="18" x14ac:dyDescent="0.25">
      <c r="A1" s="55" t="s">
        <v>86</v>
      </c>
      <c r="B1" s="179" t="s">
        <v>84</v>
      </c>
      <c r="C1" s="180"/>
      <c r="D1" s="180"/>
      <c r="E1" s="56"/>
      <c r="F1" s="56"/>
      <c r="G1" s="56"/>
      <c r="H1" s="56"/>
      <c r="I1" s="56"/>
      <c r="J1" s="57"/>
      <c r="K1" s="57"/>
      <c r="L1" s="57"/>
    </row>
    <row r="2" spans="1:24" s="58" customFormat="1" ht="18" x14ac:dyDescent="0.25">
      <c r="A2" s="59" t="s">
        <v>87</v>
      </c>
      <c r="B2" s="179" t="s">
        <v>160</v>
      </c>
      <c r="C2" s="180"/>
      <c r="D2" s="180"/>
      <c r="E2" s="60"/>
      <c r="F2" s="60"/>
      <c r="G2" s="60"/>
      <c r="H2" s="60"/>
      <c r="I2" s="60"/>
    </row>
    <row r="3" spans="1:24" s="58" customFormat="1" ht="36" x14ac:dyDescent="0.25">
      <c r="A3" s="61" t="s">
        <v>88</v>
      </c>
      <c r="B3" s="62" t="s">
        <v>3</v>
      </c>
      <c r="C3" s="63">
        <v>45089</v>
      </c>
      <c r="D3" s="62" t="s">
        <v>4</v>
      </c>
      <c r="E3" s="63">
        <v>45118</v>
      </c>
      <c r="F3" s="64"/>
    </row>
    <row r="4" spans="1:24" s="58" customFormat="1" ht="18.75" thickBot="1" x14ac:dyDescent="0.3">
      <c r="A4" s="65"/>
      <c r="B4" s="65"/>
      <c r="C4" s="65"/>
      <c r="D4" s="65"/>
      <c r="E4" s="65"/>
      <c r="F4" s="66"/>
      <c r="G4" s="66"/>
      <c r="H4" s="66"/>
      <c r="I4" s="65"/>
      <c r="J4" s="65"/>
      <c r="K4" s="65"/>
    </row>
    <row r="5" spans="1:24" s="58" customFormat="1" ht="18.75" thickBot="1" x14ac:dyDescent="0.3">
      <c r="A5" s="181" t="s">
        <v>89</v>
      </c>
      <c r="B5" s="182"/>
      <c r="C5" s="182"/>
      <c r="D5" s="182"/>
      <c r="E5" s="182"/>
      <c r="F5" s="182"/>
      <c r="G5" s="182"/>
      <c r="H5" s="182"/>
      <c r="I5" s="182"/>
      <c r="J5" s="182"/>
      <c r="K5" s="182"/>
      <c r="L5" s="183"/>
    </row>
    <row r="6" spans="1:24" s="58" customFormat="1" ht="18" x14ac:dyDescent="0.25">
      <c r="A6" s="65"/>
      <c r="B6" s="65"/>
      <c r="C6" s="65"/>
      <c r="D6" s="65"/>
      <c r="E6" s="65"/>
      <c r="F6" s="66"/>
      <c r="G6" s="66"/>
      <c r="H6" s="66"/>
      <c r="I6" s="65"/>
      <c r="J6" s="65"/>
      <c r="K6" s="65"/>
      <c r="L6" s="67"/>
    </row>
    <row r="7" spans="1:24" s="58" customFormat="1" ht="18" x14ac:dyDescent="0.25">
      <c r="A7" s="184" t="s">
        <v>90</v>
      </c>
      <c r="B7" s="68" t="s">
        <v>6</v>
      </c>
      <c r="C7" s="68" t="s">
        <v>7</v>
      </c>
      <c r="D7" s="68" t="s">
        <v>6</v>
      </c>
      <c r="E7" s="68" t="s">
        <v>9</v>
      </c>
      <c r="F7" s="187" t="s">
        <v>91</v>
      </c>
      <c r="G7" s="188"/>
      <c r="H7" s="189"/>
      <c r="I7" s="190" t="s">
        <v>92</v>
      </c>
      <c r="J7" s="190" t="s">
        <v>93</v>
      </c>
      <c r="K7" s="193" t="s">
        <v>94</v>
      </c>
      <c r="L7" s="196" t="s">
        <v>13</v>
      </c>
      <c r="M7" s="69"/>
      <c r="N7" s="69"/>
      <c r="O7" s="69"/>
      <c r="P7" s="69"/>
      <c r="Q7" s="69"/>
      <c r="R7" s="69"/>
      <c r="S7" s="69"/>
      <c r="T7" s="69"/>
      <c r="U7" s="69"/>
      <c r="V7" s="69"/>
      <c r="W7" s="69"/>
      <c r="X7" s="69"/>
    </row>
    <row r="8" spans="1:24" s="58" customFormat="1" ht="18" x14ac:dyDescent="0.25">
      <c r="A8" s="185"/>
      <c r="B8" s="70" t="s">
        <v>14</v>
      </c>
      <c r="C8" s="70" t="s">
        <v>15</v>
      </c>
      <c r="D8" s="70" t="s">
        <v>15</v>
      </c>
      <c r="E8" s="70" t="s">
        <v>15</v>
      </c>
      <c r="F8" s="199" t="s">
        <v>95</v>
      </c>
      <c r="G8" s="200"/>
      <c r="H8" s="201"/>
      <c r="I8" s="191"/>
      <c r="J8" s="191"/>
      <c r="K8" s="194"/>
      <c r="L8" s="197"/>
      <c r="M8" s="69"/>
      <c r="N8" s="69"/>
      <c r="O8" s="69"/>
      <c r="P8" s="69"/>
      <c r="Q8" s="69"/>
      <c r="R8" s="69"/>
      <c r="S8" s="69"/>
      <c r="T8" s="69"/>
      <c r="U8" s="69"/>
      <c r="V8" s="69"/>
      <c r="W8" s="69"/>
      <c r="X8" s="69"/>
    </row>
    <row r="9" spans="1:24" s="58" customFormat="1" ht="18" x14ac:dyDescent="0.25">
      <c r="A9" s="186"/>
      <c r="B9" s="71"/>
      <c r="C9" s="71" t="s">
        <v>18</v>
      </c>
      <c r="D9" s="71" t="s">
        <v>18</v>
      </c>
      <c r="E9" s="71" t="s">
        <v>18</v>
      </c>
      <c r="F9" s="202"/>
      <c r="G9" s="203"/>
      <c r="H9" s="204"/>
      <c r="I9" s="192"/>
      <c r="J9" s="192"/>
      <c r="K9" s="195"/>
      <c r="L9" s="198"/>
    </row>
    <row r="10" spans="1:24" s="58" customFormat="1" ht="18" x14ac:dyDescent="0.25">
      <c r="A10" s="72"/>
      <c r="B10" s="71"/>
      <c r="C10" s="71"/>
      <c r="D10" s="71"/>
      <c r="E10" s="71"/>
      <c r="F10" s="71"/>
      <c r="G10" s="71"/>
      <c r="H10" s="71"/>
      <c r="I10" s="71"/>
      <c r="J10" s="73"/>
      <c r="K10" s="74"/>
      <c r="L10" s="74"/>
    </row>
    <row r="11" spans="1:24" s="58" customFormat="1" ht="18.75" x14ac:dyDescent="0.3">
      <c r="F11" s="169"/>
      <c r="G11" s="170"/>
      <c r="H11" s="209"/>
      <c r="I11" s="78"/>
      <c r="J11" s="79"/>
      <c r="K11" s="80"/>
      <c r="L11" s="80"/>
      <c r="N11" s="58" t="b">
        <f>OR(F11&lt;100,LEN(F11)=2)</f>
        <v>1</v>
      </c>
      <c r="O11" s="58" t="b">
        <f>OR(G11&lt;1000,LEN(G11)=3)</f>
        <v>1</v>
      </c>
      <c r="P11" s="58" t="b">
        <f>IF(H11&lt;1000,TRUE)</f>
        <v>1</v>
      </c>
      <c r="Q11" s="58" t="e">
        <f>OR(#REF!&lt;100000,LEN(#REF!)=5)</f>
        <v>#REF!</v>
      </c>
    </row>
    <row r="12" spans="1:24" s="58" customFormat="1" ht="18.75" x14ac:dyDescent="0.3">
      <c r="A12" s="75">
        <v>45086</v>
      </c>
      <c r="B12" s="76" t="s">
        <v>19</v>
      </c>
      <c r="C12" s="77">
        <v>9.99</v>
      </c>
      <c r="D12" s="77">
        <v>0</v>
      </c>
      <c r="E12" s="77">
        <v>9.99</v>
      </c>
      <c r="F12" s="58">
        <v>595</v>
      </c>
      <c r="G12" s="83">
        <v>4020</v>
      </c>
      <c r="H12" s="104"/>
      <c r="I12" s="105" t="s">
        <v>156</v>
      </c>
      <c r="J12" s="79" t="s">
        <v>157</v>
      </c>
      <c r="K12" s="80" t="s">
        <v>158</v>
      </c>
      <c r="L12" s="80" t="s">
        <v>159</v>
      </c>
    </row>
    <row r="13" spans="1:24" s="58" customFormat="1" ht="18.75" x14ac:dyDescent="0.3">
      <c r="A13" s="75"/>
      <c r="B13" s="76"/>
      <c r="C13" s="77"/>
      <c r="D13" s="77"/>
      <c r="E13" s="77"/>
      <c r="F13" s="81"/>
      <c r="G13" s="83"/>
      <c r="H13" s="106"/>
      <c r="I13" s="78"/>
      <c r="J13" s="79"/>
      <c r="K13" s="80"/>
      <c r="L13" s="80"/>
    </row>
    <row r="14" spans="1:24" s="58" customFormat="1" ht="18.75" x14ac:dyDescent="0.3">
      <c r="A14" s="75"/>
      <c r="B14" s="76"/>
      <c r="C14" s="77"/>
      <c r="D14" s="77"/>
      <c r="E14" s="77"/>
      <c r="F14" s="81"/>
      <c r="G14" s="83"/>
      <c r="H14" s="82"/>
      <c r="I14" s="78"/>
      <c r="J14" s="79"/>
      <c r="K14" s="80"/>
      <c r="L14" s="80"/>
    </row>
    <row r="15" spans="1:24" s="58" customFormat="1" ht="18.75" x14ac:dyDescent="0.3">
      <c r="A15" s="75"/>
      <c r="B15" s="76"/>
      <c r="C15" s="77"/>
      <c r="D15" s="77"/>
      <c r="E15" s="77"/>
      <c r="F15" s="81"/>
      <c r="G15" s="83"/>
      <c r="H15" s="82"/>
      <c r="I15" s="78"/>
      <c r="J15" s="79"/>
      <c r="K15" s="80"/>
      <c r="L15" s="80"/>
    </row>
    <row r="16" spans="1:24" s="58" customFormat="1" ht="18.75" x14ac:dyDescent="0.3">
      <c r="A16" s="75"/>
      <c r="B16" s="76"/>
      <c r="C16" s="77"/>
      <c r="D16" s="77"/>
      <c r="E16" s="77"/>
      <c r="F16" s="81"/>
      <c r="G16" s="83"/>
      <c r="H16" s="82"/>
      <c r="I16" s="78"/>
      <c r="J16" s="79"/>
      <c r="K16" s="80"/>
      <c r="L16" s="80"/>
    </row>
    <row r="17" spans="1:17" s="58" customFormat="1" ht="18.75" x14ac:dyDescent="0.3">
      <c r="A17" s="75"/>
      <c r="B17" s="76"/>
      <c r="C17" s="77"/>
      <c r="D17" s="77"/>
      <c r="E17" s="77"/>
      <c r="F17" s="81"/>
      <c r="G17" s="83"/>
      <c r="H17" s="82"/>
      <c r="I17" s="78"/>
      <c r="J17" s="79"/>
      <c r="K17" s="80"/>
      <c r="L17" s="80"/>
    </row>
    <row r="18" spans="1:17" s="58" customFormat="1" ht="18.75" x14ac:dyDescent="0.3">
      <c r="A18" s="75"/>
      <c r="B18" s="76"/>
      <c r="C18" s="77"/>
      <c r="D18" s="77"/>
      <c r="E18" s="77"/>
      <c r="F18" s="81"/>
      <c r="G18" s="83"/>
      <c r="H18" s="82"/>
      <c r="I18" s="78"/>
      <c r="J18" s="79"/>
      <c r="K18" s="80"/>
      <c r="L18" s="80"/>
    </row>
    <row r="19" spans="1:17" s="58" customFormat="1" ht="18.75" x14ac:dyDescent="0.3">
      <c r="A19" s="75"/>
      <c r="B19" s="76"/>
      <c r="C19" s="77"/>
      <c r="D19" s="77"/>
      <c r="E19" s="77"/>
      <c r="F19" s="169"/>
      <c r="G19" s="170"/>
      <c r="H19" s="171"/>
      <c r="I19" s="78"/>
      <c r="J19" s="79"/>
      <c r="K19" s="80"/>
      <c r="L19" s="80"/>
      <c r="N19" s="58" t="b">
        <f>OR(F19&lt;100,LEN(F19)=2)</f>
        <v>1</v>
      </c>
      <c r="O19" s="58" t="b">
        <f>OR(G19&lt;1000,LEN(G19)=3)</f>
        <v>1</v>
      </c>
      <c r="P19" s="58" t="b">
        <f>IF(H19&lt;1000,TRUE)</f>
        <v>1</v>
      </c>
      <c r="Q19" s="58" t="e">
        <f>OR(#REF!&lt;100000,LEN(#REF!)=5)</f>
        <v>#REF!</v>
      </c>
    </row>
    <row r="20" spans="1:17" s="58" customFormat="1" ht="18.75" x14ac:dyDescent="0.3">
      <c r="A20" s="75"/>
      <c r="B20" s="76"/>
      <c r="C20" s="77"/>
      <c r="D20" s="77"/>
      <c r="E20" s="77"/>
      <c r="F20" s="169"/>
      <c r="G20" s="170"/>
      <c r="H20" s="171"/>
      <c r="I20" s="78"/>
      <c r="J20" s="79"/>
      <c r="K20" s="80"/>
      <c r="L20" s="80"/>
      <c r="N20" s="58" t="b">
        <f>OR(F20&lt;100,LEN(F20)=2)</f>
        <v>1</v>
      </c>
      <c r="O20" s="58" t="b">
        <f>OR(G20&lt;1000,LEN(G20)=3)</f>
        <v>1</v>
      </c>
      <c r="P20" s="58" t="b">
        <f>IF(H20&lt;1000,TRUE)</f>
        <v>1</v>
      </c>
      <c r="Q20" s="58" t="e">
        <f>OR(#REF!&lt;100000,LEN(#REF!)=5)</f>
        <v>#REF!</v>
      </c>
    </row>
    <row r="21" spans="1:17" s="58" customFormat="1" ht="18.75" thickBot="1" x14ac:dyDescent="0.3">
      <c r="A21" s="172" t="s">
        <v>96</v>
      </c>
      <c r="B21" s="173"/>
      <c r="C21" s="84">
        <f>SUM(C12:C20)</f>
        <v>9.99</v>
      </c>
      <c r="D21" s="84">
        <f>SUM(D12:D20)</f>
        <v>0</v>
      </c>
      <c r="E21" s="84">
        <f>SUM(E12:E20)</f>
        <v>9.99</v>
      </c>
      <c r="F21" s="174"/>
      <c r="G21" s="175"/>
      <c r="H21" s="176"/>
      <c r="I21" s="85"/>
      <c r="J21" s="86"/>
      <c r="K21" s="87"/>
      <c r="L21" s="88"/>
    </row>
    <row r="24" spans="1:17" s="89" customFormat="1" ht="15.75" x14ac:dyDescent="0.25">
      <c r="B24" s="177" t="s">
        <v>97</v>
      </c>
      <c r="C24" s="178"/>
    </row>
    <row r="25" spans="1:17" s="89" customFormat="1" ht="15" x14ac:dyDescent="0.2">
      <c r="B25" s="90" t="s">
        <v>24</v>
      </c>
      <c r="C25" s="91" t="s">
        <v>25</v>
      </c>
    </row>
    <row r="26" spans="1:17" s="89" customFormat="1" ht="15" x14ac:dyDescent="0.2">
      <c r="B26" s="90" t="s">
        <v>19</v>
      </c>
      <c r="C26" s="91" t="s">
        <v>26</v>
      </c>
    </row>
    <row r="27" spans="1:17" s="89" customFormat="1" ht="15" x14ac:dyDescent="0.2">
      <c r="B27" s="90" t="s">
        <v>27</v>
      </c>
      <c r="C27" s="91" t="s">
        <v>98</v>
      </c>
    </row>
    <row r="28" spans="1:17" s="89" customFormat="1" ht="15" x14ac:dyDescent="0.2">
      <c r="B28" s="90" t="s">
        <v>83</v>
      </c>
      <c r="C28" s="91" t="s">
        <v>99</v>
      </c>
    </row>
    <row r="29" spans="1:17" s="89" customFormat="1" ht="15" x14ac:dyDescent="0.2">
      <c r="B29" s="92" t="s">
        <v>21</v>
      </c>
      <c r="C29" s="93" t="s">
        <v>29</v>
      </c>
    </row>
    <row r="32" spans="1:17" x14ac:dyDescent="0.2">
      <c r="B32" s="168"/>
      <c r="C32" s="168"/>
    </row>
  </sheetData>
  <mergeCells count="17">
    <mergeCell ref="B1:D1"/>
    <mergeCell ref="B2:D2"/>
    <mergeCell ref="A5:L5"/>
    <mergeCell ref="A7:A9"/>
    <mergeCell ref="F7:H7"/>
    <mergeCell ref="I7:I9"/>
    <mergeCell ref="J7:J9"/>
    <mergeCell ref="K7:K9"/>
    <mergeCell ref="L7:L9"/>
    <mergeCell ref="F8:H9"/>
    <mergeCell ref="B32:C32"/>
    <mergeCell ref="F11:H11"/>
    <mergeCell ref="F19:H19"/>
    <mergeCell ref="F20:H20"/>
    <mergeCell ref="A21:B21"/>
    <mergeCell ref="F21:H21"/>
    <mergeCell ref="B24:C24"/>
  </mergeCells>
  <conditionalFormatting sqref="A12:A20">
    <cfRule type="expression" dxfId="71" priority="14" stopIfTrue="1">
      <formula>AND(NOT(ISBLANK(C12)),ISBLANK(A12))</formula>
    </cfRule>
  </conditionalFormatting>
  <conditionalFormatting sqref="B12:B20">
    <cfRule type="expression" dxfId="70" priority="13" stopIfTrue="1">
      <formula>AND(NOT(ISBLANK(C12)),ISBLANK(B12))</formula>
    </cfRule>
  </conditionalFormatting>
  <conditionalFormatting sqref="B1:D2">
    <cfRule type="expression" dxfId="69" priority="11" stopIfTrue="1">
      <formula>ISBLANK(B1)</formula>
    </cfRule>
  </conditionalFormatting>
  <conditionalFormatting sqref="C3">
    <cfRule type="expression" dxfId="68" priority="10" stopIfTrue="1">
      <formula>ISBLANK(C3)</formula>
    </cfRule>
  </conditionalFormatting>
  <conditionalFormatting sqref="E3">
    <cfRule type="expression" dxfId="67" priority="7" stopIfTrue="1">
      <formula>ISBLANK(E3)</formula>
    </cfRule>
  </conditionalFormatting>
  <conditionalFormatting sqref="I11">
    <cfRule type="expression" priority="8" stopIfTrue="1">
      <formula>AND(SUM($N11:$R11)&gt;0,NOT(ISBLANK(I11)))</formula>
    </cfRule>
    <cfRule type="expression" dxfId="66" priority="9" stopIfTrue="1">
      <formula>SUM($N11:$R11)&gt;0</formula>
    </cfRule>
  </conditionalFormatting>
  <conditionalFormatting sqref="I12:I20">
    <cfRule type="expression" priority="1" stopIfTrue="1">
      <formula>AND(SUM($N12:$R12)&gt;0,NOT(ISBLANK(I12)))</formula>
    </cfRule>
    <cfRule type="expression" dxfId="65" priority="2" stopIfTrue="1">
      <formula>SUM($N12:$R12)&gt;0</formula>
    </cfRule>
  </conditionalFormatting>
  <conditionalFormatting sqref="J11:L11">
    <cfRule type="expression" dxfId="64" priority="15" stopIfTrue="1">
      <formula>AND(NOT(ISBLANK(#REF!)),ISBLANK(J11))</formula>
    </cfRule>
  </conditionalFormatting>
  <conditionalFormatting sqref="J12:L13">
    <cfRule type="expression" dxfId="63" priority="12" stopIfTrue="1">
      <formula>AND(NOT(ISBLANK($C12)),ISBLANK(J12))</formula>
    </cfRule>
  </conditionalFormatting>
  <conditionalFormatting sqref="J14:L14">
    <cfRule type="expression" dxfId="62" priority="4" stopIfTrue="1">
      <formula>AND(NOT(ISBLANK(#REF!)),ISBLANK(J14))</formula>
    </cfRule>
  </conditionalFormatting>
  <conditionalFormatting sqref="J15:L20">
    <cfRule type="expression" dxfId="61" priority="3" stopIfTrue="1">
      <formula>AND(NOT(ISBLANK($C15)),ISBLANK(J15))</formula>
    </cfRule>
  </conditionalFormatting>
  <dataValidations count="3">
    <dataValidation type="list" allowBlank="1" showInputMessage="1" showErrorMessage="1" sqref="B12:B20" xr:uid="{AAF1EECA-C7E8-47D1-B64E-209D9768C227}">
      <formula1>$B$25:$B$29</formula1>
    </dataValidation>
    <dataValidation type="textLength" operator="lessThan" allowBlank="1" showInputMessage="1" showErrorMessage="1" sqref="B2:D2" xr:uid="{84F0CA65-A7E1-4C09-97BC-2E6727123164}">
      <formula1>250</formula1>
    </dataValidation>
    <dataValidation type="date" allowBlank="1" showInputMessage="1" showErrorMessage="1" sqref="E3 C3" xr:uid="{0E17A0F0-D498-43FF-B186-E35B7003B8EB}">
      <formula1>44938</formula1>
      <formula2>73031</formula2>
    </dataValidation>
  </dataValidations>
  <pageMargins left="0.7" right="0.7" top="0.75" bottom="0.75" header="0.3" footer="0.3"/>
  <pageSetup orientation="portrait"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C0CEC0-7A10-457E-B709-687F5E44C6C6}">
  <sheetPr>
    <tabColor theme="4"/>
  </sheetPr>
  <dimension ref="A1:X33"/>
  <sheetViews>
    <sheetView zoomScale="70" zoomScaleNormal="70" workbookViewId="0">
      <selection sqref="A1:L30"/>
    </sheetView>
  </sheetViews>
  <sheetFormatPr defaultColWidth="9.140625" defaultRowHeight="12.75" outlineLevelCol="1" x14ac:dyDescent="0.2"/>
  <cols>
    <col min="1" max="1" width="20.7109375" customWidth="1"/>
    <col min="2" max="2" width="10.7109375" customWidth="1"/>
    <col min="3" max="3" width="22.7109375" customWidth="1"/>
    <col min="4" max="5" width="20.7109375" customWidth="1"/>
    <col min="6" max="6" width="8.42578125" customWidth="1"/>
    <col min="7" max="7" width="9" customWidth="1"/>
    <col min="8" max="8" width="11.7109375" bestFit="1" customWidth="1"/>
    <col min="9" max="9" width="29.7109375" customWidth="1"/>
    <col min="10" max="10" width="87.7109375" bestFit="1" customWidth="1"/>
    <col min="11" max="11" width="27.42578125" customWidth="1"/>
    <col min="12" max="12" width="46.85546875" bestFit="1" customWidth="1"/>
    <col min="14" max="17" width="0" hidden="1" customWidth="1" outlineLevel="1"/>
    <col min="18" max="18" width="9.140625" collapsed="1"/>
  </cols>
  <sheetData>
    <row r="1" spans="1:24" s="58" customFormat="1" ht="18" x14ac:dyDescent="0.25">
      <c r="A1" s="55" t="s">
        <v>86</v>
      </c>
      <c r="B1" s="179" t="s">
        <v>84</v>
      </c>
      <c r="C1" s="180"/>
      <c r="D1" s="180"/>
      <c r="E1" s="56"/>
      <c r="F1" s="56"/>
      <c r="G1" s="56"/>
      <c r="H1" s="56"/>
      <c r="I1" s="56"/>
      <c r="J1" s="57"/>
      <c r="K1" s="57"/>
      <c r="L1" s="57"/>
    </row>
    <row r="2" spans="1:24" s="58" customFormat="1" ht="18" x14ac:dyDescent="0.25">
      <c r="A2" s="59" t="s">
        <v>87</v>
      </c>
      <c r="B2" s="179" t="s">
        <v>160</v>
      </c>
      <c r="C2" s="180"/>
      <c r="D2" s="180"/>
      <c r="E2" s="60"/>
      <c r="F2" s="60"/>
      <c r="G2" s="60"/>
      <c r="H2" s="60"/>
      <c r="I2" s="60"/>
    </row>
    <row r="3" spans="1:24" s="58" customFormat="1" ht="36" x14ac:dyDescent="0.25">
      <c r="A3" s="61" t="s">
        <v>88</v>
      </c>
      <c r="B3" s="62" t="s">
        <v>3</v>
      </c>
      <c r="C3" s="63">
        <v>45089</v>
      </c>
      <c r="D3" s="62" t="s">
        <v>4</v>
      </c>
      <c r="E3" s="63">
        <v>45118</v>
      </c>
      <c r="F3" s="64"/>
    </row>
    <row r="4" spans="1:24" s="58" customFormat="1" ht="18.75" thickBot="1" x14ac:dyDescent="0.3">
      <c r="A4" s="65"/>
      <c r="B4" s="65"/>
      <c r="C4" s="65"/>
      <c r="D4" s="65"/>
      <c r="E4" s="65"/>
      <c r="F4" s="66"/>
      <c r="G4" s="66"/>
      <c r="H4" s="66"/>
      <c r="I4" s="65"/>
      <c r="J4" s="65"/>
      <c r="K4" s="65"/>
    </row>
    <row r="5" spans="1:24" s="58" customFormat="1" ht="18.75" thickBot="1" x14ac:dyDescent="0.3">
      <c r="A5" s="181" t="s">
        <v>89</v>
      </c>
      <c r="B5" s="182"/>
      <c r="C5" s="182"/>
      <c r="D5" s="182"/>
      <c r="E5" s="182"/>
      <c r="F5" s="182"/>
      <c r="G5" s="182"/>
      <c r="H5" s="182"/>
      <c r="I5" s="182"/>
      <c r="J5" s="182"/>
      <c r="K5" s="182"/>
      <c r="L5" s="183"/>
    </row>
    <row r="6" spans="1:24" s="58" customFormat="1" ht="18" x14ac:dyDescent="0.25">
      <c r="A6" s="65"/>
      <c r="B6" s="65"/>
      <c r="C6" s="65"/>
      <c r="D6" s="65"/>
      <c r="E6" s="65"/>
      <c r="F6" s="66"/>
      <c r="G6" s="66"/>
      <c r="H6" s="66"/>
      <c r="I6" s="65"/>
      <c r="J6" s="65"/>
      <c r="K6" s="65"/>
      <c r="L6" s="67"/>
    </row>
    <row r="7" spans="1:24" s="58" customFormat="1" ht="18" x14ac:dyDescent="0.25">
      <c r="A7" s="184" t="s">
        <v>90</v>
      </c>
      <c r="B7" s="68" t="s">
        <v>6</v>
      </c>
      <c r="C7" s="68" t="s">
        <v>7</v>
      </c>
      <c r="D7" s="68" t="s">
        <v>6</v>
      </c>
      <c r="E7" s="68" t="s">
        <v>9</v>
      </c>
      <c r="F7" s="187" t="s">
        <v>91</v>
      </c>
      <c r="G7" s="188"/>
      <c r="H7" s="189"/>
      <c r="I7" s="190" t="s">
        <v>92</v>
      </c>
      <c r="J7" s="190" t="s">
        <v>93</v>
      </c>
      <c r="K7" s="193" t="s">
        <v>94</v>
      </c>
      <c r="L7" s="196" t="s">
        <v>13</v>
      </c>
      <c r="M7" s="69"/>
      <c r="N7" s="69"/>
      <c r="O7" s="69"/>
      <c r="P7" s="69"/>
      <c r="Q7" s="69"/>
      <c r="R7" s="69"/>
      <c r="S7" s="69"/>
      <c r="T7" s="69"/>
      <c r="U7" s="69"/>
      <c r="V7" s="69"/>
      <c r="W7" s="69"/>
      <c r="X7" s="69"/>
    </row>
    <row r="8" spans="1:24" s="58" customFormat="1" ht="18" x14ac:dyDescent="0.25">
      <c r="A8" s="185"/>
      <c r="B8" s="70" t="s">
        <v>14</v>
      </c>
      <c r="C8" s="70" t="s">
        <v>15</v>
      </c>
      <c r="D8" s="70" t="s">
        <v>15</v>
      </c>
      <c r="E8" s="70" t="s">
        <v>15</v>
      </c>
      <c r="F8" s="199" t="s">
        <v>95</v>
      </c>
      <c r="G8" s="200"/>
      <c r="H8" s="201"/>
      <c r="I8" s="191"/>
      <c r="J8" s="191"/>
      <c r="K8" s="194"/>
      <c r="L8" s="197"/>
      <c r="M8" s="69"/>
      <c r="N8" s="69"/>
      <c r="O8" s="69"/>
      <c r="P8" s="69"/>
      <c r="Q8" s="69"/>
      <c r="R8" s="69"/>
      <c r="S8" s="69"/>
      <c r="T8" s="69"/>
      <c r="U8" s="69"/>
      <c r="V8" s="69"/>
      <c r="W8" s="69"/>
      <c r="X8" s="69"/>
    </row>
    <row r="9" spans="1:24" s="58" customFormat="1" ht="18" x14ac:dyDescent="0.25">
      <c r="A9" s="186"/>
      <c r="B9" s="71"/>
      <c r="C9" s="71" t="s">
        <v>18</v>
      </c>
      <c r="D9" s="71" t="s">
        <v>18</v>
      </c>
      <c r="E9" s="71" t="s">
        <v>18</v>
      </c>
      <c r="F9" s="202"/>
      <c r="G9" s="203"/>
      <c r="H9" s="204"/>
      <c r="I9" s="192"/>
      <c r="J9" s="192"/>
      <c r="K9" s="195"/>
      <c r="L9" s="198"/>
    </row>
    <row r="10" spans="1:24" s="58" customFormat="1" ht="18" x14ac:dyDescent="0.25">
      <c r="A10" s="72"/>
      <c r="B10" s="71"/>
      <c r="C10" s="71"/>
      <c r="D10" s="71"/>
      <c r="E10" s="71"/>
      <c r="F10" s="71"/>
      <c r="G10" s="71"/>
      <c r="H10" s="71"/>
      <c r="I10" s="71"/>
      <c r="J10" s="73"/>
      <c r="K10" s="74"/>
      <c r="L10" s="74"/>
    </row>
    <row r="11" spans="1:24" s="112" customFormat="1" ht="18.75" x14ac:dyDescent="0.3">
      <c r="A11" s="75">
        <v>45088</v>
      </c>
      <c r="B11" s="76" t="s">
        <v>27</v>
      </c>
      <c r="C11" s="77">
        <v>43.59</v>
      </c>
      <c r="D11" s="77">
        <v>7.27</v>
      </c>
      <c r="E11" s="77">
        <v>36.320000000000007</v>
      </c>
      <c r="F11" s="107">
        <v>595</v>
      </c>
      <c r="G11" s="108">
        <v>4001</v>
      </c>
      <c r="H11" s="109"/>
      <c r="I11" s="110" t="s">
        <v>161</v>
      </c>
      <c r="J11" s="80" t="s">
        <v>162</v>
      </c>
      <c r="K11" s="80" t="s">
        <v>20</v>
      </c>
      <c r="L11" s="111" t="s">
        <v>102</v>
      </c>
      <c r="N11" s="112" t="b">
        <v>0</v>
      </c>
      <c r="O11" s="112" t="b">
        <v>0</v>
      </c>
      <c r="P11" s="112" t="b">
        <v>1</v>
      </c>
      <c r="Q11" s="112" t="e">
        <v>#REF!</v>
      </c>
      <c r="S11" s="113"/>
    </row>
    <row r="12" spans="1:24" s="112" customFormat="1" ht="18.75" x14ac:dyDescent="0.3">
      <c r="A12" s="75">
        <v>45101</v>
      </c>
      <c r="B12" s="76" t="s">
        <v>27</v>
      </c>
      <c r="C12" s="77">
        <v>51.87</v>
      </c>
      <c r="D12" s="77">
        <v>8.64</v>
      </c>
      <c r="E12" s="77">
        <v>43.23</v>
      </c>
      <c r="F12" s="107">
        <v>595</v>
      </c>
      <c r="G12" s="108">
        <v>4001</v>
      </c>
      <c r="H12" s="109"/>
      <c r="I12" s="110" t="s">
        <v>161</v>
      </c>
      <c r="J12" s="80" t="s">
        <v>163</v>
      </c>
      <c r="K12" s="80" t="s">
        <v>20</v>
      </c>
      <c r="L12" s="111" t="s">
        <v>102</v>
      </c>
      <c r="N12" s="112" t="e">
        <v>#REF!</v>
      </c>
      <c r="O12" s="112" t="e">
        <v>#REF!</v>
      </c>
      <c r="P12" s="112" t="e">
        <v>#REF!</v>
      </c>
      <c r="Q12" s="112" t="e">
        <v>#REF!</v>
      </c>
      <c r="S12" s="113"/>
    </row>
    <row r="13" spans="1:24" s="112" customFormat="1" ht="18.75" x14ac:dyDescent="0.3">
      <c r="A13" s="75">
        <v>45102</v>
      </c>
      <c r="B13" s="76" t="s">
        <v>27</v>
      </c>
      <c r="C13" s="77">
        <v>59.73</v>
      </c>
      <c r="D13" s="77">
        <v>9.9499999999999993</v>
      </c>
      <c r="E13" s="77">
        <v>49.78</v>
      </c>
      <c r="F13" s="107">
        <v>595</v>
      </c>
      <c r="G13" s="108">
        <v>4202</v>
      </c>
      <c r="H13" s="109"/>
      <c r="I13" s="110" t="s">
        <v>161</v>
      </c>
      <c r="J13" s="80" t="s">
        <v>164</v>
      </c>
      <c r="K13" s="80" t="s">
        <v>20</v>
      </c>
      <c r="L13" s="111" t="s">
        <v>102</v>
      </c>
      <c r="S13" s="113"/>
    </row>
    <row r="14" spans="1:24" s="112" customFormat="1" ht="18.75" x14ac:dyDescent="0.3">
      <c r="A14" s="75">
        <v>45107</v>
      </c>
      <c r="B14" s="76" t="s">
        <v>27</v>
      </c>
      <c r="C14" s="77">
        <v>8.6</v>
      </c>
      <c r="D14" s="77">
        <v>1.43</v>
      </c>
      <c r="E14" s="77">
        <v>7.17</v>
      </c>
      <c r="F14" s="107">
        <v>595</v>
      </c>
      <c r="G14" s="108">
        <v>4257</v>
      </c>
      <c r="H14" s="109"/>
      <c r="I14" s="110" t="s">
        <v>165</v>
      </c>
      <c r="J14" s="80" t="s">
        <v>166</v>
      </c>
      <c r="K14" s="80" t="s">
        <v>20</v>
      </c>
      <c r="L14" s="111" t="s">
        <v>102</v>
      </c>
      <c r="S14" s="113"/>
    </row>
    <row r="15" spans="1:24" s="112" customFormat="1" ht="18.75" x14ac:dyDescent="0.3">
      <c r="A15" s="75">
        <v>45107</v>
      </c>
      <c r="B15" s="76" t="s">
        <v>27</v>
      </c>
      <c r="C15" s="77">
        <v>6.99</v>
      </c>
      <c r="D15" s="77">
        <v>1.17</v>
      </c>
      <c r="E15" s="77">
        <v>5.82</v>
      </c>
      <c r="F15" s="107">
        <v>595</v>
      </c>
      <c r="G15" s="108">
        <v>4257</v>
      </c>
      <c r="H15" s="109"/>
      <c r="I15" s="110" t="s">
        <v>165</v>
      </c>
      <c r="J15" s="114" t="s">
        <v>167</v>
      </c>
      <c r="K15" s="80" t="s">
        <v>20</v>
      </c>
      <c r="L15" s="111" t="s">
        <v>102</v>
      </c>
      <c r="S15" s="113"/>
    </row>
    <row r="16" spans="1:24" s="112" customFormat="1" ht="18.75" x14ac:dyDescent="0.3">
      <c r="A16" s="75">
        <v>45109</v>
      </c>
      <c r="B16" s="76" t="s">
        <v>27</v>
      </c>
      <c r="C16" s="77">
        <v>22.99</v>
      </c>
      <c r="D16" s="77">
        <v>3.83</v>
      </c>
      <c r="E16" s="77">
        <v>19.159999999999997</v>
      </c>
      <c r="F16" s="107">
        <v>595</v>
      </c>
      <c r="G16" s="108">
        <v>4257</v>
      </c>
      <c r="H16" s="109"/>
      <c r="I16" s="110" t="s">
        <v>165</v>
      </c>
      <c r="J16" s="80" t="s">
        <v>168</v>
      </c>
      <c r="K16" s="80" t="s">
        <v>20</v>
      </c>
      <c r="L16" s="111" t="s">
        <v>102</v>
      </c>
      <c r="S16" s="113"/>
    </row>
    <row r="17" spans="1:19" s="125" customFormat="1" ht="75" x14ac:dyDescent="0.2">
      <c r="A17" s="115">
        <v>45109</v>
      </c>
      <c r="B17" s="116" t="s">
        <v>27</v>
      </c>
      <c r="C17" s="117">
        <v>47.54</v>
      </c>
      <c r="D17" s="117">
        <v>7.92</v>
      </c>
      <c r="E17" s="117">
        <v>39.619999999999997</v>
      </c>
      <c r="F17" s="118">
        <v>595</v>
      </c>
      <c r="G17" s="119">
        <v>4257</v>
      </c>
      <c r="H17" s="120"/>
      <c r="I17" s="121" t="s">
        <v>165</v>
      </c>
      <c r="J17" s="122" t="s">
        <v>169</v>
      </c>
      <c r="K17" s="123" t="s">
        <v>20</v>
      </c>
      <c r="L17" s="124" t="s">
        <v>102</v>
      </c>
      <c r="S17" s="126"/>
    </row>
    <row r="18" spans="1:19" s="125" customFormat="1" ht="37.5" x14ac:dyDescent="0.2">
      <c r="A18" s="115">
        <v>45109</v>
      </c>
      <c r="B18" s="116" t="s">
        <v>27</v>
      </c>
      <c r="C18" s="117">
        <v>16.32</v>
      </c>
      <c r="D18" s="117">
        <v>2.73</v>
      </c>
      <c r="E18" s="117">
        <v>13.59</v>
      </c>
      <c r="F18" s="118">
        <v>595</v>
      </c>
      <c r="G18" s="119">
        <v>4257</v>
      </c>
      <c r="H18" s="120"/>
      <c r="I18" s="121" t="s">
        <v>165</v>
      </c>
      <c r="J18" s="122" t="s">
        <v>170</v>
      </c>
      <c r="K18" s="123" t="s">
        <v>20</v>
      </c>
      <c r="L18" s="124" t="s">
        <v>102</v>
      </c>
      <c r="S18" s="126"/>
    </row>
    <row r="19" spans="1:19" s="112" customFormat="1" ht="18.75" x14ac:dyDescent="0.3">
      <c r="A19" s="75">
        <v>45112</v>
      </c>
      <c r="B19" s="76" t="s">
        <v>21</v>
      </c>
      <c r="C19" s="77">
        <v>58.92</v>
      </c>
      <c r="D19" s="77">
        <v>0</v>
      </c>
      <c r="E19" s="77">
        <v>58.92</v>
      </c>
      <c r="F19" s="107">
        <v>595</v>
      </c>
      <c r="G19" s="108">
        <v>4257</v>
      </c>
      <c r="H19" s="109"/>
      <c r="I19" s="110" t="s">
        <v>165</v>
      </c>
      <c r="J19" s="80" t="s">
        <v>171</v>
      </c>
      <c r="K19" s="80" t="s">
        <v>134</v>
      </c>
      <c r="L19" s="111" t="s">
        <v>102</v>
      </c>
      <c r="S19" s="113"/>
    </row>
    <row r="20" spans="1:19" s="112" customFormat="1" ht="18.75" x14ac:dyDescent="0.3">
      <c r="A20" s="75">
        <v>45117</v>
      </c>
      <c r="B20" s="76" t="s">
        <v>27</v>
      </c>
      <c r="C20" s="77">
        <v>8.89</v>
      </c>
      <c r="D20" s="77">
        <v>1.48</v>
      </c>
      <c r="E20" s="77">
        <v>7.41</v>
      </c>
      <c r="F20" s="107">
        <v>595</v>
      </c>
      <c r="G20" s="108">
        <v>4202</v>
      </c>
      <c r="H20" s="109"/>
      <c r="I20" s="78" t="s">
        <v>172</v>
      </c>
      <c r="J20" s="80" t="s">
        <v>173</v>
      </c>
      <c r="K20" s="80" t="s">
        <v>20</v>
      </c>
      <c r="L20" s="111" t="s">
        <v>102</v>
      </c>
      <c r="S20" s="113"/>
    </row>
    <row r="21" spans="1:19" s="58" customFormat="1" ht="18.75" x14ac:dyDescent="0.3">
      <c r="A21" s="75">
        <v>45117</v>
      </c>
      <c r="B21" s="76" t="s">
        <v>27</v>
      </c>
      <c r="C21" s="77">
        <v>26.67</v>
      </c>
      <c r="D21" s="77">
        <v>4.4400000000000004</v>
      </c>
      <c r="E21" s="77">
        <v>22.23</v>
      </c>
      <c r="F21" s="107">
        <v>595</v>
      </c>
      <c r="G21" s="108">
        <v>4202</v>
      </c>
      <c r="H21" s="109"/>
      <c r="I21" s="78" t="s">
        <v>172</v>
      </c>
      <c r="J21" s="80" t="s">
        <v>174</v>
      </c>
      <c r="K21" s="80" t="s">
        <v>20</v>
      </c>
      <c r="L21" s="111" t="s">
        <v>102</v>
      </c>
      <c r="N21" s="58" t="b">
        <f>OR(F21&lt;100,LEN(F21)=2)</f>
        <v>0</v>
      </c>
      <c r="O21" s="58" t="b">
        <f>OR(G21&lt;1000,LEN(G21)=3)</f>
        <v>0</v>
      </c>
      <c r="P21" s="58" t="b">
        <f>IF(H21&lt;1000,TRUE)</f>
        <v>1</v>
      </c>
      <c r="Q21" s="58" t="e">
        <f>OR(#REF!&lt;100000,LEN(#REF!)=5)</f>
        <v>#REF!</v>
      </c>
    </row>
    <row r="22" spans="1:19" s="58" customFormat="1" ht="18.75" thickBot="1" x14ac:dyDescent="0.3">
      <c r="A22" s="172" t="s">
        <v>96</v>
      </c>
      <c r="B22" s="173"/>
      <c r="C22" s="84">
        <f>SUM(C11:C21)</f>
        <v>352.11</v>
      </c>
      <c r="D22" s="84">
        <f>SUM(D11:D21)</f>
        <v>48.859999999999992</v>
      </c>
      <c r="E22" s="84">
        <f>SUM(E11:E21)</f>
        <v>303.25000000000006</v>
      </c>
      <c r="F22" s="174"/>
      <c r="G22" s="175"/>
      <c r="H22" s="176"/>
      <c r="I22" s="85"/>
      <c r="J22" s="86"/>
      <c r="K22" s="87"/>
      <c r="L22" s="88"/>
    </row>
    <row r="25" spans="1:19" s="89" customFormat="1" ht="15.75" x14ac:dyDescent="0.25">
      <c r="B25" s="177" t="s">
        <v>97</v>
      </c>
      <c r="C25" s="178"/>
    </row>
    <row r="26" spans="1:19" s="89" customFormat="1" ht="15" x14ac:dyDescent="0.2">
      <c r="B26" s="90" t="s">
        <v>24</v>
      </c>
      <c r="C26" s="91" t="s">
        <v>25</v>
      </c>
    </row>
    <row r="27" spans="1:19" s="89" customFormat="1" ht="15" x14ac:dyDescent="0.2">
      <c r="B27" s="90" t="s">
        <v>19</v>
      </c>
      <c r="C27" s="91" t="s">
        <v>26</v>
      </c>
    </row>
    <row r="28" spans="1:19" s="89" customFormat="1" ht="15" x14ac:dyDescent="0.2">
      <c r="B28" s="90" t="s">
        <v>27</v>
      </c>
      <c r="C28" s="91" t="s">
        <v>98</v>
      </c>
    </row>
    <row r="29" spans="1:19" s="89" customFormat="1" ht="15" x14ac:dyDescent="0.2">
      <c r="B29" s="90" t="s">
        <v>83</v>
      </c>
      <c r="C29" s="91" t="s">
        <v>99</v>
      </c>
    </row>
    <row r="30" spans="1:19" s="89" customFormat="1" ht="15" x14ac:dyDescent="0.2">
      <c r="B30" s="92" t="s">
        <v>21</v>
      </c>
      <c r="C30" s="93" t="s">
        <v>29</v>
      </c>
    </row>
    <row r="33" spans="2:3" x14ac:dyDescent="0.2">
      <c r="B33" s="168"/>
      <c r="C33" s="168"/>
    </row>
  </sheetData>
  <mergeCells count="14">
    <mergeCell ref="A22:B22"/>
    <mergeCell ref="F22:H22"/>
    <mergeCell ref="B25:C25"/>
    <mergeCell ref="B33:C33"/>
    <mergeCell ref="B1:D1"/>
    <mergeCell ref="B2:D2"/>
    <mergeCell ref="A5:L5"/>
    <mergeCell ref="A7:A9"/>
    <mergeCell ref="F7:H7"/>
    <mergeCell ref="I7:I9"/>
    <mergeCell ref="J7:J9"/>
    <mergeCell ref="K7:K9"/>
    <mergeCell ref="L7:L9"/>
    <mergeCell ref="F8:H9"/>
  </mergeCells>
  <conditionalFormatting sqref="A11:A21">
    <cfRule type="expression" dxfId="60" priority="21" stopIfTrue="1">
      <formula>AND(NOT(ISBLANK(C11)),ISBLANK(A11))</formula>
    </cfRule>
  </conditionalFormatting>
  <conditionalFormatting sqref="B11:B21">
    <cfRule type="expression" dxfId="59" priority="19" stopIfTrue="1">
      <formula>AND(NOT(ISBLANK(C11)),ISBLANK(B11))</formula>
    </cfRule>
  </conditionalFormatting>
  <conditionalFormatting sqref="B1:D2">
    <cfRule type="expression" dxfId="58" priority="25" stopIfTrue="1">
      <formula>ISBLANK(B1)</formula>
    </cfRule>
  </conditionalFormatting>
  <conditionalFormatting sqref="C3">
    <cfRule type="expression" dxfId="57" priority="24" stopIfTrue="1">
      <formula>ISBLANK(C3)</formula>
    </cfRule>
  </conditionalFormatting>
  <conditionalFormatting sqref="E3">
    <cfRule type="expression" dxfId="56" priority="23" stopIfTrue="1">
      <formula>ISBLANK(E3)</formula>
    </cfRule>
  </conditionalFormatting>
  <conditionalFormatting sqref="I11:I12">
    <cfRule type="expression" priority="15" stopIfTrue="1">
      <formula>AND(SUM(#REF!)&gt;0,NOT(ISBLANK(I11)))</formula>
    </cfRule>
    <cfRule type="expression" dxfId="55" priority="16" stopIfTrue="1">
      <formula>SUM(#REF!)&gt;0</formula>
    </cfRule>
  </conditionalFormatting>
  <conditionalFormatting sqref="I12">
    <cfRule type="expression" priority="17" stopIfTrue="1">
      <formula>AND(SUM(#REF!)&gt;0,NOT(ISBLANK(I12)))</formula>
    </cfRule>
    <cfRule type="expression" dxfId="54" priority="18" stopIfTrue="1">
      <formula>SUM(#REF!)&gt;0</formula>
    </cfRule>
  </conditionalFormatting>
  <conditionalFormatting sqref="I13:I19">
    <cfRule type="expression" priority="7" stopIfTrue="1">
      <formula>AND(SUM(#REF!)&gt;0,NOT(ISBLANK(I13)))</formula>
    </cfRule>
    <cfRule type="expression" dxfId="53" priority="8" stopIfTrue="1">
      <formula>SUM(#REF!)&gt;0</formula>
    </cfRule>
  </conditionalFormatting>
  <conditionalFormatting sqref="I20:I21">
    <cfRule type="expression" priority="3" stopIfTrue="1">
      <formula>AND(SUM($N20:$R20)&gt;0,NOT(ISBLANK(I20)))</formula>
    </cfRule>
    <cfRule type="expression" dxfId="52" priority="4" stopIfTrue="1">
      <formula>SUM($N20:$R20)&gt;0</formula>
    </cfRule>
    <cfRule type="expression" priority="5" stopIfTrue="1">
      <formula>AND(SUM(#REF!)&gt;0,NOT(ISBLANK(I20)))</formula>
    </cfRule>
    <cfRule type="expression" dxfId="51" priority="6" stopIfTrue="1">
      <formula>SUM(#REF!)&gt;0</formula>
    </cfRule>
  </conditionalFormatting>
  <conditionalFormatting sqref="J15:J16">
    <cfRule type="expression" dxfId="50" priority="14" stopIfTrue="1">
      <formula>AND(NOT(ISBLANK($C15)),ISBLANK(J15))</formula>
    </cfRule>
  </conditionalFormatting>
  <conditionalFormatting sqref="J17:J18">
    <cfRule type="expression" dxfId="49" priority="1" stopIfTrue="1">
      <formula>AND(NOT(ISBLANK($C16)),ISBLANK(J17))</formula>
    </cfRule>
  </conditionalFormatting>
  <conditionalFormatting sqref="J11:K14">
    <cfRule type="expression" dxfId="48" priority="20" stopIfTrue="1">
      <formula>AND(NOT(ISBLANK($C11)),ISBLANK(J11))</formula>
    </cfRule>
  </conditionalFormatting>
  <conditionalFormatting sqref="J19:K21">
    <cfRule type="expression" dxfId="47" priority="2" stopIfTrue="1">
      <formula>AND(NOT(ISBLANK($C19)),ISBLANK(J19))</formula>
    </cfRule>
  </conditionalFormatting>
  <conditionalFormatting sqref="K15:K18">
    <cfRule type="expression" dxfId="46" priority="13" stopIfTrue="1">
      <formula>AND(NOT(ISBLANK($C15)),ISBLANK(K15))</formula>
    </cfRule>
  </conditionalFormatting>
  <conditionalFormatting sqref="L11:L21">
    <cfRule type="expression" dxfId="45" priority="22" stopIfTrue="1">
      <formula>AND(NOT(ISBLANK($C11)),ISBLANK(L11))</formula>
    </cfRule>
  </conditionalFormatting>
  <dataValidations count="3">
    <dataValidation type="list" allowBlank="1" showInputMessage="1" showErrorMessage="1" sqref="B11:B21" xr:uid="{6879EA3D-9A5C-43C1-82C5-23C96F3C66ED}">
      <formula1>$B$27:$B$31</formula1>
    </dataValidation>
    <dataValidation type="textLength" operator="lessThan" allowBlank="1" showInputMessage="1" showErrorMessage="1" sqref="B2:D2" xr:uid="{69DA805F-32C0-4A4B-8675-681BB6F0808E}">
      <formula1>250</formula1>
    </dataValidation>
    <dataValidation type="date" allowBlank="1" showInputMessage="1" showErrorMessage="1" sqref="E3 C3" xr:uid="{B0CC3ACE-0973-412A-81D4-10B27B99CE21}">
      <formula1>44938</formula1>
      <formula2>73031</formula2>
    </dataValidation>
  </dataValidations>
  <pageMargins left="0.7" right="0.7" top="0.75" bottom="0.75" header="0.3" footer="0.3"/>
  <pageSetup orientation="portrait" r:id="rId1"/>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F134ED-175B-46F9-B6F6-EB3DF8AEE8A2}">
  <sheetPr>
    <tabColor rgb="FF00B0F0"/>
  </sheetPr>
  <dimension ref="A1:X46"/>
  <sheetViews>
    <sheetView tabSelected="1" zoomScale="55" zoomScaleNormal="55" workbookViewId="0">
      <selection activeCell="A11" sqref="A11:XFD11"/>
    </sheetView>
  </sheetViews>
  <sheetFormatPr defaultColWidth="9.140625" defaultRowHeight="12.75" outlineLevelCol="1" x14ac:dyDescent="0.2"/>
  <cols>
    <col min="1" max="1" width="20.7109375" customWidth="1"/>
    <col min="2" max="2" width="10.7109375" customWidth="1"/>
    <col min="3" max="3" width="22.7109375" customWidth="1"/>
    <col min="4" max="5" width="20.7109375" customWidth="1"/>
    <col min="6" max="6" width="8.42578125" customWidth="1"/>
    <col min="7" max="7" width="9" customWidth="1"/>
    <col min="8" max="8" width="11.7109375" bestFit="1" customWidth="1"/>
    <col min="9" max="9" width="57.85546875" bestFit="1" customWidth="1"/>
    <col min="10" max="10" width="60.42578125" bestFit="1" customWidth="1"/>
    <col min="11" max="11" width="27.42578125" customWidth="1"/>
    <col min="12" max="12" width="36.42578125" bestFit="1" customWidth="1"/>
    <col min="14" max="17" width="0" hidden="1" customWidth="1" outlineLevel="1"/>
    <col min="18" max="18" width="9.140625" collapsed="1"/>
  </cols>
  <sheetData>
    <row r="1" spans="1:24" s="58" customFormat="1" ht="36.75" customHeight="1" x14ac:dyDescent="0.25">
      <c r="A1" s="55" t="s">
        <v>86</v>
      </c>
      <c r="B1" s="179" t="s">
        <v>84</v>
      </c>
      <c r="C1" s="180"/>
      <c r="D1" s="180"/>
      <c r="E1" s="56"/>
      <c r="F1" s="56"/>
      <c r="G1" s="56"/>
      <c r="H1" s="56"/>
      <c r="I1" s="56"/>
      <c r="J1" s="57"/>
      <c r="K1" s="57"/>
      <c r="L1" s="57"/>
    </row>
    <row r="2" spans="1:24" s="58" customFormat="1" ht="36.75" customHeight="1" x14ac:dyDescent="0.25">
      <c r="A2" s="59" t="s">
        <v>87</v>
      </c>
      <c r="B2" s="179" t="s">
        <v>160</v>
      </c>
      <c r="C2" s="180"/>
      <c r="D2" s="180"/>
      <c r="E2" s="60"/>
      <c r="F2" s="60"/>
      <c r="G2" s="60"/>
      <c r="H2" s="60"/>
      <c r="I2" s="60"/>
    </row>
    <row r="3" spans="1:24" s="58" customFormat="1" ht="36" customHeight="1" x14ac:dyDescent="0.25">
      <c r="A3" s="61" t="s">
        <v>88</v>
      </c>
      <c r="B3" s="62" t="s">
        <v>3</v>
      </c>
      <c r="C3" s="63">
        <v>45089</v>
      </c>
      <c r="D3" s="62" t="s">
        <v>4</v>
      </c>
      <c r="E3" s="63">
        <v>45118</v>
      </c>
      <c r="F3" s="64"/>
    </row>
    <row r="4" spans="1:24" s="58" customFormat="1" ht="21.75" customHeight="1" thickBot="1" x14ac:dyDescent="0.3">
      <c r="A4" s="65"/>
      <c r="B4" s="65"/>
      <c r="C4" s="65"/>
      <c r="D4" s="65"/>
      <c r="E4" s="65"/>
      <c r="F4" s="66"/>
      <c r="G4" s="66"/>
      <c r="H4" s="66"/>
      <c r="I4" s="65"/>
      <c r="J4" s="65"/>
      <c r="K4" s="65"/>
    </row>
    <row r="5" spans="1:24" s="58" customFormat="1" ht="36" customHeight="1" thickBot="1" x14ac:dyDescent="0.3">
      <c r="A5" s="181" t="s">
        <v>89</v>
      </c>
      <c r="B5" s="182"/>
      <c r="C5" s="182"/>
      <c r="D5" s="182"/>
      <c r="E5" s="182"/>
      <c r="F5" s="182"/>
      <c r="G5" s="182"/>
      <c r="H5" s="182"/>
      <c r="I5" s="182"/>
      <c r="J5" s="182"/>
      <c r="K5" s="182"/>
      <c r="L5" s="183"/>
    </row>
    <row r="6" spans="1:24" s="58" customFormat="1" ht="21.75" customHeight="1" x14ac:dyDescent="0.25">
      <c r="A6" s="65"/>
      <c r="B6" s="65"/>
      <c r="C6" s="65"/>
      <c r="D6" s="65"/>
      <c r="E6" s="65"/>
      <c r="F6" s="66"/>
      <c r="G6" s="66"/>
      <c r="H6" s="66"/>
      <c r="I6" s="65"/>
      <c r="J6" s="65"/>
      <c r="K6" s="65"/>
      <c r="L6" s="67"/>
    </row>
    <row r="7" spans="1:24" s="58" customFormat="1" ht="18" x14ac:dyDescent="0.25">
      <c r="A7" s="184" t="s">
        <v>90</v>
      </c>
      <c r="B7" s="68" t="s">
        <v>6</v>
      </c>
      <c r="C7" s="68" t="s">
        <v>7</v>
      </c>
      <c r="D7" s="68" t="s">
        <v>6</v>
      </c>
      <c r="E7" s="68" t="s">
        <v>9</v>
      </c>
      <c r="F7" s="187" t="s">
        <v>91</v>
      </c>
      <c r="G7" s="188"/>
      <c r="H7" s="189"/>
      <c r="I7" s="190" t="s">
        <v>92</v>
      </c>
      <c r="J7" s="190" t="s">
        <v>93</v>
      </c>
      <c r="K7" s="193" t="s">
        <v>94</v>
      </c>
      <c r="L7" s="196" t="s">
        <v>13</v>
      </c>
      <c r="M7" s="69"/>
      <c r="N7" s="69"/>
      <c r="O7" s="69"/>
      <c r="P7" s="69"/>
      <c r="Q7" s="69"/>
      <c r="R7" s="69"/>
      <c r="S7" s="69"/>
      <c r="T7" s="69"/>
      <c r="U7" s="69"/>
      <c r="V7" s="69"/>
      <c r="W7" s="69"/>
      <c r="X7" s="69"/>
    </row>
    <row r="8" spans="1:24" s="58" customFormat="1" ht="18" x14ac:dyDescent="0.25">
      <c r="A8" s="185"/>
      <c r="B8" s="70" t="s">
        <v>14</v>
      </c>
      <c r="C8" s="70" t="s">
        <v>15</v>
      </c>
      <c r="D8" s="70" t="s">
        <v>15</v>
      </c>
      <c r="E8" s="70" t="s">
        <v>15</v>
      </c>
      <c r="F8" s="199" t="s">
        <v>95</v>
      </c>
      <c r="G8" s="200"/>
      <c r="H8" s="201"/>
      <c r="I8" s="191"/>
      <c r="J8" s="191"/>
      <c r="K8" s="194"/>
      <c r="L8" s="197"/>
      <c r="M8" s="69"/>
      <c r="N8" s="69"/>
      <c r="O8" s="69"/>
      <c r="P8" s="69"/>
      <c r="Q8" s="69"/>
      <c r="R8" s="69"/>
      <c r="S8" s="69"/>
      <c r="T8" s="69"/>
      <c r="U8" s="69"/>
      <c r="V8" s="69"/>
      <c r="W8" s="69"/>
      <c r="X8" s="69"/>
    </row>
    <row r="9" spans="1:24" s="58" customFormat="1" ht="32.25" customHeight="1" x14ac:dyDescent="0.25">
      <c r="A9" s="186"/>
      <c r="B9" s="71"/>
      <c r="C9" s="71" t="s">
        <v>18</v>
      </c>
      <c r="D9" s="71" t="s">
        <v>18</v>
      </c>
      <c r="E9" s="71" t="s">
        <v>18</v>
      </c>
      <c r="F9" s="202"/>
      <c r="G9" s="203"/>
      <c r="H9" s="204"/>
      <c r="I9" s="192"/>
      <c r="J9" s="192"/>
      <c r="K9" s="195"/>
      <c r="L9" s="198"/>
    </row>
    <row r="10" spans="1:24" s="58" customFormat="1" ht="0.75" customHeight="1" x14ac:dyDescent="0.25">
      <c r="A10" s="72"/>
      <c r="B10" s="71"/>
      <c r="C10" s="71"/>
      <c r="D10" s="71"/>
      <c r="E10" s="71"/>
      <c r="F10" s="71"/>
      <c r="G10" s="71"/>
      <c r="H10" s="71"/>
      <c r="I10" s="71"/>
      <c r="J10" s="73"/>
      <c r="K10" s="74"/>
      <c r="L10" s="74"/>
    </row>
    <row r="11" spans="1:24" s="163" customFormat="1" ht="20.100000000000001" customHeight="1" x14ac:dyDescent="0.3">
      <c r="A11" s="154">
        <v>45086</v>
      </c>
      <c r="B11" s="155" t="s">
        <v>19</v>
      </c>
      <c r="C11" s="156">
        <v>129.9</v>
      </c>
      <c r="D11" s="156"/>
      <c r="E11" s="156">
        <v>129.9</v>
      </c>
      <c r="F11" s="157">
        <v>611</v>
      </c>
      <c r="G11" s="158">
        <v>4200</v>
      </c>
      <c r="H11" s="159">
        <v>61111</v>
      </c>
      <c r="I11" s="160" t="s">
        <v>199</v>
      </c>
      <c r="J11" s="161" t="s">
        <v>200</v>
      </c>
      <c r="K11" s="162" t="s">
        <v>201</v>
      </c>
      <c r="L11" s="162" t="s">
        <v>100</v>
      </c>
      <c r="N11" s="163" t="b">
        <f>OR(F11&lt;100,LEN(F11)=2)</f>
        <v>0</v>
      </c>
      <c r="O11" s="163" t="b">
        <f>OR(G11&lt;1000,LEN(G11)=3)</f>
        <v>0</v>
      </c>
      <c r="P11" s="163" t="b">
        <f>IF(H11&lt;1000,TRUE)</f>
        <v>0</v>
      </c>
      <c r="Q11" s="163" t="e">
        <f>OR(#REF!&lt;100000,LEN(#REF!)=5)</f>
        <v>#REF!</v>
      </c>
    </row>
    <row r="12" spans="1:24" s="58" customFormat="1" ht="20.100000000000001" customHeight="1" x14ac:dyDescent="0.3">
      <c r="A12" s="75">
        <v>45091</v>
      </c>
      <c r="B12" s="76" t="s">
        <v>27</v>
      </c>
      <c r="C12" s="77">
        <v>174</v>
      </c>
      <c r="D12" s="77">
        <v>29</v>
      </c>
      <c r="E12" s="77">
        <v>145</v>
      </c>
      <c r="F12" s="81">
        <v>611</v>
      </c>
      <c r="G12" s="83">
        <v>4200</v>
      </c>
      <c r="H12" s="82">
        <v>61111</v>
      </c>
      <c r="I12" s="78" t="s">
        <v>199</v>
      </c>
      <c r="J12" s="79" t="s">
        <v>202</v>
      </c>
      <c r="K12" s="80" t="s">
        <v>203</v>
      </c>
      <c r="L12" s="80" t="s">
        <v>100</v>
      </c>
    </row>
    <row r="13" spans="1:24" s="58" customFormat="1" ht="20.100000000000001" customHeight="1" x14ac:dyDescent="0.3">
      <c r="A13" s="75">
        <v>45092</v>
      </c>
      <c r="B13" s="76" t="s">
        <v>19</v>
      </c>
      <c r="C13" s="77">
        <v>250</v>
      </c>
      <c r="D13" s="77"/>
      <c r="E13" s="77">
        <v>250</v>
      </c>
      <c r="F13" s="81">
        <v>611</v>
      </c>
      <c r="G13" s="83">
        <v>4200</v>
      </c>
      <c r="H13" s="82">
        <v>61128</v>
      </c>
      <c r="I13" s="78" t="s">
        <v>199</v>
      </c>
      <c r="J13" s="79" t="s">
        <v>204</v>
      </c>
      <c r="K13" s="80" t="s">
        <v>205</v>
      </c>
      <c r="L13" s="80" t="s">
        <v>190</v>
      </c>
    </row>
    <row r="14" spans="1:24" s="58" customFormat="1" ht="20.100000000000001" customHeight="1" x14ac:dyDescent="0.3">
      <c r="A14" s="75">
        <v>45094</v>
      </c>
      <c r="B14" s="76" t="s">
        <v>19</v>
      </c>
      <c r="C14" s="77">
        <v>250</v>
      </c>
      <c r="D14" s="77"/>
      <c r="E14" s="77">
        <v>250</v>
      </c>
      <c r="F14" s="81">
        <v>611</v>
      </c>
      <c r="G14" s="83">
        <v>4200</v>
      </c>
      <c r="H14" s="82">
        <v>61106</v>
      </c>
      <c r="I14" s="78" t="s">
        <v>199</v>
      </c>
      <c r="J14" s="79" t="s">
        <v>217</v>
      </c>
      <c r="K14" s="80" t="s">
        <v>205</v>
      </c>
      <c r="L14" s="80" t="s">
        <v>190</v>
      </c>
    </row>
    <row r="15" spans="1:24" s="58" customFormat="1" ht="20.100000000000001" customHeight="1" x14ac:dyDescent="0.3">
      <c r="A15" s="75">
        <v>45096</v>
      </c>
      <c r="B15" s="76" t="s">
        <v>19</v>
      </c>
      <c r="C15" s="77">
        <v>500</v>
      </c>
      <c r="D15" s="77"/>
      <c r="E15" s="77">
        <v>500</v>
      </c>
      <c r="F15" s="81">
        <v>611</v>
      </c>
      <c r="G15" s="83">
        <v>4200</v>
      </c>
      <c r="H15" s="82">
        <v>61106</v>
      </c>
      <c r="I15" s="78" t="s">
        <v>199</v>
      </c>
      <c r="J15" s="79" t="s">
        <v>218</v>
      </c>
      <c r="K15" s="80" t="s">
        <v>206</v>
      </c>
      <c r="L15" s="80" t="s">
        <v>190</v>
      </c>
    </row>
    <row r="16" spans="1:24" s="58" customFormat="1" ht="20.100000000000001" customHeight="1" x14ac:dyDescent="0.3">
      <c r="A16" s="75">
        <v>45099</v>
      </c>
      <c r="B16" s="76" t="s">
        <v>19</v>
      </c>
      <c r="C16" s="77">
        <v>500</v>
      </c>
      <c r="D16" s="77"/>
      <c r="E16" s="77">
        <v>500</v>
      </c>
      <c r="F16" s="81">
        <v>611</v>
      </c>
      <c r="G16" s="83">
        <v>4200</v>
      </c>
      <c r="H16" s="82">
        <v>61106</v>
      </c>
      <c r="I16" s="78" t="s">
        <v>199</v>
      </c>
      <c r="J16" s="79" t="s">
        <v>219</v>
      </c>
      <c r="K16" s="80" t="s">
        <v>206</v>
      </c>
      <c r="L16" s="80" t="s">
        <v>190</v>
      </c>
    </row>
    <row r="17" spans="1:12" s="58" customFormat="1" ht="20.100000000000001" customHeight="1" x14ac:dyDescent="0.3">
      <c r="A17" s="75">
        <v>45100</v>
      </c>
      <c r="B17" s="76" t="s">
        <v>19</v>
      </c>
      <c r="C17" s="77">
        <v>250</v>
      </c>
      <c r="D17" s="77"/>
      <c r="E17" s="77">
        <v>250</v>
      </c>
      <c r="F17" s="81">
        <v>611</v>
      </c>
      <c r="G17" s="83">
        <v>4200</v>
      </c>
      <c r="H17" s="82">
        <v>61106</v>
      </c>
      <c r="I17" s="78" t="s">
        <v>199</v>
      </c>
      <c r="J17" s="79" t="s">
        <v>220</v>
      </c>
      <c r="K17" s="80" t="s">
        <v>205</v>
      </c>
      <c r="L17" s="80" t="s">
        <v>190</v>
      </c>
    </row>
    <row r="18" spans="1:12" s="58" customFormat="1" ht="20.100000000000001" customHeight="1" x14ac:dyDescent="0.3">
      <c r="A18" s="143">
        <v>45101</v>
      </c>
      <c r="B18" s="144" t="s">
        <v>19</v>
      </c>
      <c r="C18" s="145">
        <v>500</v>
      </c>
      <c r="D18" s="145"/>
      <c r="E18" s="145">
        <v>500</v>
      </c>
      <c r="F18" s="146">
        <v>595</v>
      </c>
      <c r="G18" s="147">
        <v>4200</v>
      </c>
      <c r="H18" s="142">
        <v>59510</v>
      </c>
      <c r="I18" s="78" t="s">
        <v>199</v>
      </c>
      <c r="J18" s="148" t="s">
        <v>221</v>
      </c>
      <c r="K18" s="149" t="s">
        <v>206</v>
      </c>
      <c r="L18" s="80" t="s">
        <v>190</v>
      </c>
    </row>
    <row r="19" spans="1:12" s="58" customFormat="1" ht="20.100000000000001" customHeight="1" x14ac:dyDescent="0.3">
      <c r="A19" s="143">
        <v>45103</v>
      </c>
      <c r="B19" s="144" t="s">
        <v>19</v>
      </c>
      <c r="C19" s="145">
        <v>500</v>
      </c>
      <c r="D19" s="145"/>
      <c r="E19" s="145">
        <v>500</v>
      </c>
      <c r="F19" s="146">
        <v>611</v>
      </c>
      <c r="G19" s="147">
        <v>4200</v>
      </c>
      <c r="H19" s="142">
        <v>61106</v>
      </c>
      <c r="I19" s="78" t="s">
        <v>199</v>
      </c>
      <c r="J19" s="148" t="s">
        <v>222</v>
      </c>
      <c r="K19" s="149" t="s">
        <v>206</v>
      </c>
      <c r="L19" s="80" t="s">
        <v>190</v>
      </c>
    </row>
    <row r="20" spans="1:12" s="58" customFormat="1" ht="20.100000000000001" customHeight="1" x14ac:dyDescent="0.3">
      <c r="A20" s="143">
        <v>45105</v>
      </c>
      <c r="B20" s="144" t="s">
        <v>19</v>
      </c>
      <c r="C20" s="145">
        <v>250</v>
      </c>
      <c r="D20" s="145"/>
      <c r="E20" s="145">
        <v>250</v>
      </c>
      <c r="F20" s="146">
        <v>611</v>
      </c>
      <c r="G20" s="147">
        <v>4200</v>
      </c>
      <c r="H20" s="142">
        <v>61106</v>
      </c>
      <c r="I20" s="78" t="s">
        <v>199</v>
      </c>
      <c r="J20" s="148" t="s">
        <v>217</v>
      </c>
      <c r="K20" s="149" t="s">
        <v>205</v>
      </c>
      <c r="L20" s="80" t="s">
        <v>190</v>
      </c>
    </row>
    <row r="21" spans="1:12" s="58" customFormat="1" ht="20.100000000000001" customHeight="1" x14ac:dyDescent="0.3">
      <c r="A21" s="143">
        <v>45105</v>
      </c>
      <c r="B21" s="144" t="s">
        <v>19</v>
      </c>
      <c r="C21" s="145">
        <v>250</v>
      </c>
      <c r="D21" s="145"/>
      <c r="E21" s="145">
        <v>250</v>
      </c>
      <c r="F21" s="146">
        <v>611</v>
      </c>
      <c r="G21" s="147">
        <v>4200</v>
      </c>
      <c r="H21" s="142">
        <v>61106</v>
      </c>
      <c r="I21" s="78" t="s">
        <v>199</v>
      </c>
      <c r="J21" s="148" t="s">
        <v>223</v>
      </c>
      <c r="K21" s="149" t="s">
        <v>205</v>
      </c>
      <c r="L21" s="80" t="s">
        <v>190</v>
      </c>
    </row>
    <row r="22" spans="1:12" s="58" customFormat="1" ht="20.100000000000001" customHeight="1" x14ac:dyDescent="0.3">
      <c r="A22" s="143">
        <v>45105</v>
      </c>
      <c r="B22" s="144" t="s">
        <v>19</v>
      </c>
      <c r="C22" s="145">
        <v>500</v>
      </c>
      <c r="D22" s="145"/>
      <c r="E22" s="145">
        <v>500</v>
      </c>
      <c r="F22" s="146">
        <v>595</v>
      </c>
      <c r="G22" s="147">
        <v>4200</v>
      </c>
      <c r="H22" s="142">
        <v>59510</v>
      </c>
      <c r="I22" s="78" t="s">
        <v>199</v>
      </c>
      <c r="J22" s="148" t="s">
        <v>224</v>
      </c>
      <c r="K22" s="149" t="s">
        <v>206</v>
      </c>
      <c r="L22" s="80" t="s">
        <v>190</v>
      </c>
    </row>
    <row r="23" spans="1:12" s="58" customFormat="1" ht="20.100000000000001" customHeight="1" x14ac:dyDescent="0.3">
      <c r="A23" s="143">
        <v>45106</v>
      </c>
      <c r="B23" s="144" t="s">
        <v>19</v>
      </c>
      <c r="C23" s="145">
        <v>250</v>
      </c>
      <c r="D23" s="145"/>
      <c r="E23" s="145">
        <v>250</v>
      </c>
      <c r="F23" s="146">
        <v>611</v>
      </c>
      <c r="G23" s="147">
        <v>4200</v>
      </c>
      <c r="H23" s="142">
        <v>61106</v>
      </c>
      <c r="I23" s="78" t="s">
        <v>199</v>
      </c>
      <c r="J23" s="148" t="s">
        <v>223</v>
      </c>
      <c r="K23" s="149" t="s">
        <v>205</v>
      </c>
      <c r="L23" s="80" t="s">
        <v>190</v>
      </c>
    </row>
    <row r="24" spans="1:12" s="58" customFormat="1" ht="20.100000000000001" customHeight="1" x14ac:dyDescent="0.3">
      <c r="A24" s="143">
        <v>45107</v>
      </c>
      <c r="B24" s="144" t="s">
        <v>19</v>
      </c>
      <c r="C24" s="145">
        <v>250</v>
      </c>
      <c r="D24" s="145"/>
      <c r="E24" s="145">
        <v>250</v>
      </c>
      <c r="F24" s="146">
        <v>595</v>
      </c>
      <c r="G24" s="147">
        <v>4200</v>
      </c>
      <c r="H24" s="142">
        <v>59510</v>
      </c>
      <c r="I24" s="78" t="s">
        <v>199</v>
      </c>
      <c r="J24" s="148" t="s">
        <v>207</v>
      </c>
      <c r="K24" s="149" t="s">
        <v>205</v>
      </c>
      <c r="L24" s="80" t="s">
        <v>190</v>
      </c>
    </row>
    <row r="25" spans="1:12" s="58" customFormat="1" ht="20.100000000000001" customHeight="1" x14ac:dyDescent="0.3">
      <c r="A25" s="143">
        <v>45108</v>
      </c>
      <c r="B25" s="144" t="s">
        <v>19</v>
      </c>
      <c r="C25" s="145">
        <v>313.36</v>
      </c>
      <c r="D25" s="145"/>
      <c r="E25" s="145">
        <v>313.36</v>
      </c>
      <c r="F25" s="146">
        <v>595</v>
      </c>
      <c r="G25" s="147">
        <v>4200</v>
      </c>
      <c r="H25" s="142">
        <v>59510</v>
      </c>
      <c r="I25" s="78" t="s">
        <v>199</v>
      </c>
      <c r="J25" s="148" t="s">
        <v>225</v>
      </c>
      <c r="K25" s="149" t="s">
        <v>206</v>
      </c>
      <c r="L25" s="80" t="s">
        <v>190</v>
      </c>
    </row>
    <row r="26" spans="1:12" s="58" customFormat="1" ht="20.100000000000001" customHeight="1" x14ac:dyDescent="0.3">
      <c r="A26" s="143">
        <v>45108</v>
      </c>
      <c r="B26" s="144" t="s">
        <v>19</v>
      </c>
      <c r="C26" s="145">
        <v>550.79</v>
      </c>
      <c r="D26" s="145"/>
      <c r="E26" s="145">
        <v>550.79</v>
      </c>
      <c r="F26" s="146">
        <v>611</v>
      </c>
      <c r="G26" s="147">
        <v>4200</v>
      </c>
      <c r="H26" s="142">
        <v>61106</v>
      </c>
      <c r="I26" s="78" t="s">
        <v>199</v>
      </c>
      <c r="J26" s="148" t="s">
        <v>218</v>
      </c>
      <c r="K26" s="149" t="s">
        <v>206</v>
      </c>
      <c r="L26" s="80" t="s">
        <v>190</v>
      </c>
    </row>
    <row r="27" spans="1:12" s="58" customFormat="1" ht="20.100000000000001" customHeight="1" x14ac:dyDescent="0.3">
      <c r="A27" s="143">
        <v>45108</v>
      </c>
      <c r="B27" s="144" t="s">
        <v>19</v>
      </c>
      <c r="C27" s="145">
        <v>128.97</v>
      </c>
      <c r="D27" s="145"/>
      <c r="E27" s="145">
        <v>128.97</v>
      </c>
      <c r="F27" s="146">
        <v>611</v>
      </c>
      <c r="G27" s="147">
        <v>4200</v>
      </c>
      <c r="H27" s="142">
        <v>61106</v>
      </c>
      <c r="I27" s="78" t="s">
        <v>199</v>
      </c>
      <c r="J27" s="148" t="s">
        <v>223</v>
      </c>
      <c r="K27" s="149" t="s">
        <v>205</v>
      </c>
      <c r="L27" s="80" t="s">
        <v>190</v>
      </c>
    </row>
    <row r="28" spans="1:12" s="58" customFormat="1" ht="20.100000000000001" customHeight="1" x14ac:dyDescent="0.3">
      <c r="A28" s="143">
        <v>45109</v>
      </c>
      <c r="B28" s="144" t="s">
        <v>19</v>
      </c>
      <c r="C28" s="145">
        <v>250</v>
      </c>
      <c r="D28" s="145"/>
      <c r="E28" s="145">
        <v>250</v>
      </c>
      <c r="F28" s="146">
        <v>611</v>
      </c>
      <c r="G28" s="147">
        <v>4200</v>
      </c>
      <c r="H28" s="142">
        <v>61106</v>
      </c>
      <c r="I28" s="78" t="s">
        <v>199</v>
      </c>
      <c r="J28" s="148" t="s">
        <v>217</v>
      </c>
      <c r="K28" s="149" t="s">
        <v>205</v>
      </c>
      <c r="L28" s="80" t="s">
        <v>190</v>
      </c>
    </row>
    <row r="29" spans="1:12" s="58" customFormat="1" ht="20.100000000000001" customHeight="1" x14ac:dyDescent="0.3">
      <c r="A29" s="143">
        <v>45112</v>
      </c>
      <c r="B29" s="144" t="s">
        <v>19</v>
      </c>
      <c r="C29" s="145">
        <v>500</v>
      </c>
      <c r="D29" s="145"/>
      <c r="E29" s="145">
        <v>500</v>
      </c>
      <c r="F29" s="146">
        <v>595</v>
      </c>
      <c r="G29" s="147">
        <v>4200</v>
      </c>
      <c r="H29" s="142">
        <v>59510</v>
      </c>
      <c r="I29" s="78" t="s">
        <v>199</v>
      </c>
      <c r="J29" s="148" t="s">
        <v>225</v>
      </c>
      <c r="K29" s="149" t="s">
        <v>206</v>
      </c>
      <c r="L29" s="80" t="s">
        <v>190</v>
      </c>
    </row>
    <row r="30" spans="1:12" s="58" customFormat="1" ht="20.100000000000001" customHeight="1" x14ac:dyDescent="0.3">
      <c r="A30" s="143">
        <v>45113</v>
      </c>
      <c r="B30" s="144" t="s">
        <v>19</v>
      </c>
      <c r="C30" s="145">
        <v>500</v>
      </c>
      <c r="D30" s="145"/>
      <c r="E30" s="145">
        <v>500</v>
      </c>
      <c r="F30" s="146">
        <v>611</v>
      </c>
      <c r="G30" s="147">
        <v>4200</v>
      </c>
      <c r="H30" s="142">
        <v>61106</v>
      </c>
      <c r="I30" s="78" t="s">
        <v>199</v>
      </c>
      <c r="J30" s="148" t="s">
        <v>226</v>
      </c>
      <c r="K30" s="149" t="s">
        <v>206</v>
      </c>
      <c r="L30" s="80" t="s">
        <v>190</v>
      </c>
    </row>
    <row r="31" spans="1:12" s="58" customFormat="1" ht="20.100000000000001" customHeight="1" x14ac:dyDescent="0.3">
      <c r="A31" s="143">
        <v>45114</v>
      </c>
      <c r="B31" s="144" t="s">
        <v>19</v>
      </c>
      <c r="C31" s="145">
        <v>250</v>
      </c>
      <c r="D31" s="145"/>
      <c r="E31" s="145">
        <v>250</v>
      </c>
      <c r="F31" s="146">
        <v>611</v>
      </c>
      <c r="G31" s="147">
        <v>4200</v>
      </c>
      <c r="H31" s="142">
        <v>61106</v>
      </c>
      <c r="I31" s="78" t="s">
        <v>199</v>
      </c>
      <c r="J31" s="148" t="s">
        <v>223</v>
      </c>
      <c r="K31" s="149" t="s">
        <v>205</v>
      </c>
      <c r="L31" s="80" t="s">
        <v>190</v>
      </c>
    </row>
    <row r="32" spans="1:12" s="58" customFormat="1" ht="20.100000000000001" customHeight="1" x14ac:dyDescent="0.3">
      <c r="A32" s="143">
        <v>45116</v>
      </c>
      <c r="B32" s="144" t="s">
        <v>19</v>
      </c>
      <c r="C32" s="145">
        <v>500</v>
      </c>
      <c r="D32" s="145"/>
      <c r="E32" s="145">
        <v>500</v>
      </c>
      <c r="F32" s="146">
        <v>595</v>
      </c>
      <c r="G32" s="147">
        <v>4200</v>
      </c>
      <c r="H32" s="142">
        <v>59510</v>
      </c>
      <c r="I32" s="78" t="s">
        <v>199</v>
      </c>
      <c r="J32" s="148" t="s">
        <v>225</v>
      </c>
      <c r="K32" s="149" t="s">
        <v>206</v>
      </c>
      <c r="L32" s="80" t="s">
        <v>190</v>
      </c>
    </row>
    <row r="33" spans="1:12" s="58" customFormat="1" ht="20.100000000000001" customHeight="1" x14ac:dyDescent="0.3">
      <c r="A33" s="143">
        <v>45116</v>
      </c>
      <c r="B33" s="144" t="s">
        <v>19</v>
      </c>
      <c r="C33" s="145">
        <v>250</v>
      </c>
      <c r="D33" s="145"/>
      <c r="E33" s="145">
        <v>250</v>
      </c>
      <c r="F33" s="146">
        <v>611</v>
      </c>
      <c r="G33" s="147">
        <v>4200</v>
      </c>
      <c r="H33" s="142">
        <v>61106</v>
      </c>
      <c r="I33" s="78" t="s">
        <v>199</v>
      </c>
      <c r="J33" s="148" t="s">
        <v>217</v>
      </c>
      <c r="K33" s="149" t="s">
        <v>205</v>
      </c>
      <c r="L33" s="80" t="s">
        <v>190</v>
      </c>
    </row>
    <row r="34" spans="1:12" s="58" customFormat="1" ht="20.100000000000001" customHeight="1" x14ac:dyDescent="0.3">
      <c r="A34" s="143">
        <v>45117</v>
      </c>
      <c r="B34" s="144" t="s">
        <v>19</v>
      </c>
      <c r="C34" s="145">
        <v>250</v>
      </c>
      <c r="D34" s="145"/>
      <c r="E34" s="145">
        <v>250</v>
      </c>
      <c r="F34" s="146">
        <v>611</v>
      </c>
      <c r="G34" s="147">
        <v>4200</v>
      </c>
      <c r="H34" s="142">
        <v>61106</v>
      </c>
      <c r="I34" s="78" t="s">
        <v>199</v>
      </c>
      <c r="J34" s="148" t="s">
        <v>217</v>
      </c>
      <c r="K34" s="149" t="s">
        <v>205</v>
      </c>
      <c r="L34" s="80" t="s">
        <v>190</v>
      </c>
    </row>
    <row r="35" spans="1:12" s="58" customFormat="1" ht="20.100000000000001" customHeight="1" thickBot="1" x14ac:dyDescent="0.3">
      <c r="A35" s="172" t="s">
        <v>96</v>
      </c>
      <c r="B35" s="173"/>
      <c r="C35" s="84">
        <f>SUM(C11:C34)</f>
        <v>8047.0199999999995</v>
      </c>
      <c r="D35" s="84">
        <f>SUM(D11:D17)</f>
        <v>29</v>
      </c>
      <c r="E35" s="84">
        <f>SUM(E11:E34)</f>
        <v>8018.0199999999995</v>
      </c>
      <c r="F35" s="174"/>
      <c r="G35" s="175"/>
      <c r="H35" s="176"/>
      <c r="I35" s="85"/>
      <c r="J35" s="86"/>
      <c r="K35" s="87"/>
      <c r="L35" s="88"/>
    </row>
    <row r="38" spans="1:12" s="89" customFormat="1" ht="15.75" x14ac:dyDescent="0.25">
      <c r="B38" s="177" t="s">
        <v>97</v>
      </c>
      <c r="C38" s="178"/>
    </row>
    <row r="39" spans="1:12" s="89" customFormat="1" ht="15" x14ac:dyDescent="0.2">
      <c r="B39" s="90" t="s">
        <v>24</v>
      </c>
      <c r="C39" s="91" t="s">
        <v>25</v>
      </c>
    </row>
    <row r="40" spans="1:12" s="89" customFormat="1" ht="15" x14ac:dyDescent="0.2">
      <c r="B40" s="90" t="s">
        <v>19</v>
      </c>
      <c r="C40" s="91" t="s">
        <v>26</v>
      </c>
    </row>
    <row r="41" spans="1:12" s="89" customFormat="1" ht="15" x14ac:dyDescent="0.2">
      <c r="B41" s="90" t="s">
        <v>27</v>
      </c>
      <c r="C41" s="91" t="s">
        <v>98</v>
      </c>
    </row>
    <row r="42" spans="1:12" s="89" customFormat="1" ht="15" x14ac:dyDescent="0.2">
      <c r="B42" s="90" t="s">
        <v>83</v>
      </c>
      <c r="C42" s="91" t="s">
        <v>99</v>
      </c>
    </row>
    <row r="43" spans="1:12" s="89" customFormat="1" ht="15" x14ac:dyDescent="0.2">
      <c r="B43" s="92" t="s">
        <v>21</v>
      </c>
      <c r="C43" s="93" t="s">
        <v>29</v>
      </c>
    </row>
    <row r="46" spans="1:12" x14ac:dyDescent="0.2">
      <c r="B46" s="168"/>
      <c r="C46" s="168"/>
    </row>
  </sheetData>
  <mergeCells count="14">
    <mergeCell ref="A35:B35"/>
    <mergeCell ref="F35:H35"/>
    <mergeCell ref="B38:C38"/>
    <mergeCell ref="B46:C46"/>
    <mergeCell ref="B1:D1"/>
    <mergeCell ref="B2:D2"/>
    <mergeCell ref="A5:L5"/>
    <mergeCell ref="A7:A9"/>
    <mergeCell ref="F7:H7"/>
    <mergeCell ref="I7:I9"/>
    <mergeCell ref="J7:J9"/>
    <mergeCell ref="K7:K9"/>
    <mergeCell ref="L7:L9"/>
    <mergeCell ref="F8:H9"/>
  </mergeCells>
  <conditionalFormatting sqref="A11:A34">
    <cfRule type="expression" dxfId="44" priority="7" stopIfTrue="1">
      <formula>AND(NOT(ISBLANK(C11)),ISBLANK(A11))</formula>
    </cfRule>
  </conditionalFormatting>
  <conditionalFormatting sqref="B11:B34">
    <cfRule type="expression" dxfId="43" priority="6" stopIfTrue="1">
      <formula>AND(NOT(ISBLANK(C11)),ISBLANK(B11))</formula>
    </cfRule>
  </conditionalFormatting>
  <conditionalFormatting sqref="B1:D2">
    <cfRule type="expression" dxfId="42" priority="4" stopIfTrue="1">
      <formula>ISBLANK(B1)</formula>
    </cfRule>
  </conditionalFormatting>
  <conditionalFormatting sqref="C3">
    <cfRule type="expression" dxfId="41" priority="3" stopIfTrue="1">
      <formula>ISBLANK(C3)</formula>
    </cfRule>
  </conditionalFormatting>
  <conditionalFormatting sqref="E3">
    <cfRule type="expression" dxfId="40" priority="2" stopIfTrue="1">
      <formula>ISBLANK(E3)</formula>
    </cfRule>
  </conditionalFormatting>
  <conditionalFormatting sqref="I11:I34">
    <cfRule type="expression" priority="8" stopIfTrue="1">
      <formula>AND(SUM($N11:$R11)&gt;0,NOT(ISBLANK(I11)))</formula>
    </cfRule>
    <cfRule type="expression" dxfId="39" priority="9" stopIfTrue="1">
      <formula>SUM($N11:$R11)&gt;0</formula>
    </cfRule>
  </conditionalFormatting>
  <conditionalFormatting sqref="J11:L34">
    <cfRule type="expression" dxfId="38" priority="1" stopIfTrue="1">
      <formula>AND(NOT(ISBLANK($C11)),ISBLANK(J11))</formula>
    </cfRule>
  </conditionalFormatting>
  <dataValidations count="3">
    <dataValidation type="list" allowBlank="1" showInputMessage="1" showErrorMessage="1" sqref="B11:B34" xr:uid="{11DDF299-90A7-4DAA-BE90-5AC492ED42D1}">
      <formula1>$B$39:$B$43</formula1>
    </dataValidation>
    <dataValidation type="textLength" operator="lessThan" allowBlank="1" showInputMessage="1" showErrorMessage="1" sqref="B2:D2" xr:uid="{3493AFA8-BE8B-497D-9102-5B64F8A7A63C}">
      <formula1>250</formula1>
    </dataValidation>
    <dataValidation type="date" allowBlank="1" showInputMessage="1" showErrorMessage="1" sqref="E3 C3" xr:uid="{CF12E67F-1309-4D06-91B1-F5B1A18BF69F}">
      <formula1>44938</formula1>
      <formula2>73031</formula2>
    </dataValidation>
  </dataValidations>
  <pageMargins left="0.7" right="0.7" top="0.75" bottom="0.75" header="0.3" footer="0.3"/>
  <pageSetup orientation="portrait" r:id="rId1"/>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3974A3-ADC2-4A91-AA67-26F00D96A747}">
  <sheetPr>
    <tabColor rgb="FF00B0F0"/>
  </sheetPr>
  <dimension ref="A1:X33"/>
  <sheetViews>
    <sheetView zoomScale="70" zoomScaleNormal="70" workbookViewId="0">
      <selection sqref="A1:L30"/>
    </sheetView>
  </sheetViews>
  <sheetFormatPr defaultColWidth="9.140625" defaultRowHeight="12.75" outlineLevelCol="1" x14ac:dyDescent="0.2"/>
  <cols>
    <col min="1" max="1" width="20.7109375" customWidth="1"/>
    <col min="2" max="2" width="10.7109375" customWidth="1"/>
    <col min="3" max="3" width="22.7109375" customWidth="1"/>
    <col min="4" max="5" width="20.7109375" customWidth="1"/>
    <col min="6" max="6" width="8.42578125" customWidth="1"/>
    <col min="7" max="7" width="9" customWidth="1"/>
    <col min="8" max="8" width="11.7109375" bestFit="1" customWidth="1"/>
    <col min="9" max="9" width="29.7109375" customWidth="1"/>
    <col min="10" max="10" width="60.42578125" bestFit="1" customWidth="1"/>
    <col min="11" max="11" width="27.42578125" customWidth="1"/>
    <col min="12" max="12" width="36.42578125" bestFit="1" customWidth="1"/>
    <col min="14" max="17" width="0" hidden="1" customWidth="1" outlineLevel="1"/>
    <col min="18" max="18" width="9.140625" collapsed="1"/>
  </cols>
  <sheetData>
    <row r="1" spans="1:24" s="58" customFormat="1" ht="18" x14ac:dyDescent="0.25">
      <c r="A1" s="55" t="s">
        <v>86</v>
      </c>
      <c r="B1" s="179" t="s">
        <v>84</v>
      </c>
      <c r="C1" s="180"/>
      <c r="D1" s="180"/>
      <c r="E1" s="56"/>
      <c r="F1" s="56"/>
      <c r="G1" s="56"/>
      <c r="H1" s="56"/>
      <c r="I1" s="56"/>
      <c r="J1" s="57"/>
      <c r="K1" s="57"/>
      <c r="L1" s="57"/>
    </row>
    <row r="2" spans="1:24" s="58" customFormat="1" ht="18" x14ac:dyDescent="0.25">
      <c r="A2" s="59" t="s">
        <v>87</v>
      </c>
      <c r="B2" s="179" t="s">
        <v>216</v>
      </c>
      <c r="C2" s="180"/>
      <c r="D2" s="180"/>
      <c r="E2" s="60"/>
      <c r="F2" s="60"/>
      <c r="G2" s="60"/>
      <c r="H2" s="60"/>
      <c r="I2" s="60"/>
    </row>
    <row r="3" spans="1:24" s="58" customFormat="1" ht="36" x14ac:dyDescent="0.25">
      <c r="A3" s="61" t="s">
        <v>88</v>
      </c>
      <c r="B3" s="62" t="s">
        <v>3</v>
      </c>
      <c r="C3" s="63">
        <v>45089</v>
      </c>
      <c r="D3" s="62" t="s">
        <v>4</v>
      </c>
      <c r="E3" s="63">
        <v>45118</v>
      </c>
      <c r="F3" s="64"/>
    </row>
    <row r="4" spans="1:24" s="58" customFormat="1" ht="18.75" thickBot="1" x14ac:dyDescent="0.3">
      <c r="A4" s="65"/>
      <c r="B4" s="65"/>
      <c r="C4" s="65"/>
      <c r="D4" s="65"/>
      <c r="E4" s="65"/>
      <c r="F4" s="66"/>
      <c r="G4" s="66"/>
      <c r="H4" s="66"/>
      <c r="I4" s="65"/>
      <c r="J4" s="65"/>
      <c r="K4" s="65"/>
    </row>
    <row r="5" spans="1:24" s="58" customFormat="1" ht="18.75" thickBot="1" x14ac:dyDescent="0.3">
      <c r="A5" s="181" t="s">
        <v>89</v>
      </c>
      <c r="B5" s="182"/>
      <c r="C5" s="182"/>
      <c r="D5" s="182"/>
      <c r="E5" s="182"/>
      <c r="F5" s="182"/>
      <c r="G5" s="182"/>
      <c r="H5" s="182"/>
      <c r="I5" s="182"/>
      <c r="J5" s="182"/>
      <c r="K5" s="182"/>
      <c r="L5" s="183"/>
    </row>
    <row r="6" spans="1:24" s="58" customFormat="1" ht="18" x14ac:dyDescent="0.25">
      <c r="A6" s="65"/>
      <c r="B6" s="65"/>
      <c r="C6" s="65"/>
      <c r="D6" s="65"/>
      <c r="E6" s="65"/>
      <c r="F6" s="66"/>
      <c r="G6" s="66"/>
      <c r="H6" s="66"/>
      <c r="I6" s="65"/>
      <c r="J6" s="65"/>
      <c r="K6" s="65"/>
      <c r="L6" s="67"/>
    </row>
    <row r="7" spans="1:24" s="58" customFormat="1" ht="18" x14ac:dyDescent="0.25">
      <c r="A7" s="184" t="s">
        <v>90</v>
      </c>
      <c r="B7" s="68" t="s">
        <v>6</v>
      </c>
      <c r="C7" s="68" t="s">
        <v>7</v>
      </c>
      <c r="D7" s="68" t="s">
        <v>6</v>
      </c>
      <c r="E7" s="68" t="s">
        <v>9</v>
      </c>
      <c r="F7" s="187" t="s">
        <v>91</v>
      </c>
      <c r="G7" s="188"/>
      <c r="H7" s="189"/>
      <c r="I7" s="190" t="s">
        <v>92</v>
      </c>
      <c r="J7" s="190" t="s">
        <v>93</v>
      </c>
      <c r="K7" s="193" t="s">
        <v>94</v>
      </c>
      <c r="L7" s="196" t="s">
        <v>13</v>
      </c>
      <c r="M7" s="69"/>
      <c r="N7" s="69"/>
      <c r="O7" s="69"/>
      <c r="P7" s="69"/>
      <c r="Q7" s="69"/>
      <c r="R7" s="69"/>
      <c r="S7" s="69"/>
      <c r="T7" s="69"/>
      <c r="U7" s="69"/>
      <c r="V7" s="69"/>
      <c r="W7" s="69"/>
      <c r="X7" s="69"/>
    </row>
    <row r="8" spans="1:24" s="58" customFormat="1" ht="18" x14ac:dyDescent="0.25">
      <c r="A8" s="185"/>
      <c r="B8" s="70" t="s">
        <v>14</v>
      </c>
      <c r="C8" s="70" t="s">
        <v>15</v>
      </c>
      <c r="D8" s="70" t="s">
        <v>15</v>
      </c>
      <c r="E8" s="70" t="s">
        <v>15</v>
      </c>
      <c r="F8" s="199" t="s">
        <v>95</v>
      </c>
      <c r="G8" s="200"/>
      <c r="H8" s="201"/>
      <c r="I8" s="191"/>
      <c r="J8" s="191"/>
      <c r="K8" s="194"/>
      <c r="L8" s="197"/>
      <c r="M8" s="69"/>
      <c r="N8" s="69"/>
      <c r="O8" s="69"/>
      <c r="P8" s="69"/>
      <c r="Q8" s="69"/>
      <c r="R8" s="69"/>
      <c r="S8" s="69"/>
      <c r="T8" s="69"/>
      <c r="U8" s="69"/>
      <c r="V8" s="69"/>
      <c r="W8" s="69"/>
      <c r="X8" s="69"/>
    </row>
    <row r="9" spans="1:24" s="58" customFormat="1" ht="18" x14ac:dyDescent="0.25">
      <c r="A9" s="186"/>
      <c r="B9" s="71"/>
      <c r="C9" s="71" t="s">
        <v>18</v>
      </c>
      <c r="D9" s="71" t="s">
        <v>18</v>
      </c>
      <c r="E9" s="71" t="s">
        <v>18</v>
      </c>
      <c r="F9" s="202"/>
      <c r="G9" s="203"/>
      <c r="H9" s="204"/>
      <c r="I9" s="192"/>
      <c r="J9" s="192"/>
      <c r="K9" s="195"/>
      <c r="L9" s="198"/>
    </row>
    <row r="10" spans="1:24" s="58" customFormat="1" ht="18" x14ac:dyDescent="0.25">
      <c r="A10" s="72"/>
      <c r="B10" s="71"/>
      <c r="C10" s="71"/>
      <c r="D10" s="71"/>
      <c r="E10" s="71"/>
      <c r="F10" s="71"/>
      <c r="G10" s="71"/>
      <c r="H10" s="71"/>
      <c r="I10" s="71"/>
      <c r="J10" s="73"/>
      <c r="K10" s="74"/>
      <c r="L10" s="74"/>
    </row>
    <row r="11" spans="1:24" s="58" customFormat="1" ht="18" x14ac:dyDescent="0.25">
      <c r="A11" s="47">
        <v>45100</v>
      </c>
      <c r="B11" s="76" t="s">
        <v>19</v>
      </c>
      <c r="C11" s="77">
        <v>275</v>
      </c>
      <c r="D11" s="77">
        <v>0</v>
      </c>
      <c r="E11" s="77">
        <v>275</v>
      </c>
      <c r="F11" s="205" t="s">
        <v>208</v>
      </c>
      <c r="G11" s="206"/>
      <c r="H11" s="207"/>
      <c r="I11" s="150" t="s">
        <v>209</v>
      </c>
      <c r="J11" s="151" t="s">
        <v>210</v>
      </c>
      <c r="K11" s="151" t="s">
        <v>211</v>
      </c>
      <c r="L11" s="151" t="s">
        <v>212</v>
      </c>
      <c r="N11" s="58" t="b">
        <f>OR(F11&lt;100,LEN(F11)=2)</f>
        <v>0</v>
      </c>
      <c r="O11" s="58" t="b">
        <f>OR(G11&lt;1000,LEN(G11)=3)</f>
        <v>1</v>
      </c>
      <c r="P11" s="58" t="b">
        <f>IF(H11&lt;1000,TRUE)</f>
        <v>1</v>
      </c>
      <c r="Q11" s="58" t="e">
        <f>OR(#REF!&lt;100000,LEN(#REF!)=5)</f>
        <v>#REF!</v>
      </c>
    </row>
    <row r="12" spans="1:24" s="58" customFormat="1" ht="18" x14ac:dyDescent="0.25">
      <c r="A12" s="47">
        <v>45114</v>
      </c>
      <c r="B12" s="76" t="s">
        <v>19</v>
      </c>
      <c r="C12" s="77">
        <v>275</v>
      </c>
      <c r="D12" s="77">
        <v>0</v>
      </c>
      <c r="E12" s="77">
        <v>275</v>
      </c>
      <c r="F12" s="205" t="s">
        <v>208</v>
      </c>
      <c r="G12" s="206"/>
      <c r="H12" s="207"/>
      <c r="I12" s="150" t="s">
        <v>209</v>
      </c>
      <c r="J12" s="151" t="s">
        <v>213</v>
      </c>
      <c r="K12" s="151" t="s">
        <v>211</v>
      </c>
      <c r="L12" s="151" t="s">
        <v>212</v>
      </c>
    </row>
    <row r="13" spans="1:24" s="58" customFormat="1" ht="18" x14ac:dyDescent="0.25">
      <c r="A13" s="47">
        <v>45114</v>
      </c>
      <c r="B13" s="76" t="s">
        <v>19</v>
      </c>
      <c r="C13" s="77">
        <v>275</v>
      </c>
      <c r="D13" s="77">
        <v>0</v>
      </c>
      <c r="E13" s="77">
        <v>275</v>
      </c>
      <c r="F13" s="205" t="s">
        <v>208</v>
      </c>
      <c r="G13" s="206"/>
      <c r="H13" s="207"/>
      <c r="I13" s="150" t="s">
        <v>209</v>
      </c>
      <c r="J13" s="151" t="s">
        <v>214</v>
      </c>
      <c r="K13" s="151" t="s">
        <v>211</v>
      </c>
      <c r="L13" s="151" t="s">
        <v>212</v>
      </c>
    </row>
    <row r="14" spans="1:24" s="58" customFormat="1" ht="18" x14ac:dyDescent="0.25">
      <c r="A14" s="47">
        <v>45117</v>
      </c>
      <c r="B14" s="76" t="s">
        <v>19</v>
      </c>
      <c r="C14" s="77">
        <v>275</v>
      </c>
      <c r="D14" s="77">
        <v>0</v>
      </c>
      <c r="E14" s="77">
        <v>275</v>
      </c>
      <c r="F14" s="205" t="s">
        <v>208</v>
      </c>
      <c r="G14" s="206"/>
      <c r="H14" s="207"/>
      <c r="I14" s="150" t="s">
        <v>209</v>
      </c>
      <c r="J14" s="151" t="s">
        <v>215</v>
      </c>
      <c r="K14" s="151" t="s">
        <v>211</v>
      </c>
      <c r="L14" s="151" t="s">
        <v>212</v>
      </c>
    </row>
    <row r="15" spans="1:24" s="58" customFormat="1" ht="18.75" x14ac:dyDescent="0.3">
      <c r="A15" s="75"/>
      <c r="B15" s="76"/>
      <c r="C15" s="77"/>
      <c r="D15" s="77"/>
      <c r="E15" s="77"/>
      <c r="F15" s="81"/>
      <c r="G15" s="83"/>
      <c r="H15" s="82"/>
      <c r="I15" s="78"/>
      <c r="J15" s="79"/>
      <c r="K15" s="80"/>
      <c r="L15" s="80"/>
    </row>
    <row r="16" spans="1:24" s="58" customFormat="1" ht="18.75" x14ac:dyDescent="0.3">
      <c r="A16" s="75"/>
      <c r="B16" s="76"/>
      <c r="C16" s="77"/>
      <c r="D16" s="77"/>
      <c r="E16" s="77"/>
      <c r="F16" s="81"/>
      <c r="G16" s="83"/>
      <c r="H16" s="82"/>
      <c r="I16" s="78"/>
      <c r="J16" s="79"/>
      <c r="K16" s="80"/>
      <c r="L16" s="80"/>
    </row>
    <row r="17" spans="1:17" s="58" customFormat="1" ht="18.75" x14ac:dyDescent="0.3">
      <c r="A17" s="75"/>
      <c r="B17" s="76"/>
      <c r="C17" s="77"/>
      <c r="D17" s="77"/>
      <c r="E17" s="77"/>
      <c r="F17" s="81"/>
      <c r="G17" s="83"/>
      <c r="H17" s="82"/>
      <c r="I17" s="78"/>
      <c r="J17" s="79"/>
      <c r="K17" s="80"/>
      <c r="L17" s="80"/>
    </row>
    <row r="18" spans="1:17" s="58" customFormat="1" ht="18.75" x14ac:dyDescent="0.3">
      <c r="A18" s="75"/>
      <c r="B18" s="76"/>
      <c r="C18" s="77"/>
      <c r="D18" s="77"/>
      <c r="E18" s="77"/>
      <c r="F18" s="81"/>
      <c r="G18" s="83"/>
      <c r="H18" s="82"/>
      <c r="I18" s="78"/>
      <c r="J18" s="79"/>
      <c r="K18" s="80"/>
      <c r="L18" s="80"/>
    </row>
    <row r="19" spans="1:17" s="58" customFormat="1" ht="18.75" x14ac:dyDescent="0.3">
      <c r="A19" s="75"/>
      <c r="B19" s="76"/>
      <c r="C19" s="77"/>
      <c r="D19" s="77"/>
      <c r="E19" s="77"/>
      <c r="F19" s="81"/>
      <c r="G19" s="83"/>
      <c r="H19" s="82"/>
      <c r="I19" s="78"/>
      <c r="J19" s="79"/>
      <c r="K19" s="80"/>
      <c r="L19" s="80"/>
    </row>
    <row r="20" spans="1:17" s="58" customFormat="1" ht="18.75" x14ac:dyDescent="0.3">
      <c r="A20" s="75"/>
      <c r="B20" s="76"/>
      <c r="C20" s="77"/>
      <c r="D20" s="77"/>
      <c r="E20" s="77"/>
      <c r="F20" s="169"/>
      <c r="G20" s="170"/>
      <c r="H20" s="171"/>
      <c r="I20" s="78"/>
      <c r="J20" s="79"/>
      <c r="K20" s="80"/>
      <c r="L20" s="80"/>
      <c r="N20" s="58" t="b">
        <f>OR(F20&lt;100,LEN(F20)=2)</f>
        <v>1</v>
      </c>
      <c r="O20" s="58" t="b">
        <f>OR(G20&lt;1000,LEN(G20)=3)</f>
        <v>1</v>
      </c>
      <c r="P20" s="58" t="b">
        <f>IF(H20&lt;1000,TRUE)</f>
        <v>1</v>
      </c>
      <c r="Q20" s="58" t="e">
        <f>OR(#REF!&lt;100000,LEN(#REF!)=5)</f>
        <v>#REF!</v>
      </c>
    </row>
    <row r="21" spans="1:17" s="58" customFormat="1" ht="18.75" x14ac:dyDescent="0.3">
      <c r="A21" s="75"/>
      <c r="B21" s="76"/>
      <c r="C21" s="77"/>
      <c r="D21" s="77"/>
      <c r="E21" s="77"/>
      <c r="F21" s="169"/>
      <c r="G21" s="170"/>
      <c r="H21" s="171"/>
      <c r="I21" s="78"/>
      <c r="J21" s="79"/>
      <c r="K21" s="80"/>
      <c r="L21" s="80"/>
      <c r="N21" s="58" t="b">
        <f>OR(F21&lt;100,LEN(F21)=2)</f>
        <v>1</v>
      </c>
      <c r="O21" s="58" t="b">
        <f>OR(G21&lt;1000,LEN(G21)=3)</f>
        <v>1</v>
      </c>
      <c r="P21" s="58" t="b">
        <f>IF(H21&lt;1000,TRUE)</f>
        <v>1</v>
      </c>
      <c r="Q21" s="58" t="e">
        <f>OR(#REF!&lt;100000,LEN(#REF!)=5)</f>
        <v>#REF!</v>
      </c>
    </row>
    <row r="22" spans="1:17" s="58" customFormat="1" ht="18.75" thickBot="1" x14ac:dyDescent="0.3">
      <c r="A22" s="172" t="s">
        <v>96</v>
      </c>
      <c r="B22" s="173"/>
      <c r="C22" s="84">
        <f>SUM(C11:C21)</f>
        <v>1100</v>
      </c>
      <c r="D22" s="84">
        <f>SUM(D11:D21)</f>
        <v>0</v>
      </c>
      <c r="E22" s="84">
        <f>SUM(E11:E21)</f>
        <v>1100</v>
      </c>
      <c r="F22" s="174"/>
      <c r="G22" s="175"/>
      <c r="H22" s="176"/>
      <c r="I22" s="85"/>
      <c r="J22" s="86"/>
      <c r="K22" s="87"/>
      <c r="L22" s="88"/>
    </row>
    <row r="25" spans="1:17" s="89" customFormat="1" ht="15.75" x14ac:dyDescent="0.25">
      <c r="B25" s="177" t="s">
        <v>97</v>
      </c>
      <c r="C25" s="178"/>
    </row>
    <row r="26" spans="1:17" s="89" customFormat="1" ht="15" x14ac:dyDescent="0.2">
      <c r="B26" s="90" t="s">
        <v>24</v>
      </c>
      <c r="C26" s="91" t="s">
        <v>25</v>
      </c>
    </row>
    <row r="27" spans="1:17" s="89" customFormat="1" ht="15" x14ac:dyDescent="0.2">
      <c r="B27" s="90" t="s">
        <v>19</v>
      </c>
      <c r="C27" s="91" t="s">
        <v>26</v>
      </c>
    </row>
    <row r="28" spans="1:17" s="89" customFormat="1" ht="15" x14ac:dyDescent="0.2">
      <c r="B28" s="90" t="s">
        <v>27</v>
      </c>
      <c r="C28" s="91" t="s">
        <v>98</v>
      </c>
    </row>
    <row r="29" spans="1:17" s="89" customFormat="1" ht="15" x14ac:dyDescent="0.2">
      <c r="B29" s="90" t="s">
        <v>83</v>
      </c>
      <c r="C29" s="91" t="s">
        <v>99</v>
      </c>
    </row>
    <row r="30" spans="1:17" s="89" customFormat="1" ht="15" x14ac:dyDescent="0.2">
      <c r="B30" s="92" t="s">
        <v>21</v>
      </c>
      <c r="C30" s="93" t="s">
        <v>29</v>
      </c>
    </row>
    <row r="33" spans="2:3" x14ac:dyDescent="0.2">
      <c r="B33" s="168"/>
      <c r="C33" s="168"/>
    </row>
  </sheetData>
  <mergeCells count="20">
    <mergeCell ref="B1:D1"/>
    <mergeCell ref="B2:D2"/>
    <mergeCell ref="A5:L5"/>
    <mergeCell ref="A7:A9"/>
    <mergeCell ref="F7:H7"/>
    <mergeCell ref="I7:I9"/>
    <mergeCell ref="J7:J9"/>
    <mergeCell ref="K7:K9"/>
    <mergeCell ref="L7:L9"/>
    <mergeCell ref="F8:H9"/>
    <mergeCell ref="A22:B22"/>
    <mergeCell ref="F22:H22"/>
    <mergeCell ref="B25:C25"/>
    <mergeCell ref="B33:C33"/>
    <mergeCell ref="F11:H11"/>
    <mergeCell ref="F12:H12"/>
    <mergeCell ref="F13:H13"/>
    <mergeCell ref="F14:H14"/>
    <mergeCell ref="F20:H20"/>
    <mergeCell ref="F21:H21"/>
  </mergeCells>
  <conditionalFormatting sqref="A11:A21">
    <cfRule type="expression" dxfId="37" priority="7" stopIfTrue="1">
      <formula>AND(NOT(ISBLANK(C11)),ISBLANK(A11))</formula>
    </cfRule>
  </conditionalFormatting>
  <conditionalFormatting sqref="B11:B21">
    <cfRule type="expression" dxfId="36" priority="14" stopIfTrue="1">
      <formula>AND(NOT(ISBLANK(C11)),ISBLANK(B11))</formula>
    </cfRule>
  </conditionalFormatting>
  <conditionalFormatting sqref="B1:D2">
    <cfRule type="expression" dxfId="35" priority="13" stopIfTrue="1">
      <formula>ISBLANK(B1)</formula>
    </cfRule>
  </conditionalFormatting>
  <conditionalFormatting sqref="C3">
    <cfRule type="expression" dxfId="34" priority="12" stopIfTrue="1">
      <formula>ISBLANK(C3)</formula>
    </cfRule>
  </conditionalFormatting>
  <conditionalFormatting sqref="E3">
    <cfRule type="expression" dxfId="33" priority="8" stopIfTrue="1">
      <formula>ISBLANK(E3)</formula>
    </cfRule>
  </conditionalFormatting>
  <conditionalFormatting sqref="I11:I14">
    <cfRule type="expression" priority="5" stopIfTrue="1">
      <formula>AND(SUM($P11:$T11)&gt;0,NOT(ISBLANK(I11)))</formula>
    </cfRule>
    <cfRule type="expression" dxfId="32" priority="6" stopIfTrue="1">
      <formula>SUM($P11:$T11)&gt;0</formula>
    </cfRule>
  </conditionalFormatting>
  <conditionalFormatting sqref="I15:I21">
    <cfRule type="expression" priority="9" stopIfTrue="1">
      <formula>AND(SUM($N15:$R15)&gt;0,NOT(ISBLANK(I15)))</formula>
    </cfRule>
    <cfRule type="expression" dxfId="31" priority="10" stopIfTrue="1">
      <formula>SUM($N15:$R15)&gt;0</formula>
    </cfRule>
  </conditionalFormatting>
  <conditionalFormatting sqref="J11:J12">
    <cfRule type="expression" dxfId="30" priority="3" stopIfTrue="1">
      <formula>AND(NOT(ISBLANK($C16)),ISBLANK(J11))</formula>
    </cfRule>
  </conditionalFormatting>
  <conditionalFormatting sqref="J13:J14">
    <cfRule type="expression" dxfId="29" priority="4" stopIfTrue="1">
      <formula>AND(NOT(ISBLANK($C13)),ISBLANK(J13))</formula>
    </cfRule>
  </conditionalFormatting>
  <conditionalFormatting sqref="J15:L21">
    <cfRule type="expression" dxfId="28" priority="11" stopIfTrue="1">
      <formula>AND(NOT(ISBLANK($C15)),ISBLANK(J15))</formula>
    </cfRule>
  </conditionalFormatting>
  <conditionalFormatting sqref="K11:L11">
    <cfRule type="expression" dxfId="27" priority="2" stopIfTrue="1">
      <formula>AND(NOT(ISBLANK($C16)),ISBLANK(K11))</formula>
    </cfRule>
  </conditionalFormatting>
  <conditionalFormatting sqref="K12:L14">
    <cfRule type="expression" dxfId="26" priority="1" stopIfTrue="1">
      <formula>AND(NOT(ISBLANK($C12)),ISBLANK(K12))</formula>
    </cfRule>
  </conditionalFormatting>
  <dataValidations count="3">
    <dataValidation type="textLength" operator="lessThan" allowBlank="1" showInputMessage="1" showErrorMessage="1" sqref="B2:D2" xr:uid="{660CEC39-ABB2-40D7-8861-5E42F3DAAB34}">
      <formula1>250</formula1>
    </dataValidation>
    <dataValidation type="date" allowBlank="1" showInputMessage="1" showErrorMessage="1" sqref="E3 C3" xr:uid="{60BA914B-51E0-46B4-861F-A30BEFE99CDE}">
      <formula1>44938</formula1>
      <formula2>73031</formula2>
    </dataValidation>
    <dataValidation type="list" allowBlank="1" showInputMessage="1" showErrorMessage="1" sqref="B11:B21" xr:uid="{0048BE3C-FE58-4DC0-9104-911F1F2691A5}">
      <formula1>$B$26:$B$30</formula1>
    </dataValidation>
  </dataValidations>
  <pageMargins left="0.7" right="0.7" top="0.75" bottom="0.75" header="0.3" footer="0.3"/>
  <pageSetup orientation="portrait" r:id="rId1"/>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4"/>
  </sheetPr>
  <dimension ref="A1:W41"/>
  <sheetViews>
    <sheetView zoomScale="55" zoomScaleNormal="55" workbookViewId="0">
      <selection sqref="A1:L39"/>
    </sheetView>
  </sheetViews>
  <sheetFormatPr defaultColWidth="9.140625" defaultRowHeight="12.75" outlineLevelCol="1" x14ac:dyDescent="0.2"/>
  <cols>
    <col min="1" max="1" width="21.85546875" bestFit="1" customWidth="1"/>
    <col min="2" max="2" width="22.7109375" customWidth="1"/>
    <col min="3" max="4" width="20.7109375" customWidth="1"/>
    <col min="5" max="5" width="24.85546875" customWidth="1"/>
    <col min="6" max="6" width="9" customWidth="1"/>
    <col min="7" max="7" width="11.7109375" bestFit="1" customWidth="1"/>
    <col min="8" max="8" width="29.7109375" customWidth="1"/>
    <col min="9" max="9" width="60.42578125" bestFit="1" customWidth="1"/>
    <col min="10" max="10" width="27.42578125" customWidth="1"/>
    <col min="11" max="11" width="36.42578125" bestFit="1" customWidth="1"/>
    <col min="13" max="16" width="0" hidden="1" customWidth="1" outlineLevel="1"/>
    <col min="17" max="17" width="9.140625" collapsed="1"/>
  </cols>
  <sheetData>
    <row r="1" spans="1:23" s="58" customFormat="1" ht="36.75" customHeight="1" x14ac:dyDescent="0.25">
      <c r="A1" s="127" t="s">
        <v>86</v>
      </c>
      <c r="B1" s="210" t="s">
        <v>84</v>
      </c>
      <c r="C1" s="211"/>
      <c r="D1" s="211"/>
      <c r="E1" s="56"/>
      <c r="F1" s="56"/>
      <c r="G1" s="56"/>
      <c r="H1" s="56"/>
      <c r="I1" s="56"/>
      <c r="J1" s="57"/>
      <c r="K1" s="57"/>
      <c r="L1" s="57"/>
    </row>
    <row r="2" spans="1:23" s="58" customFormat="1" ht="36.75" customHeight="1" x14ac:dyDescent="0.25">
      <c r="A2" s="128" t="s">
        <v>87</v>
      </c>
      <c r="B2" s="210" t="s">
        <v>175</v>
      </c>
      <c r="C2" s="211"/>
      <c r="D2" s="211"/>
      <c r="E2" s="60"/>
      <c r="F2" s="60"/>
      <c r="G2" s="60"/>
      <c r="H2" s="60"/>
      <c r="I2" s="60"/>
    </row>
    <row r="3" spans="1:23" s="58" customFormat="1" ht="36" customHeight="1" x14ac:dyDescent="0.25">
      <c r="A3" s="129" t="s">
        <v>88</v>
      </c>
      <c r="B3" s="130" t="s">
        <v>3</v>
      </c>
      <c r="C3" s="131">
        <v>45089</v>
      </c>
      <c r="D3" s="130" t="s">
        <v>4</v>
      </c>
      <c r="E3" s="131">
        <v>45118</v>
      </c>
    </row>
    <row r="4" spans="1:23" s="58" customFormat="1" ht="21.75" customHeight="1" thickBot="1" x14ac:dyDescent="0.3">
      <c r="A4" s="65"/>
      <c r="B4" s="65"/>
      <c r="C4" s="65"/>
      <c r="D4" s="65"/>
      <c r="E4" s="65"/>
      <c r="F4" s="66"/>
      <c r="G4" s="66"/>
      <c r="H4" s="66"/>
      <c r="I4" s="65"/>
      <c r="J4" s="65"/>
      <c r="K4" s="65"/>
    </row>
    <row r="5" spans="1:23" s="58" customFormat="1" ht="36" customHeight="1" thickBot="1" x14ac:dyDescent="0.3">
      <c r="A5" s="181" t="s">
        <v>89</v>
      </c>
      <c r="B5" s="182"/>
      <c r="C5" s="182"/>
      <c r="D5" s="182"/>
      <c r="E5" s="182"/>
      <c r="F5" s="182"/>
      <c r="G5" s="182"/>
      <c r="H5" s="182"/>
      <c r="I5" s="182"/>
      <c r="J5" s="182"/>
      <c r="K5" s="182"/>
      <c r="L5" s="182"/>
    </row>
    <row r="6" spans="1:23" s="58" customFormat="1" ht="21.75" customHeight="1" x14ac:dyDescent="0.25">
      <c r="A6" s="65"/>
      <c r="B6" s="65"/>
      <c r="C6" s="65"/>
      <c r="D6" s="65"/>
      <c r="E6" s="65"/>
      <c r="F6" s="66"/>
      <c r="G6" s="66"/>
      <c r="H6" s="66"/>
      <c r="I6" s="65"/>
      <c r="J6" s="65"/>
      <c r="K6" s="65"/>
      <c r="L6" s="67"/>
    </row>
    <row r="7" spans="1:23" s="58" customFormat="1" ht="21.95" customHeight="1" x14ac:dyDescent="0.25">
      <c r="A7" s="184" t="s">
        <v>90</v>
      </c>
      <c r="B7" s="68" t="s">
        <v>6</v>
      </c>
      <c r="C7" s="68" t="s">
        <v>7</v>
      </c>
      <c r="D7" s="68" t="s">
        <v>6</v>
      </c>
      <c r="E7" s="68" t="s">
        <v>9</v>
      </c>
      <c r="F7" s="187" t="s">
        <v>91</v>
      </c>
      <c r="G7" s="188"/>
      <c r="H7" s="189"/>
      <c r="I7" s="190" t="s">
        <v>92</v>
      </c>
      <c r="J7" s="190" t="s">
        <v>93</v>
      </c>
      <c r="K7" s="190" t="s">
        <v>94</v>
      </c>
      <c r="L7" s="196" t="s">
        <v>13</v>
      </c>
      <c r="M7" s="69"/>
      <c r="N7" s="69"/>
      <c r="O7" s="69"/>
      <c r="P7" s="69"/>
      <c r="Q7" s="69"/>
      <c r="R7" s="69"/>
      <c r="S7" s="69"/>
      <c r="T7" s="69"/>
      <c r="V7" s="69"/>
      <c r="W7" s="69"/>
    </row>
    <row r="8" spans="1:23" s="58" customFormat="1" ht="18" customHeight="1" x14ac:dyDescent="0.25">
      <c r="A8" s="185"/>
      <c r="B8" s="70" t="s">
        <v>14</v>
      </c>
      <c r="C8" s="70" t="s">
        <v>15</v>
      </c>
      <c r="D8" s="70" t="s">
        <v>15</v>
      </c>
      <c r="E8" s="70" t="s">
        <v>15</v>
      </c>
      <c r="F8" s="199" t="s">
        <v>95</v>
      </c>
      <c r="G8" s="200"/>
      <c r="H8" s="201"/>
      <c r="I8" s="191"/>
      <c r="J8" s="191"/>
      <c r="K8" s="191"/>
      <c r="L8" s="197"/>
      <c r="M8" s="69"/>
      <c r="N8" s="69"/>
      <c r="O8" s="69"/>
      <c r="P8" s="69"/>
      <c r="Q8" s="69"/>
      <c r="R8" s="69"/>
      <c r="S8" s="69"/>
      <c r="T8" s="69"/>
      <c r="V8" s="69"/>
      <c r="W8" s="69"/>
    </row>
    <row r="9" spans="1:23" s="58" customFormat="1" ht="32.25" customHeight="1" x14ac:dyDescent="0.25">
      <c r="A9" s="185"/>
      <c r="B9" s="71"/>
      <c r="C9" s="71" t="s">
        <v>18</v>
      </c>
      <c r="D9" s="71" t="s">
        <v>18</v>
      </c>
      <c r="E9" s="71" t="s">
        <v>18</v>
      </c>
      <c r="F9" s="212"/>
      <c r="G9" s="213"/>
      <c r="H9" s="214"/>
      <c r="I9" s="191"/>
      <c r="J9" s="191"/>
      <c r="K9" s="191"/>
      <c r="L9" s="197"/>
    </row>
    <row r="10" spans="1:23" s="58" customFormat="1" ht="0.75" customHeight="1" x14ac:dyDescent="0.25">
      <c r="A10" s="72"/>
      <c r="B10" s="71"/>
      <c r="C10" s="71"/>
      <c r="D10" s="71"/>
      <c r="E10" s="71"/>
      <c r="F10" s="71"/>
      <c r="G10" s="71"/>
      <c r="H10" s="71"/>
      <c r="I10" s="71"/>
      <c r="J10" s="73"/>
      <c r="K10" s="74"/>
      <c r="L10" s="74"/>
    </row>
    <row r="11" spans="1:23" s="58" customFormat="1" ht="20.100000000000001" customHeight="1" x14ac:dyDescent="0.3">
      <c r="A11" s="132">
        <v>45111</v>
      </c>
      <c r="B11" s="133" t="s">
        <v>21</v>
      </c>
      <c r="C11" s="134">
        <v>27.5</v>
      </c>
      <c r="D11" s="134">
        <v>0</v>
      </c>
      <c r="E11" s="134">
        <v>27.5</v>
      </c>
      <c r="F11" s="96">
        <v>110</v>
      </c>
      <c r="G11" s="97">
        <v>4020</v>
      </c>
      <c r="H11" s="98"/>
      <c r="I11" s="135" t="s">
        <v>175</v>
      </c>
      <c r="J11" s="135" t="s">
        <v>176</v>
      </c>
      <c r="K11" s="136" t="s">
        <v>177</v>
      </c>
      <c r="L11" s="136" t="s">
        <v>178</v>
      </c>
    </row>
    <row r="12" spans="1:23" s="58" customFormat="1" ht="20.100000000000001" customHeight="1" x14ac:dyDescent="0.3">
      <c r="A12" s="132">
        <v>45108</v>
      </c>
      <c r="B12" s="133" t="s">
        <v>19</v>
      </c>
      <c r="C12" s="134">
        <v>16.989999999999998</v>
      </c>
      <c r="D12" s="134">
        <v>0</v>
      </c>
      <c r="E12" s="134">
        <v>16.989999999999998</v>
      </c>
      <c r="F12" s="96">
        <v>110</v>
      </c>
      <c r="G12" s="97">
        <v>4400</v>
      </c>
      <c r="H12" s="98" t="s">
        <v>179</v>
      </c>
      <c r="I12" s="135" t="s">
        <v>175</v>
      </c>
      <c r="J12" s="135" t="s">
        <v>180</v>
      </c>
      <c r="K12" s="136" t="s">
        <v>181</v>
      </c>
      <c r="L12" s="136" t="s">
        <v>100</v>
      </c>
    </row>
    <row r="13" spans="1:23" s="58" customFormat="1" ht="20.100000000000001" customHeight="1" thickBot="1" x14ac:dyDescent="0.3">
      <c r="A13" s="215" t="s">
        <v>96</v>
      </c>
      <c r="B13" s="216"/>
      <c r="C13" s="137">
        <v>44.49</v>
      </c>
      <c r="D13" s="137">
        <v>0</v>
      </c>
      <c r="E13" s="137">
        <v>44.49</v>
      </c>
      <c r="F13" s="217"/>
      <c r="G13" s="218"/>
      <c r="H13" s="219"/>
      <c r="I13" s="138"/>
      <c r="J13" s="139"/>
      <c r="K13" s="140"/>
      <c r="L13" s="141"/>
    </row>
    <row r="14" spans="1:23" s="58" customFormat="1" ht="20.100000000000001" customHeight="1" x14ac:dyDescent="0.25">
      <c r="A14"/>
      <c r="B14"/>
      <c r="C14"/>
      <c r="D14"/>
      <c r="E14"/>
      <c r="F14"/>
      <c r="G14"/>
      <c r="H14"/>
      <c r="I14"/>
      <c r="J14"/>
      <c r="K14"/>
      <c r="L14"/>
      <c r="M14"/>
      <c r="N14"/>
      <c r="O14"/>
      <c r="P14"/>
      <c r="Q14"/>
      <c r="R14"/>
      <c r="S14"/>
      <c r="T14"/>
      <c r="U14"/>
    </row>
    <row r="15" spans="1:23" s="58" customFormat="1" ht="20.100000000000001" customHeight="1" x14ac:dyDescent="0.25">
      <c r="A15"/>
      <c r="B15"/>
      <c r="C15"/>
      <c r="D15"/>
      <c r="E15"/>
      <c r="F15"/>
      <c r="G15"/>
      <c r="H15"/>
      <c r="I15"/>
      <c r="J15"/>
      <c r="K15"/>
      <c r="L15"/>
      <c r="M15"/>
      <c r="N15"/>
      <c r="O15"/>
      <c r="P15"/>
      <c r="Q15"/>
      <c r="R15"/>
      <c r="S15"/>
      <c r="T15"/>
      <c r="U15"/>
    </row>
    <row r="16" spans="1:23" s="58" customFormat="1" ht="20.100000000000001" customHeight="1" x14ac:dyDescent="0.25">
      <c r="A16" s="89"/>
      <c r="B16" s="177" t="s">
        <v>97</v>
      </c>
      <c r="C16" s="220"/>
      <c r="D16" s="89"/>
      <c r="E16" s="89"/>
      <c r="F16" s="89"/>
      <c r="G16" s="89"/>
      <c r="H16" s="89"/>
      <c r="I16" s="89"/>
      <c r="J16" s="89"/>
      <c r="K16" s="89"/>
      <c r="L16" s="89"/>
      <c r="M16" s="89"/>
      <c r="N16" s="89"/>
      <c r="O16" s="89"/>
      <c r="P16" s="89"/>
      <c r="Q16" s="89"/>
      <c r="R16" s="89"/>
      <c r="S16" s="89"/>
      <c r="T16" s="89"/>
      <c r="U16" s="89"/>
    </row>
    <row r="17" spans="1:21" s="58" customFormat="1" ht="20.100000000000001" customHeight="1" x14ac:dyDescent="0.25">
      <c r="A17" s="89"/>
      <c r="B17" s="90" t="s">
        <v>24</v>
      </c>
      <c r="C17" s="91" t="s">
        <v>25</v>
      </c>
      <c r="D17" s="89"/>
      <c r="E17" s="89"/>
      <c r="F17" s="89"/>
      <c r="G17" s="89"/>
      <c r="H17" s="89"/>
      <c r="I17" s="89"/>
      <c r="J17" s="89"/>
      <c r="K17" s="89"/>
      <c r="L17" s="89"/>
      <c r="M17" s="89"/>
      <c r="N17" s="89"/>
      <c r="O17" s="89"/>
      <c r="P17" s="89"/>
      <c r="Q17" s="89"/>
      <c r="R17" s="89"/>
      <c r="S17" s="89"/>
      <c r="T17" s="89"/>
      <c r="U17" s="89"/>
    </row>
    <row r="18" spans="1:21" s="58" customFormat="1" ht="20.100000000000001" customHeight="1" x14ac:dyDescent="0.25">
      <c r="A18" s="89"/>
      <c r="B18" s="90" t="s">
        <v>19</v>
      </c>
      <c r="C18" s="91" t="s">
        <v>26</v>
      </c>
      <c r="D18" s="89"/>
      <c r="E18" s="89"/>
      <c r="F18" s="89"/>
      <c r="G18" s="89"/>
      <c r="H18" s="89"/>
      <c r="I18" s="89"/>
      <c r="J18" s="89"/>
      <c r="K18" s="89"/>
      <c r="L18" s="89"/>
      <c r="M18" s="89"/>
      <c r="N18" s="89"/>
      <c r="O18" s="89"/>
      <c r="P18" s="89"/>
      <c r="Q18" s="89"/>
      <c r="R18" s="89"/>
      <c r="S18" s="89"/>
      <c r="T18" s="89"/>
      <c r="U18" s="89"/>
    </row>
    <row r="19" spans="1:21" s="58" customFormat="1" ht="20.100000000000001" customHeight="1" x14ac:dyDescent="0.25">
      <c r="A19" s="89"/>
      <c r="B19" s="90" t="s">
        <v>27</v>
      </c>
      <c r="C19" s="91" t="s">
        <v>98</v>
      </c>
      <c r="D19" s="89"/>
      <c r="E19" s="89"/>
      <c r="F19" s="89"/>
      <c r="G19" s="89"/>
      <c r="H19" s="89"/>
      <c r="I19" s="89"/>
      <c r="J19" s="89"/>
      <c r="K19" s="89"/>
      <c r="L19" s="89"/>
      <c r="M19" s="89"/>
      <c r="N19" s="89"/>
      <c r="O19" s="89"/>
      <c r="P19" s="89"/>
      <c r="Q19" s="89"/>
      <c r="R19" s="89"/>
      <c r="S19" s="89"/>
      <c r="T19" s="89"/>
      <c r="U19" s="89"/>
    </row>
    <row r="20" spans="1:21" s="58" customFormat="1" ht="20.100000000000001" customHeight="1" x14ac:dyDescent="0.25">
      <c r="A20" s="89"/>
      <c r="B20" s="90" t="s">
        <v>83</v>
      </c>
      <c r="C20" s="91" t="s">
        <v>99</v>
      </c>
      <c r="D20" s="89"/>
      <c r="E20" s="89"/>
      <c r="F20" s="89"/>
      <c r="G20" s="89"/>
      <c r="H20" s="89"/>
      <c r="I20" s="89"/>
      <c r="J20" s="89"/>
      <c r="K20" s="89"/>
      <c r="L20" s="89"/>
      <c r="M20" s="89"/>
      <c r="N20" s="89"/>
      <c r="O20" s="89"/>
      <c r="P20" s="89"/>
      <c r="Q20" s="89"/>
      <c r="R20" s="89"/>
      <c r="S20" s="89"/>
      <c r="T20" s="89"/>
      <c r="U20" s="89"/>
    </row>
    <row r="21" spans="1:21" s="58" customFormat="1" ht="20.100000000000001" customHeight="1" x14ac:dyDescent="0.25">
      <c r="A21" s="89"/>
      <c r="B21" s="92" t="s">
        <v>21</v>
      </c>
      <c r="C21" s="93" t="s">
        <v>29</v>
      </c>
      <c r="D21" s="89"/>
      <c r="E21" s="89"/>
      <c r="F21" s="89"/>
      <c r="G21" s="89"/>
      <c r="H21" s="89"/>
      <c r="I21" s="89"/>
      <c r="J21" s="89"/>
      <c r="K21" s="89"/>
      <c r="L21" s="89"/>
      <c r="M21" s="89"/>
      <c r="N21" s="89"/>
      <c r="O21" s="89"/>
      <c r="P21" s="89"/>
      <c r="Q21" s="89"/>
      <c r="R21" s="89"/>
      <c r="S21" s="89"/>
      <c r="T21" s="89"/>
      <c r="U21" s="89"/>
    </row>
    <row r="22" spans="1:21" s="58" customFormat="1" ht="20.100000000000001" customHeight="1" x14ac:dyDescent="0.25">
      <c r="A22"/>
      <c r="B22"/>
      <c r="C22"/>
      <c r="D22"/>
      <c r="E22"/>
      <c r="F22"/>
      <c r="G22"/>
      <c r="H22"/>
      <c r="I22"/>
      <c r="J22"/>
      <c r="K22"/>
      <c r="L22"/>
      <c r="M22"/>
      <c r="N22"/>
      <c r="O22"/>
      <c r="P22"/>
      <c r="Q22"/>
      <c r="R22"/>
      <c r="S22"/>
      <c r="T22"/>
      <c r="U22"/>
    </row>
    <row r="23" spans="1:21" s="58" customFormat="1" ht="18" x14ac:dyDescent="0.25">
      <c r="A23"/>
      <c r="B23"/>
      <c r="C23"/>
      <c r="D23"/>
      <c r="E23"/>
      <c r="F23"/>
      <c r="G23"/>
      <c r="H23"/>
      <c r="I23"/>
      <c r="J23"/>
      <c r="K23"/>
      <c r="L23"/>
      <c r="M23"/>
      <c r="N23"/>
      <c r="O23"/>
      <c r="P23"/>
      <c r="Q23"/>
      <c r="R23"/>
      <c r="S23"/>
      <c r="T23"/>
      <c r="U23"/>
    </row>
    <row r="24" spans="1:21" s="58" customFormat="1" ht="18" x14ac:dyDescent="0.25">
      <c r="A24"/>
      <c r="B24" s="168"/>
      <c r="C24" s="168"/>
      <c r="D24"/>
      <c r="E24"/>
      <c r="F24"/>
      <c r="G24"/>
      <c r="H24"/>
      <c r="I24"/>
      <c r="J24"/>
      <c r="K24"/>
      <c r="L24"/>
      <c r="M24"/>
      <c r="N24"/>
      <c r="O24"/>
      <c r="P24"/>
      <c r="Q24"/>
      <c r="R24"/>
      <c r="S24"/>
      <c r="T24"/>
      <c r="U24"/>
    </row>
    <row r="25" spans="1:21" s="58" customFormat="1" ht="18" x14ac:dyDescent="0.25">
      <c r="A25"/>
      <c r="B25"/>
      <c r="C25"/>
      <c r="D25"/>
      <c r="E25"/>
      <c r="F25"/>
      <c r="G25"/>
      <c r="H25"/>
      <c r="I25"/>
      <c r="J25"/>
      <c r="K25"/>
      <c r="L25"/>
      <c r="M25"/>
      <c r="N25"/>
      <c r="O25"/>
      <c r="P25"/>
      <c r="Q25"/>
      <c r="R25"/>
      <c r="S25"/>
      <c r="T25"/>
      <c r="U25"/>
    </row>
    <row r="26" spans="1:21" s="58" customFormat="1" ht="18.75" x14ac:dyDescent="0.3">
      <c r="A26" s="76"/>
      <c r="B26" s="77"/>
      <c r="C26" s="77"/>
      <c r="D26" s="77"/>
      <c r="E26" s="95"/>
      <c r="F26" s="83"/>
      <c r="G26" s="82"/>
      <c r="H26" s="78"/>
      <c r="I26" s="79"/>
      <c r="J26" s="80"/>
      <c r="K26" s="80"/>
    </row>
    <row r="27" spans="1:21" s="58" customFormat="1" ht="18.75" x14ac:dyDescent="0.3">
      <c r="A27" s="76"/>
      <c r="B27" s="77"/>
      <c r="C27" s="77"/>
      <c r="D27" s="77"/>
      <c r="E27" s="95"/>
      <c r="F27" s="83"/>
      <c r="G27" s="82"/>
      <c r="H27" s="78"/>
      <c r="I27" s="79"/>
      <c r="J27" s="80"/>
      <c r="K27" s="80"/>
    </row>
    <row r="28" spans="1:21" s="58" customFormat="1" ht="18.75" x14ac:dyDescent="0.3">
      <c r="A28" s="76"/>
      <c r="B28" s="77"/>
      <c r="C28" s="77"/>
      <c r="D28" s="77"/>
      <c r="E28" s="95"/>
      <c r="F28" s="83"/>
      <c r="G28" s="82"/>
      <c r="H28" s="78"/>
      <c r="I28" s="79"/>
      <c r="J28" s="80"/>
      <c r="K28" s="80"/>
    </row>
    <row r="29" spans="1:21" s="58" customFormat="1" ht="18.75" x14ac:dyDescent="0.3">
      <c r="A29" s="76"/>
      <c r="B29" s="77"/>
      <c r="C29" s="77"/>
      <c r="D29" s="77"/>
      <c r="E29" s="208"/>
      <c r="F29" s="170"/>
      <c r="G29" s="171"/>
      <c r="H29" s="78"/>
      <c r="I29" s="79"/>
      <c r="J29" s="80"/>
      <c r="K29" s="80"/>
    </row>
    <row r="30" spans="1:21" s="58" customFormat="1" ht="18.75" thickBot="1" x14ac:dyDescent="0.3">
      <c r="A30" s="152"/>
      <c r="B30" s="84">
        <f>SUM(B11:B29)</f>
        <v>0</v>
      </c>
      <c r="C30" s="84">
        <f t="shared" ref="C30:D30" si="0">SUM(C11:C29)</f>
        <v>88.97999999999999</v>
      </c>
      <c r="D30" s="84">
        <f t="shared" si="0"/>
        <v>0</v>
      </c>
      <c r="E30" s="174"/>
      <c r="F30" s="175"/>
      <c r="G30" s="176"/>
      <c r="H30" s="85"/>
      <c r="I30" s="86"/>
      <c r="J30" s="87"/>
      <c r="K30" s="88"/>
    </row>
    <row r="33" spans="1:2" s="89" customFormat="1" ht="15.75" x14ac:dyDescent="0.25">
      <c r="A33" s="177" t="s">
        <v>97</v>
      </c>
      <c r="B33" s="178"/>
    </row>
    <row r="34" spans="1:2" s="89" customFormat="1" ht="15" x14ac:dyDescent="0.2">
      <c r="A34" s="90" t="s">
        <v>24</v>
      </c>
      <c r="B34" s="91" t="s">
        <v>25</v>
      </c>
    </row>
    <row r="35" spans="1:2" s="89" customFormat="1" ht="15" x14ac:dyDescent="0.2">
      <c r="A35" s="90" t="s">
        <v>19</v>
      </c>
      <c r="B35" s="91" t="s">
        <v>26</v>
      </c>
    </row>
    <row r="36" spans="1:2" s="89" customFormat="1" ht="15" x14ac:dyDescent="0.2">
      <c r="A36" s="90" t="s">
        <v>27</v>
      </c>
      <c r="B36" s="91" t="s">
        <v>98</v>
      </c>
    </row>
    <row r="37" spans="1:2" s="89" customFormat="1" ht="15" x14ac:dyDescent="0.2">
      <c r="A37" s="90" t="s">
        <v>83</v>
      </c>
      <c r="B37" s="91" t="s">
        <v>99</v>
      </c>
    </row>
    <row r="38" spans="1:2" s="89" customFormat="1" ht="15" x14ac:dyDescent="0.2">
      <c r="A38" s="92" t="s">
        <v>21</v>
      </c>
      <c r="B38" s="93" t="s">
        <v>29</v>
      </c>
    </row>
    <row r="41" spans="1:2" x14ac:dyDescent="0.2">
      <c r="A41" s="168"/>
      <c r="B41" s="168"/>
    </row>
  </sheetData>
  <mergeCells count="18">
    <mergeCell ref="B24:C24"/>
    <mergeCell ref="I7:I9"/>
    <mergeCell ref="J7:J9"/>
    <mergeCell ref="K7:K9"/>
    <mergeCell ref="A41:B41"/>
    <mergeCell ref="A13:B13"/>
    <mergeCell ref="F13:H13"/>
    <mergeCell ref="E29:G29"/>
    <mergeCell ref="E30:G30"/>
    <mergeCell ref="A33:B33"/>
    <mergeCell ref="B16:C16"/>
    <mergeCell ref="B1:D1"/>
    <mergeCell ref="B2:D2"/>
    <mergeCell ref="A5:L5"/>
    <mergeCell ref="A7:A9"/>
    <mergeCell ref="F7:H7"/>
    <mergeCell ref="L7:L9"/>
    <mergeCell ref="F8:H9"/>
  </mergeCells>
  <conditionalFormatting sqref="A26:A29">
    <cfRule type="expression" dxfId="25" priority="7" stopIfTrue="1">
      <formula>AND(NOT(ISBLANK(B26)),ISBLANK(A26))</formula>
    </cfRule>
  </conditionalFormatting>
  <conditionalFormatting sqref="H26:H29">
    <cfRule type="expression" priority="2" stopIfTrue="1">
      <formula>AND(SUM($M26:$Q26)&gt;0,NOT(ISBLANK(H26)))</formula>
    </cfRule>
    <cfRule type="expression" dxfId="24" priority="3" stopIfTrue="1">
      <formula>SUM($M26:$Q26)&gt;0</formula>
    </cfRule>
  </conditionalFormatting>
  <conditionalFormatting sqref="I26:K29">
    <cfRule type="expression" dxfId="23" priority="6" stopIfTrue="1">
      <formula>AND(NOT(ISBLANK($B26)),ISBLANK(I26))</formula>
    </cfRule>
  </conditionalFormatting>
  <dataValidations count="1">
    <dataValidation type="list" allowBlank="1" showInputMessage="1" showErrorMessage="1" sqref="A26:A29" xr:uid="{BEF01AE3-BB53-4835-B479-83BB67D31FA2}">
      <formula1>$A$34:$A$38</formula1>
    </dataValidation>
  </dataValidations>
  <pageMargins left="0.7" right="0.7" top="0.75" bottom="0.75" header="0.3" footer="0.3"/>
  <pageSetup orientation="portrait" r:id="rId1"/>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90EBFB-95A3-4952-9765-A459997EB729}">
  <sheetPr>
    <tabColor theme="4"/>
  </sheetPr>
  <dimension ref="A1:X33"/>
  <sheetViews>
    <sheetView zoomScale="70" zoomScaleNormal="70" workbookViewId="0">
      <selection activeCell="A30" sqref="A1:L30"/>
    </sheetView>
  </sheetViews>
  <sheetFormatPr defaultColWidth="9.140625" defaultRowHeight="12.75" outlineLevelCol="1" x14ac:dyDescent="0.2"/>
  <cols>
    <col min="1" max="1" width="20.7109375" customWidth="1"/>
    <col min="2" max="2" width="10.7109375" customWidth="1"/>
    <col min="3" max="3" width="22.7109375" customWidth="1"/>
    <col min="4" max="5" width="20.7109375" customWidth="1"/>
    <col min="6" max="6" width="8.42578125" customWidth="1"/>
    <col min="7" max="7" width="9" customWidth="1"/>
    <col min="8" max="8" width="11.7109375" bestFit="1" customWidth="1"/>
    <col min="9" max="9" width="29.7109375" customWidth="1"/>
    <col min="10" max="10" width="60.42578125" bestFit="1" customWidth="1"/>
    <col min="11" max="11" width="27.42578125" customWidth="1"/>
    <col min="12" max="12" width="36.42578125" bestFit="1" customWidth="1"/>
    <col min="14" max="17" width="0" hidden="1" customWidth="1" outlineLevel="1"/>
    <col min="18" max="18" width="9.140625" collapsed="1"/>
  </cols>
  <sheetData>
    <row r="1" spans="1:24" s="58" customFormat="1" ht="18" x14ac:dyDescent="0.25">
      <c r="A1" s="55" t="s">
        <v>86</v>
      </c>
      <c r="B1" s="179" t="s">
        <v>84</v>
      </c>
      <c r="C1" s="180"/>
      <c r="D1" s="180"/>
      <c r="E1" s="56"/>
      <c r="F1" s="56"/>
      <c r="G1" s="56"/>
      <c r="H1" s="56"/>
      <c r="I1" s="56"/>
      <c r="J1" s="57"/>
      <c r="K1" s="57"/>
      <c r="L1" s="57"/>
    </row>
    <row r="2" spans="1:24" s="58" customFormat="1" ht="18" x14ac:dyDescent="0.25">
      <c r="A2" s="59" t="s">
        <v>87</v>
      </c>
      <c r="B2" s="179" t="s">
        <v>175</v>
      </c>
      <c r="C2" s="180"/>
      <c r="D2" s="180"/>
      <c r="E2" s="60"/>
      <c r="F2" s="60"/>
      <c r="G2" s="60"/>
      <c r="H2" s="60"/>
      <c r="I2" s="60"/>
    </row>
    <row r="3" spans="1:24" s="58" customFormat="1" ht="36" x14ac:dyDescent="0.25">
      <c r="A3" s="61" t="s">
        <v>88</v>
      </c>
      <c r="B3" s="62" t="s">
        <v>3</v>
      </c>
      <c r="C3" s="63">
        <v>45089</v>
      </c>
      <c r="D3" s="62" t="s">
        <v>4</v>
      </c>
      <c r="E3" s="63">
        <v>45118</v>
      </c>
      <c r="F3" s="64"/>
    </row>
    <row r="4" spans="1:24" s="58" customFormat="1" ht="18.75" thickBot="1" x14ac:dyDescent="0.3">
      <c r="A4" s="65"/>
      <c r="B4" s="65"/>
      <c r="C4" s="65"/>
      <c r="D4" s="65"/>
      <c r="E4" s="65"/>
      <c r="F4" s="66"/>
      <c r="G4" s="66"/>
      <c r="H4" s="66"/>
      <c r="I4" s="65"/>
      <c r="J4" s="65"/>
      <c r="K4" s="65"/>
    </row>
    <row r="5" spans="1:24" s="58" customFormat="1" ht="18.75" thickBot="1" x14ac:dyDescent="0.3">
      <c r="A5" s="181" t="s">
        <v>89</v>
      </c>
      <c r="B5" s="182"/>
      <c r="C5" s="182"/>
      <c r="D5" s="182"/>
      <c r="E5" s="182"/>
      <c r="F5" s="182"/>
      <c r="G5" s="182"/>
      <c r="H5" s="182"/>
      <c r="I5" s="182"/>
      <c r="J5" s="182"/>
      <c r="K5" s="182"/>
      <c r="L5" s="183"/>
    </row>
    <row r="6" spans="1:24" s="58" customFormat="1" ht="18" x14ac:dyDescent="0.25">
      <c r="A6" s="65"/>
      <c r="B6" s="65"/>
      <c r="C6" s="65"/>
      <c r="D6" s="65"/>
      <c r="E6" s="65"/>
      <c r="F6" s="66"/>
      <c r="G6" s="66"/>
      <c r="H6" s="66"/>
      <c r="I6" s="65"/>
      <c r="J6" s="65"/>
      <c r="K6" s="65"/>
      <c r="L6" s="67"/>
    </row>
    <row r="7" spans="1:24" s="58" customFormat="1" ht="18" x14ac:dyDescent="0.25">
      <c r="A7" s="184" t="s">
        <v>90</v>
      </c>
      <c r="B7" s="68" t="s">
        <v>6</v>
      </c>
      <c r="C7" s="68" t="s">
        <v>7</v>
      </c>
      <c r="D7" s="68" t="s">
        <v>6</v>
      </c>
      <c r="E7" s="68" t="s">
        <v>9</v>
      </c>
      <c r="F7" s="187" t="s">
        <v>91</v>
      </c>
      <c r="G7" s="188"/>
      <c r="H7" s="189"/>
      <c r="I7" s="190" t="s">
        <v>92</v>
      </c>
      <c r="J7" s="190" t="s">
        <v>93</v>
      </c>
      <c r="K7" s="193" t="s">
        <v>94</v>
      </c>
      <c r="L7" s="196" t="s">
        <v>13</v>
      </c>
      <c r="M7" s="69"/>
      <c r="N7" s="69"/>
      <c r="O7" s="69"/>
      <c r="P7" s="69"/>
      <c r="Q7" s="69"/>
      <c r="R7" s="69"/>
      <c r="S7" s="69"/>
      <c r="T7" s="69"/>
      <c r="U7" s="69"/>
      <c r="V7" s="69"/>
      <c r="W7" s="69"/>
      <c r="X7" s="69"/>
    </row>
    <row r="8" spans="1:24" s="58" customFormat="1" ht="18" x14ac:dyDescent="0.25">
      <c r="A8" s="185"/>
      <c r="B8" s="70" t="s">
        <v>14</v>
      </c>
      <c r="C8" s="70" t="s">
        <v>15</v>
      </c>
      <c r="D8" s="70" t="s">
        <v>15</v>
      </c>
      <c r="E8" s="70" t="s">
        <v>15</v>
      </c>
      <c r="F8" s="199" t="s">
        <v>95</v>
      </c>
      <c r="G8" s="200"/>
      <c r="H8" s="201"/>
      <c r="I8" s="191"/>
      <c r="J8" s="191"/>
      <c r="K8" s="194"/>
      <c r="L8" s="197"/>
      <c r="M8" s="69"/>
      <c r="N8" s="69"/>
      <c r="O8" s="69"/>
      <c r="P8" s="69"/>
      <c r="Q8" s="69"/>
      <c r="R8" s="69"/>
      <c r="S8" s="69"/>
      <c r="T8" s="69"/>
      <c r="U8" s="69"/>
      <c r="V8" s="69"/>
      <c r="W8" s="69"/>
      <c r="X8" s="69"/>
    </row>
    <row r="9" spans="1:24" s="58" customFormat="1" ht="18" x14ac:dyDescent="0.25">
      <c r="A9" s="186"/>
      <c r="B9" s="71"/>
      <c r="C9" s="71" t="s">
        <v>18</v>
      </c>
      <c r="D9" s="71" t="s">
        <v>18</v>
      </c>
      <c r="E9" s="71" t="s">
        <v>18</v>
      </c>
      <c r="F9" s="202"/>
      <c r="G9" s="203"/>
      <c r="H9" s="204"/>
      <c r="I9" s="192"/>
      <c r="J9" s="192"/>
      <c r="K9" s="195"/>
      <c r="L9" s="198"/>
    </row>
    <row r="10" spans="1:24" s="58" customFormat="1" ht="18" x14ac:dyDescent="0.25">
      <c r="A10" s="72"/>
      <c r="B10" s="71"/>
      <c r="C10" s="71"/>
      <c r="D10" s="71"/>
      <c r="E10" s="71"/>
      <c r="F10" s="71"/>
      <c r="G10" s="71"/>
      <c r="H10" s="71"/>
      <c r="I10" s="71"/>
      <c r="J10" s="73"/>
      <c r="K10" s="74"/>
      <c r="L10" s="74"/>
    </row>
    <row r="11" spans="1:24" s="58" customFormat="1" ht="18.75" x14ac:dyDescent="0.3">
      <c r="A11" s="75">
        <v>45107</v>
      </c>
      <c r="B11" s="76" t="s">
        <v>19</v>
      </c>
      <c r="C11" s="77">
        <v>539.22</v>
      </c>
      <c r="D11" s="77">
        <v>0</v>
      </c>
      <c r="E11" s="77">
        <v>539.22</v>
      </c>
      <c r="F11" s="221" t="s">
        <v>187</v>
      </c>
      <c r="G11" s="222"/>
      <c r="H11" s="223"/>
      <c r="I11" s="78" t="s">
        <v>175</v>
      </c>
      <c r="J11" s="79" t="s">
        <v>188</v>
      </c>
      <c r="K11" s="80" t="s">
        <v>189</v>
      </c>
      <c r="L11" s="80" t="s">
        <v>190</v>
      </c>
      <c r="N11" s="58" t="b">
        <f>OR(F11&lt;100,LEN(F11)=2)</f>
        <v>0</v>
      </c>
      <c r="O11" s="58" t="b">
        <f>OR(G11&lt;1000,LEN(G11)=3)</f>
        <v>1</v>
      </c>
      <c r="P11" s="58" t="b">
        <f>IF(H11&lt;1000,TRUE)</f>
        <v>1</v>
      </c>
      <c r="Q11" s="58" t="e">
        <f>OR(#REF!&lt;100000,LEN(#REF!)=5)</f>
        <v>#REF!</v>
      </c>
    </row>
    <row r="12" spans="1:24" s="58" customFormat="1" ht="18.75" x14ac:dyDescent="0.3">
      <c r="A12" s="75">
        <v>45114</v>
      </c>
      <c r="B12" s="76" t="s">
        <v>19</v>
      </c>
      <c r="C12" s="77">
        <v>191</v>
      </c>
      <c r="D12" s="77">
        <v>0</v>
      </c>
      <c r="E12" s="77">
        <v>191</v>
      </c>
      <c r="F12" s="221" t="s">
        <v>191</v>
      </c>
      <c r="G12" s="222"/>
      <c r="H12" s="223"/>
      <c r="I12" s="78" t="s">
        <v>192</v>
      </c>
      <c r="J12" s="79" t="s">
        <v>193</v>
      </c>
      <c r="K12" s="80" t="s">
        <v>194</v>
      </c>
      <c r="L12" s="80" t="s">
        <v>195</v>
      </c>
    </row>
    <row r="13" spans="1:24" s="58" customFormat="1" ht="18.75" x14ac:dyDescent="0.3">
      <c r="A13" s="75">
        <v>45114</v>
      </c>
      <c r="B13" s="76" t="s">
        <v>27</v>
      </c>
      <c r="C13" s="77">
        <v>515.65</v>
      </c>
      <c r="D13" s="77">
        <v>85.94</v>
      </c>
      <c r="E13" s="77">
        <v>429.71</v>
      </c>
      <c r="F13" s="221" t="s">
        <v>196</v>
      </c>
      <c r="G13" s="222"/>
      <c r="H13" s="223"/>
      <c r="I13" s="78" t="s">
        <v>175</v>
      </c>
      <c r="J13" s="79" t="s">
        <v>197</v>
      </c>
      <c r="K13" s="80" t="s">
        <v>198</v>
      </c>
      <c r="L13" s="80" t="s">
        <v>101</v>
      </c>
    </row>
    <row r="14" spans="1:24" s="58" customFormat="1" ht="18.75" x14ac:dyDescent="0.3">
      <c r="A14" s="75"/>
      <c r="B14" s="76"/>
      <c r="C14" s="77"/>
      <c r="D14" s="77"/>
      <c r="E14" s="77"/>
      <c r="F14" s="81"/>
      <c r="G14" s="83"/>
      <c r="H14" s="82"/>
      <c r="I14" s="78"/>
      <c r="J14" s="79"/>
      <c r="K14" s="80"/>
      <c r="L14" s="80"/>
    </row>
    <row r="15" spans="1:24" s="58" customFormat="1" ht="18.75" x14ac:dyDescent="0.3">
      <c r="A15" s="75"/>
      <c r="B15" s="76"/>
      <c r="C15" s="77"/>
      <c r="D15" s="77"/>
      <c r="E15" s="77"/>
      <c r="F15" s="81"/>
      <c r="G15" s="83"/>
      <c r="H15" s="82"/>
      <c r="I15" s="78"/>
      <c r="J15" s="79"/>
      <c r="K15" s="80"/>
      <c r="L15" s="80"/>
    </row>
    <row r="16" spans="1:24" s="58" customFormat="1" ht="18.75" x14ac:dyDescent="0.3">
      <c r="A16" s="75"/>
      <c r="B16" s="76"/>
      <c r="C16" s="77"/>
      <c r="D16" s="77"/>
      <c r="E16" s="77"/>
      <c r="F16" s="81"/>
      <c r="G16" s="83"/>
      <c r="H16" s="82"/>
      <c r="I16" s="78"/>
      <c r="J16" s="79"/>
      <c r="K16" s="80"/>
      <c r="L16" s="80"/>
    </row>
    <row r="17" spans="1:17" s="58" customFormat="1" ht="18.75" x14ac:dyDescent="0.3">
      <c r="A17" s="75"/>
      <c r="B17" s="76"/>
      <c r="C17" s="77"/>
      <c r="D17" s="77"/>
      <c r="E17" s="77"/>
      <c r="F17" s="81"/>
      <c r="G17" s="83"/>
      <c r="H17" s="82"/>
      <c r="I17" s="78"/>
      <c r="J17" s="79"/>
      <c r="K17" s="80"/>
      <c r="L17" s="80"/>
    </row>
    <row r="18" spans="1:17" s="58" customFormat="1" ht="18.75" x14ac:dyDescent="0.3">
      <c r="A18" s="75"/>
      <c r="B18" s="76"/>
      <c r="C18" s="77"/>
      <c r="D18" s="77"/>
      <c r="E18" s="77"/>
      <c r="F18" s="81"/>
      <c r="G18" s="83"/>
      <c r="H18" s="82"/>
      <c r="I18" s="78"/>
      <c r="J18" s="79"/>
      <c r="K18" s="80"/>
      <c r="L18" s="80"/>
    </row>
    <row r="19" spans="1:17" s="58" customFormat="1" ht="18.75" x14ac:dyDescent="0.3">
      <c r="A19" s="75"/>
      <c r="B19" s="76"/>
      <c r="C19" s="77"/>
      <c r="D19" s="77"/>
      <c r="E19" s="77"/>
      <c r="F19" s="81"/>
      <c r="G19" s="83"/>
      <c r="H19" s="82"/>
      <c r="I19" s="78"/>
      <c r="J19" s="79"/>
      <c r="K19" s="80"/>
      <c r="L19" s="80"/>
    </row>
    <row r="20" spans="1:17" s="58" customFormat="1" ht="18.75" x14ac:dyDescent="0.3">
      <c r="A20" s="75"/>
      <c r="B20" s="76"/>
      <c r="C20" s="77"/>
      <c r="D20" s="77"/>
      <c r="E20" s="77"/>
      <c r="F20" s="169"/>
      <c r="G20" s="170"/>
      <c r="H20" s="171"/>
      <c r="I20" s="78"/>
      <c r="J20" s="79"/>
      <c r="K20" s="80"/>
      <c r="L20" s="80"/>
      <c r="N20" s="58" t="b">
        <f>OR(F20&lt;100,LEN(F20)=2)</f>
        <v>1</v>
      </c>
      <c r="O20" s="58" t="b">
        <f>OR(G20&lt;1000,LEN(G20)=3)</f>
        <v>1</v>
      </c>
      <c r="P20" s="58" t="b">
        <f>IF(H20&lt;1000,TRUE)</f>
        <v>1</v>
      </c>
      <c r="Q20" s="58" t="e">
        <f>OR(#REF!&lt;100000,LEN(#REF!)=5)</f>
        <v>#REF!</v>
      </c>
    </row>
    <row r="21" spans="1:17" s="58" customFormat="1" ht="18.75" x14ac:dyDescent="0.3">
      <c r="A21" s="75"/>
      <c r="B21" s="76"/>
      <c r="C21" s="77"/>
      <c r="D21" s="77"/>
      <c r="E21" s="77"/>
      <c r="F21" s="169"/>
      <c r="G21" s="170"/>
      <c r="H21" s="171"/>
      <c r="I21" s="78"/>
      <c r="J21" s="79"/>
      <c r="K21" s="80"/>
      <c r="L21" s="80"/>
      <c r="N21" s="58" t="b">
        <f>OR(F21&lt;100,LEN(F21)=2)</f>
        <v>1</v>
      </c>
      <c r="O21" s="58" t="b">
        <f>OR(G21&lt;1000,LEN(G21)=3)</f>
        <v>1</v>
      </c>
      <c r="P21" s="58" t="b">
        <f>IF(H21&lt;1000,TRUE)</f>
        <v>1</v>
      </c>
      <c r="Q21" s="58" t="e">
        <f>OR(#REF!&lt;100000,LEN(#REF!)=5)</f>
        <v>#REF!</v>
      </c>
    </row>
    <row r="22" spans="1:17" s="58" customFormat="1" ht="18.75" thickBot="1" x14ac:dyDescent="0.3">
      <c r="A22" s="172" t="s">
        <v>96</v>
      </c>
      <c r="B22" s="173"/>
      <c r="C22" s="84">
        <f>SUM(C11:C21)</f>
        <v>1245.8699999999999</v>
      </c>
      <c r="D22" s="84">
        <f>SUM(D11:D21)</f>
        <v>85.94</v>
      </c>
      <c r="E22" s="84">
        <f>SUM(E11:E21)</f>
        <v>1159.93</v>
      </c>
      <c r="F22" s="174"/>
      <c r="G22" s="175"/>
      <c r="H22" s="176"/>
      <c r="I22" s="85"/>
      <c r="J22" s="86"/>
      <c r="K22" s="87"/>
      <c r="L22" s="88"/>
    </row>
    <row r="25" spans="1:17" s="89" customFormat="1" ht="15.75" x14ac:dyDescent="0.25">
      <c r="B25" s="177" t="s">
        <v>97</v>
      </c>
      <c r="C25" s="178"/>
    </row>
    <row r="26" spans="1:17" s="89" customFormat="1" ht="15" x14ac:dyDescent="0.2">
      <c r="B26" s="90" t="s">
        <v>24</v>
      </c>
      <c r="C26" s="91" t="s">
        <v>25</v>
      </c>
    </row>
    <row r="27" spans="1:17" s="89" customFormat="1" ht="15" x14ac:dyDescent="0.2">
      <c r="B27" s="90" t="s">
        <v>19</v>
      </c>
      <c r="C27" s="91" t="s">
        <v>26</v>
      </c>
    </row>
    <row r="28" spans="1:17" s="89" customFormat="1" ht="15" x14ac:dyDescent="0.2">
      <c r="B28" s="90" t="s">
        <v>27</v>
      </c>
      <c r="C28" s="91" t="s">
        <v>98</v>
      </c>
    </row>
    <row r="29" spans="1:17" s="89" customFormat="1" ht="15" x14ac:dyDescent="0.2">
      <c r="B29" s="90" t="s">
        <v>83</v>
      </c>
      <c r="C29" s="91" t="s">
        <v>99</v>
      </c>
    </row>
    <row r="30" spans="1:17" s="89" customFormat="1" ht="15" x14ac:dyDescent="0.2">
      <c r="B30" s="92" t="s">
        <v>21</v>
      </c>
      <c r="C30" s="93" t="s">
        <v>29</v>
      </c>
    </row>
    <row r="33" spans="2:3" x14ac:dyDescent="0.2">
      <c r="B33" s="168"/>
      <c r="C33" s="168"/>
    </row>
  </sheetData>
  <mergeCells count="19">
    <mergeCell ref="B25:C25"/>
    <mergeCell ref="B33:C33"/>
    <mergeCell ref="F11:H11"/>
    <mergeCell ref="F12:H12"/>
    <mergeCell ref="F13:H13"/>
    <mergeCell ref="F20:H20"/>
    <mergeCell ref="F21:H21"/>
    <mergeCell ref="A22:B22"/>
    <mergeCell ref="F22:H22"/>
    <mergeCell ref="B1:D1"/>
    <mergeCell ref="B2:D2"/>
    <mergeCell ref="A5:L5"/>
    <mergeCell ref="A7:A9"/>
    <mergeCell ref="F7:H7"/>
    <mergeCell ref="I7:I9"/>
    <mergeCell ref="J7:J9"/>
    <mergeCell ref="K7:K9"/>
    <mergeCell ref="L7:L9"/>
    <mergeCell ref="F8:H9"/>
  </mergeCells>
  <conditionalFormatting sqref="A11:A21">
    <cfRule type="expression" dxfId="22" priority="8" stopIfTrue="1">
      <formula>AND(NOT(ISBLANK(C11)),ISBLANK(A11))</formula>
    </cfRule>
  </conditionalFormatting>
  <conditionalFormatting sqref="B11:B21">
    <cfRule type="expression" dxfId="21" priority="7" stopIfTrue="1">
      <formula>AND(NOT(ISBLANK(C11)),ISBLANK(B11))</formula>
    </cfRule>
  </conditionalFormatting>
  <conditionalFormatting sqref="B1:D2">
    <cfRule type="expression" dxfId="20" priority="6" stopIfTrue="1">
      <formula>ISBLANK(B1)</formula>
    </cfRule>
  </conditionalFormatting>
  <conditionalFormatting sqref="C3">
    <cfRule type="expression" dxfId="19" priority="5" stopIfTrue="1">
      <formula>ISBLANK(C3)</formula>
    </cfRule>
  </conditionalFormatting>
  <conditionalFormatting sqref="E3">
    <cfRule type="expression" dxfId="18" priority="1" stopIfTrue="1">
      <formula>ISBLANK(E3)</formula>
    </cfRule>
  </conditionalFormatting>
  <conditionalFormatting sqref="I11:I21">
    <cfRule type="expression" priority="2" stopIfTrue="1">
      <formula>AND(SUM($N11:$R11)&gt;0,NOT(ISBLANK(I11)))</formula>
    </cfRule>
    <cfRule type="expression" dxfId="17" priority="3" stopIfTrue="1">
      <formula>SUM($N11:$R11)&gt;0</formula>
    </cfRule>
  </conditionalFormatting>
  <conditionalFormatting sqref="J11:L21">
    <cfRule type="expression" dxfId="16" priority="4" stopIfTrue="1">
      <formula>AND(NOT(ISBLANK($C11)),ISBLANK(J11))</formula>
    </cfRule>
  </conditionalFormatting>
  <dataValidations count="3">
    <dataValidation type="textLength" operator="lessThan" allowBlank="1" showInputMessage="1" showErrorMessage="1" sqref="B2:D2" xr:uid="{468E5C71-75BB-432F-A867-4617193F7B7E}">
      <formula1>250</formula1>
    </dataValidation>
    <dataValidation type="date" allowBlank="1" showInputMessage="1" showErrorMessage="1" sqref="E3 C3" xr:uid="{6A4FBE6A-C833-4A8D-96DD-CF31BD9DFE87}">
      <formula1>44938</formula1>
      <formula2>73031</formula2>
    </dataValidation>
    <dataValidation type="list" allowBlank="1" showInputMessage="1" showErrorMessage="1" sqref="B11:B21" xr:uid="{52903F4E-1520-4A59-853E-58109139DD97}">
      <formula1>$B$26:$B$30</formula1>
    </dataValidation>
  </dataValidations>
  <pageMargins left="0.7" right="0.7" top="0.75" bottom="0.75" header="0.3" footer="0.3"/>
  <pageSetup orientation="portrait" r:id="rId1"/>
  <legacy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Z38"/>
  <sheetViews>
    <sheetView zoomScale="90" workbookViewId="0">
      <selection activeCell="H35" sqref="H35"/>
    </sheetView>
  </sheetViews>
  <sheetFormatPr defaultColWidth="9.140625" defaultRowHeight="12.75" outlineLevelCol="1" x14ac:dyDescent="0.2"/>
  <cols>
    <col min="2" max="2" width="10.42578125" customWidth="1"/>
    <col min="3" max="6" width="15.7109375" customWidth="1"/>
    <col min="7" max="7" width="5.28515625" bestFit="1" customWidth="1"/>
    <col min="8" max="8" width="7.42578125" bestFit="1" customWidth="1"/>
    <col min="9" max="9" width="5.28515625" customWidth="1"/>
    <col min="10" max="10" width="9.7109375" bestFit="1" customWidth="1"/>
    <col min="11" max="11" width="7.5703125" customWidth="1"/>
    <col min="12" max="12" width="3" customWidth="1"/>
    <col min="13" max="13" width="50.7109375" customWidth="1"/>
    <col min="14" max="14" width="27.42578125" customWidth="1"/>
    <col min="16" max="19" width="0" hidden="1" customWidth="1" outlineLevel="1"/>
    <col min="20" max="20" width="9.140625" collapsed="1"/>
  </cols>
  <sheetData>
    <row r="1" spans="1:26" ht="36.75" customHeight="1" x14ac:dyDescent="0.2">
      <c r="A1" s="2" t="s">
        <v>0</v>
      </c>
      <c r="B1" s="232" t="s">
        <v>30</v>
      </c>
      <c r="C1" s="233"/>
      <c r="D1" s="233"/>
      <c r="E1" s="234"/>
      <c r="F1" s="1"/>
      <c r="G1" s="1"/>
      <c r="H1" s="1"/>
      <c r="I1" s="1"/>
      <c r="J1" s="1"/>
      <c r="K1" s="1"/>
      <c r="L1" s="1"/>
      <c r="M1" s="3"/>
      <c r="N1" s="4"/>
    </row>
    <row r="2" spans="1:26" x14ac:dyDescent="0.2">
      <c r="A2" s="5"/>
      <c r="N2" s="6"/>
    </row>
    <row r="3" spans="1:26" ht="36.75" customHeight="1" x14ac:dyDescent="0.2">
      <c r="A3" s="7" t="s">
        <v>1</v>
      </c>
      <c r="B3" s="232" t="s">
        <v>31</v>
      </c>
      <c r="C3" s="233"/>
      <c r="D3" s="233"/>
      <c r="E3" s="234"/>
      <c r="F3" s="8"/>
      <c r="G3" s="8"/>
      <c r="H3" s="8"/>
      <c r="I3" s="8"/>
      <c r="J3" s="8"/>
      <c r="K3" s="8"/>
      <c r="L3" s="8"/>
      <c r="N3" s="6"/>
    </row>
    <row r="4" spans="1:26" x14ac:dyDescent="0.2">
      <c r="A4" s="5"/>
      <c r="N4" s="6"/>
    </row>
    <row r="5" spans="1:26" ht="36" customHeight="1" x14ac:dyDescent="0.2">
      <c r="A5" s="9" t="s">
        <v>2</v>
      </c>
      <c r="B5" s="10" t="s">
        <v>3</v>
      </c>
      <c r="C5" s="45"/>
      <c r="D5" s="10" t="s">
        <v>4</v>
      </c>
      <c r="E5" s="45"/>
      <c r="F5" s="8"/>
      <c r="G5" s="11"/>
      <c r="H5" s="12"/>
      <c r="I5" s="12"/>
      <c r="J5" s="12"/>
      <c r="K5" s="12"/>
      <c r="L5" s="12"/>
      <c r="N5" s="6"/>
    </row>
    <row r="6" spans="1:26" x14ac:dyDescent="0.2">
      <c r="A6" s="5"/>
      <c r="N6" s="6"/>
    </row>
    <row r="7" spans="1:26" x14ac:dyDescent="0.2">
      <c r="A7" s="5"/>
      <c r="N7" s="6"/>
    </row>
    <row r="8" spans="1:26" x14ac:dyDescent="0.2">
      <c r="A8" s="13" t="s">
        <v>32</v>
      </c>
      <c r="B8" s="14" t="s">
        <v>6</v>
      </c>
      <c r="C8" s="14" t="s">
        <v>7</v>
      </c>
      <c r="D8" s="14" t="s">
        <v>6</v>
      </c>
      <c r="E8" s="14" t="s">
        <v>8</v>
      </c>
      <c r="F8" s="14" t="s">
        <v>9</v>
      </c>
      <c r="G8" s="224" t="s">
        <v>10</v>
      </c>
      <c r="H8" s="225"/>
      <c r="I8" s="225"/>
      <c r="J8" s="225"/>
      <c r="K8" s="225"/>
      <c r="L8" s="226"/>
      <c r="M8" s="14" t="s">
        <v>11</v>
      </c>
      <c r="N8" s="15" t="s">
        <v>12</v>
      </c>
      <c r="O8" s="16"/>
      <c r="P8" s="16"/>
      <c r="Q8" s="16"/>
      <c r="R8" s="16"/>
      <c r="S8" s="16"/>
      <c r="T8" s="16"/>
      <c r="U8" s="16"/>
      <c r="V8" s="16"/>
      <c r="W8" s="16"/>
      <c r="X8" s="16"/>
      <c r="Y8" s="16"/>
      <c r="Z8" s="16"/>
    </row>
    <row r="9" spans="1:26" x14ac:dyDescent="0.2">
      <c r="A9" s="17" t="s">
        <v>33</v>
      </c>
      <c r="B9" s="18" t="s">
        <v>14</v>
      </c>
      <c r="C9" s="18" t="s">
        <v>15</v>
      </c>
      <c r="D9" s="18" t="s">
        <v>15</v>
      </c>
      <c r="E9" s="18" t="s">
        <v>16</v>
      </c>
      <c r="F9" s="18" t="s">
        <v>15</v>
      </c>
      <c r="G9" s="227"/>
      <c r="H9" s="228"/>
      <c r="I9" s="228"/>
      <c r="J9" s="228"/>
      <c r="K9" s="228"/>
      <c r="L9" s="229"/>
      <c r="M9" s="19" t="s">
        <v>34</v>
      </c>
      <c r="N9" s="20"/>
      <c r="O9" s="16"/>
      <c r="P9" s="16"/>
      <c r="Q9" s="16"/>
      <c r="R9" s="16"/>
      <c r="S9" s="16"/>
      <c r="T9" s="16"/>
      <c r="U9" s="16"/>
      <c r="V9" s="16"/>
      <c r="W9" s="16"/>
      <c r="X9" s="16"/>
      <c r="Y9" s="16"/>
      <c r="Z9" s="16"/>
    </row>
    <row r="10" spans="1:26" x14ac:dyDescent="0.2">
      <c r="A10" s="21"/>
      <c r="B10" s="22" t="s">
        <v>17</v>
      </c>
      <c r="C10" s="22" t="s">
        <v>18</v>
      </c>
      <c r="D10" s="22" t="s">
        <v>18</v>
      </c>
      <c r="E10" s="22" t="s">
        <v>18</v>
      </c>
      <c r="F10" s="22" t="s">
        <v>18</v>
      </c>
      <c r="G10" s="23" t="s">
        <v>35</v>
      </c>
      <c r="H10" s="23" t="s">
        <v>36</v>
      </c>
      <c r="I10" s="23" t="s">
        <v>37</v>
      </c>
      <c r="J10" s="23" t="s">
        <v>38</v>
      </c>
      <c r="K10" s="23"/>
      <c r="L10" s="23"/>
      <c r="M10" s="24"/>
      <c r="N10" s="25"/>
    </row>
    <row r="11" spans="1:26" ht="0.75" customHeight="1" x14ac:dyDescent="0.2">
      <c r="A11" s="21"/>
      <c r="B11" s="22"/>
      <c r="C11" s="22"/>
      <c r="D11" s="22"/>
      <c r="E11" s="22"/>
      <c r="F11" s="22"/>
      <c r="G11" s="23"/>
      <c r="H11" s="23"/>
      <c r="I11" s="23"/>
      <c r="J11" s="23"/>
      <c r="K11" s="23"/>
      <c r="L11" s="23"/>
      <c r="M11" s="24"/>
      <c r="N11" s="40"/>
    </row>
    <row r="12" spans="1:26" ht="20.100000000000001" customHeight="1" x14ac:dyDescent="0.25">
      <c r="A12" s="26" t="s">
        <v>39</v>
      </c>
      <c r="B12" s="27" t="s">
        <v>19</v>
      </c>
      <c r="C12" s="28">
        <v>127.95</v>
      </c>
      <c r="D12" s="29" t="str">
        <f>IF(B12="S",IF(ISBLANK(E12),ROUND(C12*0.2/1.2,2),E12),"")</f>
        <v/>
      </c>
      <c r="E12" s="28"/>
      <c r="F12" s="29">
        <f>IF(ISBLANK(C12),"",IF(B12="S",C12-D12,C12))</f>
        <v>127.95</v>
      </c>
      <c r="G12" s="30">
        <v>45</v>
      </c>
      <c r="H12" s="31">
        <v>450</v>
      </c>
      <c r="I12" s="31">
        <v>301</v>
      </c>
      <c r="J12" s="32">
        <v>0</v>
      </c>
      <c r="K12" s="33">
        <v>0</v>
      </c>
      <c r="L12" s="34" t="s">
        <v>27</v>
      </c>
      <c r="M12" s="42" t="s">
        <v>40</v>
      </c>
      <c r="N12" s="42" t="s">
        <v>41</v>
      </c>
      <c r="P12" t="b">
        <f>OR(G12&lt;100,LEN(G12)=2)</f>
        <v>1</v>
      </c>
      <c r="Q12" t="b">
        <f>OR(H12&lt;1000,LEN(H12)=3)</f>
        <v>1</v>
      </c>
      <c r="R12" t="b">
        <f>IF(I12&lt;1000,TRUE)</f>
        <v>1</v>
      </c>
      <c r="S12" t="b">
        <f>OR(J12&lt;100000,LEN(J12)=5)</f>
        <v>1</v>
      </c>
    </row>
    <row r="13" spans="1:26" ht="20.100000000000001" customHeight="1" x14ac:dyDescent="0.25">
      <c r="A13" s="26" t="s">
        <v>39</v>
      </c>
      <c r="B13" s="27" t="s">
        <v>27</v>
      </c>
      <c r="C13" s="28">
        <v>10.38</v>
      </c>
      <c r="D13" s="29">
        <f>IF(B13="S",IF(ISBLANK(E13),ROUND(C13*0.2/1.2,2),E13),"")</f>
        <v>1.73</v>
      </c>
      <c r="E13" s="28"/>
      <c r="F13" s="29">
        <f>IF(ISBLANK(C13),"",IF(B13="S",C13-D13,C13))</f>
        <v>8.65</v>
      </c>
      <c r="G13" s="30">
        <v>45</v>
      </c>
      <c r="H13" s="31">
        <v>450</v>
      </c>
      <c r="I13" s="31">
        <v>301</v>
      </c>
      <c r="J13" s="32">
        <v>0</v>
      </c>
      <c r="K13" s="33">
        <v>0</v>
      </c>
      <c r="L13" s="34" t="s">
        <v>27</v>
      </c>
      <c r="M13" s="42" t="s">
        <v>42</v>
      </c>
      <c r="N13" s="42" t="s">
        <v>41</v>
      </c>
      <c r="P13" t="b">
        <f t="shared" ref="P13:P31" si="0">OR(G13&lt;100,LEN(G13)=2)</f>
        <v>1</v>
      </c>
      <c r="Q13" t="b">
        <f t="shared" ref="Q13:Q31" si="1">OR(H13&lt;1000,LEN(H13)=3)</f>
        <v>1</v>
      </c>
      <c r="R13" t="b">
        <f t="shared" ref="R13:R31" si="2">IF(I13&lt;1000,TRUE)</f>
        <v>1</v>
      </c>
      <c r="S13" t="b">
        <f t="shared" ref="S13:S31" si="3">OR(J13&lt;100000,LEN(J13)=5)</f>
        <v>1</v>
      </c>
    </row>
    <row r="14" spans="1:26" ht="20.100000000000001" customHeight="1" x14ac:dyDescent="0.25">
      <c r="A14" s="26" t="s">
        <v>43</v>
      </c>
      <c r="B14" s="27" t="s">
        <v>19</v>
      </c>
      <c r="C14" s="28">
        <v>25.59</v>
      </c>
      <c r="D14" s="29" t="str">
        <f t="shared" ref="D14:D31" si="4">IF(B14="S",IF(ISBLANK(E14),ROUND(C14*0.2/1.2,2),E14),"")</f>
        <v/>
      </c>
      <c r="E14" s="28"/>
      <c r="F14" s="29">
        <f t="shared" ref="F14:F31" si="5">IF(ISBLANK(C14),"",IF(B14="S",C14-D14,C14))</f>
        <v>25.59</v>
      </c>
      <c r="G14" s="30">
        <v>45</v>
      </c>
      <c r="H14" s="31">
        <v>450</v>
      </c>
      <c r="I14" s="31">
        <v>301</v>
      </c>
      <c r="J14" s="32">
        <v>0</v>
      </c>
      <c r="K14" s="33">
        <v>0</v>
      </c>
      <c r="L14" s="34" t="s">
        <v>27</v>
      </c>
      <c r="M14" s="42" t="s">
        <v>44</v>
      </c>
      <c r="N14" s="42" t="s">
        <v>20</v>
      </c>
      <c r="P14" t="b">
        <f t="shared" si="0"/>
        <v>1</v>
      </c>
      <c r="Q14" t="b">
        <f t="shared" si="1"/>
        <v>1</v>
      </c>
      <c r="R14" t="b">
        <f t="shared" si="2"/>
        <v>1</v>
      </c>
      <c r="S14" t="b">
        <f t="shared" si="3"/>
        <v>1</v>
      </c>
    </row>
    <row r="15" spans="1:26" ht="20.100000000000001" customHeight="1" x14ac:dyDescent="0.25">
      <c r="A15" s="26" t="s">
        <v>45</v>
      </c>
      <c r="B15" s="27" t="s">
        <v>27</v>
      </c>
      <c r="C15" s="28">
        <v>35.97</v>
      </c>
      <c r="D15" s="29">
        <f t="shared" si="4"/>
        <v>5.99</v>
      </c>
      <c r="E15" s="28">
        <v>5.99</v>
      </c>
      <c r="F15" s="29">
        <f t="shared" si="5"/>
        <v>29.979999999999997</v>
      </c>
      <c r="G15" s="30">
        <v>45</v>
      </c>
      <c r="H15" s="31">
        <v>450</v>
      </c>
      <c r="I15" s="31">
        <v>301</v>
      </c>
      <c r="J15" s="32">
        <v>0</v>
      </c>
      <c r="K15" s="33">
        <v>0</v>
      </c>
      <c r="L15" s="34" t="s">
        <v>27</v>
      </c>
      <c r="M15" s="42" t="s">
        <v>46</v>
      </c>
      <c r="N15" s="42" t="s">
        <v>47</v>
      </c>
      <c r="P15" t="b">
        <f t="shared" si="0"/>
        <v>1</v>
      </c>
      <c r="Q15" t="b">
        <f t="shared" si="1"/>
        <v>1</v>
      </c>
      <c r="R15" t="b">
        <f t="shared" si="2"/>
        <v>1</v>
      </c>
      <c r="S15" t="b">
        <f t="shared" si="3"/>
        <v>1</v>
      </c>
    </row>
    <row r="16" spans="1:26" ht="20.100000000000001" customHeight="1" x14ac:dyDescent="0.25">
      <c r="A16" s="26" t="s">
        <v>48</v>
      </c>
      <c r="B16" s="27" t="s">
        <v>19</v>
      </c>
      <c r="C16" s="28">
        <v>63.84</v>
      </c>
      <c r="D16" s="29" t="str">
        <f t="shared" si="4"/>
        <v/>
      </c>
      <c r="E16" s="28"/>
      <c r="F16" s="29">
        <f t="shared" si="5"/>
        <v>63.84</v>
      </c>
      <c r="G16" s="30">
        <v>45</v>
      </c>
      <c r="H16" s="31">
        <v>450</v>
      </c>
      <c r="I16" s="31">
        <v>352</v>
      </c>
      <c r="J16" s="32">
        <v>0</v>
      </c>
      <c r="K16" s="33">
        <v>0</v>
      </c>
      <c r="L16" s="34" t="s">
        <v>27</v>
      </c>
      <c r="M16" s="42" t="s">
        <v>49</v>
      </c>
      <c r="N16" s="42" t="s">
        <v>50</v>
      </c>
      <c r="P16" t="b">
        <f t="shared" si="0"/>
        <v>1</v>
      </c>
      <c r="Q16" t="b">
        <f t="shared" si="1"/>
        <v>1</v>
      </c>
      <c r="R16" t="b">
        <f t="shared" si="2"/>
        <v>1</v>
      </c>
      <c r="S16" t="b">
        <f t="shared" si="3"/>
        <v>1</v>
      </c>
    </row>
    <row r="17" spans="1:19" ht="20.100000000000001" customHeight="1" x14ac:dyDescent="0.25">
      <c r="A17" s="26" t="s">
        <v>51</v>
      </c>
      <c r="B17" s="27" t="s">
        <v>27</v>
      </c>
      <c r="C17" s="28">
        <v>196.65</v>
      </c>
      <c r="D17" s="29">
        <f t="shared" si="4"/>
        <v>32.770000000000003</v>
      </c>
      <c r="E17" s="28">
        <v>32.770000000000003</v>
      </c>
      <c r="F17" s="29">
        <f t="shared" si="5"/>
        <v>163.88</v>
      </c>
      <c r="G17" s="30">
        <v>45</v>
      </c>
      <c r="H17" s="31">
        <v>450</v>
      </c>
      <c r="I17" s="31">
        <v>430</v>
      </c>
      <c r="J17" s="32">
        <v>0</v>
      </c>
      <c r="K17" s="33">
        <v>0</v>
      </c>
      <c r="L17" s="34" t="s">
        <v>27</v>
      </c>
      <c r="M17" s="42" t="s">
        <v>52</v>
      </c>
      <c r="N17" s="42" t="s">
        <v>53</v>
      </c>
      <c r="P17" t="b">
        <f t="shared" si="0"/>
        <v>1</v>
      </c>
      <c r="Q17" t="b">
        <f t="shared" si="1"/>
        <v>1</v>
      </c>
      <c r="R17" t="b">
        <f t="shared" si="2"/>
        <v>1</v>
      </c>
      <c r="S17" t="b">
        <f t="shared" si="3"/>
        <v>1</v>
      </c>
    </row>
    <row r="18" spans="1:19" ht="20.100000000000001" customHeight="1" x14ac:dyDescent="0.25">
      <c r="A18" s="26" t="s">
        <v>54</v>
      </c>
      <c r="B18" s="27" t="s">
        <v>19</v>
      </c>
      <c r="C18" s="28">
        <v>160.38</v>
      </c>
      <c r="D18" s="29" t="str">
        <f t="shared" si="4"/>
        <v/>
      </c>
      <c r="E18" s="28"/>
      <c r="F18" s="29">
        <f t="shared" si="5"/>
        <v>160.38</v>
      </c>
      <c r="G18" s="30">
        <v>45</v>
      </c>
      <c r="H18" s="31">
        <v>450</v>
      </c>
      <c r="I18" s="31">
        <v>430</v>
      </c>
      <c r="J18" s="32">
        <v>0</v>
      </c>
      <c r="K18" s="33">
        <v>0</v>
      </c>
      <c r="L18" s="34" t="s">
        <v>27</v>
      </c>
      <c r="M18" s="42" t="s">
        <v>55</v>
      </c>
      <c r="N18" s="42" t="s">
        <v>56</v>
      </c>
      <c r="P18" t="b">
        <f t="shared" si="0"/>
        <v>1</v>
      </c>
      <c r="Q18" t="b">
        <f t="shared" si="1"/>
        <v>1</v>
      </c>
      <c r="R18" t="b">
        <f t="shared" si="2"/>
        <v>1</v>
      </c>
      <c r="S18" t="b">
        <f t="shared" si="3"/>
        <v>1</v>
      </c>
    </row>
    <row r="19" spans="1:19" ht="20.100000000000001" customHeight="1" x14ac:dyDescent="0.25">
      <c r="A19" s="26" t="s">
        <v>57</v>
      </c>
      <c r="B19" s="27" t="s">
        <v>21</v>
      </c>
      <c r="C19" s="28">
        <v>36.36</v>
      </c>
      <c r="D19" s="29" t="str">
        <f t="shared" si="4"/>
        <v/>
      </c>
      <c r="E19" s="28"/>
      <c r="F19" s="29">
        <f t="shared" si="5"/>
        <v>36.36</v>
      </c>
      <c r="G19" s="30">
        <v>45</v>
      </c>
      <c r="H19" s="31">
        <v>210</v>
      </c>
      <c r="I19" s="31">
        <v>390</v>
      </c>
      <c r="J19" s="32">
        <v>0</v>
      </c>
      <c r="K19" s="33">
        <v>0</v>
      </c>
      <c r="L19" s="34" t="s">
        <v>27</v>
      </c>
      <c r="M19" s="42" t="s">
        <v>58</v>
      </c>
      <c r="N19" s="42" t="s">
        <v>20</v>
      </c>
      <c r="P19" t="b">
        <f t="shared" si="0"/>
        <v>1</v>
      </c>
      <c r="Q19" t="b">
        <f t="shared" si="1"/>
        <v>1</v>
      </c>
      <c r="R19" t="b">
        <f t="shared" si="2"/>
        <v>1</v>
      </c>
      <c r="S19" t="b">
        <f t="shared" si="3"/>
        <v>1</v>
      </c>
    </row>
    <row r="20" spans="1:19" ht="20.100000000000001" customHeight="1" x14ac:dyDescent="0.25">
      <c r="A20" s="26" t="s">
        <v>59</v>
      </c>
      <c r="B20" s="27" t="s">
        <v>21</v>
      </c>
      <c r="C20" s="28">
        <v>103</v>
      </c>
      <c r="D20" s="29" t="str">
        <f t="shared" si="4"/>
        <v/>
      </c>
      <c r="E20" s="28"/>
      <c r="F20" s="29">
        <f t="shared" si="5"/>
        <v>103</v>
      </c>
      <c r="G20" s="30">
        <v>52</v>
      </c>
      <c r="H20" s="31">
        <v>527</v>
      </c>
      <c r="I20" s="31">
        <v>230</v>
      </c>
      <c r="J20" s="32">
        <v>7055</v>
      </c>
      <c r="K20" s="33">
        <v>0</v>
      </c>
      <c r="L20" s="34" t="s">
        <v>27</v>
      </c>
      <c r="M20" s="42" t="s">
        <v>60</v>
      </c>
      <c r="N20" s="42" t="s">
        <v>61</v>
      </c>
      <c r="P20" t="b">
        <f t="shared" si="0"/>
        <v>1</v>
      </c>
      <c r="Q20" t="b">
        <f t="shared" si="1"/>
        <v>1</v>
      </c>
      <c r="R20" t="b">
        <f t="shared" si="2"/>
        <v>1</v>
      </c>
      <c r="S20" t="b">
        <f t="shared" si="3"/>
        <v>1</v>
      </c>
    </row>
    <row r="21" spans="1:19" ht="20.100000000000001" customHeight="1" x14ac:dyDescent="0.25">
      <c r="A21" s="26" t="s">
        <v>59</v>
      </c>
      <c r="B21" s="27" t="s">
        <v>21</v>
      </c>
      <c r="C21" s="28">
        <v>103</v>
      </c>
      <c r="D21" s="29" t="str">
        <f t="shared" si="4"/>
        <v/>
      </c>
      <c r="E21" s="28"/>
      <c r="F21" s="29">
        <f t="shared" si="5"/>
        <v>103</v>
      </c>
      <c r="G21" s="30">
        <v>52</v>
      </c>
      <c r="H21" s="31">
        <v>527</v>
      </c>
      <c r="I21" s="31">
        <v>230</v>
      </c>
      <c r="J21" s="32">
        <v>7056</v>
      </c>
      <c r="K21" s="33">
        <v>0</v>
      </c>
      <c r="L21" s="34" t="s">
        <v>27</v>
      </c>
      <c r="M21" s="42" t="s">
        <v>60</v>
      </c>
      <c r="N21" s="42" t="s">
        <v>61</v>
      </c>
      <c r="P21" t="b">
        <f t="shared" si="0"/>
        <v>1</v>
      </c>
      <c r="Q21" t="b">
        <f t="shared" si="1"/>
        <v>1</v>
      </c>
      <c r="R21" t="b">
        <f t="shared" si="2"/>
        <v>1</v>
      </c>
      <c r="S21" t="b">
        <f t="shared" si="3"/>
        <v>1</v>
      </c>
    </row>
    <row r="22" spans="1:19" ht="20.100000000000001" customHeight="1" x14ac:dyDescent="0.25">
      <c r="A22" s="26" t="s">
        <v>62</v>
      </c>
      <c r="B22" s="27" t="s">
        <v>27</v>
      </c>
      <c r="C22" s="28">
        <v>43.82</v>
      </c>
      <c r="D22" s="29">
        <f t="shared" si="4"/>
        <v>7.3</v>
      </c>
      <c r="E22" s="28"/>
      <c r="F22" s="29">
        <f t="shared" si="5"/>
        <v>36.520000000000003</v>
      </c>
      <c r="G22" s="30">
        <v>76</v>
      </c>
      <c r="H22" s="31">
        <v>561</v>
      </c>
      <c r="I22" s="31">
        <v>399</v>
      </c>
      <c r="J22" s="32">
        <v>0</v>
      </c>
      <c r="K22" s="33">
        <v>0</v>
      </c>
      <c r="L22" s="34" t="s">
        <v>27</v>
      </c>
      <c r="M22" s="42" t="s">
        <v>63</v>
      </c>
      <c r="N22" s="42" t="s">
        <v>64</v>
      </c>
      <c r="P22" t="b">
        <f t="shared" si="0"/>
        <v>1</v>
      </c>
      <c r="Q22" t="b">
        <f t="shared" si="1"/>
        <v>1</v>
      </c>
      <c r="R22" t="b">
        <f t="shared" si="2"/>
        <v>1</v>
      </c>
      <c r="S22" t="b">
        <f t="shared" si="3"/>
        <v>1</v>
      </c>
    </row>
    <row r="23" spans="1:19" ht="20.100000000000001" customHeight="1" x14ac:dyDescent="0.25">
      <c r="A23" s="26"/>
      <c r="B23" s="27"/>
      <c r="C23" s="28"/>
      <c r="D23" s="29" t="str">
        <f t="shared" si="4"/>
        <v/>
      </c>
      <c r="E23" s="28"/>
      <c r="F23" s="29" t="str">
        <f t="shared" si="5"/>
        <v/>
      </c>
      <c r="G23" s="30"/>
      <c r="H23" s="31"/>
      <c r="I23" s="31"/>
      <c r="J23" s="32"/>
      <c r="K23" s="33">
        <v>0</v>
      </c>
      <c r="L23" s="34" t="s">
        <v>27</v>
      </c>
      <c r="M23" s="42"/>
      <c r="N23" s="42"/>
      <c r="P23" t="b">
        <f t="shared" si="0"/>
        <v>1</v>
      </c>
      <c r="Q23" t="b">
        <f t="shared" si="1"/>
        <v>1</v>
      </c>
      <c r="R23" t="b">
        <f t="shared" si="2"/>
        <v>1</v>
      </c>
      <c r="S23" t="b">
        <f t="shared" si="3"/>
        <v>1</v>
      </c>
    </row>
    <row r="24" spans="1:19" ht="20.100000000000001" customHeight="1" x14ac:dyDescent="0.25">
      <c r="A24" s="26"/>
      <c r="B24" s="27"/>
      <c r="C24" s="28"/>
      <c r="D24" s="29" t="str">
        <f t="shared" si="4"/>
        <v/>
      </c>
      <c r="E24" s="28"/>
      <c r="F24" s="29" t="str">
        <f t="shared" si="5"/>
        <v/>
      </c>
      <c r="G24" s="30"/>
      <c r="H24" s="31"/>
      <c r="I24" s="31"/>
      <c r="J24" s="32"/>
      <c r="K24" s="33">
        <v>0</v>
      </c>
      <c r="L24" s="34" t="s">
        <v>27</v>
      </c>
      <c r="M24" s="42"/>
      <c r="N24" s="42"/>
      <c r="P24" t="b">
        <f t="shared" si="0"/>
        <v>1</v>
      </c>
      <c r="Q24" t="b">
        <f t="shared" si="1"/>
        <v>1</v>
      </c>
      <c r="R24" t="b">
        <f t="shared" si="2"/>
        <v>1</v>
      </c>
      <c r="S24" t="b">
        <f t="shared" si="3"/>
        <v>1</v>
      </c>
    </row>
    <row r="25" spans="1:19" ht="20.100000000000001" customHeight="1" x14ac:dyDescent="0.25">
      <c r="A25" s="26"/>
      <c r="B25" s="27"/>
      <c r="C25" s="28"/>
      <c r="D25" s="29" t="str">
        <f t="shared" si="4"/>
        <v/>
      </c>
      <c r="E25" s="28"/>
      <c r="F25" s="29" t="str">
        <f t="shared" si="5"/>
        <v/>
      </c>
      <c r="G25" s="30"/>
      <c r="H25" s="31"/>
      <c r="I25" s="31"/>
      <c r="J25" s="32"/>
      <c r="K25" s="33">
        <v>0</v>
      </c>
      <c r="L25" s="34" t="s">
        <v>27</v>
      </c>
      <c r="M25" s="42"/>
      <c r="N25" s="42"/>
      <c r="P25" t="b">
        <f t="shared" si="0"/>
        <v>1</v>
      </c>
      <c r="Q25" t="b">
        <f t="shared" si="1"/>
        <v>1</v>
      </c>
      <c r="R25" t="b">
        <f t="shared" si="2"/>
        <v>1</v>
      </c>
      <c r="S25" t="b">
        <f t="shared" si="3"/>
        <v>1</v>
      </c>
    </row>
    <row r="26" spans="1:19" ht="20.100000000000001" customHeight="1" x14ac:dyDescent="0.25">
      <c r="A26" s="26"/>
      <c r="B26" s="27"/>
      <c r="C26" s="28"/>
      <c r="D26" s="29" t="str">
        <f t="shared" si="4"/>
        <v/>
      </c>
      <c r="E26" s="28"/>
      <c r="F26" s="29" t="str">
        <f t="shared" si="5"/>
        <v/>
      </c>
      <c r="G26" s="30"/>
      <c r="H26" s="31"/>
      <c r="I26" s="31"/>
      <c r="J26" s="32"/>
      <c r="K26" s="33">
        <v>0</v>
      </c>
      <c r="L26" s="34" t="s">
        <v>27</v>
      </c>
      <c r="M26" s="42"/>
      <c r="N26" s="42"/>
      <c r="P26" t="b">
        <f t="shared" si="0"/>
        <v>1</v>
      </c>
      <c r="Q26" t="b">
        <f t="shared" si="1"/>
        <v>1</v>
      </c>
      <c r="R26" t="b">
        <f t="shared" si="2"/>
        <v>1</v>
      </c>
      <c r="S26" t="b">
        <f t="shared" si="3"/>
        <v>1</v>
      </c>
    </row>
    <row r="27" spans="1:19" ht="20.100000000000001" customHeight="1" x14ac:dyDescent="0.25">
      <c r="A27" s="26"/>
      <c r="B27" s="27"/>
      <c r="C27" s="28"/>
      <c r="D27" s="29" t="str">
        <f t="shared" si="4"/>
        <v/>
      </c>
      <c r="E27" s="28"/>
      <c r="F27" s="29" t="str">
        <f t="shared" si="5"/>
        <v/>
      </c>
      <c r="G27" s="30"/>
      <c r="H27" s="31"/>
      <c r="I27" s="31"/>
      <c r="J27" s="32"/>
      <c r="K27" s="33">
        <v>0</v>
      </c>
      <c r="L27" s="34" t="s">
        <v>27</v>
      </c>
      <c r="M27" s="42"/>
      <c r="N27" s="42"/>
      <c r="P27" t="b">
        <f t="shared" si="0"/>
        <v>1</v>
      </c>
      <c r="Q27" t="b">
        <f t="shared" si="1"/>
        <v>1</v>
      </c>
      <c r="R27" t="b">
        <f t="shared" si="2"/>
        <v>1</v>
      </c>
      <c r="S27" t="b">
        <f t="shared" si="3"/>
        <v>1</v>
      </c>
    </row>
    <row r="28" spans="1:19" ht="20.100000000000001" customHeight="1" x14ac:dyDescent="0.25">
      <c r="A28" s="26"/>
      <c r="B28" s="27"/>
      <c r="C28" s="28"/>
      <c r="D28" s="29" t="str">
        <f t="shared" si="4"/>
        <v/>
      </c>
      <c r="E28" s="28"/>
      <c r="F28" s="29" t="str">
        <f t="shared" si="5"/>
        <v/>
      </c>
      <c r="G28" s="30"/>
      <c r="H28" s="31"/>
      <c r="I28" s="31"/>
      <c r="J28" s="32"/>
      <c r="K28" s="33">
        <v>0</v>
      </c>
      <c r="L28" s="34" t="s">
        <v>27</v>
      </c>
      <c r="M28" s="42"/>
      <c r="N28" s="42"/>
      <c r="P28" t="b">
        <f t="shared" si="0"/>
        <v>1</v>
      </c>
      <c r="Q28" t="b">
        <f t="shared" si="1"/>
        <v>1</v>
      </c>
      <c r="R28" t="b">
        <f t="shared" si="2"/>
        <v>1</v>
      </c>
      <c r="S28" t="b">
        <f t="shared" si="3"/>
        <v>1</v>
      </c>
    </row>
    <row r="29" spans="1:19" ht="20.100000000000001" customHeight="1" x14ac:dyDescent="0.25">
      <c r="A29" s="26"/>
      <c r="B29" s="27"/>
      <c r="C29" s="28"/>
      <c r="D29" s="29" t="str">
        <f t="shared" si="4"/>
        <v/>
      </c>
      <c r="E29" s="28"/>
      <c r="F29" s="29" t="str">
        <f t="shared" si="5"/>
        <v/>
      </c>
      <c r="G29" s="30"/>
      <c r="H29" s="31"/>
      <c r="I29" s="31"/>
      <c r="J29" s="32"/>
      <c r="K29" s="33">
        <v>0</v>
      </c>
      <c r="L29" s="34" t="s">
        <v>27</v>
      </c>
      <c r="M29" s="42"/>
      <c r="N29" s="42"/>
      <c r="P29" t="b">
        <f t="shared" si="0"/>
        <v>1</v>
      </c>
      <c r="Q29" t="b">
        <f t="shared" si="1"/>
        <v>1</v>
      </c>
      <c r="R29" t="b">
        <f t="shared" si="2"/>
        <v>1</v>
      </c>
      <c r="S29" t="b">
        <f t="shared" si="3"/>
        <v>1</v>
      </c>
    </row>
    <row r="30" spans="1:19" ht="20.100000000000001" customHeight="1" x14ac:dyDescent="0.25">
      <c r="A30" s="26"/>
      <c r="B30" s="27"/>
      <c r="C30" s="28"/>
      <c r="D30" s="29" t="str">
        <f t="shared" si="4"/>
        <v/>
      </c>
      <c r="E30" s="28"/>
      <c r="F30" s="29" t="str">
        <f t="shared" si="5"/>
        <v/>
      </c>
      <c r="G30" s="30"/>
      <c r="H30" s="31"/>
      <c r="I30" s="31"/>
      <c r="J30" s="32"/>
      <c r="K30" s="33">
        <v>0</v>
      </c>
      <c r="L30" s="34" t="s">
        <v>27</v>
      </c>
      <c r="M30" s="42"/>
      <c r="N30" s="42"/>
      <c r="P30" t="b">
        <f t="shared" si="0"/>
        <v>1</v>
      </c>
      <c r="Q30" t="b">
        <f t="shared" si="1"/>
        <v>1</v>
      </c>
      <c r="R30" t="b">
        <f t="shared" si="2"/>
        <v>1</v>
      </c>
      <c r="S30" t="b">
        <f t="shared" si="3"/>
        <v>1</v>
      </c>
    </row>
    <row r="31" spans="1:19" ht="20.100000000000001" customHeight="1" thickBot="1" x14ac:dyDescent="0.3">
      <c r="A31" s="26"/>
      <c r="B31" s="27"/>
      <c r="C31" s="28"/>
      <c r="D31" s="35" t="str">
        <f t="shared" si="4"/>
        <v/>
      </c>
      <c r="E31" s="28"/>
      <c r="F31" s="35" t="str">
        <f t="shared" si="5"/>
        <v/>
      </c>
      <c r="G31" s="30"/>
      <c r="H31" s="31"/>
      <c r="I31" s="31"/>
      <c r="J31" s="32"/>
      <c r="K31" s="33">
        <v>0</v>
      </c>
      <c r="L31" s="34" t="s">
        <v>27</v>
      </c>
      <c r="M31" s="42"/>
      <c r="N31" s="42"/>
      <c r="P31" t="b">
        <f t="shared" si="0"/>
        <v>1</v>
      </c>
      <c r="Q31" t="b">
        <f t="shared" si="1"/>
        <v>1</v>
      </c>
      <c r="R31" t="b">
        <f t="shared" si="2"/>
        <v>1</v>
      </c>
      <c r="S31" t="b">
        <f t="shared" si="3"/>
        <v>1</v>
      </c>
    </row>
    <row r="32" spans="1:19" ht="20.100000000000001" customHeight="1" thickBot="1" x14ac:dyDescent="0.25">
      <c r="A32" s="230" t="s">
        <v>22</v>
      </c>
      <c r="B32" s="231"/>
      <c r="C32" s="36">
        <f>SUM(C12:C31)</f>
        <v>906.94</v>
      </c>
      <c r="D32" s="36">
        <f>SUM(D12:D31)</f>
        <v>47.79</v>
      </c>
      <c r="E32" s="36"/>
      <c r="F32" s="36">
        <f>SUM(F12:F31)</f>
        <v>859.15</v>
      </c>
      <c r="G32" s="36"/>
      <c r="H32" s="36"/>
      <c r="I32" s="36"/>
      <c r="J32" s="36"/>
      <c r="K32" s="36"/>
      <c r="L32" s="37"/>
      <c r="M32" s="43"/>
      <c r="N32" s="44"/>
    </row>
    <row r="34" spans="2:3" x14ac:dyDescent="0.2">
      <c r="B34" s="224" t="s">
        <v>23</v>
      </c>
      <c r="C34" s="226"/>
    </row>
    <row r="35" spans="2:3" x14ac:dyDescent="0.2">
      <c r="B35" s="38" t="s">
        <v>24</v>
      </c>
      <c r="C35" s="39" t="s">
        <v>25</v>
      </c>
    </row>
    <row r="36" spans="2:3" x14ac:dyDescent="0.2">
      <c r="B36" s="38" t="s">
        <v>19</v>
      </c>
      <c r="C36" s="39" t="s">
        <v>26</v>
      </c>
    </row>
    <row r="37" spans="2:3" x14ac:dyDescent="0.2">
      <c r="B37" s="38" t="s">
        <v>27</v>
      </c>
      <c r="C37" s="39" t="s">
        <v>28</v>
      </c>
    </row>
    <row r="38" spans="2:3" x14ac:dyDescent="0.2">
      <c r="B38" s="40" t="s">
        <v>21</v>
      </c>
      <c r="C38" s="41" t="s">
        <v>29</v>
      </c>
    </row>
  </sheetData>
  <sheetProtection sheet="1" objects="1" scenarios="1"/>
  <mergeCells count="6">
    <mergeCell ref="G8:L8"/>
    <mergeCell ref="G9:L9"/>
    <mergeCell ref="A32:B32"/>
    <mergeCell ref="B34:C34"/>
    <mergeCell ref="B1:E1"/>
    <mergeCell ref="B3:E3"/>
  </mergeCells>
  <phoneticPr fontId="5" type="noConversion"/>
  <conditionalFormatting sqref="A12:A31">
    <cfRule type="expression" dxfId="15" priority="6" stopIfTrue="1">
      <formula>AND(NOT(ISBLANK(C12)),ISBLANK(A12))</formula>
    </cfRule>
  </conditionalFormatting>
  <conditionalFormatting sqref="B12:B31">
    <cfRule type="expression" dxfId="14" priority="5" stopIfTrue="1">
      <formula>AND(NOT(ISBLANK(C12)),ISBLANK(B12))</formula>
    </cfRule>
  </conditionalFormatting>
  <conditionalFormatting sqref="B1:E1 B3:E3 C5 E5 C12:C31">
    <cfRule type="expression" dxfId="13" priority="3" stopIfTrue="1">
      <formula>ISBLANK(B1)</formula>
    </cfRule>
  </conditionalFormatting>
  <conditionalFormatting sqref="E12:E31">
    <cfRule type="expression" dxfId="12" priority="10" stopIfTrue="1">
      <formula>AND(NOT(ISBLANK(C12)),ISBLANK(E12),B12="S")</formula>
    </cfRule>
  </conditionalFormatting>
  <conditionalFormatting sqref="G12:G31">
    <cfRule type="expression" dxfId="11" priority="7" stopIfTrue="1">
      <formula>AND(ISBLANK(G12),NOT(ISBLANK(C12)))</formula>
    </cfRule>
  </conditionalFormatting>
  <conditionalFormatting sqref="H12:I31">
    <cfRule type="expression" dxfId="10" priority="8" stopIfTrue="1">
      <formula>AND(ISBLANK(H12),NOT(ISBLANK($C12)))</formula>
    </cfRule>
  </conditionalFormatting>
  <conditionalFormatting sqref="J12:J31">
    <cfRule type="expression" dxfId="9" priority="9" stopIfTrue="1">
      <formula>AND(ISBLANK(J12),NOT(ISBLANK(C12)))</formula>
    </cfRule>
  </conditionalFormatting>
  <conditionalFormatting sqref="L12:L31">
    <cfRule type="expression" priority="1" stopIfTrue="1">
      <formula>AND(SUM($P12:$T12)&gt;0,NOT(ISBLANK(L12)))</formula>
    </cfRule>
    <cfRule type="expression" dxfId="8" priority="2" stopIfTrue="1">
      <formula>SUM($P12:$T12)&gt;0</formula>
    </cfRule>
  </conditionalFormatting>
  <conditionalFormatting sqref="M12:N31">
    <cfRule type="expression" dxfId="7" priority="4" stopIfTrue="1">
      <formula>AND(NOT(ISBLANK($C12)),ISBLANK(M12))</formula>
    </cfRule>
  </conditionalFormatting>
  <dataValidations count="5">
    <dataValidation type="list" allowBlank="1" showInputMessage="1" showErrorMessage="1" sqref="B1:E1" xr:uid="{00000000-0002-0000-0C00-000000000000}">
      <formula1>"BARCLAYCARD,CORPORATE CARD"</formula1>
    </dataValidation>
    <dataValidation type="date" allowBlank="1" showInputMessage="1" showErrorMessage="1" sqref="E5" xr:uid="{00000000-0002-0000-0C00-000001000000}">
      <formula1>C5+1</formula1>
      <formula2>NOW()</formula2>
    </dataValidation>
    <dataValidation type="date" allowBlank="1" showInputMessage="1" showErrorMessage="1" sqref="C5" xr:uid="{00000000-0002-0000-0C00-000002000000}">
      <formula1>NOW()-120</formula1>
      <formula2>NOW()</formula2>
    </dataValidation>
    <dataValidation type="custom" allowBlank="1" showInputMessage="1" showErrorMessage="1" sqref="G12:J31" xr:uid="{00000000-0002-0000-0C00-000003000000}">
      <formula1>P12=TRUE</formula1>
    </dataValidation>
    <dataValidation type="list" allowBlank="1" showInputMessage="1" showErrorMessage="1" sqref="B12:B31" xr:uid="{00000000-0002-0000-0C00-000004000000}">
      <formula1>$B$35:$B$38</formula1>
    </dataValidation>
  </dataValidations>
  <pageMargins left="0.75" right="0.75" top="1" bottom="1" header="0.5" footer="0.5"/>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H37"/>
  <sheetViews>
    <sheetView workbookViewId="0">
      <selection activeCell="I39" sqref="C31:I39"/>
    </sheetView>
  </sheetViews>
  <sheetFormatPr defaultRowHeight="12.75" x14ac:dyDescent="0.2"/>
  <sheetData>
    <row r="1" spans="1:8" x14ac:dyDescent="0.2">
      <c r="A1" s="54" t="s">
        <v>5</v>
      </c>
      <c r="B1" s="14" t="s">
        <v>6</v>
      </c>
      <c r="C1" s="14" t="s">
        <v>7</v>
      </c>
      <c r="D1" s="14" t="s">
        <v>6</v>
      </c>
      <c r="E1" s="14" t="s">
        <v>8</v>
      </c>
      <c r="F1" s="14" t="s">
        <v>9</v>
      </c>
      <c r="G1" s="50" t="s">
        <v>65</v>
      </c>
      <c r="H1" s="51" t="s">
        <v>66</v>
      </c>
    </row>
    <row r="2" spans="1:8" x14ac:dyDescent="0.2">
      <c r="A2" s="47" t="s">
        <v>67</v>
      </c>
      <c r="B2" s="27" t="s">
        <v>19</v>
      </c>
      <c r="C2" s="28">
        <v>104.2</v>
      </c>
      <c r="D2" s="28">
        <v>0</v>
      </c>
      <c r="E2" s="28"/>
      <c r="F2" s="28">
        <f t="shared" ref="F2:F13" si="0">C2-D2</f>
        <v>104.2</v>
      </c>
      <c r="G2" s="49">
        <v>110</v>
      </c>
      <c r="H2" s="46">
        <v>8052</v>
      </c>
    </row>
    <row r="3" spans="1:8" x14ac:dyDescent="0.2">
      <c r="A3" s="47" t="s">
        <v>68</v>
      </c>
      <c r="B3" s="27" t="s">
        <v>19</v>
      </c>
      <c r="C3" s="28">
        <v>16.399999999999999</v>
      </c>
      <c r="D3" s="28">
        <v>0</v>
      </c>
      <c r="E3" s="28"/>
      <c r="F3" s="28">
        <f t="shared" si="0"/>
        <v>16.399999999999999</v>
      </c>
      <c r="G3" s="49">
        <v>110</v>
      </c>
      <c r="H3" s="46">
        <v>8052</v>
      </c>
    </row>
    <row r="4" spans="1:8" x14ac:dyDescent="0.2">
      <c r="A4" s="47" t="s">
        <v>69</v>
      </c>
      <c r="B4" s="27" t="s">
        <v>70</v>
      </c>
      <c r="C4" s="28">
        <v>194.16</v>
      </c>
      <c r="D4" s="28">
        <v>0</v>
      </c>
      <c r="E4" s="28"/>
      <c r="F4" s="28">
        <f t="shared" si="0"/>
        <v>194.16</v>
      </c>
      <c r="G4" s="49">
        <v>115</v>
      </c>
      <c r="H4" s="46">
        <v>4014</v>
      </c>
    </row>
    <row r="5" spans="1:8" x14ac:dyDescent="0.2">
      <c r="A5" s="47" t="s">
        <v>71</v>
      </c>
      <c r="B5" s="27" t="s">
        <v>27</v>
      </c>
      <c r="C5" s="53">
        <v>11.95</v>
      </c>
      <c r="D5" s="28">
        <f t="shared" ref="D5:D11" si="1">IF(B5="S",IF(ISBLANK(E5),ROUND(C5*0.2/1.2,2),E5),"")</f>
        <v>1.99</v>
      </c>
      <c r="E5" s="28"/>
      <c r="F5" s="28">
        <f t="shared" si="0"/>
        <v>9.9599999999999991</v>
      </c>
      <c r="G5" s="49">
        <v>110</v>
      </c>
      <c r="H5" s="46">
        <v>4400</v>
      </c>
    </row>
    <row r="6" spans="1:8" x14ac:dyDescent="0.2">
      <c r="A6" s="47" t="s">
        <v>71</v>
      </c>
      <c r="B6" s="27" t="s">
        <v>27</v>
      </c>
      <c r="C6" s="53">
        <v>12</v>
      </c>
      <c r="D6" s="28">
        <f t="shared" si="1"/>
        <v>2</v>
      </c>
      <c r="E6" s="28"/>
      <c r="F6" s="28">
        <f t="shared" si="0"/>
        <v>10</v>
      </c>
      <c r="G6" s="49">
        <v>110</v>
      </c>
      <c r="H6" s="46">
        <v>4400</v>
      </c>
    </row>
    <row r="7" spans="1:8" x14ac:dyDescent="0.2">
      <c r="A7" s="47" t="s">
        <v>68</v>
      </c>
      <c r="B7" s="27" t="s">
        <v>27</v>
      </c>
      <c r="C7" s="53">
        <v>53.97</v>
      </c>
      <c r="D7" s="28">
        <f t="shared" si="1"/>
        <v>9</v>
      </c>
      <c r="E7" s="28"/>
      <c r="F7" s="28">
        <f t="shared" si="0"/>
        <v>44.97</v>
      </c>
      <c r="G7" s="49">
        <v>110</v>
      </c>
      <c r="H7" s="46">
        <v>4400</v>
      </c>
    </row>
    <row r="8" spans="1:8" x14ac:dyDescent="0.2">
      <c r="A8" s="47" t="s">
        <v>69</v>
      </c>
      <c r="B8" s="27" t="s">
        <v>72</v>
      </c>
      <c r="C8" s="53">
        <v>144.25</v>
      </c>
      <c r="D8" s="28">
        <f t="shared" si="1"/>
        <v>24.04</v>
      </c>
      <c r="E8" s="28"/>
      <c r="F8" s="28">
        <f t="shared" si="0"/>
        <v>120.21000000000001</v>
      </c>
      <c r="G8" s="49">
        <v>115</v>
      </c>
      <c r="H8" s="46">
        <v>4014</v>
      </c>
    </row>
    <row r="9" spans="1:8" x14ac:dyDescent="0.2">
      <c r="A9" s="47" t="s">
        <v>73</v>
      </c>
      <c r="B9" s="27" t="s">
        <v>72</v>
      </c>
      <c r="C9" s="53">
        <v>59.99</v>
      </c>
      <c r="D9" s="28">
        <f t="shared" si="1"/>
        <v>10</v>
      </c>
      <c r="E9" s="28"/>
      <c r="F9" s="28">
        <f t="shared" si="0"/>
        <v>49.99</v>
      </c>
      <c r="G9" s="49">
        <v>110</v>
      </c>
      <c r="H9" s="46">
        <v>4400</v>
      </c>
    </row>
    <row r="10" spans="1:8" x14ac:dyDescent="0.2">
      <c r="A10" s="47" t="s">
        <v>74</v>
      </c>
      <c r="B10" s="27" t="s">
        <v>72</v>
      </c>
      <c r="C10" s="53">
        <v>194.4</v>
      </c>
      <c r="D10" s="28">
        <f t="shared" si="1"/>
        <v>32.4</v>
      </c>
      <c r="E10" s="28"/>
      <c r="F10" s="48">
        <f t="shared" si="0"/>
        <v>162</v>
      </c>
      <c r="G10" s="49">
        <v>110</v>
      </c>
      <c r="H10" s="46">
        <v>4400</v>
      </c>
    </row>
    <row r="11" spans="1:8" x14ac:dyDescent="0.2">
      <c r="A11" s="47" t="s">
        <v>75</v>
      </c>
      <c r="B11" s="27" t="s">
        <v>72</v>
      </c>
      <c r="C11" s="53">
        <v>3.1</v>
      </c>
      <c r="D11" s="29">
        <f t="shared" si="1"/>
        <v>0.52</v>
      </c>
      <c r="E11" s="28"/>
      <c r="F11" s="48">
        <f t="shared" si="0"/>
        <v>2.58</v>
      </c>
      <c r="G11" s="49">
        <v>115</v>
      </c>
      <c r="H11" s="46">
        <v>4014</v>
      </c>
    </row>
    <row r="12" spans="1:8" x14ac:dyDescent="0.2">
      <c r="A12" s="47" t="s">
        <v>75</v>
      </c>
      <c r="B12" s="27" t="s">
        <v>76</v>
      </c>
      <c r="C12" s="28">
        <v>13.2</v>
      </c>
      <c r="D12" s="28">
        <v>0</v>
      </c>
      <c r="E12" s="28"/>
      <c r="F12" s="48">
        <f t="shared" si="0"/>
        <v>13.2</v>
      </c>
      <c r="G12" s="49">
        <v>115</v>
      </c>
      <c r="H12" s="46">
        <v>4014</v>
      </c>
    </row>
    <row r="13" spans="1:8" x14ac:dyDescent="0.2">
      <c r="A13" s="47" t="s">
        <v>75</v>
      </c>
      <c r="B13" s="27" t="s">
        <v>76</v>
      </c>
      <c r="C13" s="28">
        <v>24.75</v>
      </c>
      <c r="D13" s="29">
        <v>0</v>
      </c>
      <c r="E13" s="28"/>
      <c r="F13" s="48">
        <f t="shared" si="0"/>
        <v>24.75</v>
      </c>
      <c r="G13" s="49">
        <v>115</v>
      </c>
      <c r="H13" s="46">
        <v>4014</v>
      </c>
    </row>
    <row r="19" spans="2:7" x14ac:dyDescent="0.2">
      <c r="D19" t="s">
        <v>77</v>
      </c>
      <c r="E19" t="s">
        <v>78</v>
      </c>
      <c r="G19" t="s">
        <v>79</v>
      </c>
    </row>
    <row r="20" spans="2:7" x14ac:dyDescent="0.2">
      <c r="C20" t="s">
        <v>80</v>
      </c>
      <c r="D20" s="52">
        <f>SUM(C5:C11)</f>
        <v>479.66000000000008</v>
      </c>
      <c r="E20" s="52">
        <f>SUM(D5:D11)</f>
        <v>79.95</v>
      </c>
      <c r="F20" s="52"/>
      <c r="G20" s="52">
        <f t="shared" ref="G20" si="2">SUM(F5:F11)</f>
        <v>399.71</v>
      </c>
    </row>
    <row r="23" spans="2:7" x14ac:dyDescent="0.2">
      <c r="B23">
        <v>110</v>
      </c>
      <c r="C23">
        <v>4400</v>
      </c>
      <c r="D23" s="52">
        <f>SUM(C5:C7)</f>
        <v>77.92</v>
      </c>
      <c r="E23" s="52">
        <f t="shared" ref="E23:G23" si="3">SUM(D5:D7)</f>
        <v>12.99</v>
      </c>
      <c r="F23" s="52"/>
      <c r="G23" s="52">
        <f t="shared" si="3"/>
        <v>64.930000000000007</v>
      </c>
    </row>
    <row r="24" spans="2:7" x14ac:dyDescent="0.2">
      <c r="B24">
        <v>110</v>
      </c>
      <c r="C24">
        <v>4400</v>
      </c>
      <c r="D24" s="52">
        <f>SUM(C9:C10)</f>
        <v>254.39000000000001</v>
      </c>
      <c r="E24" s="52">
        <f t="shared" ref="E24:G24" si="4">SUM(D9:D10)</f>
        <v>42.4</v>
      </c>
      <c r="F24" s="52">
        <f t="shared" si="4"/>
        <v>0</v>
      </c>
      <c r="G24" s="52">
        <f t="shared" si="4"/>
        <v>211.99</v>
      </c>
    </row>
    <row r="25" spans="2:7" x14ac:dyDescent="0.2">
      <c r="B25">
        <v>115</v>
      </c>
      <c r="C25">
        <v>4014</v>
      </c>
      <c r="D25" s="52">
        <f>SUM(C8)</f>
        <v>144.25</v>
      </c>
      <c r="E25" s="52">
        <f>SUM(D8)</f>
        <v>24.04</v>
      </c>
      <c r="F25" s="52"/>
      <c r="G25" s="52">
        <f>SUM(F8)</f>
        <v>120.21000000000001</v>
      </c>
    </row>
    <row r="26" spans="2:7" x14ac:dyDescent="0.2">
      <c r="B26">
        <v>115</v>
      </c>
      <c r="C26">
        <v>4014</v>
      </c>
      <c r="D26" s="52">
        <f>SUM(C11)</f>
        <v>3.1</v>
      </c>
      <c r="E26" s="52">
        <f t="shared" ref="E26:G26" si="5">SUM(D11)</f>
        <v>0.52</v>
      </c>
      <c r="F26" s="52">
        <f t="shared" si="5"/>
        <v>0</v>
      </c>
      <c r="G26" s="52">
        <f t="shared" si="5"/>
        <v>2.58</v>
      </c>
    </row>
    <row r="31" spans="2:7" x14ac:dyDescent="0.2">
      <c r="C31" t="s">
        <v>81</v>
      </c>
    </row>
    <row r="32" spans="2:7" x14ac:dyDescent="0.2">
      <c r="B32">
        <v>110</v>
      </c>
      <c r="C32">
        <v>8052</v>
      </c>
      <c r="D32" s="52">
        <f>SUM(C2:C3)</f>
        <v>120.6</v>
      </c>
      <c r="E32" s="52">
        <f t="shared" ref="E32:G32" si="6">SUM(D2:D3)</f>
        <v>0</v>
      </c>
      <c r="F32" s="52">
        <f t="shared" si="6"/>
        <v>0</v>
      </c>
      <c r="G32" s="52">
        <f t="shared" si="6"/>
        <v>120.6</v>
      </c>
    </row>
    <row r="33" spans="2:7" x14ac:dyDescent="0.2">
      <c r="B33">
        <v>115</v>
      </c>
      <c r="C33">
        <v>4014</v>
      </c>
      <c r="D33" s="52">
        <f>SUM(C4)</f>
        <v>194.16</v>
      </c>
      <c r="E33" s="52">
        <f t="shared" ref="E33:G33" si="7">SUM(D4)</f>
        <v>0</v>
      </c>
      <c r="F33" s="52">
        <f t="shared" si="7"/>
        <v>0</v>
      </c>
      <c r="G33" s="52">
        <f t="shared" si="7"/>
        <v>194.16</v>
      </c>
    </row>
    <row r="36" spans="2:7" x14ac:dyDescent="0.2">
      <c r="C36" t="s">
        <v>82</v>
      </c>
    </row>
    <row r="37" spans="2:7" x14ac:dyDescent="0.2">
      <c r="B37">
        <v>115</v>
      </c>
      <c r="C37">
        <v>4014</v>
      </c>
      <c r="D37" s="52">
        <f>SUM(C12:C13)</f>
        <v>37.950000000000003</v>
      </c>
      <c r="E37" s="52">
        <f t="shared" ref="E37:G37" si="8">SUM(D12:D13)</f>
        <v>0</v>
      </c>
      <c r="F37" s="52">
        <f t="shared" si="8"/>
        <v>0</v>
      </c>
      <c r="G37" s="52">
        <f t="shared" si="8"/>
        <v>37.950000000000003</v>
      </c>
    </row>
  </sheetData>
  <sortState xmlns:xlrd2="http://schemas.microsoft.com/office/spreadsheetml/2017/richdata2" ref="A2:H13">
    <sortCondition ref="B2:B13"/>
  </sortState>
  <conditionalFormatting sqref="A2:A13">
    <cfRule type="expression" dxfId="6" priority="2" stopIfTrue="1">
      <formula>AND(NOT(ISBLANK(C2)),ISBLANK(A2))</formula>
    </cfRule>
  </conditionalFormatting>
  <conditionalFormatting sqref="B2:B13">
    <cfRule type="expression" dxfId="5" priority="1" stopIfTrue="1">
      <formula>AND(NOT(ISBLANK(C2)),ISBLANK(B2))</formula>
    </cfRule>
  </conditionalFormatting>
  <conditionalFormatting sqref="C2:C13">
    <cfRule type="expression" dxfId="4" priority="8" stopIfTrue="1">
      <formula>ISBLANK(C2)</formula>
    </cfRule>
  </conditionalFormatting>
  <conditionalFormatting sqref="D2:D11">
    <cfRule type="expression" dxfId="3" priority="5" stopIfTrue="1">
      <formula>AND(NOT(ISBLANK(B2)),ISBLANK(D2),A2="S")</formula>
    </cfRule>
  </conditionalFormatting>
  <conditionalFormatting sqref="E2:E12">
    <cfRule type="expression" dxfId="2" priority="11" stopIfTrue="1">
      <formula>AND(NOT(ISBLANK(C2)),ISBLANK(E2),B2="S")</formula>
    </cfRule>
  </conditionalFormatting>
  <conditionalFormatting sqref="E13">
    <cfRule type="expression" dxfId="1" priority="12" stopIfTrue="1">
      <formula>AND(NOT(ISBLANK(C14)),ISBLANK(E13),B14="S")</formula>
    </cfRule>
  </conditionalFormatting>
  <conditionalFormatting sqref="F2:F9">
    <cfRule type="expression" dxfId="0" priority="3" stopIfTrue="1">
      <formula>ISBLANK(F2)</formula>
    </cfRule>
  </conditionalFormatting>
  <dataValidations count="1">
    <dataValidation type="list" allowBlank="1" showInputMessage="1" showErrorMessage="1" sqref="B2:B13" xr:uid="{00000000-0002-0000-0D00-000000000000}">
      <formula1>$B$42:$B$45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8C626D-2E9D-4FFD-A5E2-BC5DCF033075}">
  <sheetPr>
    <tabColor theme="0"/>
  </sheetPr>
  <dimension ref="A1:X33"/>
  <sheetViews>
    <sheetView zoomScale="70" zoomScaleNormal="70" workbookViewId="0">
      <selection activeCell="D20" sqref="D20"/>
    </sheetView>
  </sheetViews>
  <sheetFormatPr defaultColWidth="9.140625" defaultRowHeight="12.75" outlineLevelCol="1" x14ac:dyDescent="0.2"/>
  <cols>
    <col min="1" max="1" width="20.7109375" customWidth="1"/>
    <col min="2" max="2" width="10.7109375" customWidth="1"/>
    <col min="3" max="3" width="22.7109375" customWidth="1"/>
    <col min="4" max="5" width="20.7109375" customWidth="1"/>
    <col min="6" max="6" width="8.42578125" customWidth="1"/>
    <col min="7" max="7" width="9" customWidth="1"/>
    <col min="8" max="8" width="11.7109375" bestFit="1" customWidth="1"/>
    <col min="9" max="9" width="29.7109375" customWidth="1"/>
    <col min="10" max="10" width="60.42578125" style="16" bestFit="1" customWidth="1"/>
    <col min="11" max="11" width="27.42578125" customWidth="1"/>
    <col min="12" max="12" width="36.42578125" bestFit="1" customWidth="1"/>
    <col min="14" max="17" width="0" hidden="1" customWidth="1" outlineLevel="1"/>
    <col min="18" max="18" width="9.140625" collapsed="1"/>
  </cols>
  <sheetData>
    <row r="1" spans="1:24" s="58" customFormat="1" ht="36.75" customHeight="1" x14ac:dyDescent="0.25">
      <c r="A1" s="55" t="s">
        <v>86</v>
      </c>
      <c r="B1" s="179" t="s">
        <v>84</v>
      </c>
      <c r="C1" s="180"/>
      <c r="D1" s="180"/>
      <c r="E1" s="56"/>
      <c r="F1" s="56"/>
      <c r="G1" s="56"/>
      <c r="H1" s="56"/>
      <c r="I1" s="56"/>
      <c r="J1" s="153"/>
      <c r="K1" s="57"/>
      <c r="L1" s="57"/>
    </row>
    <row r="2" spans="1:24" s="58" customFormat="1" ht="36.75" customHeight="1" x14ac:dyDescent="0.25">
      <c r="A2" s="59" t="s">
        <v>87</v>
      </c>
      <c r="B2" s="179" t="s">
        <v>229</v>
      </c>
      <c r="C2" s="180"/>
      <c r="D2" s="180"/>
      <c r="E2" s="60"/>
      <c r="F2" s="60"/>
      <c r="G2" s="60"/>
      <c r="H2" s="60"/>
      <c r="I2" s="60"/>
      <c r="J2" s="69"/>
    </row>
    <row r="3" spans="1:24" s="58" customFormat="1" ht="36" customHeight="1" x14ac:dyDescent="0.25">
      <c r="A3" s="61" t="s">
        <v>88</v>
      </c>
      <c r="B3" s="62" t="s">
        <v>3</v>
      </c>
      <c r="C3" s="63">
        <v>45089</v>
      </c>
      <c r="D3" s="62" t="s">
        <v>4</v>
      </c>
      <c r="E3" s="63">
        <v>45118</v>
      </c>
      <c r="F3" s="64"/>
      <c r="J3" s="69"/>
    </row>
    <row r="4" spans="1:24" s="58" customFormat="1" ht="21.75" customHeight="1" thickBot="1" x14ac:dyDescent="0.3">
      <c r="A4" s="65"/>
      <c r="B4" s="65"/>
      <c r="C4" s="65"/>
      <c r="D4" s="65"/>
      <c r="E4" s="65"/>
      <c r="F4" s="66"/>
      <c r="G4" s="66"/>
      <c r="H4" s="66"/>
      <c r="I4" s="65"/>
      <c r="J4" s="65"/>
      <c r="K4" s="65"/>
    </row>
    <row r="5" spans="1:24" s="58" customFormat="1" ht="36" customHeight="1" thickBot="1" x14ac:dyDescent="0.3">
      <c r="A5" s="181" t="s">
        <v>89</v>
      </c>
      <c r="B5" s="182"/>
      <c r="C5" s="182"/>
      <c r="D5" s="182"/>
      <c r="E5" s="182"/>
      <c r="F5" s="182"/>
      <c r="G5" s="182"/>
      <c r="H5" s="182"/>
      <c r="I5" s="182"/>
      <c r="J5" s="182"/>
      <c r="K5" s="182"/>
      <c r="L5" s="183"/>
    </row>
    <row r="6" spans="1:24" s="58" customFormat="1" ht="21.75" customHeight="1" x14ac:dyDescent="0.25">
      <c r="A6" s="65"/>
      <c r="B6" s="65"/>
      <c r="C6" s="65"/>
      <c r="D6" s="65"/>
      <c r="E6" s="65"/>
      <c r="F6" s="66"/>
      <c r="G6" s="66"/>
      <c r="H6" s="66"/>
      <c r="I6" s="65"/>
      <c r="J6" s="65"/>
      <c r="K6" s="65"/>
      <c r="L6" s="67"/>
    </row>
    <row r="7" spans="1:24" s="58" customFormat="1" ht="18" x14ac:dyDescent="0.25">
      <c r="A7" s="184" t="s">
        <v>90</v>
      </c>
      <c r="B7" s="68" t="s">
        <v>6</v>
      </c>
      <c r="C7" s="68" t="s">
        <v>7</v>
      </c>
      <c r="D7" s="68" t="s">
        <v>6</v>
      </c>
      <c r="E7" s="68" t="s">
        <v>9</v>
      </c>
      <c r="F7" s="187" t="s">
        <v>91</v>
      </c>
      <c r="G7" s="188"/>
      <c r="H7" s="189"/>
      <c r="I7" s="190" t="s">
        <v>92</v>
      </c>
      <c r="J7" s="190" t="s">
        <v>93</v>
      </c>
      <c r="K7" s="193" t="s">
        <v>94</v>
      </c>
      <c r="L7" s="196" t="s">
        <v>13</v>
      </c>
      <c r="M7" s="69"/>
      <c r="N7" s="69"/>
      <c r="O7" s="69"/>
      <c r="P7" s="69"/>
      <c r="Q7" s="69"/>
      <c r="R7" s="69"/>
      <c r="S7" s="69"/>
      <c r="T7" s="69"/>
      <c r="U7" s="69"/>
      <c r="V7" s="69"/>
      <c r="W7" s="69"/>
      <c r="X7" s="69"/>
    </row>
    <row r="8" spans="1:24" s="58" customFormat="1" ht="18" x14ac:dyDescent="0.25">
      <c r="A8" s="185"/>
      <c r="B8" s="70" t="s">
        <v>14</v>
      </c>
      <c r="C8" s="70" t="s">
        <v>15</v>
      </c>
      <c r="D8" s="70" t="s">
        <v>15</v>
      </c>
      <c r="E8" s="70" t="s">
        <v>15</v>
      </c>
      <c r="F8" s="199" t="s">
        <v>95</v>
      </c>
      <c r="G8" s="200"/>
      <c r="H8" s="201"/>
      <c r="I8" s="191"/>
      <c r="J8" s="191"/>
      <c r="K8" s="194"/>
      <c r="L8" s="197"/>
      <c r="M8" s="69"/>
      <c r="N8" s="69"/>
      <c r="O8" s="69"/>
      <c r="P8" s="69"/>
      <c r="Q8" s="69"/>
      <c r="R8" s="69"/>
      <c r="S8" s="69"/>
      <c r="T8" s="69"/>
      <c r="U8" s="69"/>
      <c r="V8" s="69"/>
      <c r="W8" s="69"/>
      <c r="X8" s="69"/>
    </row>
    <row r="9" spans="1:24" s="58" customFormat="1" ht="32.25" customHeight="1" x14ac:dyDescent="0.25">
      <c r="A9" s="186"/>
      <c r="B9" s="71"/>
      <c r="C9" s="71" t="s">
        <v>18</v>
      </c>
      <c r="D9" s="71" t="s">
        <v>18</v>
      </c>
      <c r="E9" s="71" t="s">
        <v>18</v>
      </c>
      <c r="F9" s="202"/>
      <c r="G9" s="203"/>
      <c r="H9" s="204"/>
      <c r="I9" s="192"/>
      <c r="J9" s="192"/>
      <c r="K9" s="195"/>
      <c r="L9" s="198"/>
    </row>
    <row r="10" spans="1:24" s="58" customFormat="1" ht="0.75" customHeight="1" x14ac:dyDescent="0.25">
      <c r="A10" s="72"/>
      <c r="B10" s="71"/>
      <c r="C10" s="71"/>
      <c r="D10" s="71"/>
      <c r="E10" s="71"/>
      <c r="F10" s="71"/>
      <c r="G10" s="71"/>
      <c r="H10" s="71"/>
      <c r="I10" s="71"/>
      <c r="J10" s="71"/>
      <c r="K10" s="74"/>
      <c r="L10" s="74"/>
    </row>
    <row r="11" spans="1:24" s="163" customFormat="1" ht="20.100000000000001" customHeight="1" x14ac:dyDescent="0.3">
      <c r="A11" s="154">
        <v>45092</v>
      </c>
      <c r="B11" s="155" t="s">
        <v>19</v>
      </c>
      <c r="C11" s="156">
        <v>17.98</v>
      </c>
      <c r="D11" s="156">
        <v>0</v>
      </c>
      <c r="E11" s="156">
        <v>17.98</v>
      </c>
      <c r="F11" s="157">
        <v>205</v>
      </c>
      <c r="G11" s="158">
        <v>4001</v>
      </c>
      <c r="H11" s="159"/>
      <c r="I11" s="160" t="s">
        <v>227</v>
      </c>
      <c r="J11" s="161" t="s">
        <v>228</v>
      </c>
      <c r="K11" s="162" t="s">
        <v>20</v>
      </c>
      <c r="L11" s="162" t="s">
        <v>102</v>
      </c>
      <c r="N11" s="163" t="b">
        <f>OR(F11&lt;100,LEN(F11)=2)</f>
        <v>0</v>
      </c>
      <c r="O11" s="163" t="b">
        <f>OR(G11&lt;1000,LEN(G11)=3)</f>
        <v>0</v>
      </c>
      <c r="P11" s="163" t="b">
        <f>IF(H11&lt;1000,TRUE)</f>
        <v>1</v>
      </c>
      <c r="Q11" s="163" t="e">
        <f>OR(#REF!&lt;100000,LEN(#REF!)=5)</f>
        <v>#REF!</v>
      </c>
    </row>
    <row r="12" spans="1:24" s="58" customFormat="1" ht="20.100000000000001" customHeight="1" x14ac:dyDescent="0.3">
      <c r="A12" s="154">
        <v>45096</v>
      </c>
      <c r="B12" s="76" t="s">
        <v>27</v>
      </c>
      <c r="C12" s="77">
        <v>285.06</v>
      </c>
      <c r="D12" s="77">
        <v>47.51</v>
      </c>
      <c r="E12" s="77">
        <v>237.55</v>
      </c>
      <c r="F12" s="81">
        <v>570</v>
      </c>
      <c r="G12" s="83">
        <v>2001</v>
      </c>
      <c r="H12" s="82"/>
      <c r="I12" s="78" t="s">
        <v>229</v>
      </c>
      <c r="J12" s="79" t="s">
        <v>230</v>
      </c>
      <c r="K12" s="80" t="s">
        <v>231</v>
      </c>
      <c r="L12" s="80" t="s">
        <v>232</v>
      </c>
    </row>
    <row r="13" spans="1:24" s="58" customFormat="1" ht="20.100000000000001" customHeight="1" x14ac:dyDescent="0.3">
      <c r="A13" s="154">
        <v>45097</v>
      </c>
      <c r="B13" s="76" t="s">
        <v>27</v>
      </c>
      <c r="C13" s="77">
        <v>6.98</v>
      </c>
      <c r="D13" s="77">
        <v>1.17</v>
      </c>
      <c r="E13" s="77">
        <v>5.81</v>
      </c>
      <c r="F13" s="81">
        <v>570</v>
      </c>
      <c r="G13" s="83">
        <v>2001</v>
      </c>
      <c r="H13" s="82"/>
      <c r="I13" s="78" t="s">
        <v>229</v>
      </c>
      <c r="J13" s="79" t="s">
        <v>233</v>
      </c>
      <c r="K13" s="80" t="s">
        <v>20</v>
      </c>
      <c r="L13" s="80" t="s">
        <v>232</v>
      </c>
    </row>
    <row r="14" spans="1:24" s="58" customFormat="1" ht="20.100000000000001" customHeight="1" x14ac:dyDescent="0.3">
      <c r="A14" s="154">
        <v>45098</v>
      </c>
      <c r="B14" s="76" t="s">
        <v>27</v>
      </c>
      <c r="C14" s="77">
        <v>29.99</v>
      </c>
      <c r="D14" s="77">
        <v>5</v>
      </c>
      <c r="E14" s="77">
        <v>24.99</v>
      </c>
      <c r="F14" s="81">
        <v>570</v>
      </c>
      <c r="G14" s="83">
        <v>2001</v>
      </c>
      <c r="H14" s="82"/>
      <c r="I14" s="78" t="s">
        <v>229</v>
      </c>
      <c r="J14" s="79" t="s">
        <v>234</v>
      </c>
      <c r="K14" s="80" t="s">
        <v>134</v>
      </c>
      <c r="L14" s="80" t="s">
        <v>232</v>
      </c>
    </row>
    <row r="15" spans="1:24" s="58" customFormat="1" ht="20.100000000000001" customHeight="1" x14ac:dyDescent="0.3">
      <c r="A15" s="154">
        <v>45099</v>
      </c>
      <c r="B15" s="76" t="s">
        <v>19</v>
      </c>
      <c r="C15" s="77">
        <v>10.5</v>
      </c>
      <c r="D15" s="77">
        <v>0</v>
      </c>
      <c r="E15" s="77">
        <v>10.5</v>
      </c>
      <c r="F15" s="81">
        <v>570</v>
      </c>
      <c r="G15" s="83">
        <v>4001</v>
      </c>
      <c r="H15" s="82"/>
      <c r="I15" s="78" t="s">
        <v>229</v>
      </c>
      <c r="J15" s="69" t="s">
        <v>235</v>
      </c>
      <c r="K15" s="80" t="s">
        <v>236</v>
      </c>
      <c r="L15" s="80" t="s">
        <v>102</v>
      </c>
    </row>
    <row r="16" spans="1:24" s="58" customFormat="1" ht="20.100000000000001" customHeight="1" x14ac:dyDescent="0.3">
      <c r="A16" s="154">
        <v>45099</v>
      </c>
      <c r="B16" s="76" t="s">
        <v>19</v>
      </c>
      <c r="C16" s="77">
        <v>95.05</v>
      </c>
      <c r="D16" s="77">
        <v>0</v>
      </c>
      <c r="E16" s="77">
        <v>95.05</v>
      </c>
      <c r="F16" s="81">
        <v>103</v>
      </c>
      <c r="G16" s="83">
        <v>4020</v>
      </c>
      <c r="H16" s="82"/>
      <c r="I16" s="78" t="s">
        <v>237</v>
      </c>
      <c r="J16" s="164" t="s">
        <v>238</v>
      </c>
      <c r="K16" s="80" t="s">
        <v>239</v>
      </c>
      <c r="L16" s="80" t="s">
        <v>190</v>
      </c>
    </row>
    <row r="17" spans="1:17" s="58" customFormat="1" ht="20.100000000000001" customHeight="1" x14ac:dyDescent="0.3">
      <c r="A17" s="154">
        <v>45100</v>
      </c>
      <c r="B17" s="77" t="s">
        <v>19</v>
      </c>
      <c r="C17" s="58">
        <v>120</v>
      </c>
      <c r="D17" s="77">
        <v>0</v>
      </c>
      <c r="E17" s="77">
        <v>120</v>
      </c>
      <c r="F17" s="81">
        <v>205</v>
      </c>
      <c r="G17" s="83">
        <v>3001</v>
      </c>
      <c r="H17" s="82"/>
      <c r="I17" s="78" t="s">
        <v>240</v>
      </c>
      <c r="J17" s="79" t="s">
        <v>241</v>
      </c>
      <c r="K17" s="80" t="s">
        <v>242</v>
      </c>
      <c r="L17" s="80" t="s">
        <v>139</v>
      </c>
    </row>
    <row r="18" spans="1:17" s="58" customFormat="1" ht="20.100000000000001" customHeight="1" x14ac:dyDescent="0.3">
      <c r="A18" s="154">
        <v>45107</v>
      </c>
      <c r="B18" s="76" t="s">
        <v>19</v>
      </c>
      <c r="C18" s="77">
        <v>240</v>
      </c>
      <c r="D18" s="77">
        <v>0</v>
      </c>
      <c r="E18" s="77">
        <v>240</v>
      </c>
      <c r="F18" s="81">
        <v>571</v>
      </c>
      <c r="G18" s="83">
        <v>3010</v>
      </c>
      <c r="H18" s="82"/>
      <c r="I18" s="78" t="s">
        <v>243</v>
      </c>
      <c r="J18" s="79" t="s">
        <v>244</v>
      </c>
      <c r="K18" s="80" t="s">
        <v>245</v>
      </c>
      <c r="L18" s="80" t="s">
        <v>139</v>
      </c>
    </row>
    <row r="19" spans="1:17" s="58" customFormat="1" ht="20.100000000000001" customHeight="1" x14ac:dyDescent="0.3">
      <c r="A19" s="165">
        <v>45107</v>
      </c>
      <c r="B19" s="58" t="s">
        <v>19</v>
      </c>
      <c r="C19" s="77">
        <v>2.5</v>
      </c>
      <c r="D19" s="77">
        <v>0</v>
      </c>
      <c r="E19" s="77">
        <v>2.5</v>
      </c>
      <c r="F19" s="81">
        <v>571</v>
      </c>
      <c r="G19" s="83">
        <v>3010</v>
      </c>
      <c r="H19" s="82"/>
      <c r="I19" s="78" t="s">
        <v>243</v>
      </c>
      <c r="J19" s="79" t="s">
        <v>246</v>
      </c>
      <c r="K19" s="58" t="s">
        <v>245</v>
      </c>
      <c r="L19" s="80" t="s">
        <v>139</v>
      </c>
    </row>
    <row r="20" spans="1:17" s="58" customFormat="1" ht="20.100000000000001" customHeight="1" x14ac:dyDescent="0.3">
      <c r="A20" s="154">
        <v>45111</v>
      </c>
      <c r="B20" s="76" t="s">
        <v>27</v>
      </c>
      <c r="C20" s="77">
        <v>14.93</v>
      </c>
      <c r="D20" s="77">
        <v>2.5</v>
      </c>
      <c r="E20" s="77">
        <v>12.43</v>
      </c>
      <c r="F20" s="81">
        <v>570</v>
      </c>
      <c r="G20" s="83">
        <v>2001</v>
      </c>
      <c r="H20" s="82"/>
      <c r="I20" s="78" t="s">
        <v>229</v>
      </c>
      <c r="J20" s="69" t="s">
        <v>247</v>
      </c>
      <c r="K20" s="80" t="s">
        <v>20</v>
      </c>
      <c r="L20" s="80" t="s">
        <v>100</v>
      </c>
      <c r="N20" s="58" t="b">
        <f>OR(F20&lt;100,LEN(F20)=2)</f>
        <v>0</v>
      </c>
      <c r="O20" s="58" t="b">
        <f>OR(G20&lt;1000,LEN(G20)=3)</f>
        <v>0</v>
      </c>
      <c r="P20" s="58" t="b">
        <f>IF(H20&lt;1000,TRUE)</f>
        <v>1</v>
      </c>
      <c r="Q20" s="58" t="e">
        <f>OR(#REF!&lt;100000,LEN(#REF!)=5)</f>
        <v>#REF!</v>
      </c>
    </row>
    <row r="21" spans="1:17" s="58" customFormat="1" ht="20.100000000000001" customHeight="1" x14ac:dyDescent="0.3">
      <c r="A21" s="154">
        <v>45112</v>
      </c>
      <c r="B21" s="76" t="s">
        <v>27</v>
      </c>
      <c r="C21" s="77">
        <v>22.5</v>
      </c>
      <c r="D21" s="77">
        <v>3.75</v>
      </c>
      <c r="E21" s="77">
        <v>18.75</v>
      </c>
      <c r="F21" s="81">
        <v>190</v>
      </c>
      <c r="G21" s="83">
        <v>2001</v>
      </c>
      <c r="H21" s="82">
        <v>19043</v>
      </c>
      <c r="I21" s="78" t="s">
        <v>243</v>
      </c>
      <c r="J21" s="79" t="s">
        <v>248</v>
      </c>
      <c r="K21" s="80" t="s">
        <v>249</v>
      </c>
      <c r="L21" s="80" t="s">
        <v>100</v>
      </c>
      <c r="N21" s="58" t="b">
        <f>OR(F21&lt;100,LEN(F21)=2)</f>
        <v>0</v>
      </c>
      <c r="O21" s="58" t="b">
        <f>OR(G21&lt;1000,LEN(G21)=3)</f>
        <v>0</v>
      </c>
      <c r="P21" s="58" t="b">
        <f>IF(H21&lt;1000,TRUE)</f>
        <v>0</v>
      </c>
      <c r="Q21" s="58" t="e">
        <f>OR(#REF!&lt;100000,LEN(#REF!)=5)</f>
        <v>#REF!</v>
      </c>
    </row>
    <row r="22" spans="1:17" s="58" customFormat="1" ht="20.100000000000001" customHeight="1" thickBot="1" x14ac:dyDescent="0.3">
      <c r="A22" s="172" t="s">
        <v>96</v>
      </c>
      <c r="B22" s="173"/>
      <c r="C22" s="84">
        <f>SUM(C11:C21)</f>
        <v>845.49</v>
      </c>
      <c r="D22" s="84">
        <f>SUM(D11:D21)</f>
        <v>59.93</v>
      </c>
      <c r="E22" s="84">
        <f>SUM(E11:E21)</f>
        <v>785.56</v>
      </c>
      <c r="F22" s="174"/>
      <c r="G22" s="175"/>
      <c r="H22" s="176"/>
      <c r="I22" s="85"/>
      <c r="J22" s="166"/>
      <c r="K22" s="87"/>
      <c r="L22" s="88"/>
    </row>
    <row r="25" spans="1:17" s="89" customFormat="1" ht="15.75" x14ac:dyDescent="0.25">
      <c r="B25" s="177" t="s">
        <v>97</v>
      </c>
      <c r="C25" s="178"/>
      <c r="J25" s="167"/>
    </row>
    <row r="26" spans="1:17" s="89" customFormat="1" ht="15" x14ac:dyDescent="0.2">
      <c r="B26" s="90" t="s">
        <v>24</v>
      </c>
      <c r="C26" s="91" t="s">
        <v>25</v>
      </c>
      <c r="J26" s="167"/>
    </row>
    <row r="27" spans="1:17" s="89" customFormat="1" ht="15" x14ac:dyDescent="0.2">
      <c r="B27" s="90" t="s">
        <v>19</v>
      </c>
      <c r="C27" s="91" t="s">
        <v>26</v>
      </c>
      <c r="J27" s="167"/>
    </row>
    <row r="28" spans="1:17" s="89" customFormat="1" ht="15" x14ac:dyDescent="0.2">
      <c r="B28" s="90" t="s">
        <v>27</v>
      </c>
      <c r="C28" s="91" t="s">
        <v>98</v>
      </c>
      <c r="J28" s="167"/>
    </row>
    <row r="29" spans="1:17" s="89" customFormat="1" ht="15" x14ac:dyDescent="0.2">
      <c r="B29" s="90" t="s">
        <v>83</v>
      </c>
      <c r="C29" s="91" t="s">
        <v>99</v>
      </c>
      <c r="J29" s="167"/>
    </row>
    <row r="30" spans="1:17" s="89" customFormat="1" ht="15" x14ac:dyDescent="0.2">
      <c r="B30" s="92" t="s">
        <v>21</v>
      </c>
      <c r="C30" s="93" t="s">
        <v>29</v>
      </c>
      <c r="J30" s="167"/>
    </row>
    <row r="33" spans="2:3" x14ac:dyDescent="0.2">
      <c r="B33" s="168"/>
      <c r="C33" s="168"/>
    </row>
  </sheetData>
  <mergeCells count="14">
    <mergeCell ref="B33:C33"/>
    <mergeCell ref="A22:B22"/>
    <mergeCell ref="F22:H22"/>
    <mergeCell ref="B25:C25"/>
    <mergeCell ref="B1:D1"/>
    <mergeCell ref="B2:D2"/>
    <mergeCell ref="A5:L5"/>
    <mergeCell ref="A7:A9"/>
    <mergeCell ref="F7:H7"/>
    <mergeCell ref="I7:I9"/>
    <mergeCell ref="J7:J9"/>
    <mergeCell ref="K7:K9"/>
    <mergeCell ref="L7:L9"/>
    <mergeCell ref="F8:H9"/>
  </mergeCells>
  <conditionalFormatting sqref="A11:A16 A18">
    <cfRule type="expression" dxfId="140" priority="8" stopIfTrue="1">
      <formula>AND(NOT(ISBLANK(C11)),ISBLANK(A11))</formula>
    </cfRule>
  </conditionalFormatting>
  <conditionalFormatting sqref="A20:A21">
    <cfRule type="expression" dxfId="139" priority="10" stopIfTrue="1">
      <formula>AND(NOT(ISBLANK(C19)),ISBLANK(A20))</formula>
    </cfRule>
  </conditionalFormatting>
  <conditionalFormatting sqref="B11:B16 A17 B18">
    <cfRule type="expression" dxfId="138" priority="7" stopIfTrue="1">
      <formula>AND(NOT(ISBLANK(B11)),ISBLANK(A11))</formula>
    </cfRule>
  </conditionalFormatting>
  <conditionalFormatting sqref="B20:B21">
    <cfRule type="expression" dxfId="137" priority="11" stopIfTrue="1">
      <formula>AND(NOT(ISBLANK(C19)),ISBLANK(B20))</formula>
    </cfRule>
  </conditionalFormatting>
  <conditionalFormatting sqref="B1:D2">
    <cfRule type="expression" dxfId="136" priority="6" stopIfTrue="1">
      <formula>ISBLANK(B1)</formula>
    </cfRule>
  </conditionalFormatting>
  <conditionalFormatting sqref="C3">
    <cfRule type="expression" dxfId="135" priority="5" stopIfTrue="1">
      <formula>ISBLANK(C3)</formula>
    </cfRule>
  </conditionalFormatting>
  <conditionalFormatting sqref="E3">
    <cfRule type="expression" dxfId="134" priority="1" stopIfTrue="1">
      <formula>ISBLANK(E3)</formula>
    </cfRule>
  </conditionalFormatting>
  <conditionalFormatting sqref="I11:I21">
    <cfRule type="expression" priority="2" stopIfTrue="1">
      <formula>AND(SUM($N11:$R11)&gt;0,NOT(ISBLANK(I11)))</formula>
    </cfRule>
    <cfRule type="expression" dxfId="133" priority="3" stopIfTrue="1">
      <formula>SUM($N11:$R11)&gt;0</formula>
    </cfRule>
  </conditionalFormatting>
  <conditionalFormatting sqref="J21 K20:K21 L21">
    <cfRule type="expression" dxfId="132" priority="13" stopIfTrue="1">
      <formula>AND(NOT(ISBLANK($C19)),ISBLANK(J20))</formula>
    </cfRule>
  </conditionalFormatting>
  <conditionalFormatting sqref="J21">
    <cfRule type="expression" dxfId="131" priority="12" stopIfTrue="1">
      <formula>AND(NOT(ISBLANK($C15)),ISBLANK(J21))</formula>
    </cfRule>
  </conditionalFormatting>
  <conditionalFormatting sqref="J11:L14 K15:L16 J18:L18 J19 L19:L20">
    <cfRule type="expression" dxfId="130" priority="4" stopIfTrue="1">
      <formula>AND(NOT(ISBLANK($C11)),ISBLANK(J11))</formula>
    </cfRule>
  </conditionalFormatting>
  <conditionalFormatting sqref="J17:L17">
    <cfRule type="expression" dxfId="129" priority="9" stopIfTrue="1">
      <formula>AND(NOT(ISBLANK($B17)),ISBLANK(J17))</formula>
    </cfRule>
  </conditionalFormatting>
  <dataValidations count="3">
    <dataValidation type="list" allowBlank="1" showInputMessage="1" showErrorMessage="1" sqref="B11:B18 B20:B21" xr:uid="{BBA3F78A-DD07-437A-B6F0-EACA50C35CAE}">
      <formula1>$B$26:$B$30</formula1>
    </dataValidation>
    <dataValidation type="textLength" operator="lessThan" allowBlank="1" showInputMessage="1" showErrorMessage="1" sqref="B2:D2" xr:uid="{1080A3E8-9B91-499C-BAA8-0A7844B48758}">
      <formula1>250</formula1>
    </dataValidation>
    <dataValidation type="date" allowBlank="1" showInputMessage="1" showErrorMessage="1" sqref="E3 C3" xr:uid="{70E980A4-8649-473B-830C-59527E16DC50}">
      <formula1>44938</formula1>
      <formula2>73031</formula2>
    </dataValidation>
  </dataValidations>
  <pageMargins left="0.7" right="0.7" top="0.75" bottom="0.75" header="0.3" footer="0.3"/>
  <pageSetup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A7385D-37BE-4259-999C-6B8F94E34346}">
  <sheetPr>
    <tabColor theme="4"/>
  </sheetPr>
  <dimension ref="A1:X24"/>
  <sheetViews>
    <sheetView workbookViewId="0">
      <selection activeCell="A21" sqref="A1:L21"/>
    </sheetView>
  </sheetViews>
  <sheetFormatPr defaultColWidth="9.140625" defaultRowHeight="12.75" outlineLevelCol="1" x14ac:dyDescent="0.2"/>
  <cols>
    <col min="1" max="1" width="20.7109375" customWidth="1"/>
    <col min="2" max="2" width="10.7109375" customWidth="1"/>
    <col min="3" max="3" width="22.7109375" customWidth="1"/>
    <col min="4" max="5" width="20.7109375" customWidth="1"/>
    <col min="6" max="6" width="8.42578125" customWidth="1"/>
    <col min="7" max="7" width="9" customWidth="1"/>
    <col min="8" max="8" width="11.7109375" bestFit="1" customWidth="1"/>
    <col min="9" max="9" width="42.140625" customWidth="1"/>
    <col min="10" max="10" width="67.140625" customWidth="1"/>
    <col min="11" max="11" width="27.42578125" customWidth="1"/>
    <col min="12" max="12" width="36.42578125" bestFit="1" customWidth="1"/>
    <col min="14" max="17" width="0" hidden="1" customWidth="1" outlineLevel="1"/>
    <col min="18" max="18" width="9.140625" collapsed="1"/>
  </cols>
  <sheetData>
    <row r="1" spans="1:24" s="58" customFormat="1" ht="36.75" customHeight="1" x14ac:dyDescent="0.25">
      <c r="A1" s="55" t="s">
        <v>86</v>
      </c>
      <c r="B1" s="179" t="s">
        <v>84</v>
      </c>
      <c r="C1" s="180"/>
      <c r="D1" s="180"/>
      <c r="E1" s="56"/>
      <c r="F1" s="56"/>
      <c r="G1" s="56"/>
      <c r="H1" s="56"/>
      <c r="I1" s="56"/>
      <c r="J1" s="57"/>
      <c r="K1" s="57"/>
      <c r="L1" s="57"/>
    </row>
    <row r="2" spans="1:24" s="58" customFormat="1" ht="36.75" customHeight="1" x14ac:dyDescent="0.25">
      <c r="A2" s="59" t="s">
        <v>87</v>
      </c>
      <c r="B2" s="179" t="s">
        <v>151</v>
      </c>
      <c r="C2" s="180"/>
      <c r="D2" s="180"/>
      <c r="E2" s="60"/>
      <c r="F2" s="60"/>
      <c r="G2" s="60"/>
      <c r="H2" s="60"/>
      <c r="I2" s="60"/>
    </row>
    <row r="3" spans="1:24" s="58" customFormat="1" ht="36" customHeight="1" x14ac:dyDescent="0.25">
      <c r="A3" s="61" t="s">
        <v>88</v>
      </c>
      <c r="B3" s="62" t="s">
        <v>3</v>
      </c>
      <c r="C3" s="63">
        <v>45089</v>
      </c>
      <c r="D3" s="62" t="s">
        <v>4</v>
      </c>
      <c r="E3" s="63">
        <v>45118</v>
      </c>
      <c r="F3" s="64"/>
    </row>
    <row r="4" spans="1:24" s="58" customFormat="1" ht="21.75" customHeight="1" thickBot="1" x14ac:dyDescent="0.3">
      <c r="A4" s="65"/>
      <c r="B4" s="65"/>
      <c r="C4" s="65"/>
      <c r="D4" s="65"/>
      <c r="E4" s="65"/>
      <c r="F4" s="66"/>
      <c r="G4" s="66"/>
      <c r="H4" s="66"/>
      <c r="I4" s="65"/>
      <c r="J4" s="65"/>
      <c r="K4" s="65"/>
    </row>
    <row r="5" spans="1:24" s="58" customFormat="1" ht="36" customHeight="1" thickBot="1" x14ac:dyDescent="0.3">
      <c r="A5" s="181" t="s">
        <v>89</v>
      </c>
      <c r="B5" s="182"/>
      <c r="C5" s="182"/>
      <c r="D5" s="182"/>
      <c r="E5" s="182"/>
      <c r="F5" s="182"/>
      <c r="G5" s="182"/>
      <c r="H5" s="182"/>
      <c r="I5" s="182"/>
      <c r="J5" s="182"/>
      <c r="K5" s="182"/>
      <c r="L5" s="183"/>
    </row>
    <row r="6" spans="1:24" s="58" customFormat="1" ht="21.75" customHeight="1" x14ac:dyDescent="0.25">
      <c r="A6" s="65"/>
      <c r="B6" s="65"/>
      <c r="C6" s="65"/>
      <c r="D6" s="65"/>
      <c r="E6" s="65"/>
      <c r="F6" s="66"/>
      <c r="G6" s="66"/>
      <c r="H6" s="66"/>
      <c r="I6" s="65"/>
      <c r="J6" s="65"/>
      <c r="K6" s="65"/>
      <c r="L6" s="67"/>
    </row>
    <row r="7" spans="1:24" s="58" customFormat="1" ht="18" x14ac:dyDescent="0.25">
      <c r="A7" s="184" t="s">
        <v>90</v>
      </c>
      <c r="B7" s="68" t="s">
        <v>6</v>
      </c>
      <c r="C7" s="68" t="s">
        <v>7</v>
      </c>
      <c r="D7" s="68" t="s">
        <v>6</v>
      </c>
      <c r="E7" s="68" t="s">
        <v>9</v>
      </c>
      <c r="F7" s="187" t="s">
        <v>91</v>
      </c>
      <c r="G7" s="188"/>
      <c r="H7" s="189"/>
      <c r="I7" s="190" t="s">
        <v>92</v>
      </c>
      <c r="J7" s="190" t="s">
        <v>93</v>
      </c>
      <c r="K7" s="193" t="s">
        <v>94</v>
      </c>
      <c r="L7" s="196" t="s">
        <v>13</v>
      </c>
      <c r="M7" s="69"/>
      <c r="N7" s="69"/>
      <c r="O7" s="69"/>
      <c r="P7" s="69"/>
      <c r="Q7" s="69"/>
      <c r="R7" s="69"/>
      <c r="S7" s="69"/>
      <c r="T7" s="69"/>
      <c r="U7" s="69"/>
      <c r="V7" s="69"/>
      <c r="W7" s="69"/>
      <c r="X7" s="69"/>
    </row>
    <row r="8" spans="1:24" s="58" customFormat="1" ht="18" x14ac:dyDescent="0.25">
      <c r="A8" s="185"/>
      <c r="B8" s="70" t="s">
        <v>14</v>
      </c>
      <c r="C8" s="70" t="s">
        <v>15</v>
      </c>
      <c r="D8" s="70" t="s">
        <v>15</v>
      </c>
      <c r="E8" s="70" t="s">
        <v>15</v>
      </c>
      <c r="F8" s="199" t="s">
        <v>95</v>
      </c>
      <c r="G8" s="200"/>
      <c r="H8" s="201"/>
      <c r="I8" s="191"/>
      <c r="J8" s="191"/>
      <c r="K8" s="194"/>
      <c r="L8" s="197"/>
      <c r="M8" s="69"/>
      <c r="N8" s="69"/>
      <c r="O8" s="69"/>
      <c r="P8" s="69"/>
      <c r="Q8" s="69"/>
      <c r="R8" s="69"/>
      <c r="S8" s="69"/>
      <c r="T8" s="69"/>
      <c r="U8" s="69"/>
      <c r="V8" s="69"/>
      <c r="W8" s="69"/>
      <c r="X8" s="69"/>
    </row>
    <row r="9" spans="1:24" s="58" customFormat="1" ht="32.25" customHeight="1" x14ac:dyDescent="0.25">
      <c r="A9" s="186"/>
      <c r="B9" s="71"/>
      <c r="C9" s="71" t="s">
        <v>18</v>
      </c>
      <c r="D9" s="71" t="s">
        <v>18</v>
      </c>
      <c r="E9" s="71" t="s">
        <v>18</v>
      </c>
      <c r="F9" s="202"/>
      <c r="G9" s="203"/>
      <c r="H9" s="204"/>
      <c r="I9" s="192"/>
      <c r="J9" s="192"/>
      <c r="K9" s="195"/>
      <c r="L9" s="198"/>
    </row>
    <row r="10" spans="1:24" s="58" customFormat="1" ht="0.75" customHeight="1" x14ac:dyDescent="0.25">
      <c r="A10" s="72"/>
      <c r="B10" s="71"/>
      <c r="C10" s="71"/>
      <c r="D10" s="71"/>
      <c r="E10" s="71"/>
      <c r="F10" s="71"/>
      <c r="G10" s="71"/>
      <c r="H10" s="71"/>
      <c r="I10" s="71"/>
      <c r="J10" s="73"/>
      <c r="K10" s="74"/>
      <c r="L10" s="74"/>
    </row>
    <row r="11" spans="1:24" s="58" customFormat="1" ht="20.100000000000001" customHeight="1" x14ac:dyDescent="0.3">
      <c r="A11" s="75">
        <v>45089</v>
      </c>
      <c r="B11" s="76" t="s">
        <v>21</v>
      </c>
      <c r="C11" s="77">
        <v>24.99</v>
      </c>
      <c r="D11" s="77">
        <v>0</v>
      </c>
      <c r="E11" s="77">
        <v>24.99</v>
      </c>
      <c r="F11" s="96">
        <v>377</v>
      </c>
      <c r="G11" s="97">
        <v>4020</v>
      </c>
      <c r="H11" s="98"/>
      <c r="I11" s="78" t="s">
        <v>146</v>
      </c>
      <c r="J11" s="79" t="s">
        <v>147</v>
      </c>
      <c r="K11" s="80" t="s">
        <v>20</v>
      </c>
      <c r="L11" s="80" t="s">
        <v>101</v>
      </c>
      <c r="N11" s="58" t="b">
        <f>OR(F11&lt;100,LEN(F11)=2)</f>
        <v>0</v>
      </c>
      <c r="O11" s="58" t="b">
        <f>OR(G11&lt;1000,LEN(G11)=3)</f>
        <v>0</v>
      </c>
      <c r="P11" s="58" t="b">
        <f>IF(H11&lt;1000,TRUE)</f>
        <v>1</v>
      </c>
      <c r="Q11" s="58" t="e">
        <f>OR(#REF!&lt;100000,LEN(#REF!)=5)</f>
        <v>#REF!</v>
      </c>
    </row>
    <row r="12" spans="1:24" s="58" customFormat="1" ht="20.100000000000001" customHeight="1" x14ac:dyDescent="0.3">
      <c r="A12" s="75">
        <v>45106</v>
      </c>
      <c r="B12" s="76" t="s">
        <v>19</v>
      </c>
      <c r="C12" s="77">
        <v>99</v>
      </c>
      <c r="D12" s="77">
        <v>0</v>
      </c>
      <c r="E12" s="77">
        <v>99</v>
      </c>
      <c r="F12" s="58">
        <v>377</v>
      </c>
      <c r="G12" s="81">
        <v>4020</v>
      </c>
      <c r="H12" s="82"/>
      <c r="I12" s="78" t="s">
        <v>146</v>
      </c>
      <c r="J12" s="79" t="s">
        <v>148</v>
      </c>
      <c r="K12" s="80" t="s">
        <v>149</v>
      </c>
      <c r="L12" s="80" t="s">
        <v>150</v>
      </c>
    </row>
    <row r="13" spans="1:24" s="58" customFormat="1" ht="20.100000000000001" customHeight="1" thickBot="1" x14ac:dyDescent="0.3">
      <c r="A13" s="172" t="s">
        <v>96</v>
      </c>
      <c r="B13" s="173"/>
      <c r="C13" s="84">
        <f>SUM(C11:C12)</f>
        <v>123.99</v>
      </c>
      <c r="D13" s="84">
        <f>SUM(D11:D12)</f>
        <v>0</v>
      </c>
      <c r="E13" s="84">
        <f>SUM(E11:E12)</f>
        <v>123.99</v>
      </c>
      <c r="F13" s="174"/>
      <c r="G13" s="175"/>
      <c r="H13" s="176"/>
      <c r="I13" s="85"/>
      <c r="J13" s="86"/>
      <c r="K13" s="87"/>
      <c r="L13" s="88"/>
    </row>
    <row r="14" spans="1:24" ht="20.100000000000001" customHeight="1" x14ac:dyDescent="0.2"/>
    <row r="15" spans="1:24" ht="20.100000000000001" customHeight="1" x14ac:dyDescent="0.2"/>
    <row r="16" spans="1:24" s="89" customFormat="1" ht="20.100000000000001" customHeight="1" x14ac:dyDescent="0.25">
      <c r="B16" s="177" t="s">
        <v>97</v>
      </c>
      <c r="C16" s="178"/>
    </row>
    <row r="17" spans="2:3" s="89" customFormat="1" ht="20.100000000000001" customHeight="1" x14ac:dyDescent="0.2">
      <c r="B17" s="90" t="s">
        <v>24</v>
      </c>
      <c r="C17" s="91" t="s">
        <v>25</v>
      </c>
    </row>
    <row r="18" spans="2:3" s="89" customFormat="1" ht="20.100000000000001" customHeight="1" x14ac:dyDescent="0.2">
      <c r="B18" s="90" t="s">
        <v>19</v>
      </c>
      <c r="C18" s="91" t="s">
        <v>26</v>
      </c>
    </row>
    <row r="19" spans="2:3" s="89" customFormat="1" ht="20.100000000000001" customHeight="1" x14ac:dyDescent="0.2">
      <c r="B19" s="90" t="s">
        <v>27</v>
      </c>
      <c r="C19" s="91" t="s">
        <v>98</v>
      </c>
    </row>
    <row r="20" spans="2:3" s="89" customFormat="1" ht="20.100000000000001" customHeight="1" x14ac:dyDescent="0.2">
      <c r="B20" s="90" t="s">
        <v>83</v>
      </c>
      <c r="C20" s="91" t="s">
        <v>99</v>
      </c>
    </row>
    <row r="21" spans="2:3" s="89" customFormat="1" ht="20.100000000000001" customHeight="1" x14ac:dyDescent="0.2">
      <c r="B21" s="92" t="s">
        <v>21</v>
      </c>
      <c r="C21" s="93" t="s">
        <v>29</v>
      </c>
    </row>
    <row r="22" spans="2:3" ht="20.100000000000001" customHeight="1" x14ac:dyDescent="0.2"/>
    <row r="24" spans="2:3" x14ac:dyDescent="0.2">
      <c r="B24" s="168"/>
      <c r="C24" s="168"/>
    </row>
  </sheetData>
  <mergeCells count="14">
    <mergeCell ref="B24:C24"/>
    <mergeCell ref="A13:B13"/>
    <mergeCell ref="F13:H13"/>
    <mergeCell ref="B16:C16"/>
    <mergeCell ref="B1:D1"/>
    <mergeCell ref="B2:D2"/>
    <mergeCell ref="A5:L5"/>
    <mergeCell ref="A7:A9"/>
    <mergeCell ref="F7:H7"/>
    <mergeCell ref="I7:I9"/>
    <mergeCell ref="J7:J9"/>
    <mergeCell ref="K7:K9"/>
    <mergeCell ref="L7:L9"/>
    <mergeCell ref="F8:H9"/>
  </mergeCells>
  <conditionalFormatting sqref="A11:A12">
    <cfRule type="expression" dxfId="128" priority="8" stopIfTrue="1">
      <formula>AND(NOT(ISBLANK(C11)),ISBLANK(A11))</formula>
    </cfRule>
  </conditionalFormatting>
  <conditionalFormatting sqref="B11:B12">
    <cfRule type="expression" dxfId="127" priority="7" stopIfTrue="1">
      <formula>AND(NOT(ISBLANK(C11)),ISBLANK(B11))</formula>
    </cfRule>
  </conditionalFormatting>
  <conditionalFormatting sqref="B1:D2">
    <cfRule type="expression" dxfId="126" priority="5" stopIfTrue="1">
      <formula>ISBLANK(B1)</formula>
    </cfRule>
  </conditionalFormatting>
  <conditionalFormatting sqref="C3">
    <cfRule type="expression" dxfId="125" priority="4" stopIfTrue="1">
      <formula>ISBLANK(C3)</formula>
    </cfRule>
  </conditionalFormatting>
  <conditionalFormatting sqref="E3">
    <cfRule type="expression" dxfId="124" priority="1" stopIfTrue="1">
      <formula>ISBLANK(E3)</formula>
    </cfRule>
  </conditionalFormatting>
  <conditionalFormatting sqref="I11:I12">
    <cfRule type="expression" priority="2" stopIfTrue="1">
      <formula>AND(SUM($N11:$R11)&gt;0,NOT(ISBLANK(I11)))</formula>
    </cfRule>
    <cfRule type="expression" dxfId="123" priority="3" stopIfTrue="1">
      <formula>SUM($N11:$R11)&gt;0</formula>
    </cfRule>
  </conditionalFormatting>
  <conditionalFormatting sqref="J11:L12">
    <cfRule type="expression" dxfId="122" priority="6" stopIfTrue="1">
      <formula>AND(NOT(ISBLANK($C11)),ISBLANK(J11))</formula>
    </cfRule>
  </conditionalFormatting>
  <dataValidations count="3">
    <dataValidation type="textLength" operator="lessThan" allowBlank="1" showInputMessage="1" showErrorMessage="1" sqref="B2:D2" xr:uid="{05ED752F-4252-4F61-9332-947A3496C989}">
      <formula1>250</formula1>
    </dataValidation>
    <dataValidation type="date" allowBlank="1" showInputMessage="1" showErrorMessage="1" sqref="E3 C3" xr:uid="{FB94272B-405B-4898-B5A6-0A88A3C9D3A3}">
      <formula1>44938</formula1>
      <formula2>73031</formula2>
    </dataValidation>
    <dataValidation type="list" allowBlank="1" showInputMessage="1" showErrorMessage="1" sqref="B11:B12" xr:uid="{92B0F071-983A-473F-8A61-04D2EB36B288}">
      <formula1>$B$17:$B$21</formula1>
    </dataValidation>
  </dataValidations>
  <pageMargins left="0.7" right="0.7" top="0.75" bottom="0.75" header="0.3" footer="0.3"/>
  <pageSetup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698459-74AD-4E70-84C9-9774AB4E4785}">
  <sheetPr>
    <tabColor theme="4"/>
  </sheetPr>
  <dimension ref="A1:X33"/>
  <sheetViews>
    <sheetView topLeftCell="A15" workbookViewId="0">
      <selection activeCell="A30" sqref="A1:L30"/>
    </sheetView>
  </sheetViews>
  <sheetFormatPr defaultColWidth="9.140625" defaultRowHeight="12.75" outlineLevelCol="1" x14ac:dyDescent="0.2"/>
  <cols>
    <col min="1" max="1" width="20.7109375" customWidth="1"/>
    <col min="2" max="2" width="10.7109375" customWidth="1"/>
    <col min="3" max="3" width="22.7109375" customWidth="1"/>
    <col min="4" max="5" width="20.7109375" customWidth="1"/>
    <col min="6" max="6" width="8.42578125" customWidth="1"/>
    <col min="7" max="7" width="9" customWidth="1"/>
    <col min="8" max="8" width="11.7109375" bestFit="1" customWidth="1"/>
    <col min="9" max="9" width="29.7109375" customWidth="1"/>
    <col min="10" max="10" width="60.42578125" bestFit="1" customWidth="1"/>
    <col min="11" max="11" width="27.42578125" customWidth="1"/>
    <col min="12" max="12" width="36.42578125" bestFit="1" customWidth="1"/>
    <col min="14" max="17" width="0" hidden="1" customWidth="1" outlineLevel="1"/>
    <col min="18" max="18" width="9.140625" collapsed="1"/>
  </cols>
  <sheetData>
    <row r="1" spans="1:24" s="58" customFormat="1" ht="18" x14ac:dyDescent="0.25">
      <c r="A1" s="55" t="s">
        <v>86</v>
      </c>
      <c r="B1" s="179" t="s">
        <v>84</v>
      </c>
      <c r="C1" s="180"/>
      <c r="D1" s="180"/>
      <c r="E1" s="56"/>
      <c r="F1" s="56"/>
      <c r="G1" s="56"/>
      <c r="H1" s="56"/>
      <c r="I1" s="56"/>
      <c r="J1" s="57"/>
      <c r="K1" s="57"/>
      <c r="L1" s="57"/>
    </row>
    <row r="2" spans="1:24" s="58" customFormat="1" ht="18" x14ac:dyDescent="0.25">
      <c r="A2" s="59" t="s">
        <v>87</v>
      </c>
      <c r="B2" s="179" t="s">
        <v>103</v>
      </c>
      <c r="C2" s="180"/>
      <c r="D2" s="180"/>
      <c r="E2" s="60"/>
      <c r="F2" s="60"/>
      <c r="G2" s="60"/>
      <c r="H2" s="60"/>
      <c r="I2" s="60"/>
    </row>
    <row r="3" spans="1:24" s="58" customFormat="1" ht="36" customHeight="1" x14ac:dyDescent="0.25">
      <c r="A3" s="61" t="s">
        <v>88</v>
      </c>
      <c r="B3" s="62" t="s">
        <v>3</v>
      </c>
      <c r="C3" s="63">
        <v>45089</v>
      </c>
      <c r="D3" s="62" t="s">
        <v>4</v>
      </c>
      <c r="E3" s="63">
        <v>45118</v>
      </c>
      <c r="F3" s="64"/>
    </row>
    <row r="4" spans="1:24" s="58" customFormat="1" ht="18.75" thickBot="1" x14ac:dyDescent="0.3">
      <c r="A4" s="65"/>
      <c r="B4" s="65"/>
      <c r="C4" s="65"/>
      <c r="D4" s="65"/>
      <c r="E4" s="65"/>
      <c r="F4" s="66"/>
      <c r="G4" s="66"/>
      <c r="H4" s="66"/>
      <c r="I4" s="65"/>
      <c r="J4" s="65"/>
      <c r="K4" s="65"/>
    </row>
    <row r="5" spans="1:24" s="58" customFormat="1" ht="18.600000000000001" customHeight="1" thickBot="1" x14ac:dyDescent="0.3">
      <c r="A5" s="181" t="s">
        <v>89</v>
      </c>
      <c r="B5" s="182"/>
      <c r="C5" s="182"/>
      <c r="D5" s="182"/>
      <c r="E5" s="182"/>
      <c r="F5" s="182"/>
      <c r="G5" s="182"/>
      <c r="H5" s="182"/>
      <c r="I5" s="182"/>
      <c r="J5" s="182"/>
      <c r="K5" s="182"/>
      <c r="L5" s="183"/>
    </row>
    <row r="6" spans="1:24" s="58" customFormat="1" ht="18" x14ac:dyDescent="0.25">
      <c r="A6" s="65"/>
      <c r="B6" s="65"/>
      <c r="C6" s="65"/>
      <c r="D6" s="65"/>
      <c r="E6" s="65"/>
      <c r="F6" s="66"/>
      <c r="G6" s="66"/>
      <c r="H6" s="66"/>
      <c r="I6" s="65"/>
      <c r="J6" s="65"/>
      <c r="K6" s="65"/>
      <c r="L6" s="67"/>
    </row>
    <row r="7" spans="1:24" s="58" customFormat="1" ht="18" x14ac:dyDescent="0.25">
      <c r="A7" s="184" t="s">
        <v>90</v>
      </c>
      <c r="B7" s="68" t="s">
        <v>6</v>
      </c>
      <c r="C7" s="68" t="s">
        <v>7</v>
      </c>
      <c r="D7" s="68" t="s">
        <v>6</v>
      </c>
      <c r="E7" s="68" t="s">
        <v>9</v>
      </c>
      <c r="F7" s="187" t="s">
        <v>91</v>
      </c>
      <c r="G7" s="188"/>
      <c r="H7" s="189"/>
      <c r="I7" s="190" t="s">
        <v>92</v>
      </c>
      <c r="J7" s="190" t="s">
        <v>93</v>
      </c>
      <c r="K7" s="193" t="s">
        <v>94</v>
      </c>
      <c r="L7" s="196" t="s">
        <v>13</v>
      </c>
      <c r="M7" s="69"/>
      <c r="N7" s="69"/>
      <c r="O7" s="69"/>
      <c r="P7" s="69"/>
      <c r="Q7" s="69"/>
      <c r="R7" s="69"/>
      <c r="S7" s="69"/>
      <c r="T7" s="69"/>
      <c r="U7" s="69"/>
      <c r="V7" s="69"/>
      <c r="W7" s="69"/>
      <c r="X7" s="69"/>
    </row>
    <row r="8" spans="1:24" s="58" customFormat="1" ht="18" x14ac:dyDescent="0.25">
      <c r="A8" s="185"/>
      <c r="B8" s="70" t="s">
        <v>14</v>
      </c>
      <c r="C8" s="70" t="s">
        <v>15</v>
      </c>
      <c r="D8" s="70" t="s">
        <v>15</v>
      </c>
      <c r="E8" s="70" t="s">
        <v>15</v>
      </c>
      <c r="F8" s="199" t="s">
        <v>95</v>
      </c>
      <c r="G8" s="200"/>
      <c r="H8" s="201"/>
      <c r="I8" s="191"/>
      <c r="J8" s="191"/>
      <c r="K8" s="194"/>
      <c r="L8" s="197"/>
      <c r="M8" s="69"/>
      <c r="N8" s="69"/>
      <c r="O8" s="69"/>
      <c r="P8" s="69"/>
      <c r="Q8" s="69"/>
      <c r="R8" s="69"/>
      <c r="S8" s="69"/>
      <c r="T8" s="69"/>
      <c r="U8" s="69"/>
      <c r="V8" s="69"/>
      <c r="W8" s="69"/>
      <c r="X8" s="69"/>
    </row>
    <row r="9" spans="1:24" s="58" customFormat="1" ht="17.45" customHeight="1" x14ac:dyDescent="0.25">
      <c r="A9" s="186"/>
      <c r="B9" s="71"/>
      <c r="C9" s="71" t="s">
        <v>18</v>
      </c>
      <c r="D9" s="71" t="s">
        <v>18</v>
      </c>
      <c r="E9" s="71" t="s">
        <v>18</v>
      </c>
      <c r="F9" s="202"/>
      <c r="G9" s="203"/>
      <c r="H9" s="204"/>
      <c r="I9" s="192"/>
      <c r="J9" s="192"/>
      <c r="K9" s="195"/>
      <c r="L9" s="198"/>
    </row>
    <row r="10" spans="1:24" s="58" customFormat="1" ht="18" x14ac:dyDescent="0.25">
      <c r="A10" s="72"/>
      <c r="B10" s="71"/>
      <c r="C10" s="71"/>
      <c r="D10" s="71"/>
      <c r="E10" s="71"/>
      <c r="F10" s="71"/>
      <c r="G10" s="71"/>
      <c r="H10" s="71"/>
      <c r="I10" s="71"/>
      <c r="J10" s="73"/>
      <c r="K10" s="74"/>
      <c r="L10" s="74"/>
    </row>
    <row r="11" spans="1:24" s="58" customFormat="1" ht="18.75" x14ac:dyDescent="0.3">
      <c r="A11" s="75">
        <v>45111</v>
      </c>
      <c r="B11" s="76" t="s">
        <v>19</v>
      </c>
      <c r="C11" s="77">
        <v>1.5</v>
      </c>
      <c r="D11" s="77">
        <v>0</v>
      </c>
      <c r="E11" s="77">
        <v>1.5</v>
      </c>
      <c r="F11" s="205" t="s">
        <v>108</v>
      </c>
      <c r="G11" s="206"/>
      <c r="H11" s="207"/>
      <c r="I11" s="78" t="s">
        <v>109</v>
      </c>
      <c r="J11" s="79" t="s">
        <v>110</v>
      </c>
      <c r="K11" s="80" t="s">
        <v>111</v>
      </c>
      <c r="L11" s="80" t="s">
        <v>112</v>
      </c>
      <c r="N11" s="58" t="b">
        <f>OR(F11&lt;100,LEN(F11)=2)</f>
        <v>0</v>
      </c>
      <c r="O11" s="58" t="b">
        <f>OR(G11&lt;1000,LEN(G11)=3)</f>
        <v>1</v>
      </c>
      <c r="P11" s="58" t="b">
        <f>IF(H11&lt;1000,TRUE)</f>
        <v>1</v>
      </c>
      <c r="Q11" s="58" t="e">
        <f>OR(#REF!&lt;100000,LEN(#REF!)=5)</f>
        <v>#REF!</v>
      </c>
    </row>
    <row r="12" spans="1:24" s="58" customFormat="1" ht="18.75" x14ac:dyDescent="0.3">
      <c r="A12" s="75"/>
      <c r="B12" s="76"/>
      <c r="C12" s="77"/>
      <c r="D12" s="77"/>
      <c r="E12" s="77"/>
      <c r="F12" s="81"/>
      <c r="G12" s="83"/>
      <c r="H12" s="82"/>
      <c r="I12" s="78"/>
      <c r="J12" s="79"/>
      <c r="K12" s="80"/>
      <c r="L12" s="80"/>
    </row>
    <row r="13" spans="1:24" s="58" customFormat="1" ht="18.75" x14ac:dyDescent="0.3">
      <c r="A13" s="75"/>
      <c r="B13" s="76"/>
      <c r="C13" s="77"/>
      <c r="D13" s="77"/>
      <c r="E13" s="77"/>
      <c r="F13" s="81"/>
      <c r="G13" s="83"/>
      <c r="H13" s="82"/>
      <c r="I13" s="78"/>
      <c r="J13" s="79"/>
      <c r="K13" s="80"/>
      <c r="L13" s="80"/>
    </row>
    <row r="14" spans="1:24" s="58" customFormat="1" ht="18.75" x14ac:dyDescent="0.3">
      <c r="A14" s="75"/>
      <c r="B14" s="76"/>
      <c r="C14" s="77"/>
      <c r="D14" s="77"/>
      <c r="E14" s="77"/>
      <c r="F14" s="81"/>
      <c r="G14" s="83"/>
      <c r="H14" s="82"/>
      <c r="I14" s="78"/>
      <c r="J14" s="79"/>
      <c r="K14" s="80"/>
      <c r="L14" s="80"/>
    </row>
    <row r="15" spans="1:24" s="58" customFormat="1" ht="18.75" x14ac:dyDescent="0.3">
      <c r="A15" s="75"/>
      <c r="B15" s="76"/>
      <c r="C15" s="77"/>
      <c r="D15" s="77"/>
      <c r="E15" s="77"/>
      <c r="F15" s="81"/>
      <c r="G15" s="83"/>
      <c r="H15" s="82"/>
      <c r="I15" s="78"/>
      <c r="J15" s="79"/>
      <c r="K15" s="80"/>
      <c r="L15" s="80"/>
    </row>
    <row r="16" spans="1:24" s="58" customFormat="1" ht="18.75" x14ac:dyDescent="0.3">
      <c r="A16" s="75"/>
      <c r="B16" s="76"/>
      <c r="C16" s="77"/>
      <c r="D16" s="77"/>
      <c r="E16" s="77"/>
      <c r="F16" s="81"/>
      <c r="G16" s="83"/>
      <c r="H16" s="82"/>
      <c r="I16" s="78"/>
      <c r="J16" s="79"/>
      <c r="K16" s="80"/>
      <c r="L16" s="80"/>
    </row>
    <row r="17" spans="1:17" s="58" customFormat="1" ht="18.75" x14ac:dyDescent="0.3">
      <c r="A17" s="75"/>
      <c r="B17" s="76"/>
      <c r="C17" s="77"/>
      <c r="D17" s="77"/>
      <c r="E17" s="77"/>
      <c r="F17" s="81"/>
      <c r="G17" s="83"/>
      <c r="H17" s="82"/>
      <c r="I17" s="78"/>
      <c r="J17" s="79"/>
      <c r="K17" s="80"/>
      <c r="L17" s="80"/>
    </row>
    <row r="18" spans="1:17" s="58" customFormat="1" ht="18.75" x14ac:dyDescent="0.3">
      <c r="A18" s="75"/>
      <c r="B18" s="76"/>
      <c r="C18" s="77"/>
      <c r="D18" s="77"/>
      <c r="E18" s="77"/>
      <c r="F18" s="81"/>
      <c r="G18" s="83"/>
      <c r="H18" s="82"/>
      <c r="I18" s="78"/>
      <c r="J18" s="79"/>
      <c r="K18" s="80"/>
      <c r="L18" s="80"/>
    </row>
    <row r="19" spans="1:17" s="58" customFormat="1" ht="18.75" x14ac:dyDescent="0.3">
      <c r="A19" s="75"/>
      <c r="B19" s="76"/>
      <c r="C19" s="77"/>
      <c r="D19" s="77"/>
      <c r="E19" s="77"/>
      <c r="F19" s="81"/>
      <c r="G19" s="83"/>
      <c r="H19" s="82"/>
      <c r="I19" s="78"/>
      <c r="J19" s="79"/>
      <c r="K19" s="80"/>
      <c r="L19" s="80"/>
    </row>
    <row r="20" spans="1:17" s="58" customFormat="1" ht="18.75" x14ac:dyDescent="0.3">
      <c r="A20" s="75"/>
      <c r="B20" s="76"/>
      <c r="C20" s="77"/>
      <c r="D20" s="77"/>
      <c r="E20" s="77"/>
      <c r="F20" s="169"/>
      <c r="G20" s="170"/>
      <c r="H20" s="171"/>
      <c r="I20" s="78"/>
      <c r="J20" s="79"/>
      <c r="K20" s="80"/>
      <c r="L20" s="80"/>
      <c r="N20" s="58" t="b">
        <f>OR(F20&lt;100,LEN(F20)=2)</f>
        <v>1</v>
      </c>
      <c r="O20" s="58" t="b">
        <f>OR(G20&lt;1000,LEN(G20)=3)</f>
        <v>1</v>
      </c>
      <c r="P20" s="58" t="b">
        <f>IF(H20&lt;1000,TRUE)</f>
        <v>1</v>
      </c>
      <c r="Q20" s="58" t="e">
        <f>OR(#REF!&lt;100000,LEN(#REF!)=5)</f>
        <v>#REF!</v>
      </c>
    </row>
    <row r="21" spans="1:17" s="58" customFormat="1" ht="18.75" x14ac:dyDescent="0.3">
      <c r="A21" s="75"/>
      <c r="B21" s="76"/>
      <c r="C21" s="77"/>
      <c r="D21" s="77"/>
      <c r="E21" s="77"/>
      <c r="F21" s="169"/>
      <c r="G21" s="170"/>
      <c r="H21" s="171"/>
      <c r="I21" s="78"/>
      <c r="J21" s="79"/>
      <c r="K21" s="80"/>
      <c r="L21" s="80"/>
      <c r="N21" s="58" t="b">
        <f>OR(F21&lt;100,LEN(F21)=2)</f>
        <v>1</v>
      </c>
      <c r="O21" s="58" t="b">
        <f>OR(G21&lt;1000,LEN(G21)=3)</f>
        <v>1</v>
      </c>
      <c r="P21" s="58" t="b">
        <f>IF(H21&lt;1000,TRUE)</f>
        <v>1</v>
      </c>
      <c r="Q21" s="58" t="e">
        <f>OR(#REF!&lt;100000,LEN(#REF!)=5)</f>
        <v>#REF!</v>
      </c>
    </row>
    <row r="22" spans="1:17" s="58" customFormat="1" ht="18.75" thickBot="1" x14ac:dyDescent="0.3">
      <c r="A22" s="172" t="s">
        <v>96</v>
      </c>
      <c r="B22" s="173"/>
      <c r="C22" s="84">
        <f>SUM(C11:C21)</f>
        <v>1.5</v>
      </c>
      <c r="D22" s="84">
        <f>SUM(D11:D21)</f>
        <v>0</v>
      </c>
      <c r="E22" s="84">
        <f>SUM(E11:E21)</f>
        <v>1.5</v>
      </c>
      <c r="F22" s="174"/>
      <c r="G22" s="175"/>
      <c r="H22" s="176"/>
      <c r="I22" s="85"/>
      <c r="J22" s="86"/>
      <c r="K22" s="87"/>
      <c r="L22" s="88"/>
    </row>
    <row r="25" spans="1:17" s="89" customFormat="1" ht="15.75" x14ac:dyDescent="0.25">
      <c r="B25" s="177" t="s">
        <v>97</v>
      </c>
      <c r="C25" s="178"/>
    </row>
    <row r="26" spans="1:17" s="89" customFormat="1" ht="15" x14ac:dyDescent="0.2">
      <c r="B26" s="90" t="s">
        <v>24</v>
      </c>
      <c r="C26" s="91" t="s">
        <v>25</v>
      </c>
    </row>
    <row r="27" spans="1:17" s="89" customFormat="1" ht="15" x14ac:dyDescent="0.2">
      <c r="B27" s="90" t="s">
        <v>19</v>
      </c>
      <c r="C27" s="91" t="s">
        <v>26</v>
      </c>
    </row>
    <row r="28" spans="1:17" s="89" customFormat="1" ht="15" x14ac:dyDescent="0.2">
      <c r="B28" s="90" t="s">
        <v>27</v>
      </c>
      <c r="C28" s="91" t="s">
        <v>98</v>
      </c>
    </row>
    <row r="29" spans="1:17" s="89" customFormat="1" ht="15" x14ac:dyDescent="0.2">
      <c r="B29" s="90" t="s">
        <v>83</v>
      </c>
      <c r="C29" s="91" t="s">
        <v>99</v>
      </c>
    </row>
    <row r="30" spans="1:17" s="89" customFormat="1" ht="15" x14ac:dyDescent="0.2">
      <c r="B30" s="92" t="s">
        <v>21</v>
      </c>
      <c r="C30" s="93" t="s">
        <v>29</v>
      </c>
    </row>
    <row r="33" spans="2:3" x14ac:dyDescent="0.2">
      <c r="B33" s="168"/>
      <c r="C33" s="168"/>
    </row>
  </sheetData>
  <mergeCells count="17">
    <mergeCell ref="B33:C33"/>
    <mergeCell ref="F20:H20"/>
    <mergeCell ref="F21:H21"/>
    <mergeCell ref="A22:B22"/>
    <mergeCell ref="F22:H22"/>
    <mergeCell ref="B25:C25"/>
    <mergeCell ref="F11:H11"/>
    <mergeCell ref="B1:D1"/>
    <mergeCell ref="B2:D2"/>
    <mergeCell ref="A5:L5"/>
    <mergeCell ref="A7:A9"/>
    <mergeCell ref="F7:H7"/>
    <mergeCell ref="I7:I9"/>
    <mergeCell ref="J7:J9"/>
    <mergeCell ref="K7:K9"/>
    <mergeCell ref="L7:L9"/>
    <mergeCell ref="F8:H9"/>
  </mergeCells>
  <conditionalFormatting sqref="A11:A21">
    <cfRule type="expression" dxfId="121" priority="8" stopIfTrue="1">
      <formula>AND(NOT(ISBLANK(C11)),ISBLANK(A11))</formula>
    </cfRule>
  </conditionalFormatting>
  <conditionalFormatting sqref="B11:B21">
    <cfRule type="expression" dxfId="120" priority="7" stopIfTrue="1">
      <formula>AND(NOT(ISBLANK(C11)),ISBLANK(B11))</formula>
    </cfRule>
  </conditionalFormatting>
  <conditionalFormatting sqref="B1:D2">
    <cfRule type="expression" dxfId="119" priority="6" stopIfTrue="1">
      <formula>ISBLANK(B1)</formula>
    </cfRule>
  </conditionalFormatting>
  <conditionalFormatting sqref="C3">
    <cfRule type="expression" dxfId="118" priority="5" stopIfTrue="1">
      <formula>ISBLANK(C3)</formula>
    </cfRule>
  </conditionalFormatting>
  <conditionalFormatting sqref="E3">
    <cfRule type="expression" dxfId="117" priority="1" stopIfTrue="1">
      <formula>ISBLANK(E3)</formula>
    </cfRule>
  </conditionalFormatting>
  <conditionalFormatting sqref="I11:I21">
    <cfRule type="expression" priority="2" stopIfTrue="1">
      <formula>AND(SUM($N11:$R11)&gt;0,NOT(ISBLANK(I11)))</formula>
    </cfRule>
    <cfRule type="expression" dxfId="116" priority="3" stopIfTrue="1">
      <formula>SUM($N11:$R11)&gt;0</formula>
    </cfRule>
  </conditionalFormatting>
  <conditionalFormatting sqref="J11:L21">
    <cfRule type="expression" dxfId="115" priority="4" stopIfTrue="1">
      <formula>AND(NOT(ISBLANK($C11)),ISBLANK(J11))</formula>
    </cfRule>
  </conditionalFormatting>
  <dataValidations count="3">
    <dataValidation type="textLength" operator="lessThan" allowBlank="1" showInputMessage="1" showErrorMessage="1" sqref="B2:D2" xr:uid="{A1BF32E1-9A6B-4760-AD6B-EF487E4CFBF0}">
      <formula1>250</formula1>
    </dataValidation>
    <dataValidation type="date" allowBlank="1" showInputMessage="1" showErrorMessage="1" sqref="E3 C3" xr:uid="{DB44EA96-169B-41B3-8A96-5D41386FD4D3}">
      <formula1>44938</formula1>
      <formula2>73031</formula2>
    </dataValidation>
    <dataValidation type="list" allowBlank="1" showInputMessage="1" showErrorMessage="1" sqref="B11:B21" xr:uid="{59BEF320-3EFB-4E30-AE23-A387A7C94798}">
      <formula1>$B$26:$B$30</formula1>
    </dataValidation>
  </dataValidations>
  <pageMargins left="0.7" right="0.7" top="0.75" bottom="0.75" header="0.3" footer="0.3"/>
  <pageSetup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pageSetUpPr fitToPage="1"/>
  </sheetPr>
  <dimension ref="A1:X33"/>
  <sheetViews>
    <sheetView zoomScale="80" zoomScaleNormal="80" workbookViewId="0">
      <selection sqref="A1:L30"/>
    </sheetView>
  </sheetViews>
  <sheetFormatPr defaultColWidth="9.140625" defaultRowHeight="12.75" outlineLevelCol="1" x14ac:dyDescent="0.2"/>
  <cols>
    <col min="1" max="1" width="20.7109375" customWidth="1"/>
    <col min="2" max="2" width="10.7109375" customWidth="1"/>
    <col min="3" max="3" width="22.7109375" customWidth="1"/>
    <col min="4" max="5" width="20.7109375" customWidth="1"/>
    <col min="6" max="6" width="8.42578125" customWidth="1"/>
    <col min="7" max="7" width="9" customWidth="1"/>
    <col min="8" max="8" width="11.7109375" bestFit="1" customWidth="1"/>
    <col min="9" max="9" width="29.7109375" customWidth="1"/>
    <col min="10" max="10" width="60.42578125" bestFit="1" customWidth="1"/>
    <col min="11" max="11" width="27.42578125" customWidth="1"/>
    <col min="12" max="12" width="36.42578125" bestFit="1" customWidth="1"/>
    <col min="14" max="17" width="0" hidden="1" customWidth="1" outlineLevel="1"/>
    <col min="18" max="18" width="9.140625" collapsed="1"/>
  </cols>
  <sheetData>
    <row r="1" spans="1:24" s="58" customFormat="1" ht="36.75" customHeight="1" x14ac:dyDescent="0.25">
      <c r="A1" s="55" t="s">
        <v>86</v>
      </c>
      <c r="B1" s="179" t="s">
        <v>84</v>
      </c>
      <c r="C1" s="180"/>
      <c r="D1" s="180"/>
      <c r="E1" s="56"/>
      <c r="F1" s="56"/>
      <c r="G1" s="56"/>
      <c r="H1" s="56"/>
      <c r="I1" s="56"/>
      <c r="J1" s="57"/>
      <c r="K1" s="57"/>
      <c r="L1" s="57"/>
    </row>
    <row r="2" spans="1:24" s="58" customFormat="1" ht="36.75" customHeight="1" x14ac:dyDescent="0.25">
      <c r="A2" s="59" t="s">
        <v>87</v>
      </c>
      <c r="B2" s="179" t="s">
        <v>145</v>
      </c>
      <c r="C2" s="180"/>
      <c r="D2" s="180"/>
      <c r="E2" s="60"/>
      <c r="F2" s="60"/>
      <c r="G2" s="60"/>
      <c r="H2" s="60"/>
      <c r="I2" s="60"/>
    </row>
    <row r="3" spans="1:24" s="58" customFormat="1" ht="36" customHeight="1" x14ac:dyDescent="0.25">
      <c r="A3" s="61" t="s">
        <v>88</v>
      </c>
      <c r="B3" s="62" t="s">
        <v>3</v>
      </c>
      <c r="C3" s="63">
        <v>45089</v>
      </c>
      <c r="D3" s="62" t="s">
        <v>4</v>
      </c>
      <c r="E3" s="63">
        <v>45118</v>
      </c>
      <c r="F3" s="64"/>
    </row>
    <row r="4" spans="1:24" s="58" customFormat="1" ht="21.75" customHeight="1" thickBot="1" x14ac:dyDescent="0.3">
      <c r="A4" s="65"/>
      <c r="B4" s="65"/>
      <c r="C4" s="65"/>
      <c r="D4" s="65"/>
      <c r="E4" s="65"/>
      <c r="F4" s="66"/>
      <c r="G4" s="66"/>
      <c r="H4" s="66"/>
      <c r="I4" s="65"/>
      <c r="J4" s="65"/>
      <c r="K4" s="65"/>
    </row>
    <row r="5" spans="1:24" s="58" customFormat="1" ht="36" customHeight="1" thickBot="1" x14ac:dyDescent="0.3">
      <c r="A5" s="181" t="s">
        <v>89</v>
      </c>
      <c r="B5" s="182"/>
      <c r="C5" s="182"/>
      <c r="D5" s="182"/>
      <c r="E5" s="182"/>
      <c r="F5" s="182"/>
      <c r="G5" s="182"/>
      <c r="H5" s="182"/>
      <c r="I5" s="182"/>
      <c r="J5" s="182"/>
      <c r="K5" s="182"/>
      <c r="L5" s="183"/>
    </row>
    <row r="6" spans="1:24" s="58" customFormat="1" ht="21.75" customHeight="1" x14ac:dyDescent="0.25">
      <c r="A6" s="65"/>
      <c r="B6" s="65"/>
      <c r="C6" s="65"/>
      <c r="D6" s="65"/>
      <c r="E6" s="65"/>
      <c r="F6" s="66"/>
      <c r="G6" s="66"/>
      <c r="H6" s="66"/>
      <c r="I6" s="65"/>
      <c r="J6" s="65"/>
      <c r="K6" s="65"/>
      <c r="L6" s="67"/>
    </row>
    <row r="7" spans="1:24" s="58" customFormat="1" ht="18" x14ac:dyDescent="0.25">
      <c r="A7" s="184" t="s">
        <v>90</v>
      </c>
      <c r="B7" s="68" t="s">
        <v>6</v>
      </c>
      <c r="C7" s="68" t="s">
        <v>7</v>
      </c>
      <c r="D7" s="68" t="s">
        <v>6</v>
      </c>
      <c r="E7" s="68" t="s">
        <v>9</v>
      </c>
      <c r="F7" s="187" t="s">
        <v>91</v>
      </c>
      <c r="G7" s="188"/>
      <c r="H7" s="189"/>
      <c r="I7" s="190" t="s">
        <v>92</v>
      </c>
      <c r="J7" s="190" t="s">
        <v>93</v>
      </c>
      <c r="K7" s="193" t="s">
        <v>94</v>
      </c>
      <c r="L7" s="196" t="s">
        <v>13</v>
      </c>
      <c r="M7" s="69"/>
      <c r="N7" s="69"/>
      <c r="O7" s="69"/>
      <c r="P7" s="69"/>
      <c r="Q7" s="69"/>
      <c r="R7" s="69"/>
      <c r="S7" s="69"/>
      <c r="T7" s="69"/>
      <c r="U7" s="69"/>
      <c r="V7" s="69"/>
      <c r="W7" s="69"/>
      <c r="X7" s="69"/>
    </row>
    <row r="8" spans="1:24" s="58" customFormat="1" ht="18" x14ac:dyDescent="0.25">
      <c r="A8" s="185"/>
      <c r="B8" s="70" t="s">
        <v>14</v>
      </c>
      <c r="C8" s="70" t="s">
        <v>15</v>
      </c>
      <c r="D8" s="70" t="s">
        <v>15</v>
      </c>
      <c r="E8" s="70" t="s">
        <v>15</v>
      </c>
      <c r="F8" s="199" t="s">
        <v>95</v>
      </c>
      <c r="G8" s="200"/>
      <c r="H8" s="201"/>
      <c r="I8" s="191"/>
      <c r="J8" s="191"/>
      <c r="K8" s="194"/>
      <c r="L8" s="197"/>
      <c r="M8" s="69"/>
      <c r="N8" s="69"/>
      <c r="O8" s="69"/>
      <c r="P8" s="69"/>
      <c r="Q8" s="69"/>
      <c r="R8" s="69"/>
      <c r="S8" s="69"/>
      <c r="T8" s="69"/>
      <c r="U8" s="69"/>
      <c r="V8" s="69"/>
      <c r="W8" s="69"/>
      <c r="X8" s="69"/>
    </row>
    <row r="9" spans="1:24" s="58" customFormat="1" ht="32.25" customHeight="1" x14ac:dyDescent="0.25">
      <c r="A9" s="186"/>
      <c r="B9" s="71"/>
      <c r="C9" s="71" t="s">
        <v>18</v>
      </c>
      <c r="D9" s="71" t="s">
        <v>18</v>
      </c>
      <c r="E9" s="71" t="s">
        <v>18</v>
      </c>
      <c r="F9" s="202"/>
      <c r="G9" s="203"/>
      <c r="H9" s="204"/>
      <c r="I9" s="192"/>
      <c r="J9" s="192"/>
      <c r="K9" s="195"/>
      <c r="L9" s="198"/>
    </row>
    <row r="10" spans="1:24" s="58" customFormat="1" ht="0.75" customHeight="1" x14ac:dyDescent="0.25">
      <c r="A10" s="72"/>
      <c r="B10" s="71"/>
      <c r="C10" s="71"/>
      <c r="D10" s="71"/>
      <c r="E10" s="71"/>
      <c r="F10" s="71"/>
      <c r="G10" s="71"/>
      <c r="H10" s="71"/>
      <c r="I10" s="71"/>
      <c r="J10" s="73"/>
      <c r="K10" s="74"/>
      <c r="L10" s="74"/>
    </row>
    <row r="11" spans="1:24" s="58" customFormat="1" ht="20.100000000000001" customHeight="1" x14ac:dyDescent="0.3">
      <c r="A11" s="75" t="s">
        <v>131</v>
      </c>
      <c r="B11" s="76" t="s">
        <v>21</v>
      </c>
      <c r="C11" s="77">
        <v>79.98</v>
      </c>
      <c r="D11" s="77">
        <v>0</v>
      </c>
      <c r="E11" s="77">
        <v>79.98</v>
      </c>
      <c r="F11" s="101">
        <v>528</v>
      </c>
      <c r="G11" s="102">
        <v>4102</v>
      </c>
      <c r="H11" s="103"/>
      <c r="I11" s="78" t="s">
        <v>132</v>
      </c>
      <c r="J11" s="79" t="s">
        <v>133</v>
      </c>
      <c r="K11" s="80" t="s">
        <v>134</v>
      </c>
      <c r="L11" s="80" t="s">
        <v>100</v>
      </c>
      <c r="N11" s="58" t="b">
        <f>OR(F11&lt;100,LEN(F11)=2)</f>
        <v>0</v>
      </c>
      <c r="O11" s="58" t="b">
        <f>OR(G11&lt;1000,LEN(G11)=3)</f>
        <v>0</v>
      </c>
      <c r="P11" s="58" t="b">
        <f>IF(H11&lt;1000,TRUE)</f>
        <v>1</v>
      </c>
      <c r="Q11" s="58" t="e">
        <f>OR(#REF!&lt;100000,LEN(#REF!)=5)</f>
        <v>#REF!</v>
      </c>
    </row>
    <row r="12" spans="1:24" s="58" customFormat="1" ht="20.100000000000001" customHeight="1" x14ac:dyDescent="0.3">
      <c r="A12" s="75" t="s">
        <v>135</v>
      </c>
      <c r="B12" s="76" t="s">
        <v>27</v>
      </c>
      <c r="C12" s="77">
        <v>178.08</v>
      </c>
      <c r="D12" s="77">
        <v>29.68</v>
      </c>
      <c r="E12" s="77">
        <v>148.4</v>
      </c>
      <c r="F12" s="81">
        <v>512</v>
      </c>
      <c r="G12" s="83">
        <v>3001</v>
      </c>
      <c r="H12" s="94"/>
      <c r="I12" s="78" t="s">
        <v>136</v>
      </c>
      <c r="J12" s="79" t="s">
        <v>137</v>
      </c>
      <c r="K12" s="80" t="s">
        <v>138</v>
      </c>
      <c r="L12" s="80" t="s">
        <v>139</v>
      </c>
    </row>
    <row r="13" spans="1:24" s="58" customFormat="1" ht="20.100000000000001" customHeight="1" x14ac:dyDescent="0.3">
      <c r="A13" s="75" t="s">
        <v>135</v>
      </c>
      <c r="B13" s="76" t="s">
        <v>21</v>
      </c>
      <c r="C13" s="77">
        <v>45</v>
      </c>
      <c r="D13" s="77">
        <v>0</v>
      </c>
      <c r="E13" s="77">
        <v>45</v>
      </c>
      <c r="F13" s="96">
        <v>512</v>
      </c>
      <c r="G13" s="83">
        <v>3001</v>
      </c>
      <c r="H13" s="82"/>
      <c r="I13" s="78" t="s">
        <v>136</v>
      </c>
      <c r="J13" s="79" t="s">
        <v>140</v>
      </c>
      <c r="K13" s="80" t="s">
        <v>138</v>
      </c>
      <c r="L13" s="80" t="s">
        <v>139</v>
      </c>
    </row>
    <row r="14" spans="1:24" s="58" customFormat="1" ht="20.100000000000001" customHeight="1" x14ac:dyDescent="0.3">
      <c r="A14" s="75" t="s">
        <v>141</v>
      </c>
      <c r="B14" s="76" t="s">
        <v>27</v>
      </c>
      <c r="C14" s="77">
        <v>328.93</v>
      </c>
      <c r="D14" s="77">
        <v>54.82</v>
      </c>
      <c r="E14" s="77">
        <v>274.11</v>
      </c>
      <c r="F14" s="96">
        <v>510</v>
      </c>
      <c r="G14" s="83">
        <v>3001</v>
      </c>
      <c r="H14" s="94" t="s">
        <v>142</v>
      </c>
      <c r="I14" s="78" t="s">
        <v>136</v>
      </c>
      <c r="J14" s="79" t="s">
        <v>143</v>
      </c>
      <c r="K14" s="80" t="s">
        <v>144</v>
      </c>
      <c r="L14" s="80" t="s">
        <v>139</v>
      </c>
    </row>
    <row r="15" spans="1:24" s="58" customFormat="1" ht="20.100000000000001" customHeight="1" x14ac:dyDescent="0.3">
      <c r="A15" s="75"/>
      <c r="B15" s="76"/>
      <c r="C15" s="77"/>
      <c r="D15" s="77"/>
      <c r="E15" s="77"/>
      <c r="F15" s="81"/>
      <c r="G15" s="83"/>
      <c r="H15" s="94"/>
      <c r="I15" s="78"/>
      <c r="J15" s="79"/>
      <c r="K15" s="80"/>
      <c r="L15" s="80"/>
    </row>
    <row r="16" spans="1:24" s="58" customFormat="1" ht="20.100000000000001" customHeight="1" x14ac:dyDescent="0.3">
      <c r="A16" s="75"/>
      <c r="B16" s="76"/>
      <c r="C16" s="77"/>
      <c r="D16" s="77"/>
      <c r="E16" s="77"/>
      <c r="F16" s="81"/>
      <c r="G16" s="83"/>
      <c r="H16" s="82"/>
      <c r="I16" s="78"/>
      <c r="J16" s="79"/>
      <c r="K16" s="80"/>
      <c r="L16" s="80"/>
    </row>
    <row r="17" spans="1:17" s="58" customFormat="1" ht="20.100000000000001" customHeight="1" x14ac:dyDescent="0.3">
      <c r="A17" s="75"/>
      <c r="B17" s="76"/>
      <c r="C17" s="77"/>
      <c r="D17" s="77"/>
      <c r="E17" s="77"/>
      <c r="F17" s="81"/>
      <c r="G17" s="83"/>
      <c r="H17" s="82"/>
      <c r="I17" s="78"/>
      <c r="J17" s="79"/>
      <c r="K17" s="80"/>
      <c r="L17" s="80"/>
    </row>
    <row r="18" spans="1:17" s="58" customFormat="1" ht="20.100000000000001" customHeight="1" x14ac:dyDescent="0.3">
      <c r="A18" s="75"/>
      <c r="B18" s="76"/>
      <c r="C18" s="77"/>
      <c r="D18" s="77"/>
      <c r="E18" s="77"/>
      <c r="F18" s="81"/>
      <c r="G18" s="83"/>
      <c r="H18" s="82"/>
      <c r="I18" s="78"/>
      <c r="J18" s="79"/>
      <c r="K18" s="80"/>
      <c r="L18" s="80"/>
    </row>
    <row r="19" spans="1:17" s="58" customFormat="1" ht="20.100000000000001" customHeight="1" x14ac:dyDescent="0.3">
      <c r="A19" s="75"/>
      <c r="B19" s="76"/>
      <c r="C19" s="77"/>
      <c r="D19" s="77"/>
      <c r="E19" s="77"/>
      <c r="F19" s="81"/>
      <c r="G19" s="83"/>
      <c r="H19" s="82"/>
      <c r="I19" s="78"/>
      <c r="J19" s="79"/>
      <c r="K19" s="80"/>
      <c r="L19" s="80"/>
    </row>
    <row r="20" spans="1:17" s="58" customFormat="1" ht="20.100000000000001" customHeight="1" x14ac:dyDescent="0.3">
      <c r="A20" s="75"/>
      <c r="B20" s="76"/>
      <c r="C20" s="77"/>
      <c r="D20" s="77"/>
      <c r="E20" s="77"/>
      <c r="F20" s="169"/>
      <c r="G20" s="170"/>
      <c r="H20" s="171"/>
      <c r="I20" s="78"/>
      <c r="J20" s="79"/>
      <c r="K20" s="80"/>
      <c r="L20" s="80"/>
      <c r="N20" s="58" t="b">
        <f>OR(F20&lt;100,LEN(F20)=2)</f>
        <v>1</v>
      </c>
      <c r="O20" s="58" t="b">
        <f>OR(G20&lt;1000,LEN(G20)=3)</f>
        <v>1</v>
      </c>
      <c r="P20" s="58" t="b">
        <f>IF(H20&lt;1000,TRUE)</f>
        <v>1</v>
      </c>
      <c r="Q20" s="58" t="e">
        <f>OR(#REF!&lt;100000,LEN(#REF!)=5)</f>
        <v>#REF!</v>
      </c>
    </row>
    <row r="21" spans="1:17" s="58" customFormat="1" ht="20.100000000000001" customHeight="1" x14ac:dyDescent="0.3">
      <c r="A21" s="75"/>
      <c r="B21" s="76"/>
      <c r="C21" s="77"/>
      <c r="D21" s="77"/>
      <c r="E21" s="77"/>
      <c r="F21" s="169"/>
      <c r="G21" s="170"/>
      <c r="H21" s="171"/>
      <c r="I21" s="78"/>
      <c r="J21" s="79"/>
      <c r="K21" s="80"/>
      <c r="L21" s="80"/>
      <c r="N21" s="58" t="b">
        <f>OR(F21&lt;100,LEN(F21)=2)</f>
        <v>1</v>
      </c>
      <c r="O21" s="58" t="b">
        <f>OR(G21&lt;1000,LEN(G21)=3)</f>
        <v>1</v>
      </c>
      <c r="P21" s="58" t="b">
        <f>IF(H21&lt;1000,TRUE)</f>
        <v>1</v>
      </c>
      <c r="Q21" s="58" t="e">
        <f>OR(#REF!&lt;100000,LEN(#REF!)=5)</f>
        <v>#REF!</v>
      </c>
    </row>
    <row r="22" spans="1:17" s="58" customFormat="1" ht="20.100000000000001" customHeight="1" thickBot="1" x14ac:dyDescent="0.3">
      <c r="A22" s="172" t="s">
        <v>96</v>
      </c>
      <c r="B22" s="173"/>
      <c r="C22" s="84">
        <f>SUM(C11:C21)</f>
        <v>631.99</v>
      </c>
      <c r="D22" s="84">
        <f>SUM(D11:D21)</f>
        <v>84.5</v>
      </c>
      <c r="E22" s="84">
        <f>SUM(E11:E21)</f>
        <v>547.49</v>
      </c>
      <c r="F22" s="174"/>
      <c r="G22" s="175"/>
      <c r="H22" s="176"/>
      <c r="I22" s="85"/>
      <c r="J22" s="86"/>
      <c r="K22" s="87"/>
      <c r="L22" s="88"/>
    </row>
    <row r="25" spans="1:17" s="89" customFormat="1" ht="15.75" x14ac:dyDescent="0.25">
      <c r="B25" s="177" t="s">
        <v>97</v>
      </c>
      <c r="C25" s="178"/>
    </row>
    <row r="26" spans="1:17" s="89" customFormat="1" ht="15" x14ac:dyDescent="0.2">
      <c r="B26" s="90" t="s">
        <v>24</v>
      </c>
      <c r="C26" s="91" t="s">
        <v>25</v>
      </c>
    </row>
    <row r="27" spans="1:17" s="89" customFormat="1" ht="15" x14ac:dyDescent="0.2">
      <c r="B27" s="90" t="s">
        <v>19</v>
      </c>
      <c r="C27" s="91" t="s">
        <v>26</v>
      </c>
    </row>
    <row r="28" spans="1:17" s="89" customFormat="1" ht="15" x14ac:dyDescent="0.2">
      <c r="B28" s="90" t="s">
        <v>27</v>
      </c>
      <c r="C28" s="91" t="s">
        <v>98</v>
      </c>
    </row>
    <row r="29" spans="1:17" s="89" customFormat="1" ht="15" x14ac:dyDescent="0.2">
      <c r="B29" s="90" t="s">
        <v>83</v>
      </c>
      <c r="C29" s="91" t="s">
        <v>99</v>
      </c>
    </row>
    <row r="30" spans="1:17" s="89" customFormat="1" ht="15" x14ac:dyDescent="0.2">
      <c r="B30" s="92" t="s">
        <v>21</v>
      </c>
      <c r="C30" s="93" t="s">
        <v>29</v>
      </c>
    </row>
    <row r="33" spans="2:3" x14ac:dyDescent="0.2">
      <c r="B33" s="168"/>
      <c r="C33" s="168"/>
    </row>
  </sheetData>
  <mergeCells count="16">
    <mergeCell ref="B25:C25"/>
    <mergeCell ref="B33:C33"/>
    <mergeCell ref="B1:D1"/>
    <mergeCell ref="B2:D2"/>
    <mergeCell ref="A5:L5"/>
    <mergeCell ref="A7:A9"/>
    <mergeCell ref="F7:H7"/>
    <mergeCell ref="I7:I9"/>
    <mergeCell ref="J7:J9"/>
    <mergeCell ref="K7:K9"/>
    <mergeCell ref="L7:L9"/>
    <mergeCell ref="F8:H9"/>
    <mergeCell ref="F20:H20"/>
    <mergeCell ref="F21:H21"/>
    <mergeCell ref="A22:B22"/>
    <mergeCell ref="F22:H22"/>
  </mergeCells>
  <conditionalFormatting sqref="A11:A21">
    <cfRule type="expression" dxfId="114" priority="8" stopIfTrue="1">
      <formula>AND(NOT(ISBLANK(C11)),ISBLANK(A11))</formula>
    </cfRule>
  </conditionalFormatting>
  <conditionalFormatting sqref="B11:B21">
    <cfRule type="expression" dxfId="113" priority="7" stopIfTrue="1">
      <formula>AND(NOT(ISBLANK(C11)),ISBLANK(B11))</formula>
    </cfRule>
  </conditionalFormatting>
  <conditionalFormatting sqref="B1:D2">
    <cfRule type="expression" dxfId="112" priority="6" stopIfTrue="1">
      <formula>ISBLANK(B1)</formula>
    </cfRule>
  </conditionalFormatting>
  <conditionalFormatting sqref="C3">
    <cfRule type="expression" dxfId="111" priority="5" stopIfTrue="1">
      <formula>ISBLANK(C3)</formula>
    </cfRule>
  </conditionalFormatting>
  <conditionalFormatting sqref="E3">
    <cfRule type="expression" dxfId="110" priority="1" stopIfTrue="1">
      <formula>ISBLANK(E3)</formula>
    </cfRule>
  </conditionalFormatting>
  <conditionalFormatting sqref="I11:I21">
    <cfRule type="expression" priority="2" stopIfTrue="1">
      <formula>AND(SUM($N11:$R11)&gt;0,NOT(ISBLANK(I11)))</formula>
    </cfRule>
    <cfRule type="expression" dxfId="109" priority="3" stopIfTrue="1">
      <formula>SUM($N11:$R11)&gt;0</formula>
    </cfRule>
  </conditionalFormatting>
  <conditionalFormatting sqref="J11:L21">
    <cfRule type="expression" dxfId="108" priority="4" stopIfTrue="1">
      <formula>AND(NOT(ISBLANK($C11)),ISBLANK(J11))</formula>
    </cfRule>
  </conditionalFormatting>
  <dataValidations count="3">
    <dataValidation type="textLength" operator="lessThan" allowBlank="1" showInputMessage="1" showErrorMessage="1" sqref="B2:D2" xr:uid="{32CBE876-D6C2-461C-AD4B-89487DB09D6B}">
      <formula1>250</formula1>
    </dataValidation>
    <dataValidation type="date" allowBlank="1" showInputMessage="1" showErrorMessage="1" sqref="E3 C3" xr:uid="{40F41763-C8FB-4C19-9DBE-51D149A0BDCB}">
      <formula1>44938</formula1>
      <formula2>73031</formula2>
    </dataValidation>
    <dataValidation type="list" allowBlank="1" showInputMessage="1" showErrorMessage="1" sqref="B11:B21" xr:uid="{73E9EB56-8E43-4C79-AE42-B47D3B301F6D}">
      <formula1>$B$26:$B$30</formula1>
    </dataValidation>
  </dataValidations>
  <pageMargins left="0.37" right="0.31" top="0.68" bottom="0.68" header="0.34" footer="0.25"/>
  <pageSetup paperSize="9" scale="51" orientation="landscape" r:id="rId1"/>
  <headerFooter alignWithMargins="0">
    <oddFooter>&amp;L&amp;Z&amp;F&amp;RPrinted &amp;D</oddFooter>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85F1B6-7933-42A7-BF33-744428A0BEA5}">
  <sheetPr>
    <tabColor theme="4"/>
  </sheetPr>
  <dimension ref="A1:X33"/>
  <sheetViews>
    <sheetView zoomScale="70" zoomScaleNormal="70" workbookViewId="0">
      <selection sqref="A1:L32"/>
    </sheetView>
  </sheetViews>
  <sheetFormatPr defaultColWidth="9.140625" defaultRowHeight="12.75" outlineLevelCol="1" x14ac:dyDescent="0.2"/>
  <cols>
    <col min="1" max="1" width="20.7109375" customWidth="1"/>
    <col min="2" max="2" width="10.7109375" customWidth="1"/>
    <col min="3" max="3" width="22.7109375" customWidth="1"/>
    <col min="4" max="5" width="20.7109375" customWidth="1"/>
    <col min="6" max="6" width="8.42578125" customWidth="1"/>
    <col min="7" max="7" width="9" customWidth="1"/>
    <col min="8" max="8" width="11.7109375" bestFit="1" customWidth="1"/>
    <col min="9" max="9" width="29.7109375" customWidth="1"/>
    <col min="10" max="10" width="60.42578125" bestFit="1" customWidth="1"/>
    <col min="11" max="11" width="27.42578125" customWidth="1"/>
    <col min="12" max="12" width="36.42578125" bestFit="1" customWidth="1"/>
    <col min="14" max="17" width="0" hidden="1" customWidth="1" outlineLevel="1"/>
    <col min="18" max="18" width="9.140625" collapsed="1"/>
  </cols>
  <sheetData>
    <row r="1" spans="1:24" s="58" customFormat="1" ht="36.75" customHeight="1" x14ac:dyDescent="0.25">
      <c r="A1" s="55" t="s">
        <v>86</v>
      </c>
      <c r="B1" s="179" t="s">
        <v>84</v>
      </c>
      <c r="C1" s="180"/>
      <c r="D1" s="180"/>
      <c r="E1" s="56"/>
      <c r="F1" s="56"/>
      <c r="G1" s="56"/>
      <c r="H1" s="56"/>
      <c r="I1" s="56"/>
      <c r="J1" s="57"/>
      <c r="K1" s="57"/>
      <c r="L1" s="57"/>
    </row>
    <row r="2" spans="1:24" s="58" customFormat="1" ht="36.75" customHeight="1" x14ac:dyDescent="0.25">
      <c r="A2" s="59" t="s">
        <v>87</v>
      </c>
      <c r="B2" s="179" t="s">
        <v>85</v>
      </c>
      <c r="C2" s="180"/>
      <c r="D2" s="180"/>
      <c r="E2" s="60"/>
      <c r="F2" s="60"/>
      <c r="G2" s="60"/>
      <c r="H2" s="60"/>
      <c r="I2" s="60"/>
    </row>
    <row r="3" spans="1:24" s="58" customFormat="1" ht="36" customHeight="1" x14ac:dyDescent="0.25">
      <c r="A3" s="61" t="s">
        <v>88</v>
      </c>
      <c r="B3" s="62" t="s">
        <v>3</v>
      </c>
      <c r="C3" s="63">
        <v>45089</v>
      </c>
      <c r="D3" s="62" t="s">
        <v>4</v>
      </c>
      <c r="E3" s="63">
        <v>45118</v>
      </c>
      <c r="F3" s="64"/>
    </row>
    <row r="4" spans="1:24" s="58" customFormat="1" ht="21.75" customHeight="1" thickBot="1" x14ac:dyDescent="0.3">
      <c r="A4" s="65"/>
      <c r="B4" s="65"/>
      <c r="C4" s="65"/>
      <c r="D4" s="65"/>
      <c r="E4" s="65"/>
      <c r="F4" s="66"/>
      <c r="G4" s="66"/>
      <c r="H4" s="66"/>
      <c r="I4" s="65"/>
      <c r="J4" s="65"/>
      <c r="K4" s="65"/>
    </row>
    <row r="5" spans="1:24" s="58" customFormat="1" ht="36" customHeight="1" thickBot="1" x14ac:dyDescent="0.3">
      <c r="A5" s="181" t="s">
        <v>89</v>
      </c>
      <c r="B5" s="182"/>
      <c r="C5" s="182"/>
      <c r="D5" s="182"/>
      <c r="E5" s="182"/>
      <c r="F5" s="182"/>
      <c r="G5" s="182"/>
      <c r="H5" s="182"/>
      <c r="I5" s="182"/>
      <c r="J5" s="182"/>
      <c r="K5" s="182"/>
      <c r="L5" s="183"/>
    </row>
    <row r="6" spans="1:24" s="58" customFormat="1" ht="21.75" customHeight="1" x14ac:dyDescent="0.25">
      <c r="A6" s="65"/>
      <c r="B6" s="65"/>
      <c r="C6" s="65"/>
      <c r="D6" s="65"/>
      <c r="E6" s="65"/>
      <c r="F6" s="66"/>
      <c r="G6" s="66"/>
      <c r="H6" s="66"/>
      <c r="I6" s="65"/>
      <c r="J6" s="65"/>
      <c r="K6" s="65"/>
      <c r="L6" s="67"/>
    </row>
    <row r="7" spans="1:24" s="58" customFormat="1" ht="18" x14ac:dyDescent="0.25">
      <c r="A7" s="184" t="s">
        <v>90</v>
      </c>
      <c r="B7" s="68" t="s">
        <v>6</v>
      </c>
      <c r="C7" s="68" t="s">
        <v>7</v>
      </c>
      <c r="D7" s="68" t="s">
        <v>6</v>
      </c>
      <c r="E7" s="68" t="s">
        <v>9</v>
      </c>
      <c r="F7" s="187" t="s">
        <v>91</v>
      </c>
      <c r="G7" s="188"/>
      <c r="H7" s="189"/>
      <c r="I7" s="190" t="s">
        <v>92</v>
      </c>
      <c r="J7" s="190" t="s">
        <v>93</v>
      </c>
      <c r="K7" s="193" t="s">
        <v>94</v>
      </c>
      <c r="L7" s="196" t="s">
        <v>13</v>
      </c>
      <c r="M7" s="69"/>
      <c r="N7" s="69"/>
      <c r="O7" s="69"/>
      <c r="P7" s="69"/>
      <c r="Q7" s="69"/>
      <c r="R7" s="69"/>
      <c r="S7" s="69"/>
      <c r="T7" s="69"/>
      <c r="U7" s="69"/>
      <c r="V7" s="69"/>
      <c r="W7" s="69"/>
      <c r="X7" s="69"/>
    </row>
    <row r="8" spans="1:24" s="58" customFormat="1" ht="18" x14ac:dyDescent="0.25">
      <c r="A8" s="185"/>
      <c r="B8" s="70" t="s">
        <v>14</v>
      </c>
      <c r="C8" s="70" t="s">
        <v>15</v>
      </c>
      <c r="D8" s="70" t="s">
        <v>15</v>
      </c>
      <c r="E8" s="70" t="s">
        <v>15</v>
      </c>
      <c r="F8" s="199" t="s">
        <v>95</v>
      </c>
      <c r="G8" s="200"/>
      <c r="H8" s="201"/>
      <c r="I8" s="191"/>
      <c r="J8" s="191"/>
      <c r="K8" s="194"/>
      <c r="L8" s="197"/>
      <c r="M8" s="69"/>
      <c r="N8" s="69"/>
      <c r="O8" s="69"/>
      <c r="P8" s="69"/>
      <c r="Q8" s="69"/>
      <c r="R8" s="69"/>
      <c r="S8" s="69"/>
      <c r="T8" s="69"/>
      <c r="U8" s="69"/>
      <c r="V8" s="69"/>
      <c r="W8" s="69"/>
      <c r="X8" s="69"/>
    </row>
    <row r="9" spans="1:24" s="58" customFormat="1" ht="32.25" customHeight="1" x14ac:dyDescent="0.25">
      <c r="A9" s="186"/>
      <c r="B9" s="71"/>
      <c r="C9" s="71" t="s">
        <v>18</v>
      </c>
      <c r="D9" s="71" t="s">
        <v>18</v>
      </c>
      <c r="E9" s="71" t="s">
        <v>18</v>
      </c>
      <c r="F9" s="202"/>
      <c r="G9" s="203"/>
      <c r="H9" s="204"/>
      <c r="I9" s="192"/>
      <c r="J9" s="192"/>
      <c r="K9" s="195"/>
      <c r="L9" s="198"/>
    </row>
    <row r="10" spans="1:24" s="58" customFormat="1" ht="0.75" customHeight="1" x14ac:dyDescent="0.25">
      <c r="A10" s="72"/>
      <c r="B10" s="71"/>
      <c r="C10" s="71"/>
      <c r="D10" s="71"/>
      <c r="E10" s="71"/>
      <c r="F10" s="71"/>
      <c r="G10" s="71"/>
      <c r="H10" s="71"/>
      <c r="I10" s="71"/>
      <c r="J10" s="73"/>
      <c r="K10" s="74"/>
      <c r="L10" s="74"/>
    </row>
    <row r="11" spans="1:24" s="58" customFormat="1" ht="20.100000000000001" customHeight="1" x14ac:dyDescent="0.3">
      <c r="A11" s="75" t="s">
        <v>117</v>
      </c>
      <c r="B11" s="76" t="s">
        <v>19</v>
      </c>
      <c r="C11" s="77">
        <v>3.95</v>
      </c>
      <c r="D11" s="77"/>
      <c r="E11" s="77">
        <v>3.95</v>
      </c>
      <c r="F11" s="169" t="s">
        <v>107</v>
      </c>
      <c r="G11" s="170"/>
      <c r="H11" s="171"/>
      <c r="I11" s="78" t="s">
        <v>85</v>
      </c>
      <c r="J11" s="79" t="s">
        <v>118</v>
      </c>
      <c r="K11" s="80" t="s">
        <v>119</v>
      </c>
      <c r="L11" s="80" t="s">
        <v>120</v>
      </c>
      <c r="N11" s="58" t="b">
        <f>OR(F11&lt;100,LEN(F11)=2)</f>
        <v>0</v>
      </c>
      <c r="O11" s="58" t="b">
        <f>OR(G11&lt;1000,LEN(G11)=3)</f>
        <v>1</v>
      </c>
      <c r="P11" s="58" t="b">
        <f>IF(H11&lt;1000,TRUE)</f>
        <v>1</v>
      </c>
      <c r="Q11" s="58" t="e">
        <f>OR(#REF!&lt;100000,LEN(#REF!)=5)</f>
        <v>#REF!</v>
      </c>
    </row>
    <row r="12" spans="1:24" s="58" customFormat="1" ht="20.100000000000001" customHeight="1" x14ac:dyDescent="0.3">
      <c r="A12" s="75"/>
      <c r="B12" s="76"/>
      <c r="C12" s="77"/>
      <c r="D12" s="77"/>
      <c r="E12" s="77"/>
      <c r="F12" s="81"/>
      <c r="G12" s="83"/>
      <c r="H12" s="82"/>
      <c r="I12" s="78"/>
      <c r="J12" s="79"/>
      <c r="K12" s="80"/>
      <c r="L12" s="80"/>
    </row>
    <row r="13" spans="1:24" s="58" customFormat="1" ht="20.100000000000001" customHeight="1" x14ac:dyDescent="0.3">
      <c r="A13" s="75"/>
      <c r="B13" s="76"/>
      <c r="C13" s="77"/>
      <c r="D13" s="77"/>
      <c r="E13" s="77"/>
      <c r="F13" s="81"/>
      <c r="G13" s="83"/>
      <c r="H13" s="82"/>
      <c r="I13" s="78"/>
      <c r="J13" s="79"/>
      <c r="K13" s="80"/>
      <c r="L13" s="80"/>
    </row>
    <row r="14" spans="1:24" s="58" customFormat="1" ht="20.100000000000001" customHeight="1" x14ac:dyDescent="0.3">
      <c r="A14" s="75"/>
      <c r="B14" s="76"/>
      <c r="C14" s="77"/>
      <c r="D14" s="77"/>
      <c r="E14" s="77"/>
      <c r="F14" s="81"/>
      <c r="G14" s="83"/>
      <c r="H14" s="82"/>
      <c r="I14" s="78"/>
      <c r="J14" s="79"/>
      <c r="K14" s="80"/>
      <c r="L14" s="80"/>
    </row>
    <row r="15" spans="1:24" s="58" customFormat="1" ht="20.100000000000001" customHeight="1" x14ac:dyDescent="0.3">
      <c r="A15" s="75"/>
      <c r="B15" s="76"/>
      <c r="C15" s="77"/>
      <c r="D15" s="77"/>
      <c r="E15" s="77"/>
      <c r="F15" s="81"/>
      <c r="G15" s="83"/>
      <c r="H15" s="82"/>
      <c r="I15" s="78"/>
      <c r="J15" s="79"/>
      <c r="K15" s="80"/>
      <c r="L15" s="80"/>
    </row>
    <row r="16" spans="1:24" s="58" customFormat="1" ht="20.100000000000001" customHeight="1" x14ac:dyDescent="0.3">
      <c r="A16" s="75"/>
      <c r="B16" s="76"/>
      <c r="C16" s="77"/>
      <c r="D16" s="77"/>
      <c r="E16" s="77"/>
      <c r="F16" s="81"/>
      <c r="G16" s="83"/>
      <c r="H16" s="82"/>
      <c r="I16" s="78"/>
      <c r="J16" s="79"/>
      <c r="K16" s="80"/>
      <c r="L16" s="80"/>
    </row>
    <row r="17" spans="1:17" s="58" customFormat="1" ht="20.100000000000001" customHeight="1" x14ac:dyDescent="0.3">
      <c r="A17" s="75"/>
      <c r="B17" s="76"/>
      <c r="C17" s="77"/>
      <c r="D17" s="77"/>
      <c r="E17" s="77"/>
      <c r="F17" s="81"/>
      <c r="G17" s="83"/>
      <c r="H17" s="82"/>
      <c r="I17" s="78"/>
      <c r="J17" s="79"/>
      <c r="K17" s="80"/>
      <c r="L17" s="80"/>
    </row>
    <row r="18" spans="1:17" s="58" customFormat="1" ht="20.100000000000001" customHeight="1" x14ac:dyDescent="0.3">
      <c r="A18" s="75"/>
      <c r="B18" s="76"/>
      <c r="C18" s="77"/>
      <c r="D18" s="77"/>
      <c r="E18" s="77"/>
      <c r="F18" s="81"/>
      <c r="G18" s="83"/>
      <c r="H18" s="82"/>
      <c r="I18" s="78"/>
      <c r="J18" s="79"/>
      <c r="K18" s="80"/>
      <c r="L18" s="80"/>
    </row>
    <row r="19" spans="1:17" s="58" customFormat="1" ht="20.100000000000001" customHeight="1" x14ac:dyDescent="0.3">
      <c r="A19" s="75"/>
      <c r="B19" s="76"/>
      <c r="C19" s="77"/>
      <c r="D19" s="77"/>
      <c r="E19" s="77"/>
      <c r="F19" s="81"/>
      <c r="G19" s="83"/>
      <c r="H19" s="82"/>
      <c r="I19" s="78"/>
      <c r="J19" s="79"/>
      <c r="K19" s="80"/>
      <c r="L19" s="80"/>
    </row>
    <row r="20" spans="1:17" s="58" customFormat="1" ht="20.100000000000001" customHeight="1" x14ac:dyDescent="0.3">
      <c r="A20" s="75"/>
      <c r="B20" s="76"/>
      <c r="C20" s="77"/>
      <c r="D20" s="77"/>
      <c r="E20" s="77"/>
      <c r="F20" s="169"/>
      <c r="G20" s="170"/>
      <c r="H20" s="171"/>
      <c r="I20" s="78"/>
      <c r="J20" s="79"/>
      <c r="K20" s="80"/>
      <c r="L20" s="80"/>
      <c r="N20" s="58" t="b">
        <f>OR(F20&lt;100,LEN(F20)=2)</f>
        <v>1</v>
      </c>
      <c r="O20" s="58" t="b">
        <f>OR(G20&lt;1000,LEN(G20)=3)</f>
        <v>1</v>
      </c>
      <c r="P20" s="58" t="b">
        <f>IF(H20&lt;1000,TRUE)</f>
        <v>1</v>
      </c>
      <c r="Q20" s="58" t="e">
        <f>OR(#REF!&lt;100000,LEN(#REF!)=5)</f>
        <v>#REF!</v>
      </c>
    </row>
    <row r="21" spans="1:17" s="58" customFormat="1" ht="20.100000000000001" customHeight="1" x14ac:dyDescent="0.3">
      <c r="A21" s="75"/>
      <c r="B21" s="76"/>
      <c r="C21" s="77"/>
      <c r="D21" s="77"/>
      <c r="E21" s="77"/>
      <c r="F21" s="169"/>
      <c r="G21" s="170"/>
      <c r="H21" s="171"/>
      <c r="I21" s="78"/>
      <c r="J21" s="79"/>
      <c r="K21" s="80"/>
      <c r="L21" s="80"/>
      <c r="N21" s="58" t="b">
        <f>OR(F21&lt;100,LEN(F21)=2)</f>
        <v>1</v>
      </c>
      <c r="O21" s="58" t="b">
        <f>OR(G21&lt;1000,LEN(G21)=3)</f>
        <v>1</v>
      </c>
      <c r="P21" s="58" t="b">
        <f>IF(H21&lt;1000,TRUE)</f>
        <v>1</v>
      </c>
      <c r="Q21" s="58" t="e">
        <f>OR(#REF!&lt;100000,LEN(#REF!)=5)</f>
        <v>#REF!</v>
      </c>
    </row>
    <row r="22" spans="1:17" s="58" customFormat="1" ht="20.100000000000001" customHeight="1" thickBot="1" x14ac:dyDescent="0.3">
      <c r="A22" s="172" t="s">
        <v>96</v>
      </c>
      <c r="B22" s="173"/>
      <c r="C22" s="84">
        <f>SUM(C11:C21)</f>
        <v>3.95</v>
      </c>
      <c r="D22" s="84">
        <f>SUM(D11:D21)</f>
        <v>0</v>
      </c>
      <c r="E22" s="84">
        <f>SUM(E11:E21)</f>
        <v>3.95</v>
      </c>
      <c r="F22" s="174"/>
      <c r="G22" s="175"/>
      <c r="H22" s="176"/>
      <c r="I22" s="85"/>
      <c r="J22" s="86"/>
      <c r="K22" s="87"/>
      <c r="L22" s="88"/>
    </row>
    <row r="25" spans="1:17" s="89" customFormat="1" ht="15.75" x14ac:dyDescent="0.25">
      <c r="B25" s="177" t="s">
        <v>97</v>
      </c>
      <c r="C25" s="178"/>
    </row>
    <row r="26" spans="1:17" s="89" customFormat="1" ht="15" x14ac:dyDescent="0.2">
      <c r="B26" s="90" t="s">
        <v>24</v>
      </c>
      <c r="C26" s="91" t="s">
        <v>25</v>
      </c>
    </row>
    <row r="27" spans="1:17" s="89" customFormat="1" ht="15" x14ac:dyDescent="0.2">
      <c r="B27" s="90" t="s">
        <v>19</v>
      </c>
      <c r="C27" s="91" t="s">
        <v>26</v>
      </c>
    </row>
    <row r="28" spans="1:17" s="89" customFormat="1" ht="15" x14ac:dyDescent="0.2">
      <c r="B28" s="90" t="s">
        <v>27</v>
      </c>
      <c r="C28" s="91" t="s">
        <v>98</v>
      </c>
    </row>
    <row r="29" spans="1:17" s="89" customFormat="1" ht="15" x14ac:dyDescent="0.2">
      <c r="B29" s="90" t="s">
        <v>83</v>
      </c>
      <c r="C29" s="91" t="s">
        <v>99</v>
      </c>
    </row>
    <row r="30" spans="1:17" s="89" customFormat="1" ht="15" x14ac:dyDescent="0.2">
      <c r="B30" s="92" t="s">
        <v>21</v>
      </c>
      <c r="C30" s="93" t="s">
        <v>29</v>
      </c>
    </row>
    <row r="33" spans="2:3" x14ac:dyDescent="0.2">
      <c r="B33" s="168"/>
      <c r="C33" s="168"/>
    </row>
  </sheetData>
  <mergeCells count="17">
    <mergeCell ref="B33:C33"/>
    <mergeCell ref="F8:H9"/>
    <mergeCell ref="F11:H11"/>
    <mergeCell ref="F20:H20"/>
    <mergeCell ref="F21:H21"/>
    <mergeCell ref="A22:B22"/>
    <mergeCell ref="F22:H22"/>
    <mergeCell ref="B25:C25"/>
    <mergeCell ref="B1:D1"/>
    <mergeCell ref="B2:D2"/>
    <mergeCell ref="A5:L5"/>
    <mergeCell ref="A7:A9"/>
    <mergeCell ref="F7:H7"/>
    <mergeCell ref="I7:I9"/>
    <mergeCell ref="J7:J9"/>
    <mergeCell ref="K7:K9"/>
    <mergeCell ref="L7:L9"/>
  </mergeCells>
  <conditionalFormatting sqref="A11:A21">
    <cfRule type="expression" dxfId="107" priority="8" stopIfTrue="1">
      <formula>AND(NOT(ISBLANK(C11)),ISBLANK(A11))</formula>
    </cfRule>
  </conditionalFormatting>
  <conditionalFormatting sqref="B11:B21">
    <cfRule type="expression" dxfId="106" priority="7" stopIfTrue="1">
      <formula>AND(NOT(ISBLANK(C11)),ISBLANK(B11))</formula>
    </cfRule>
  </conditionalFormatting>
  <conditionalFormatting sqref="B1:D2">
    <cfRule type="expression" dxfId="105" priority="6" stopIfTrue="1">
      <formula>ISBLANK(B1)</formula>
    </cfRule>
  </conditionalFormatting>
  <conditionalFormatting sqref="C3">
    <cfRule type="expression" dxfId="104" priority="5" stopIfTrue="1">
      <formula>ISBLANK(C3)</formula>
    </cfRule>
  </conditionalFormatting>
  <conditionalFormatting sqref="E3">
    <cfRule type="expression" dxfId="103" priority="1" stopIfTrue="1">
      <formula>ISBLANK(E3)</formula>
    </cfRule>
  </conditionalFormatting>
  <conditionalFormatting sqref="I11:I21">
    <cfRule type="expression" priority="2" stopIfTrue="1">
      <formula>AND(SUM($N11:$R11)&gt;0,NOT(ISBLANK(I11)))</formula>
    </cfRule>
    <cfRule type="expression" dxfId="102" priority="3" stopIfTrue="1">
      <formula>SUM($N11:$R11)&gt;0</formula>
    </cfRule>
  </conditionalFormatting>
  <conditionalFormatting sqref="J11:L21">
    <cfRule type="expression" dxfId="101" priority="4" stopIfTrue="1">
      <formula>AND(NOT(ISBLANK($C11)),ISBLANK(J11))</formula>
    </cfRule>
  </conditionalFormatting>
  <dataValidations count="3">
    <dataValidation type="textLength" operator="lessThan" allowBlank="1" showInputMessage="1" showErrorMessage="1" sqref="B2:D2" xr:uid="{37408EE6-5A6C-417A-8D0E-277C8A360C41}">
      <formula1>250</formula1>
    </dataValidation>
    <dataValidation type="date" allowBlank="1" showInputMessage="1" showErrorMessage="1" sqref="E3 C3" xr:uid="{7443E95A-ED6C-41B0-BFB1-043A8EFC4524}">
      <formula1>44938</formula1>
      <formula2>73031</formula2>
    </dataValidation>
    <dataValidation type="list" allowBlank="1" showInputMessage="1" showErrorMessage="1" sqref="B11:B21" xr:uid="{893834A1-2C58-49C5-81F1-C2928D7A4D7E}">
      <formula1>$B$26:$B$30</formula1>
    </dataValidation>
  </dataValidations>
  <pageMargins left="0.7" right="0.7" top="0.75" bottom="0.75" header="0.3" footer="0.3"/>
  <pageSetup orientation="portrait"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FAB661-05B6-4803-9589-33E5641F02DC}">
  <sheetPr>
    <tabColor theme="4"/>
  </sheetPr>
  <dimension ref="A1:X33"/>
  <sheetViews>
    <sheetView workbookViewId="0">
      <selection activeCell="A30" sqref="A1:L30"/>
    </sheetView>
  </sheetViews>
  <sheetFormatPr defaultColWidth="9.140625" defaultRowHeight="12.75" outlineLevelCol="1" x14ac:dyDescent="0.2"/>
  <cols>
    <col min="1" max="1" width="20.7109375" customWidth="1"/>
    <col min="2" max="2" width="10.7109375" customWidth="1"/>
    <col min="3" max="3" width="22.7109375" customWidth="1"/>
    <col min="4" max="5" width="20.7109375" customWidth="1"/>
    <col min="6" max="6" width="8.42578125" customWidth="1"/>
    <col min="7" max="7" width="9" customWidth="1"/>
    <col min="8" max="8" width="11.7109375" bestFit="1" customWidth="1"/>
    <col min="9" max="9" width="29.7109375" customWidth="1"/>
    <col min="10" max="10" width="60.42578125" bestFit="1" customWidth="1"/>
    <col min="11" max="11" width="27.42578125" customWidth="1"/>
    <col min="12" max="12" width="36.42578125" bestFit="1" customWidth="1"/>
    <col min="14" max="17" width="0" hidden="1" customWidth="1" outlineLevel="1"/>
    <col min="18" max="18" width="9.140625" collapsed="1"/>
  </cols>
  <sheetData>
    <row r="1" spans="1:24" s="58" customFormat="1" ht="36.75" customHeight="1" x14ac:dyDescent="0.25">
      <c r="A1" s="55" t="s">
        <v>86</v>
      </c>
      <c r="B1" s="179" t="s">
        <v>84</v>
      </c>
      <c r="C1" s="180"/>
      <c r="D1" s="180"/>
      <c r="E1" s="56"/>
      <c r="F1" s="56"/>
      <c r="G1" s="56"/>
      <c r="H1" s="56"/>
      <c r="I1" s="56"/>
      <c r="J1" s="57"/>
      <c r="K1" s="57"/>
      <c r="L1" s="57"/>
    </row>
    <row r="2" spans="1:24" s="58" customFormat="1" ht="36.75" customHeight="1" x14ac:dyDescent="0.25">
      <c r="A2" s="59" t="s">
        <v>87</v>
      </c>
      <c r="B2" s="179" t="s">
        <v>85</v>
      </c>
      <c r="C2" s="180"/>
      <c r="D2" s="180"/>
      <c r="E2" s="60"/>
      <c r="F2" s="60"/>
      <c r="G2" s="60"/>
      <c r="H2" s="60"/>
      <c r="I2" s="60"/>
    </row>
    <row r="3" spans="1:24" s="58" customFormat="1" ht="36" customHeight="1" x14ac:dyDescent="0.25">
      <c r="A3" s="61" t="s">
        <v>88</v>
      </c>
      <c r="B3" s="62" t="s">
        <v>3</v>
      </c>
      <c r="C3" s="63">
        <v>45089</v>
      </c>
      <c r="D3" s="62" t="s">
        <v>4</v>
      </c>
      <c r="E3" s="63">
        <v>45118</v>
      </c>
      <c r="F3" s="64"/>
    </row>
    <row r="4" spans="1:24" s="58" customFormat="1" ht="21.75" customHeight="1" thickBot="1" x14ac:dyDescent="0.3">
      <c r="A4" s="65"/>
      <c r="B4" s="65"/>
      <c r="C4" s="65"/>
      <c r="D4" s="65"/>
      <c r="E4" s="65"/>
      <c r="F4" s="66"/>
      <c r="G4" s="66"/>
      <c r="H4" s="66"/>
      <c r="I4" s="65"/>
      <c r="J4" s="65"/>
      <c r="K4" s="65"/>
    </row>
    <row r="5" spans="1:24" s="58" customFormat="1" ht="36" customHeight="1" thickBot="1" x14ac:dyDescent="0.3">
      <c r="A5" s="181" t="s">
        <v>89</v>
      </c>
      <c r="B5" s="182"/>
      <c r="C5" s="182"/>
      <c r="D5" s="182"/>
      <c r="E5" s="182"/>
      <c r="F5" s="182"/>
      <c r="G5" s="182"/>
      <c r="H5" s="182"/>
      <c r="I5" s="182"/>
      <c r="J5" s="182"/>
      <c r="K5" s="182"/>
      <c r="L5" s="183"/>
    </row>
    <row r="6" spans="1:24" s="58" customFormat="1" ht="21.75" customHeight="1" x14ac:dyDescent="0.25">
      <c r="A6" s="65"/>
      <c r="B6" s="65"/>
      <c r="C6" s="65"/>
      <c r="D6" s="65"/>
      <c r="E6" s="65"/>
      <c r="F6" s="66"/>
      <c r="G6" s="66"/>
      <c r="H6" s="66"/>
      <c r="I6" s="65"/>
      <c r="J6" s="65"/>
      <c r="K6" s="65"/>
      <c r="L6" s="67"/>
    </row>
    <row r="7" spans="1:24" s="58" customFormat="1" ht="18" x14ac:dyDescent="0.25">
      <c r="A7" s="184" t="s">
        <v>90</v>
      </c>
      <c r="B7" s="68" t="s">
        <v>6</v>
      </c>
      <c r="C7" s="68" t="s">
        <v>7</v>
      </c>
      <c r="D7" s="68" t="s">
        <v>6</v>
      </c>
      <c r="E7" s="68" t="s">
        <v>9</v>
      </c>
      <c r="F7" s="187" t="s">
        <v>91</v>
      </c>
      <c r="G7" s="188"/>
      <c r="H7" s="189"/>
      <c r="I7" s="190" t="s">
        <v>92</v>
      </c>
      <c r="J7" s="190" t="s">
        <v>93</v>
      </c>
      <c r="K7" s="193" t="s">
        <v>94</v>
      </c>
      <c r="L7" s="196" t="s">
        <v>13</v>
      </c>
      <c r="M7" s="69"/>
      <c r="N7" s="69"/>
      <c r="O7" s="69"/>
      <c r="P7" s="69"/>
      <c r="Q7" s="69"/>
      <c r="R7" s="69"/>
      <c r="S7" s="69"/>
      <c r="T7" s="69"/>
      <c r="U7" s="69"/>
      <c r="V7" s="69"/>
      <c r="W7" s="69"/>
      <c r="X7" s="69"/>
    </row>
    <row r="8" spans="1:24" s="58" customFormat="1" ht="18" x14ac:dyDescent="0.25">
      <c r="A8" s="185"/>
      <c r="B8" s="70" t="s">
        <v>14</v>
      </c>
      <c r="C8" s="70" t="s">
        <v>15</v>
      </c>
      <c r="D8" s="70" t="s">
        <v>15</v>
      </c>
      <c r="E8" s="70" t="s">
        <v>15</v>
      </c>
      <c r="F8" s="199" t="s">
        <v>95</v>
      </c>
      <c r="G8" s="200"/>
      <c r="H8" s="201"/>
      <c r="I8" s="191"/>
      <c r="J8" s="191"/>
      <c r="K8" s="194"/>
      <c r="L8" s="197"/>
      <c r="M8" s="69"/>
      <c r="N8" s="69"/>
      <c r="O8" s="69"/>
      <c r="P8" s="69"/>
      <c r="Q8" s="69"/>
      <c r="R8" s="69"/>
      <c r="S8" s="69"/>
      <c r="T8" s="69"/>
      <c r="U8" s="69"/>
      <c r="V8" s="69"/>
      <c r="W8" s="69"/>
      <c r="X8" s="69"/>
    </row>
    <row r="9" spans="1:24" s="58" customFormat="1" ht="32.25" customHeight="1" x14ac:dyDescent="0.25">
      <c r="A9" s="186"/>
      <c r="B9" s="71"/>
      <c r="C9" s="71" t="s">
        <v>18</v>
      </c>
      <c r="D9" s="71" t="s">
        <v>18</v>
      </c>
      <c r="E9" s="71" t="s">
        <v>18</v>
      </c>
      <c r="F9" s="202"/>
      <c r="G9" s="203"/>
      <c r="H9" s="204"/>
      <c r="I9" s="192"/>
      <c r="J9" s="192"/>
      <c r="K9" s="195"/>
      <c r="L9" s="198"/>
    </row>
    <row r="10" spans="1:24" s="58" customFormat="1" ht="0.75" customHeight="1" x14ac:dyDescent="0.25">
      <c r="A10" s="72"/>
      <c r="B10" s="71"/>
      <c r="C10" s="71"/>
      <c r="D10" s="71"/>
      <c r="E10" s="71"/>
      <c r="F10" s="71"/>
      <c r="G10" s="71"/>
      <c r="H10" s="71"/>
      <c r="I10" s="71"/>
      <c r="J10" s="73"/>
      <c r="K10" s="74"/>
      <c r="L10" s="74"/>
    </row>
    <row r="11" spans="1:24" s="58" customFormat="1" ht="20.100000000000001" customHeight="1" x14ac:dyDescent="0.3">
      <c r="A11" s="75" t="s">
        <v>121</v>
      </c>
      <c r="B11" s="76" t="s">
        <v>27</v>
      </c>
      <c r="C11" s="77">
        <v>7.85</v>
      </c>
      <c r="D11" s="77">
        <v>1.31</v>
      </c>
      <c r="E11" s="77">
        <v>6.54</v>
      </c>
      <c r="F11" s="169" t="s">
        <v>107</v>
      </c>
      <c r="G11" s="170"/>
      <c r="H11" s="171"/>
      <c r="I11" s="78" t="s">
        <v>122</v>
      </c>
      <c r="J11" s="79" t="s">
        <v>123</v>
      </c>
      <c r="K11" s="80" t="s">
        <v>124</v>
      </c>
      <c r="L11" s="80" t="s">
        <v>100</v>
      </c>
      <c r="N11" s="58" t="b">
        <f>OR(F11&lt;100,LEN(F11)=2)</f>
        <v>0</v>
      </c>
      <c r="O11" s="58" t="b">
        <f>OR(G11&lt;1000,LEN(G11)=3)</f>
        <v>1</v>
      </c>
      <c r="P11" s="58" t="b">
        <f>IF(H11&lt;1000,TRUE)</f>
        <v>1</v>
      </c>
      <c r="Q11" s="58" t="e">
        <f>OR(#REF!&lt;100000,LEN(#REF!)=5)</f>
        <v>#REF!</v>
      </c>
    </row>
    <row r="12" spans="1:24" s="58" customFormat="1" ht="20.100000000000001" customHeight="1" x14ac:dyDescent="0.3">
      <c r="A12" s="75" t="s">
        <v>125</v>
      </c>
      <c r="B12" s="76" t="s">
        <v>27</v>
      </c>
      <c r="C12" s="77">
        <v>8.1</v>
      </c>
      <c r="D12" s="77">
        <v>1.35</v>
      </c>
      <c r="E12" s="77">
        <v>6.75</v>
      </c>
      <c r="F12" s="81" t="s">
        <v>107</v>
      </c>
      <c r="G12" s="83"/>
      <c r="H12" s="82"/>
      <c r="I12" s="78" t="s">
        <v>122</v>
      </c>
      <c r="J12" s="79" t="s">
        <v>126</v>
      </c>
      <c r="K12" s="80" t="s">
        <v>124</v>
      </c>
      <c r="L12" s="80" t="s">
        <v>100</v>
      </c>
    </row>
    <row r="13" spans="1:24" s="58" customFormat="1" ht="20.100000000000001" customHeight="1" x14ac:dyDescent="0.3">
      <c r="A13" s="75"/>
      <c r="B13" s="76"/>
      <c r="C13" s="77"/>
      <c r="D13" s="77"/>
      <c r="E13" s="77"/>
      <c r="F13" s="81"/>
      <c r="G13" s="83"/>
      <c r="H13" s="82"/>
      <c r="I13" s="78"/>
      <c r="J13" s="79"/>
      <c r="K13" s="80"/>
      <c r="L13" s="80"/>
    </row>
    <row r="14" spans="1:24" s="58" customFormat="1" ht="20.100000000000001" customHeight="1" x14ac:dyDescent="0.3">
      <c r="A14" s="75"/>
      <c r="B14" s="76"/>
      <c r="C14" s="77"/>
      <c r="D14" s="77"/>
      <c r="E14" s="77"/>
      <c r="F14" s="81"/>
      <c r="G14" s="83"/>
      <c r="H14" s="82"/>
      <c r="I14" s="78"/>
      <c r="J14" s="79"/>
      <c r="K14" s="80"/>
      <c r="L14" s="80"/>
    </row>
    <row r="15" spans="1:24" s="58" customFormat="1" ht="20.100000000000001" customHeight="1" x14ac:dyDescent="0.3">
      <c r="A15" s="75"/>
      <c r="B15" s="76"/>
      <c r="C15" s="77"/>
      <c r="D15" s="77"/>
      <c r="E15" s="77"/>
      <c r="F15" s="81"/>
      <c r="G15" s="83"/>
      <c r="H15" s="82"/>
      <c r="I15" s="78"/>
      <c r="J15" s="79"/>
      <c r="K15" s="80"/>
      <c r="L15" s="80"/>
    </row>
    <row r="16" spans="1:24" s="58" customFormat="1" ht="20.100000000000001" customHeight="1" x14ac:dyDescent="0.3">
      <c r="A16" s="75"/>
      <c r="B16" s="76"/>
      <c r="C16" s="77"/>
      <c r="D16" s="77"/>
      <c r="E16" s="77"/>
      <c r="F16" s="81"/>
      <c r="G16" s="83"/>
      <c r="H16" s="82"/>
      <c r="I16" s="78"/>
      <c r="J16" s="79"/>
      <c r="K16" s="80"/>
      <c r="L16" s="80"/>
    </row>
    <row r="17" spans="1:17" s="58" customFormat="1" ht="20.100000000000001" customHeight="1" x14ac:dyDescent="0.3">
      <c r="A17" s="75"/>
      <c r="B17" s="76"/>
      <c r="C17" s="77"/>
      <c r="D17" s="77"/>
      <c r="E17" s="77"/>
      <c r="F17" s="81"/>
      <c r="G17" s="83"/>
      <c r="H17" s="82"/>
      <c r="I17" s="78"/>
      <c r="J17" s="79"/>
      <c r="K17" s="80"/>
      <c r="L17" s="80"/>
    </row>
    <row r="18" spans="1:17" s="58" customFormat="1" ht="20.100000000000001" customHeight="1" x14ac:dyDescent="0.3">
      <c r="A18" s="75"/>
      <c r="B18" s="76"/>
      <c r="C18" s="77"/>
      <c r="D18" s="77"/>
      <c r="E18" s="77"/>
      <c r="F18" s="81"/>
      <c r="G18" s="83"/>
      <c r="H18" s="82"/>
      <c r="I18" s="78"/>
      <c r="J18" s="79"/>
      <c r="K18" s="80"/>
      <c r="L18" s="80"/>
    </row>
    <row r="19" spans="1:17" s="58" customFormat="1" ht="20.100000000000001" customHeight="1" x14ac:dyDescent="0.3">
      <c r="A19" s="75"/>
      <c r="B19" s="76"/>
      <c r="C19" s="77"/>
      <c r="D19" s="77"/>
      <c r="E19" s="77"/>
      <c r="F19" s="81"/>
      <c r="G19" s="83"/>
      <c r="H19" s="82"/>
      <c r="I19" s="78"/>
      <c r="J19" s="79"/>
      <c r="K19" s="80"/>
      <c r="L19" s="80"/>
    </row>
    <row r="20" spans="1:17" s="58" customFormat="1" ht="20.100000000000001" customHeight="1" x14ac:dyDescent="0.3">
      <c r="A20" s="75"/>
      <c r="B20" s="76"/>
      <c r="C20" s="77"/>
      <c r="D20" s="77"/>
      <c r="E20" s="77"/>
      <c r="F20" s="169"/>
      <c r="G20" s="170"/>
      <c r="H20" s="171"/>
      <c r="I20" s="78"/>
      <c r="J20" s="79"/>
      <c r="K20" s="80"/>
      <c r="L20" s="80"/>
      <c r="N20" s="58" t="b">
        <f>OR(F20&lt;100,LEN(F20)=2)</f>
        <v>1</v>
      </c>
      <c r="O20" s="58" t="b">
        <f>OR(G20&lt;1000,LEN(G20)=3)</f>
        <v>1</v>
      </c>
      <c r="P20" s="58" t="b">
        <f>IF(H20&lt;1000,TRUE)</f>
        <v>1</v>
      </c>
      <c r="Q20" s="58" t="e">
        <f>OR(#REF!&lt;100000,LEN(#REF!)=5)</f>
        <v>#REF!</v>
      </c>
    </row>
    <row r="21" spans="1:17" s="58" customFormat="1" ht="20.100000000000001" customHeight="1" x14ac:dyDescent="0.3">
      <c r="A21" s="75"/>
      <c r="B21" s="76"/>
      <c r="C21" s="77"/>
      <c r="D21" s="77"/>
      <c r="E21" s="77"/>
      <c r="F21" s="169"/>
      <c r="G21" s="170"/>
      <c r="H21" s="171"/>
      <c r="I21" s="78"/>
      <c r="J21" s="79"/>
      <c r="K21" s="80"/>
      <c r="L21" s="80"/>
      <c r="N21" s="58" t="b">
        <f>OR(F21&lt;100,LEN(F21)=2)</f>
        <v>1</v>
      </c>
      <c r="O21" s="58" t="b">
        <f>OR(G21&lt;1000,LEN(G21)=3)</f>
        <v>1</v>
      </c>
      <c r="P21" s="58" t="b">
        <f>IF(H21&lt;1000,TRUE)</f>
        <v>1</v>
      </c>
      <c r="Q21" s="58" t="e">
        <f>OR(#REF!&lt;100000,LEN(#REF!)=5)</f>
        <v>#REF!</v>
      </c>
    </row>
    <row r="22" spans="1:17" s="58" customFormat="1" ht="20.100000000000001" customHeight="1" thickBot="1" x14ac:dyDescent="0.3">
      <c r="A22" s="172" t="s">
        <v>96</v>
      </c>
      <c r="B22" s="173"/>
      <c r="C22" s="84">
        <f>SUM(C11:C21)</f>
        <v>15.95</v>
      </c>
      <c r="D22" s="84">
        <f>SUM(D11:D21)</f>
        <v>2.66</v>
      </c>
      <c r="E22" s="84">
        <f>SUM(E11:E21)</f>
        <v>13.29</v>
      </c>
      <c r="F22" s="174"/>
      <c r="G22" s="175"/>
      <c r="H22" s="176"/>
      <c r="I22" s="85"/>
      <c r="J22" s="86"/>
      <c r="K22" s="87"/>
      <c r="L22" s="88"/>
    </row>
    <row r="25" spans="1:17" s="89" customFormat="1" ht="15.75" x14ac:dyDescent="0.25">
      <c r="B25" s="177" t="s">
        <v>97</v>
      </c>
      <c r="C25" s="178"/>
    </row>
    <row r="26" spans="1:17" s="89" customFormat="1" ht="15" x14ac:dyDescent="0.2">
      <c r="B26" s="90" t="s">
        <v>24</v>
      </c>
      <c r="C26" s="91" t="s">
        <v>25</v>
      </c>
    </row>
    <row r="27" spans="1:17" s="89" customFormat="1" ht="15" x14ac:dyDescent="0.2">
      <c r="B27" s="90" t="s">
        <v>19</v>
      </c>
      <c r="C27" s="91" t="s">
        <v>26</v>
      </c>
    </row>
    <row r="28" spans="1:17" s="89" customFormat="1" ht="15" x14ac:dyDescent="0.2">
      <c r="B28" s="90" t="s">
        <v>27</v>
      </c>
      <c r="C28" s="91" t="s">
        <v>98</v>
      </c>
    </row>
    <row r="29" spans="1:17" s="89" customFormat="1" ht="15" x14ac:dyDescent="0.2">
      <c r="B29" s="90" t="s">
        <v>83</v>
      </c>
      <c r="C29" s="91" t="s">
        <v>99</v>
      </c>
    </row>
    <row r="30" spans="1:17" s="89" customFormat="1" ht="15" x14ac:dyDescent="0.2">
      <c r="B30" s="92" t="s">
        <v>21</v>
      </c>
      <c r="C30" s="93" t="s">
        <v>29</v>
      </c>
    </row>
    <row r="33" spans="2:3" x14ac:dyDescent="0.2">
      <c r="B33" s="168"/>
      <c r="C33" s="168"/>
    </row>
  </sheetData>
  <mergeCells count="17">
    <mergeCell ref="F21:H21"/>
    <mergeCell ref="A22:B22"/>
    <mergeCell ref="F22:H22"/>
    <mergeCell ref="B25:C25"/>
    <mergeCell ref="B33:C33"/>
    <mergeCell ref="F11:H11"/>
    <mergeCell ref="F20:H20"/>
    <mergeCell ref="B1:D1"/>
    <mergeCell ref="B2:D2"/>
    <mergeCell ref="A5:L5"/>
    <mergeCell ref="A7:A9"/>
    <mergeCell ref="F7:H7"/>
    <mergeCell ref="I7:I9"/>
    <mergeCell ref="J7:J9"/>
    <mergeCell ref="K7:K9"/>
    <mergeCell ref="L7:L9"/>
    <mergeCell ref="F8:H9"/>
  </mergeCells>
  <conditionalFormatting sqref="A11:A21">
    <cfRule type="expression" dxfId="100" priority="8" stopIfTrue="1">
      <formula>AND(NOT(ISBLANK(C11)),ISBLANK(A11))</formula>
    </cfRule>
  </conditionalFormatting>
  <conditionalFormatting sqref="B11:B21">
    <cfRule type="expression" dxfId="99" priority="7" stopIfTrue="1">
      <formula>AND(NOT(ISBLANK(C11)),ISBLANK(B11))</formula>
    </cfRule>
  </conditionalFormatting>
  <conditionalFormatting sqref="B1:D2">
    <cfRule type="expression" dxfId="98" priority="6" stopIfTrue="1">
      <formula>ISBLANK(B1)</formula>
    </cfRule>
  </conditionalFormatting>
  <conditionalFormatting sqref="C3">
    <cfRule type="expression" dxfId="97" priority="5" stopIfTrue="1">
      <formula>ISBLANK(C3)</formula>
    </cfRule>
  </conditionalFormatting>
  <conditionalFormatting sqref="E3">
    <cfRule type="expression" dxfId="96" priority="1" stopIfTrue="1">
      <formula>ISBLANK(E3)</formula>
    </cfRule>
  </conditionalFormatting>
  <conditionalFormatting sqref="I11:I21">
    <cfRule type="expression" priority="2" stopIfTrue="1">
      <formula>AND(SUM($N11:$R11)&gt;0,NOT(ISBLANK(I11)))</formula>
    </cfRule>
    <cfRule type="expression" dxfId="95" priority="3" stopIfTrue="1">
      <formula>SUM($N11:$R11)&gt;0</formula>
    </cfRule>
  </conditionalFormatting>
  <conditionalFormatting sqref="J11:L21">
    <cfRule type="expression" dxfId="94" priority="4" stopIfTrue="1">
      <formula>AND(NOT(ISBLANK($C11)),ISBLANK(J11))</formula>
    </cfRule>
  </conditionalFormatting>
  <dataValidations count="3">
    <dataValidation type="textLength" operator="lessThan" allowBlank="1" showInputMessage="1" showErrorMessage="1" sqref="B2:D2" xr:uid="{FA8306EA-88FD-47BB-84BA-10D84783B997}">
      <formula1>250</formula1>
    </dataValidation>
    <dataValidation type="date" allowBlank="1" showInputMessage="1" showErrorMessage="1" sqref="E3 C3" xr:uid="{80856FB0-9523-4BA6-BF3A-8CE181DA6AAE}">
      <formula1>44938</formula1>
      <formula2>73031</formula2>
    </dataValidation>
    <dataValidation type="list" allowBlank="1" showInputMessage="1" showErrorMessage="1" sqref="B11:B21" xr:uid="{EC93BC48-1714-40C1-BCDD-87E73AD5A651}">
      <formula1>$B$26:$B$30</formula1>
    </dataValidation>
  </dataValidations>
  <pageMargins left="0.7" right="0.7" top="0.75" bottom="0.75" header="0.3" footer="0.3"/>
  <pageSetup orientation="portrait"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3E8CF2-D8DF-4C42-850B-3FE412A06482}">
  <sheetPr>
    <tabColor theme="4"/>
  </sheetPr>
  <dimension ref="A1:X33"/>
  <sheetViews>
    <sheetView zoomScale="55" zoomScaleNormal="55" workbookViewId="0">
      <selection activeCell="A31" sqref="A1:L31"/>
    </sheetView>
  </sheetViews>
  <sheetFormatPr defaultColWidth="9.140625" defaultRowHeight="12.75" outlineLevelCol="1" x14ac:dyDescent="0.2"/>
  <cols>
    <col min="1" max="1" width="20.7109375" customWidth="1"/>
    <col min="2" max="2" width="10.7109375" customWidth="1"/>
    <col min="3" max="3" width="22.7109375" customWidth="1"/>
    <col min="4" max="5" width="20.7109375" customWidth="1"/>
    <col min="6" max="6" width="8.42578125" customWidth="1"/>
    <col min="7" max="7" width="9" customWidth="1"/>
    <col min="8" max="8" width="11.7109375" bestFit="1" customWidth="1"/>
    <col min="9" max="9" width="29.7109375" customWidth="1"/>
    <col min="10" max="10" width="60.42578125" bestFit="1" customWidth="1"/>
    <col min="11" max="11" width="27.42578125" customWidth="1"/>
    <col min="12" max="12" width="36.42578125" bestFit="1" customWidth="1"/>
    <col min="14" max="17" width="0" hidden="1" customWidth="1" outlineLevel="1"/>
    <col min="18" max="18" width="9.140625" collapsed="1"/>
  </cols>
  <sheetData>
    <row r="1" spans="1:24" s="58" customFormat="1" ht="36.75" customHeight="1" x14ac:dyDescent="0.25">
      <c r="A1" s="55" t="s">
        <v>86</v>
      </c>
      <c r="B1" s="179" t="s">
        <v>84</v>
      </c>
      <c r="C1" s="180"/>
      <c r="D1" s="180"/>
      <c r="E1" s="56"/>
      <c r="F1" s="56"/>
      <c r="G1" s="56"/>
      <c r="H1" s="56"/>
      <c r="I1" s="56"/>
      <c r="J1" s="57"/>
      <c r="K1" s="57"/>
      <c r="L1" s="57"/>
    </row>
    <row r="2" spans="1:24" s="58" customFormat="1" ht="36.75" customHeight="1" x14ac:dyDescent="0.25">
      <c r="A2" s="59" t="s">
        <v>87</v>
      </c>
      <c r="B2" s="179" t="s">
        <v>85</v>
      </c>
      <c r="C2" s="180"/>
      <c r="D2" s="180"/>
      <c r="E2" s="60"/>
      <c r="F2" s="60"/>
      <c r="G2" s="60"/>
      <c r="H2" s="60"/>
      <c r="I2" s="60"/>
    </row>
    <row r="3" spans="1:24" s="58" customFormat="1" ht="36" customHeight="1" x14ac:dyDescent="0.25">
      <c r="A3" s="61" t="s">
        <v>88</v>
      </c>
      <c r="B3" s="62" t="s">
        <v>3</v>
      </c>
      <c r="C3" s="63">
        <v>45089</v>
      </c>
      <c r="D3" s="62" t="s">
        <v>4</v>
      </c>
      <c r="E3" s="63">
        <v>45118</v>
      </c>
      <c r="F3" s="64"/>
    </row>
    <row r="4" spans="1:24" s="58" customFormat="1" ht="21.75" customHeight="1" thickBot="1" x14ac:dyDescent="0.3">
      <c r="A4" s="65"/>
      <c r="B4" s="65"/>
      <c r="C4" s="65"/>
      <c r="D4" s="65"/>
      <c r="E4" s="65"/>
      <c r="F4" s="66"/>
      <c r="G4" s="66"/>
      <c r="H4" s="66"/>
      <c r="I4" s="65"/>
      <c r="J4" s="65"/>
      <c r="K4" s="65"/>
    </row>
    <row r="5" spans="1:24" s="58" customFormat="1" ht="36" customHeight="1" thickBot="1" x14ac:dyDescent="0.3">
      <c r="A5" s="181" t="s">
        <v>89</v>
      </c>
      <c r="B5" s="182"/>
      <c r="C5" s="182"/>
      <c r="D5" s="182"/>
      <c r="E5" s="182"/>
      <c r="F5" s="182"/>
      <c r="G5" s="182"/>
      <c r="H5" s="182"/>
      <c r="I5" s="182"/>
      <c r="J5" s="182"/>
      <c r="K5" s="182"/>
      <c r="L5" s="183"/>
    </row>
    <row r="6" spans="1:24" s="58" customFormat="1" ht="21.75" customHeight="1" x14ac:dyDescent="0.25">
      <c r="A6" s="65"/>
      <c r="B6" s="65"/>
      <c r="C6" s="65"/>
      <c r="D6" s="65"/>
      <c r="E6" s="65"/>
      <c r="F6" s="66"/>
      <c r="G6" s="66"/>
      <c r="H6" s="66"/>
      <c r="I6" s="65"/>
      <c r="J6" s="65"/>
      <c r="K6" s="65"/>
      <c r="L6" s="67"/>
    </row>
    <row r="7" spans="1:24" s="58" customFormat="1" ht="18" x14ac:dyDescent="0.25">
      <c r="A7" s="184" t="s">
        <v>90</v>
      </c>
      <c r="B7" s="68" t="s">
        <v>6</v>
      </c>
      <c r="C7" s="68" t="s">
        <v>7</v>
      </c>
      <c r="D7" s="68" t="s">
        <v>6</v>
      </c>
      <c r="E7" s="68" t="s">
        <v>9</v>
      </c>
      <c r="F7" s="187" t="s">
        <v>91</v>
      </c>
      <c r="G7" s="188"/>
      <c r="H7" s="189"/>
      <c r="I7" s="190" t="s">
        <v>92</v>
      </c>
      <c r="J7" s="190" t="s">
        <v>93</v>
      </c>
      <c r="K7" s="193" t="s">
        <v>94</v>
      </c>
      <c r="L7" s="196" t="s">
        <v>13</v>
      </c>
      <c r="M7" s="69"/>
      <c r="N7" s="69"/>
      <c r="O7" s="69"/>
      <c r="P7" s="69"/>
      <c r="Q7" s="69"/>
      <c r="R7" s="69"/>
      <c r="S7" s="69"/>
      <c r="T7" s="69"/>
      <c r="U7" s="69"/>
      <c r="V7" s="69"/>
      <c r="W7" s="69"/>
      <c r="X7" s="69"/>
    </row>
    <row r="8" spans="1:24" s="58" customFormat="1" ht="18" x14ac:dyDescent="0.25">
      <c r="A8" s="185"/>
      <c r="B8" s="70" t="s">
        <v>14</v>
      </c>
      <c r="C8" s="70" t="s">
        <v>15</v>
      </c>
      <c r="D8" s="70" t="s">
        <v>15</v>
      </c>
      <c r="E8" s="70" t="s">
        <v>15</v>
      </c>
      <c r="F8" s="199" t="s">
        <v>95</v>
      </c>
      <c r="G8" s="200"/>
      <c r="H8" s="201"/>
      <c r="I8" s="191"/>
      <c r="J8" s="191"/>
      <c r="K8" s="194"/>
      <c r="L8" s="197"/>
      <c r="M8" s="69"/>
      <c r="N8" s="69"/>
      <c r="O8" s="69"/>
      <c r="P8" s="69"/>
      <c r="Q8" s="69"/>
      <c r="R8" s="69"/>
      <c r="S8" s="69"/>
      <c r="T8" s="69"/>
      <c r="U8" s="69"/>
      <c r="V8" s="69"/>
      <c r="W8" s="69"/>
      <c r="X8" s="69"/>
    </row>
    <row r="9" spans="1:24" s="58" customFormat="1" ht="32.25" customHeight="1" x14ac:dyDescent="0.25">
      <c r="A9" s="186"/>
      <c r="B9" s="71"/>
      <c r="C9" s="71" t="s">
        <v>18</v>
      </c>
      <c r="D9" s="71" t="s">
        <v>18</v>
      </c>
      <c r="E9" s="71" t="s">
        <v>18</v>
      </c>
      <c r="F9" s="202"/>
      <c r="G9" s="203"/>
      <c r="H9" s="204"/>
      <c r="I9" s="192"/>
      <c r="J9" s="192"/>
      <c r="K9" s="195"/>
      <c r="L9" s="198"/>
    </row>
    <row r="10" spans="1:24" s="58" customFormat="1" ht="0.75" customHeight="1" x14ac:dyDescent="0.25">
      <c r="A10" s="72"/>
      <c r="B10" s="71"/>
      <c r="C10" s="71"/>
      <c r="D10" s="71"/>
      <c r="E10" s="71"/>
      <c r="F10" s="71"/>
      <c r="G10" s="71"/>
      <c r="H10" s="71"/>
      <c r="I10" s="71"/>
      <c r="J10" s="73"/>
      <c r="K10" s="74"/>
      <c r="L10" s="74"/>
    </row>
    <row r="11" spans="1:24" s="58" customFormat="1" ht="20.100000000000001" customHeight="1" x14ac:dyDescent="0.3">
      <c r="A11" s="75">
        <v>45117</v>
      </c>
      <c r="B11" s="76" t="s">
        <v>19</v>
      </c>
      <c r="C11" s="77">
        <v>200</v>
      </c>
      <c r="D11" s="77">
        <v>0</v>
      </c>
      <c r="E11" s="77">
        <v>200</v>
      </c>
      <c r="F11" s="169" t="s">
        <v>127</v>
      </c>
      <c r="G11" s="170"/>
      <c r="H11" s="171"/>
      <c r="I11" s="78" t="s">
        <v>85</v>
      </c>
      <c r="J11" s="99" t="s">
        <v>128</v>
      </c>
      <c r="K11" s="80" t="s">
        <v>129</v>
      </c>
      <c r="L11" s="100" t="s">
        <v>130</v>
      </c>
      <c r="N11" s="58" t="b">
        <f>OR(F11&lt;100,LEN(F11)=2)</f>
        <v>0</v>
      </c>
      <c r="O11" s="58" t="b">
        <f>OR(G11&lt;1000,LEN(G11)=3)</f>
        <v>1</v>
      </c>
      <c r="P11" s="58" t="b">
        <f>IF(H11&lt;1000,TRUE)</f>
        <v>1</v>
      </c>
      <c r="Q11" s="58" t="e">
        <f>OR(#REF!&lt;100000,LEN(#REF!)=5)</f>
        <v>#REF!</v>
      </c>
    </row>
    <row r="12" spans="1:24" s="58" customFormat="1" ht="20.100000000000001" customHeight="1" x14ac:dyDescent="0.3">
      <c r="A12" s="75"/>
      <c r="B12" s="76"/>
      <c r="C12" s="77"/>
      <c r="D12" s="77"/>
      <c r="E12" s="77"/>
      <c r="F12" s="81"/>
      <c r="G12" s="83"/>
      <c r="H12" s="82"/>
      <c r="I12" s="78"/>
      <c r="J12" s="79"/>
      <c r="K12" s="80"/>
      <c r="L12" s="80"/>
    </row>
    <row r="13" spans="1:24" s="58" customFormat="1" ht="20.100000000000001" customHeight="1" x14ac:dyDescent="0.3">
      <c r="A13" s="75"/>
      <c r="B13" s="76"/>
      <c r="C13" s="77"/>
      <c r="D13" s="77"/>
      <c r="E13" s="77"/>
      <c r="F13" s="81"/>
      <c r="G13" s="83"/>
      <c r="H13" s="82"/>
      <c r="I13" s="78"/>
      <c r="J13" s="79"/>
      <c r="K13" s="80"/>
      <c r="L13" s="80"/>
    </row>
    <row r="14" spans="1:24" s="58" customFormat="1" ht="20.100000000000001" customHeight="1" x14ac:dyDescent="0.3">
      <c r="A14" s="75"/>
      <c r="B14" s="76"/>
      <c r="C14" s="77"/>
      <c r="D14" s="77"/>
      <c r="E14" s="77"/>
      <c r="F14" s="81"/>
      <c r="G14" s="83"/>
      <c r="H14" s="82"/>
      <c r="I14" s="78"/>
      <c r="J14" s="79"/>
      <c r="K14" s="80"/>
      <c r="L14" s="80"/>
    </row>
    <row r="15" spans="1:24" s="58" customFormat="1" ht="20.100000000000001" customHeight="1" x14ac:dyDescent="0.3">
      <c r="A15" s="75"/>
      <c r="B15" s="76"/>
      <c r="C15" s="77"/>
      <c r="D15" s="77"/>
      <c r="E15" s="77"/>
      <c r="F15" s="81"/>
      <c r="G15" s="83"/>
      <c r="H15" s="82"/>
      <c r="I15" s="78"/>
      <c r="J15" s="79"/>
      <c r="K15" s="80"/>
      <c r="L15" s="80"/>
    </row>
    <row r="16" spans="1:24" s="58" customFormat="1" ht="20.100000000000001" customHeight="1" x14ac:dyDescent="0.3">
      <c r="A16" s="75"/>
      <c r="B16" s="76"/>
      <c r="C16" s="77"/>
      <c r="D16" s="77"/>
      <c r="E16" s="77"/>
      <c r="F16" s="81"/>
      <c r="G16" s="83"/>
      <c r="H16" s="82"/>
      <c r="I16" s="78"/>
      <c r="J16" s="79"/>
      <c r="K16" s="80"/>
      <c r="L16" s="80"/>
    </row>
    <row r="17" spans="1:17" s="58" customFormat="1" ht="20.100000000000001" customHeight="1" x14ac:dyDescent="0.3">
      <c r="A17" s="75"/>
      <c r="B17" s="76"/>
      <c r="C17" s="77"/>
      <c r="D17" s="77"/>
      <c r="E17" s="77"/>
      <c r="F17" s="81"/>
      <c r="G17" s="83"/>
      <c r="H17" s="82"/>
      <c r="I17" s="78"/>
      <c r="J17" s="79"/>
      <c r="K17" s="80"/>
      <c r="L17" s="80"/>
    </row>
    <row r="18" spans="1:17" s="58" customFormat="1" ht="20.100000000000001" customHeight="1" x14ac:dyDescent="0.3">
      <c r="A18" s="75"/>
      <c r="B18" s="76"/>
      <c r="C18" s="77"/>
      <c r="D18" s="77"/>
      <c r="E18" s="77"/>
      <c r="F18" s="81"/>
      <c r="G18" s="83"/>
      <c r="H18" s="82"/>
      <c r="I18" s="78"/>
      <c r="J18" s="79"/>
      <c r="K18" s="80"/>
      <c r="L18" s="80"/>
    </row>
    <row r="19" spans="1:17" s="58" customFormat="1" ht="20.100000000000001" customHeight="1" x14ac:dyDescent="0.3">
      <c r="A19" s="75"/>
      <c r="B19" s="76"/>
      <c r="C19" s="77"/>
      <c r="D19" s="77"/>
      <c r="E19" s="77"/>
      <c r="F19" s="81"/>
      <c r="G19" s="83"/>
      <c r="H19" s="82"/>
      <c r="I19" s="78"/>
      <c r="J19" s="79"/>
      <c r="K19" s="80"/>
      <c r="L19" s="80"/>
    </row>
    <row r="20" spans="1:17" s="58" customFormat="1" ht="20.100000000000001" customHeight="1" x14ac:dyDescent="0.3">
      <c r="A20" s="75"/>
      <c r="B20" s="76"/>
      <c r="C20" s="77"/>
      <c r="D20" s="77"/>
      <c r="E20" s="77"/>
      <c r="F20" s="169"/>
      <c r="G20" s="170"/>
      <c r="H20" s="171"/>
      <c r="I20" s="78"/>
      <c r="J20" s="79"/>
      <c r="K20" s="80"/>
      <c r="L20" s="80"/>
      <c r="N20" s="58" t="b">
        <f>OR(F20&lt;100,LEN(F20)=2)</f>
        <v>1</v>
      </c>
      <c r="O20" s="58" t="b">
        <f>OR(G20&lt;1000,LEN(G20)=3)</f>
        <v>1</v>
      </c>
      <c r="P20" s="58" t="b">
        <f>IF(H20&lt;1000,TRUE)</f>
        <v>1</v>
      </c>
      <c r="Q20" s="58" t="e">
        <f>OR(#REF!&lt;100000,LEN(#REF!)=5)</f>
        <v>#REF!</v>
      </c>
    </row>
    <row r="21" spans="1:17" s="58" customFormat="1" ht="20.100000000000001" customHeight="1" x14ac:dyDescent="0.3">
      <c r="A21" s="75"/>
      <c r="B21" s="76"/>
      <c r="C21" s="77"/>
      <c r="D21" s="77"/>
      <c r="E21" s="77"/>
      <c r="F21" s="169"/>
      <c r="G21" s="170"/>
      <c r="H21" s="171"/>
      <c r="I21" s="78"/>
      <c r="J21" s="79"/>
      <c r="K21" s="80"/>
      <c r="L21" s="80"/>
      <c r="N21" s="58" t="b">
        <f>OR(F21&lt;100,LEN(F21)=2)</f>
        <v>1</v>
      </c>
      <c r="O21" s="58" t="b">
        <f>OR(G21&lt;1000,LEN(G21)=3)</f>
        <v>1</v>
      </c>
      <c r="P21" s="58" t="b">
        <f>IF(H21&lt;1000,TRUE)</f>
        <v>1</v>
      </c>
      <c r="Q21" s="58" t="e">
        <f>OR(#REF!&lt;100000,LEN(#REF!)=5)</f>
        <v>#REF!</v>
      </c>
    </row>
    <row r="22" spans="1:17" s="58" customFormat="1" ht="20.100000000000001" customHeight="1" thickBot="1" x14ac:dyDescent="0.3">
      <c r="A22" s="172" t="s">
        <v>96</v>
      </c>
      <c r="B22" s="173"/>
      <c r="C22" s="84">
        <f>SUM(C11:C21)</f>
        <v>200</v>
      </c>
      <c r="D22" s="84">
        <f>SUM(D11:D21)</f>
        <v>0</v>
      </c>
      <c r="E22" s="84">
        <f>SUM(E11:E21)</f>
        <v>200</v>
      </c>
      <c r="F22" s="174"/>
      <c r="G22" s="175"/>
      <c r="H22" s="176"/>
      <c r="I22" s="85"/>
      <c r="J22" s="86"/>
      <c r="K22" s="87"/>
      <c r="L22" s="88"/>
    </row>
    <row r="25" spans="1:17" s="89" customFormat="1" ht="15.75" x14ac:dyDescent="0.25">
      <c r="B25" s="177" t="s">
        <v>97</v>
      </c>
      <c r="C25" s="178"/>
    </row>
    <row r="26" spans="1:17" s="89" customFormat="1" ht="15" x14ac:dyDescent="0.2">
      <c r="B26" s="90" t="s">
        <v>24</v>
      </c>
      <c r="C26" s="91" t="s">
        <v>25</v>
      </c>
    </row>
    <row r="27" spans="1:17" s="89" customFormat="1" ht="15" x14ac:dyDescent="0.2">
      <c r="B27" s="90" t="s">
        <v>19</v>
      </c>
      <c r="C27" s="91" t="s">
        <v>26</v>
      </c>
    </row>
    <row r="28" spans="1:17" s="89" customFormat="1" ht="15" x14ac:dyDescent="0.2">
      <c r="B28" s="90" t="s">
        <v>27</v>
      </c>
      <c r="C28" s="91" t="s">
        <v>98</v>
      </c>
    </row>
    <row r="29" spans="1:17" s="89" customFormat="1" ht="15" x14ac:dyDescent="0.2">
      <c r="B29" s="90" t="s">
        <v>83</v>
      </c>
      <c r="C29" s="91" t="s">
        <v>99</v>
      </c>
    </row>
    <row r="30" spans="1:17" s="89" customFormat="1" ht="15" x14ac:dyDescent="0.2">
      <c r="B30" s="92" t="s">
        <v>21</v>
      </c>
      <c r="C30" s="93" t="s">
        <v>29</v>
      </c>
    </row>
    <row r="33" spans="2:3" x14ac:dyDescent="0.2">
      <c r="B33" s="168"/>
      <c r="C33" s="168"/>
    </row>
  </sheetData>
  <mergeCells count="17">
    <mergeCell ref="B25:C25"/>
    <mergeCell ref="B33:C33"/>
    <mergeCell ref="F8:H9"/>
    <mergeCell ref="F11:H11"/>
    <mergeCell ref="F20:H20"/>
    <mergeCell ref="F21:H21"/>
    <mergeCell ref="A22:B22"/>
    <mergeCell ref="F22:H22"/>
    <mergeCell ref="B1:D1"/>
    <mergeCell ref="B2:D2"/>
    <mergeCell ref="A5:L5"/>
    <mergeCell ref="A7:A9"/>
    <mergeCell ref="F7:H7"/>
    <mergeCell ref="I7:I9"/>
    <mergeCell ref="J7:J9"/>
    <mergeCell ref="K7:K9"/>
    <mergeCell ref="L7:L9"/>
  </mergeCells>
  <conditionalFormatting sqref="A11:A21">
    <cfRule type="expression" dxfId="93" priority="9" stopIfTrue="1">
      <formula>AND(NOT(ISBLANK(C11)),ISBLANK(A11))</formula>
    </cfRule>
  </conditionalFormatting>
  <conditionalFormatting sqref="B11:B21">
    <cfRule type="expression" dxfId="92" priority="8" stopIfTrue="1">
      <formula>AND(NOT(ISBLANK(C11)),ISBLANK(B11))</formula>
    </cfRule>
  </conditionalFormatting>
  <conditionalFormatting sqref="B1:D2">
    <cfRule type="expression" dxfId="91" priority="7" stopIfTrue="1">
      <formula>ISBLANK(B1)</formula>
    </cfRule>
  </conditionalFormatting>
  <conditionalFormatting sqref="C3">
    <cfRule type="expression" dxfId="90" priority="6" stopIfTrue="1">
      <formula>ISBLANK(C3)</formula>
    </cfRule>
  </conditionalFormatting>
  <conditionalFormatting sqref="E3">
    <cfRule type="expression" dxfId="89" priority="3" stopIfTrue="1">
      <formula>ISBLANK(E3)</formula>
    </cfRule>
  </conditionalFormatting>
  <conditionalFormatting sqref="I11:I21">
    <cfRule type="expression" priority="4" stopIfTrue="1">
      <formula>AND(SUM($N11:$R11)&gt;0,NOT(ISBLANK(I11)))</formula>
    </cfRule>
    <cfRule type="expression" dxfId="88" priority="5" stopIfTrue="1">
      <formula>SUM($N11:$R11)&gt;0</formula>
    </cfRule>
  </conditionalFormatting>
  <conditionalFormatting sqref="J11">
    <cfRule type="expression" dxfId="87" priority="2" stopIfTrue="1">
      <formula>AND(NOT(ISBLANK($C12)),ISBLANK(J11))</formula>
    </cfRule>
  </conditionalFormatting>
  <conditionalFormatting sqref="J11:L21">
    <cfRule type="expression" dxfId="86" priority="1" stopIfTrue="1">
      <formula>AND(NOT(ISBLANK($C11)),ISBLANK(J11))</formula>
    </cfRule>
  </conditionalFormatting>
  <dataValidations count="3">
    <dataValidation type="textLength" operator="lessThan" allowBlank="1" showInputMessage="1" showErrorMessage="1" sqref="B2:D2" xr:uid="{9D02069A-47E8-4960-9C85-DCE9736CE4D1}">
      <formula1>250</formula1>
    </dataValidation>
    <dataValidation type="date" allowBlank="1" showInputMessage="1" showErrorMessage="1" sqref="E3 C3" xr:uid="{48B51C80-5D78-4461-82FC-82074E53CD4F}">
      <formula1>44938</formula1>
      <formula2>73031</formula2>
    </dataValidation>
    <dataValidation type="list" allowBlank="1" showInputMessage="1" showErrorMessage="1" sqref="B11:B21" xr:uid="{DC7ED9A4-CE78-411F-8921-55890E789E59}">
      <formula1>$B$26:$B$30</formula1>
    </dataValidation>
  </dataValidations>
  <pageMargins left="0.7" right="0.7" top="0.75" bottom="0.75" header="0.3" footer="0.3"/>
  <pageSetup orientation="portrait"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E83348-6EA1-4BF4-8371-F1D076806BFB}">
  <sheetPr>
    <tabColor theme="3"/>
  </sheetPr>
  <dimension ref="A1:X33"/>
  <sheetViews>
    <sheetView zoomScale="40" zoomScaleNormal="40" workbookViewId="0">
      <selection sqref="A1:L31"/>
    </sheetView>
  </sheetViews>
  <sheetFormatPr defaultColWidth="9.140625" defaultRowHeight="12.75" outlineLevelCol="1" x14ac:dyDescent="0.2"/>
  <cols>
    <col min="1" max="1" width="20.7109375" customWidth="1"/>
    <col min="2" max="2" width="10.7109375" customWidth="1"/>
    <col min="3" max="3" width="22.7109375" customWidth="1"/>
    <col min="4" max="5" width="20.7109375" customWidth="1"/>
    <col min="6" max="6" width="8.42578125" customWidth="1"/>
    <col min="7" max="7" width="9" customWidth="1"/>
    <col min="8" max="8" width="11.7109375" bestFit="1" customWidth="1"/>
    <col min="9" max="9" width="29.7109375" customWidth="1"/>
    <col min="10" max="10" width="60.42578125" bestFit="1" customWidth="1"/>
    <col min="11" max="11" width="27.42578125" customWidth="1"/>
    <col min="12" max="12" width="36.42578125" bestFit="1" customWidth="1"/>
    <col min="14" max="17" width="0" hidden="1" customWidth="1" outlineLevel="1"/>
    <col min="18" max="18" width="9.140625" collapsed="1"/>
  </cols>
  <sheetData>
    <row r="1" spans="1:24" s="58" customFormat="1" ht="36.75" customHeight="1" x14ac:dyDescent="0.25">
      <c r="A1" s="55" t="s">
        <v>86</v>
      </c>
      <c r="B1" s="179" t="s">
        <v>84</v>
      </c>
      <c r="C1" s="180"/>
      <c r="D1" s="180"/>
      <c r="E1" s="56"/>
      <c r="F1" s="56"/>
      <c r="G1" s="56"/>
      <c r="H1" s="56"/>
      <c r="I1" s="56"/>
      <c r="J1" s="57"/>
      <c r="K1" s="57"/>
      <c r="L1" s="57"/>
    </row>
    <row r="2" spans="1:24" s="58" customFormat="1" ht="36.75" customHeight="1" x14ac:dyDescent="0.25">
      <c r="A2" s="59" t="s">
        <v>87</v>
      </c>
      <c r="B2" s="179" t="s">
        <v>152</v>
      </c>
      <c r="C2" s="180"/>
      <c r="D2" s="180"/>
      <c r="E2" s="60"/>
      <c r="F2" s="60"/>
      <c r="G2" s="60"/>
      <c r="H2" s="60"/>
      <c r="I2" s="60"/>
    </row>
    <row r="3" spans="1:24" s="58" customFormat="1" ht="36" customHeight="1" x14ac:dyDescent="0.25">
      <c r="A3" s="61" t="s">
        <v>88</v>
      </c>
      <c r="B3" s="62" t="s">
        <v>3</v>
      </c>
      <c r="C3" s="63">
        <v>45089</v>
      </c>
      <c r="D3" s="62" t="s">
        <v>4</v>
      </c>
      <c r="E3" s="63">
        <v>45118</v>
      </c>
      <c r="F3" s="64"/>
    </row>
    <row r="4" spans="1:24" s="58" customFormat="1" ht="21.75" customHeight="1" thickBot="1" x14ac:dyDescent="0.3">
      <c r="A4" s="65"/>
      <c r="B4" s="65"/>
      <c r="C4" s="65"/>
      <c r="D4" s="65"/>
      <c r="E4" s="65"/>
      <c r="F4" s="66"/>
      <c r="G4" s="66"/>
      <c r="H4" s="66"/>
      <c r="I4" s="65"/>
      <c r="J4" s="65"/>
      <c r="K4" s="65"/>
    </row>
    <row r="5" spans="1:24" s="58" customFormat="1" ht="36" customHeight="1" thickBot="1" x14ac:dyDescent="0.3">
      <c r="A5" s="181" t="s">
        <v>89</v>
      </c>
      <c r="B5" s="182"/>
      <c r="C5" s="182"/>
      <c r="D5" s="182"/>
      <c r="E5" s="182"/>
      <c r="F5" s="182"/>
      <c r="G5" s="182"/>
      <c r="H5" s="182"/>
      <c r="I5" s="182"/>
      <c r="J5" s="182"/>
      <c r="K5" s="182"/>
      <c r="L5" s="183"/>
    </row>
    <row r="6" spans="1:24" s="58" customFormat="1" ht="21.75" customHeight="1" x14ac:dyDescent="0.25">
      <c r="A6" s="65"/>
      <c r="B6" s="65"/>
      <c r="C6" s="65"/>
      <c r="D6" s="65"/>
      <c r="E6" s="65"/>
      <c r="F6" s="66"/>
      <c r="G6" s="66"/>
      <c r="H6" s="66"/>
      <c r="I6" s="65"/>
      <c r="J6" s="65"/>
      <c r="K6" s="65"/>
      <c r="L6" s="67"/>
    </row>
    <row r="7" spans="1:24" s="58" customFormat="1" ht="18" x14ac:dyDescent="0.25">
      <c r="A7" s="184" t="s">
        <v>90</v>
      </c>
      <c r="B7" s="68" t="s">
        <v>6</v>
      </c>
      <c r="C7" s="68" t="s">
        <v>7</v>
      </c>
      <c r="D7" s="68" t="s">
        <v>6</v>
      </c>
      <c r="E7" s="68" t="s">
        <v>9</v>
      </c>
      <c r="F7" s="187" t="s">
        <v>91</v>
      </c>
      <c r="G7" s="188"/>
      <c r="H7" s="189"/>
      <c r="I7" s="190" t="s">
        <v>92</v>
      </c>
      <c r="J7" s="190" t="s">
        <v>93</v>
      </c>
      <c r="K7" s="193" t="s">
        <v>94</v>
      </c>
      <c r="L7" s="196" t="s">
        <v>13</v>
      </c>
      <c r="M7" s="69"/>
      <c r="N7" s="69"/>
      <c r="O7" s="69"/>
      <c r="P7" s="69"/>
      <c r="Q7" s="69"/>
      <c r="R7" s="69"/>
      <c r="S7" s="69"/>
      <c r="T7" s="69"/>
      <c r="U7" s="69"/>
      <c r="V7" s="69"/>
      <c r="W7" s="69"/>
      <c r="X7" s="69"/>
    </row>
    <row r="8" spans="1:24" s="58" customFormat="1" ht="18" x14ac:dyDescent="0.25">
      <c r="A8" s="185"/>
      <c r="B8" s="70" t="s">
        <v>14</v>
      </c>
      <c r="C8" s="70" t="s">
        <v>15</v>
      </c>
      <c r="D8" s="70" t="s">
        <v>15</v>
      </c>
      <c r="E8" s="70" t="s">
        <v>15</v>
      </c>
      <c r="F8" s="199" t="s">
        <v>95</v>
      </c>
      <c r="G8" s="200"/>
      <c r="H8" s="201"/>
      <c r="I8" s="191"/>
      <c r="J8" s="191"/>
      <c r="K8" s="194"/>
      <c r="L8" s="197"/>
      <c r="M8" s="69"/>
      <c r="N8" s="69"/>
      <c r="O8" s="69"/>
      <c r="P8" s="69"/>
      <c r="Q8" s="69"/>
      <c r="R8" s="69"/>
      <c r="S8" s="69"/>
      <c r="T8" s="69"/>
      <c r="U8" s="69"/>
      <c r="V8" s="69"/>
      <c r="W8" s="69"/>
      <c r="X8" s="69"/>
    </row>
    <row r="9" spans="1:24" s="58" customFormat="1" ht="32.25" customHeight="1" x14ac:dyDescent="0.25">
      <c r="A9" s="186"/>
      <c r="B9" s="71"/>
      <c r="C9" s="71" t="s">
        <v>18</v>
      </c>
      <c r="D9" s="71" t="s">
        <v>18</v>
      </c>
      <c r="E9" s="71" t="s">
        <v>18</v>
      </c>
      <c r="F9" s="202"/>
      <c r="G9" s="203"/>
      <c r="H9" s="204"/>
      <c r="I9" s="192"/>
      <c r="J9" s="192"/>
      <c r="K9" s="195"/>
      <c r="L9" s="198"/>
    </row>
    <row r="10" spans="1:24" s="58" customFormat="1" ht="0.75" customHeight="1" x14ac:dyDescent="0.25">
      <c r="A10" s="72"/>
      <c r="B10" s="71"/>
      <c r="C10" s="71"/>
      <c r="D10" s="71"/>
      <c r="E10" s="71"/>
      <c r="F10" s="71"/>
      <c r="G10" s="71"/>
      <c r="H10" s="71"/>
      <c r="I10" s="71"/>
      <c r="J10" s="73"/>
      <c r="K10" s="74"/>
      <c r="L10" s="74"/>
    </row>
    <row r="11" spans="1:24" s="58" customFormat="1" ht="20.100000000000001" customHeight="1" x14ac:dyDescent="0.3">
      <c r="A11" s="75"/>
      <c r="B11" s="76"/>
      <c r="C11" s="77"/>
      <c r="D11" s="77"/>
      <c r="E11" s="77"/>
      <c r="F11" s="169"/>
      <c r="G11" s="170"/>
      <c r="H11" s="171"/>
      <c r="I11" s="78"/>
      <c r="J11" s="79"/>
      <c r="K11" s="80"/>
      <c r="L11" s="80"/>
      <c r="N11" s="58" t="b">
        <f>OR(F11&lt;100,LEN(F11)=2)</f>
        <v>1</v>
      </c>
      <c r="O11" s="58" t="b">
        <f>OR(G11&lt;1000,LEN(G11)=3)</f>
        <v>1</v>
      </c>
      <c r="P11" s="58" t="b">
        <f>IF(H11&lt;1000,TRUE)</f>
        <v>1</v>
      </c>
      <c r="Q11" s="58" t="e">
        <f>OR(#REF!&lt;100000,LEN(#REF!)=5)</f>
        <v>#REF!</v>
      </c>
    </row>
    <row r="12" spans="1:24" s="58" customFormat="1" ht="20.100000000000001" customHeight="1" x14ac:dyDescent="0.3">
      <c r="A12" s="75">
        <v>45105</v>
      </c>
      <c r="B12" s="76" t="s">
        <v>19</v>
      </c>
      <c r="C12" s="77">
        <v>975</v>
      </c>
      <c r="D12" s="77"/>
      <c r="E12" s="77">
        <v>975</v>
      </c>
      <c r="F12" s="81">
        <v>525</v>
      </c>
      <c r="G12" s="83">
        <v>4020</v>
      </c>
      <c r="H12" s="82">
        <v>0</v>
      </c>
      <c r="I12" s="78" t="s">
        <v>152</v>
      </c>
      <c r="J12" s="79" t="s">
        <v>153</v>
      </c>
      <c r="K12" s="80" t="s">
        <v>154</v>
      </c>
      <c r="L12" s="80" t="s">
        <v>155</v>
      </c>
    </row>
    <row r="13" spans="1:24" s="58" customFormat="1" ht="20.100000000000001" customHeight="1" x14ac:dyDescent="0.3">
      <c r="A13" s="75"/>
      <c r="B13" s="76"/>
      <c r="C13" s="77"/>
      <c r="D13" s="77"/>
      <c r="E13" s="77"/>
      <c r="F13" s="81"/>
      <c r="G13" s="83"/>
      <c r="H13" s="82"/>
      <c r="I13" s="78"/>
      <c r="J13" s="79"/>
      <c r="K13" s="80"/>
      <c r="L13" s="80"/>
    </row>
    <row r="14" spans="1:24" s="58" customFormat="1" ht="20.100000000000001" customHeight="1" x14ac:dyDescent="0.3">
      <c r="A14" s="75"/>
      <c r="B14" s="76"/>
      <c r="C14" s="77"/>
      <c r="D14" s="77"/>
      <c r="E14" s="77"/>
      <c r="F14" s="81"/>
      <c r="G14" s="83"/>
      <c r="H14" s="82"/>
      <c r="I14" s="78"/>
      <c r="J14" s="79"/>
      <c r="K14" s="80"/>
      <c r="L14" s="80"/>
    </row>
    <row r="15" spans="1:24" s="58" customFormat="1" ht="20.100000000000001" customHeight="1" x14ac:dyDescent="0.3">
      <c r="A15" s="75"/>
      <c r="B15" s="76"/>
      <c r="C15" s="77"/>
      <c r="D15" s="77"/>
      <c r="E15" s="77"/>
      <c r="F15" s="81"/>
      <c r="G15" s="83"/>
      <c r="H15" s="82"/>
      <c r="I15" s="78"/>
      <c r="J15" s="79"/>
      <c r="K15" s="80"/>
      <c r="L15" s="80"/>
    </row>
    <row r="16" spans="1:24" s="58" customFormat="1" ht="20.100000000000001" customHeight="1" x14ac:dyDescent="0.3">
      <c r="A16" s="75"/>
      <c r="B16" s="76"/>
      <c r="C16" s="77"/>
      <c r="D16" s="77"/>
      <c r="E16" s="77"/>
      <c r="F16" s="81"/>
      <c r="G16" s="83"/>
      <c r="H16" s="82"/>
      <c r="I16" s="78"/>
      <c r="J16" s="79"/>
      <c r="K16" s="80"/>
      <c r="L16" s="80"/>
    </row>
    <row r="17" spans="1:17" s="58" customFormat="1" ht="20.100000000000001" customHeight="1" x14ac:dyDescent="0.3">
      <c r="A17" s="75"/>
      <c r="B17" s="76"/>
      <c r="C17" s="77"/>
      <c r="D17" s="77"/>
      <c r="E17" s="77"/>
      <c r="F17" s="81"/>
      <c r="G17" s="83"/>
      <c r="H17" s="82"/>
      <c r="I17" s="78"/>
      <c r="J17" s="79"/>
      <c r="K17" s="80"/>
      <c r="L17" s="80"/>
    </row>
    <row r="18" spans="1:17" s="58" customFormat="1" ht="20.100000000000001" customHeight="1" x14ac:dyDescent="0.3">
      <c r="A18" s="75"/>
      <c r="B18" s="76"/>
      <c r="C18" s="77"/>
      <c r="D18" s="77"/>
      <c r="E18" s="77"/>
      <c r="F18" s="81"/>
      <c r="G18" s="83"/>
      <c r="H18" s="82"/>
      <c r="I18" s="78"/>
      <c r="J18" s="79"/>
      <c r="K18" s="80"/>
      <c r="L18" s="80"/>
    </row>
    <row r="19" spans="1:17" s="58" customFormat="1" ht="20.100000000000001" customHeight="1" x14ac:dyDescent="0.3">
      <c r="A19" s="75"/>
      <c r="B19" s="76"/>
      <c r="C19" s="77"/>
      <c r="D19" s="77"/>
      <c r="E19" s="77"/>
      <c r="F19" s="81"/>
      <c r="G19" s="83"/>
      <c r="H19" s="82"/>
      <c r="I19" s="78"/>
      <c r="J19" s="79"/>
      <c r="K19" s="80"/>
      <c r="L19" s="80"/>
    </row>
    <row r="20" spans="1:17" s="58" customFormat="1" ht="20.100000000000001" customHeight="1" x14ac:dyDescent="0.3">
      <c r="A20" s="75"/>
      <c r="B20" s="76"/>
      <c r="C20" s="77"/>
      <c r="D20" s="77"/>
      <c r="E20" s="77"/>
      <c r="F20" s="169"/>
      <c r="G20" s="170"/>
      <c r="H20" s="171"/>
      <c r="I20" s="78"/>
      <c r="J20" s="79"/>
      <c r="K20" s="80"/>
      <c r="L20" s="80"/>
      <c r="N20" s="58" t="b">
        <f>OR(F20&lt;100,LEN(F20)=2)</f>
        <v>1</v>
      </c>
      <c r="O20" s="58" t="b">
        <f>OR(G20&lt;1000,LEN(G20)=3)</f>
        <v>1</v>
      </c>
      <c r="P20" s="58" t="b">
        <f>IF(H20&lt;1000,TRUE)</f>
        <v>1</v>
      </c>
      <c r="Q20" s="58" t="e">
        <f>OR(#REF!&lt;100000,LEN(#REF!)=5)</f>
        <v>#REF!</v>
      </c>
    </row>
    <row r="21" spans="1:17" s="58" customFormat="1" ht="20.100000000000001" customHeight="1" x14ac:dyDescent="0.3">
      <c r="A21" s="75"/>
      <c r="B21" s="76"/>
      <c r="C21" s="77"/>
      <c r="D21" s="77"/>
      <c r="E21" s="77"/>
      <c r="F21" s="169"/>
      <c r="G21" s="170"/>
      <c r="H21" s="171"/>
      <c r="I21" s="78"/>
      <c r="J21" s="79"/>
      <c r="K21" s="80"/>
      <c r="L21" s="80"/>
      <c r="N21" s="58" t="b">
        <f>OR(F21&lt;100,LEN(F21)=2)</f>
        <v>1</v>
      </c>
      <c r="O21" s="58" t="b">
        <f>OR(G21&lt;1000,LEN(G21)=3)</f>
        <v>1</v>
      </c>
      <c r="P21" s="58" t="b">
        <f>IF(H21&lt;1000,TRUE)</f>
        <v>1</v>
      </c>
      <c r="Q21" s="58" t="e">
        <f>OR(#REF!&lt;100000,LEN(#REF!)=5)</f>
        <v>#REF!</v>
      </c>
    </row>
    <row r="22" spans="1:17" s="58" customFormat="1" ht="20.100000000000001" customHeight="1" thickBot="1" x14ac:dyDescent="0.3">
      <c r="A22" s="172" t="s">
        <v>96</v>
      </c>
      <c r="B22" s="173"/>
      <c r="C22" s="84">
        <f>SUM(C11:C21)</f>
        <v>975</v>
      </c>
      <c r="D22" s="84">
        <f>SUM(D11:D21)</f>
        <v>0</v>
      </c>
      <c r="E22" s="84">
        <f>SUM(E11:E21)</f>
        <v>975</v>
      </c>
      <c r="F22" s="174"/>
      <c r="G22" s="175"/>
      <c r="H22" s="176"/>
      <c r="I22" s="85"/>
      <c r="J22" s="86"/>
      <c r="K22" s="87"/>
      <c r="L22" s="88"/>
    </row>
    <row r="25" spans="1:17" s="89" customFormat="1" ht="15.75" x14ac:dyDescent="0.25">
      <c r="B25" s="177" t="s">
        <v>97</v>
      </c>
      <c r="C25" s="178"/>
    </row>
    <row r="26" spans="1:17" s="89" customFormat="1" ht="15" x14ac:dyDescent="0.2">
      <c r="B26" s="90" t="s">
        <v>24</v>
      </c>
      <c r="C26" s="91" t="s">
        <v>25</v>
      </c>
    </row>
    <row r="27" spans="1:17" s="89" customFormat="1" ht="15" x14ac:dyDescent="0.2">
      <c r="B27" s="90" t="s">
        <v>19</v>
      </c>
      <c r="C27" s="91" t="s">
        <v>26</v>
      </c>
    </row>
    <row r="28" spans="1:17" s="89" customFormat="1" ht="15" x14ac:dyDescent="0.2">
      <c r="B28" s="90" t="s">
        <v>27</v>
      </c>
      <c r="C28" s="91" t="s">
        <v>98</v>
      </c>
    </row>
    <row r="29" spans="1:17" s="89" customFormat="1" ht="15" x14ac:dyDescent="0.2">
      <c r="B29" s="90" t="s">
        <v>83</v>
      </c>
      <c r="C29" s="91" t="s">
        <v>99</v>
      </c>
    </row>
    <row r="30" spans="1:17" s="89" customFormat="1" ht="15" x14ac:dyDescent="0.2">
      <c r="B30" s="92" t="s">
        <v>21</v>
      </c>
      <c r="C30" s="93" t="s">
        <v>29</v>
      </c>
    </row>
    <row r="33" spans="2:3" x14ac:dyDescent="0.2">
      <c r="B33" s="168"/>
      <c r="C33" s="168"/>
    </row>
  </sheetData>
  <mergeCells count="17">
    <mergeCell ref="B33:C33"/>
    <mergeCell ref="F11:H11"/>
    <mergeCell ref="F20:H20"/>
    <mergeCell ref="F21:H21"/>
    <mergeCell ref="A22:B22"/>
    <mergeCell ref="F22:H22"/>
    <mergeCell ref="B25:C25"/>
    <mergeCell ref="B1:D1"/>
    <mergeCell ref="B2:D2"/>
    <mergeCell ref="A5:L5"/>
    <mergeCell ref="A7:A9"/>
    <mergeCell ref="F7:H7"/>
    <mergeCell ref="I7:I9"/>
    <mergeCell ref="J7:J9"/>
    <mergeCell ref="K7:K9"/>
    <mergeCell ref="L7:L9"/>
    <mergeCell ref="F8:H9"/>
  </mergeCells>
  <conditionalFormatting sqref="A11:A21">
    <cfRule type="expression" dxfId="85" priority="8" stopIfTrue="1">
      <formula>AND(NOT(ISBLANK(C11)),ISBLANK(A11))</formula>
    </cfRule>
  </conditionalFormatting>
  <conditionalFormatting sqref="B11:B21">
    <cfRule type="expression" dxfId="84" priority="7" stopIfTrue="1">
      <formula>AND(NOT(ISBLANK(C11)),ISBLANK(B11))</formula>
    </cfRule>
  </conditionalFormatting>
  <conditionalFormatting sqref="B1:D2">
    <cfRule type="expression" dxfId="83" priority="6" stopIfTrue="1">
      <formula>ISBLANK(B1)</formula>
    </cfRule>
  </conditionalFormatting>
  <conditionalFormatting sqref="C3">
    <cfRule type="expression" dxfId="82" priority="5" stopIfTrue="1">
      <formula>ISBLANK(C3)</formula>
    </cfRule>
  </conditionalFormatting>
  <conditionalFormatting sqref="E3">
    <cfRule type="expression" dxfId="81" priority="1" stopIfTrue="1">
      <formula>ISBLANK(E3)</formula>
    </cfRule>
  </conditionalFormatting>
  <conditionalFormatting sqref="I11:I21">
    <cfRule type="expression" priority="2" stopIfTrue="1">
      <formula>AND(SUM($N11:$R11)&gt;0,NOT(ISBLANK(I11)))</formula>
    </cfRule>
    <cfRule type="expression" dxfId="80" priority="3" stopIfTrue="1">
      <formula>SUM($N11:$R11)&gt;0</formula>
    </cfRule>
  </conditionalFormatting>
  <conditionalFormatting sqref="J11:L21">
    <cfRule type="expression" dxfId="79" priority="4" stopIfTrue="1">
      <formula>AND(NOT(ISBLANK($C11)),ISBLANK(J11))</formula>
    </cfRule>
  </conditionalFormatting>
  <dataValidations count="3">
    <dataValidation type="textLength" operator="lessThan" allowBlank="1" showInputMessage="1" showErrorMessage="1" sqref="B2:D2" xr:uid="{4ECCD758-4E67-45C7-B1A4-ED8CEAFA24A1}">
      <formula1>250</formula1>
    </dataValidation>
    <dataValidation type="date" allowBlank="1" showInputMessage="1" showErrorMessage="1" sqref="E3 C3" xr:uid="{BC86258E-9465-425B-89C7-F1324C114137}">
      <formula1>44938</formula1>
      <formula2>73031</formula2>
    </dataValidation>
    <dataValidation type="list" allowBlank="1" showInputMessage="1" showErrorMessage="1" sqref="B11:B21" xr:uid="{AF84DE11-6B3B-4FAB-9EF4-67217D5750F1}">
      <formula1>$B$26:$B$30</formula1>
    </dataValidation>
  </dataValidations>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18</vt:i4>
      </vt:variant>
      <vt:variant>
        <vt:lpstr>Named Ranges</vt:lpstr>
      </vt:variant>
      <vt:variant>
        <vt:i4>16</vt:i4>
      </vt:variant>
    </vt:vector>
  </HeadingPairs>
  <TitlesOfParts>
    <vt:vector size="34" baseType="lpstr">
      <vt:lpstr>Environment &amp; Community</vt:lpstr>
      <vt:lpstr>Facilities</vt:lpstr>
      <vt:lpstr>Family Support</vt:lpstr>
      <vt:lpstr>Finance</vt:lpstr>
      <vt:lpstr>Greenspace</vt:lpstr>
      <vt:lpstr>Housing</vt:lpstr>
      <vt:lpstr>Housing 2</vt:lpstr>
      <vt:lpstr>Housing 3</vt:lpstr>
      <vt:lpstr>HR</vt:lpstr>
      <vt:lpstr>HR &amp; OD</vt:lpstr>
      <vt:lpstr>JWS</vt:lpstr>
      <vt:lpstr>JWS1</vt:lpstr>
      <vt:lpstr>JWS2</vt:lpstr>
      <vt:lpstr>Legal</vt:lpstr>
      <vt:lpstr>Theatre</vt:lpstr>
      <vt:lpstr>Theatre 2</vt:lpstr>
      <vt:lpstr>Example</vt:lpstr>
      <vt:lpstr>Sheet1</vt:lpstr>
      <vt:lpstr>'Environment &amp; Community'!Print_Area</vt:lpstr>
      <vt:lpstr>Facilities!Print_Area</vt:lpstr>
      <vt:lpstr>'Family Support'!Print_Area</vt:lpstr>
      <vt:lpstr>Finance!Print_Area</vt:lpstr>
      <vt:lpstr>Greenspace!Print_Area</vt:lpstr>
      <vt:lpstr>Housing!Print_Area</vt:lpstr>
      <vt:lpstr>'Housing 2'!Print_Area</vt:lpstr>
      <vt:lpstr>'Housing 3'!Print_Area</vt:lpstr>
      <vt:lpstr>HR!Print_Area</vt:lpstr>
      <vt:lpstr>'HR &amp; OD'!Print_Area</vt:lpstr>
      <vt:lpstr>JWS!Print_Area</vt:lpstr>
      <vt:lpstr>'JWS1'!Print_Area</vt:lpstr>
      <vt:lpstr>'JWS2'!Print_Area</vt:lpstr>
      <vt:lpstr>Legal!Print_Area</vt:lpstr>
      <vt:lpstr>Theatre!Print_Area</vt:lpstr>
      <vt:lpstr>'Theatre 2'!Print_Area</vt:lpstr>
    </vt:vector>
  </TitlesOfParts>
  <Manager/>
  <Company>SHBC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Hilda</dc:creator>
  <cp:keywords/>
  <dc:description/>
  <cp:lastModifiedBy>Patricia Corry</cp:lastModifiedBy>
  <cp:revision/>
  <dcterms:created xsi:type="dcterms:W3CDTF">2011-07-25T12:59:48Z</dcterms:created>
  <dcterms:modified xsi:type="dcterms:W3CDTF">2023-07-24T09:09:43Z</dcterms:modified>
  <cp:category/>
  <cp:contentStatus/>
</cp:coreProperties>
</file>