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comments7.xml" ContentType="application/vnd.openxmlformats-officedocument.spreadsheetml.comments+xml"/>
  <Override PartName="/xl/threadedComments/threadedComment7.xml" ContentType="application/vnd.ms-excel.threadedcomments+xml"/>
  <Override PartName="/xl/comments8.xml" ContentType="application/vnd.openxmlformats-officedocument.spreadsheetml.comments+xml"/>
  <Override PartName="/xl/comments9.xml" ContentType="application/vnd.openxmlformats-officedocument.spreadsheetml.comments+xml"/>
  <Override PartName="/xl/threadedComments/threadedComment8.xml" ContentType="application/vnd.ms-excel.threadedcomments+xml"/>
  <Override PartName="/xl/comments10.xml" ContentType="application/vnd.openxmlformats-officedocument.spreadsheetml.comments+xml"/>
  <Override PartName="/xl/threadedComments/threadedComment9.xml" ContentType="application/vnd.ms-excel.threadedcomments+xml"/>
  <Override PartName="/xl/comments11.xml" ContentType="application/vnd.openxmlformats-officedocument.spreadsheetml.comments+xml"/>
  <Override PartName="/xl/comments12.xml" ContentType="application/vnd.openxmlformats-officedocument.spreadsheetml.comments+xml"/>
  <Override PartName="/xl/threadedComments/threadedComment10.xml" ContentType="application/vnd.ms-excel.threadedcomments+xml"/>
  <Override PartName="/xl/comments13.xml" ContentType="application/vnd.openxmlformats-officedocument.spreadsheetml.comments+xml"/>
  <Override PartName="/xl/threadedComments/threadedComment11.xml" ContentType="application/vnd.ms-excel.threadedcomments+xml"/>
  <Override PartName="/xl/comments14.xml" ContentType="application/vnd.openxmlformats-officedocument.spreadsheetml.comments+xml"/>
  <Override PartName="/xl/threadedComments/threadedComment12.xml" ContentType="application/vnd.ms-excel.threadedcomments+xml"/>
  <Override PartName="/xl/comments15.xml" ContentType="application/vnd.openxmlformats-officedocument.spreadsheetml.comments+xml"/>
  <Override PartName="/xl/threadedComments/threadedComment13.xml" ContentType="application/vnd.ms-excel.threadedcomments+xml"/>
  <Override PartName="/xl/comments16.xml" ContentType="application/vnd.openxmlformats-officedocument.spreadsheetml.comments+xml"/>
  <Override PartName="/xl/threadedComments/threadedComment14.xml" ContentType="application/vnd.ms-excel.threadedcomments+xml"/>
  <Override PartName="/xl/comments17.xml" ContentType="application/vnd.openxmlformats-officedocument.spreadsheetml.comments+xml"/>
  <Override PartName="/xl/threadedComments/threadedComment15.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defaultThemeVersion="124226"/>
  <mc:AlternateContent xmlns:mc="http://schemas.openxmlformats.org/markup-compatibility/2006">
    <mc:Choice Requires="x15">
      <x15ac:absPath xmlns:x15ac="http://schemas.microsoft.com/office/spreadsheetml/2010/11/ac" url="C:\Users\Michelle.Smith\Box\Transactions\Transparency reporting\Procurement cards (PUBLISHED DIRECTLY TO WEB)\"/>
    </mc:Choice>
  </mc:AlternateContent>
  <xr:revisionPtr revIDLastSave="0" documentId="8_{2EC5B4B6-EA5F-4448-B1C0-01ED2C82F41C}" xr6:coauthVersionLast="47" xr6:coauthVersionMax="47" xr10:uidLastSave="{00000000-0000-0000-0000-000000000000}"/>
  <bookViews>
    <workbookView xWindow="-120" yWindow="-120" windowWidth="29040" windowHeight="15840" xr2:uid="{00000000-000D-0000-FFFF-FFFF00000000}"/>
  </bookViews>
  <sheets>
    <sheet name="Car Parking" sheetId="45" r:id="rId1"/>
    <sheet name="Civic Events" sheetId="56" r:id="rId2"/>
    <sheet name="Facilities" sheetId="53" r:id="rId3"/>
    <sheet name="Facilities 2" sheetId="55" r:id="rId4"/>
    <sheet name="Family Support" sheetId="47" r:id="rId5"/>
    <sheet name="Finance" sheetId="54" r:id="rId6"/>
    <sheet name="Greenspace" sheetId="11" r:id="rId7"/>
    <sheet name="Housing" sheetId="34" r:id="rId8"/>
    <sheet name="Housing 2" sheetId="58" r:id="rId9"/>
    <sheet name="JWS" sheetId="20" r:id="rId10"/>
    <sheet name="Housing 3" sheetId="60" r:id="rId11"/>
    <sheet name="HR" sheetId="61" r:id="rId12"/>
    <sheet name="JWS1" sheetId="50" r:id="rId13"/>
    <sheet name="JWS2" sheetId="59" r:id="rId14"/>
    <sheet name="Legal" sheetId="62" r:id="rId15"/>
    <sheet name="Theatre" sheetId="18" r:id="rId16"/>
    <sheet name="Theatre 2" sheetId="57" r:id="rId17"/>
    <sheet name="Example" sheetId="3" state="hidden" r:id="rId18"/>
    <sheet name="Sheet1" sheetId="4" state="hidden" r:id="rId19"/>
  </sheets>
  <calcPr calcId="191029" iterate="1" iterateCount="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8" i="20" l="1"/>
  <c r="D18" i="20"/>
  <c r="C18" i="20"/>
  <c r="Q11" i="20"/>
  <c r="P11" i="20"/>
  <c r="O11" i="20"/>
  <c r="N11" i="20"/>
  <c r="E21" i="11"/>
  <c r="D21" i="11"/>
  <c r="C21" i="11"/>
  <c r="Q20" i="11"/>
  <c r="P20" i="11"/>
  <c r="O20" i="11"/>
  <c r="N20" i="11"/>
  <c r="Q19" i="11"/>
  <c r="P19" i="11"/>
  <c r="O19" i="11"/>
  <c r="N19" i="11"/>
  <c r="Q10" i="11"/>
  <c r="P10" i="11"/>
  <c r="O10" i="11"/>
  <c r="N10" i="11"/>
  <c r="E22" i="45" l="1"/>
  <c r="D22" i="45"/>
  <c r="C22" i="45"/>
  <c r="Q21" i="45"/>
  <c r="P21" i="45"/>
  <c r="O21" i="45"/>
  <c r="N21" i="45"/>
  <c r="Q20" i="45"/>
  <c r="P20" i="45"/>
  <c r="O20" i="45"/>
  <c r="N20" i="45"/>
  <c r="Q11" i="45"/>
  <c r="P11" i="45"/>
  <c r="O11" i="45"/>
  <c r="N11" i="45"/>
  <c r="E19" i="62"/>
  <c r="D19" i="62"/>
  <c r="C19" i="62"/>
  <c r="Q18" i="62"/>
  <c r="P18" i="62"/>
  <c r="O18" i="62"/>
  <c r="N18" i="62"/>
  <c r="Q17" i="62"/>
  <c r="P17" i="62"/>
  <c r="O17" i="62"/>
  <c r="N17" i="62"/>
  <c r="Q10" i="62"/>
  <c r="P10" i="62"/>
  <c r="O10" i="62"/>
  <c r="N10" i="62"/>
  <c r="E20" i="61"/>
  <c r="D20" i="61"/>
  <c r="C20" i="61"/>
  <c r="Q19" i="61"/>
  <c r="P19" i="61"/>
  <c r="O19" i="61"/>
  <c r="N19" i="61"/>
  <c r="Q18" i="61"/>
  <c r="P18" i="61"/>
  <c r="O18" i="61"/>
  <c r="N18" i="61"/>
  <c r="E13" i="47"/>
  <c r="D13" i="47"/>
  <c r="C13" i="47"/>
  <c r="Q11" i="47"/>
  <c r="P11" i="47"/>
  <c r="O11" i="47"/>
  <c r="N11" i="47"/>
  <c r="F18" i="60"/>
  <c r="D18" i="60"/>
  <c r="C18" i="60"/>
  <c r="S17" i="60"/>
  <c r="R17" i="60"/>
  <c r="Q17" i="60"/>
  <c r="P17" i="60"/>
  <c r="S12" i="60"/>
  <c r="R12" i="60"/>
  <c r="Q12" i="60"/>
  <c r="P12" i="60"/>
  <c r="E21" i="55" l="1"/>
  <c r="D21" i="55"/>
  <c r="C21" i="55"/>
  <c r="Q20" i="55"/>
  <c r="P20" i="55"/>
  <c r="O20" i="55"/>
  <c r="N20" i="55"/>
  <c r="Q19" i="55"/>
  <c r="P19" i="55"/>
  <c r="O19" i="55"/>
  <c r="N19" i="55"/>
  <c r="Q10" i="55"/>
  <c r="P10" i="55"/>
  <c r="O10" i="55"/>
  <c r="N10" i="55"/>
  <c r="E21" i="50" l="1"/>
  <c r="D21" i="50"/>
  <c r="C21" i="50"/>
  <c r="Q20" i="50"/>
  <c r="P20" i="50"/>
  <c r="O20" i="50"/>
  <c r="N20" i="50"/>
  <c r="Q19" i="50"/>
  <c r="P19" i="50"/>
  <c r="O19" i="50"/>
  <c r="N19" i="50"/>
  <c r="Q11" i="50"/>
  <c r="P11" i="50"/>
  <c r="O11" i="50"/>
  <c r="N11" i="50"/>
  <c r="D22" i="59" l="1"/>
  <c r="C22" i="59"/>
  <c r="Q21" i="59"/>
  <c r="P21" i="59"/>
  <c r="O21" i="59"/>
  <c r="N21" i="59"/>
  <c r="E16" i="59"/>
  <c r="E15" i="59"/>
  <c r="E14" i="59"/>
  <c r="E13" i="59"/>
  <c r="E11" i="59"/>
  <c r="E22" i="59" s="1"/>
  <c r="E22" i="58" l="1"/>
  <c r="D22" i="58"/>
  <c r="C22" i="58"/>
  <c r="Q21" i="58"/>
  <c r="P21" i="58"/>
  <c r="O21" i="58"/>
  <c r="N21" i="58"/>
  <c r="Q20" i="58"/>
  <c r="P20" i="58"/>
  <c r="O20" i="58"/>
  <c r="N20" i="58"/>
  <c r="Q11" i="58"/>
  <c r="P11" i="58"/>
  <c r="O11" i="58"/>
  <c r="N11" i="58"/>
  <c r="F15" i="34" l="1"/>
  <c r="D15" i="34"/>
  <c r="C15" i="34"/>
  <c r="S14" i="34"/>
  <c r="R14" i="34"/>
  <c r="Q14" i="34"/>
  <c r="P14" i="34"/>
  <c r="S13" i="34"/>
  <c r="R13" i="34"/>
  <c r="Q13" i="34"/>
  <c r="P13" i="34"/>
  <c r="S12" i="34"/>
  <c r="R12" i="34"/>
  <c r="Q12" i="34"/>
  <c r="P12" i="34"/>
  <c r="E15" i="57"/>
  <c r="D15" i="57"/>
  <c r="C15" i="57"/>
  <c r="Q11" i="57"/>
  <c r="P11" i="57"/>
  <c r="O11" i="57"/>
  <c r="N11" i="57"/>
  <c r="E22" i="18" l="1"/>
  <c r="D22" i="18"/>
  <c r="C22" i="18"/>
  <c r="Q21" i="18"/>
  <c r="P21" i="18"/>
  <c r="O21" i="18"/>
  <c r="N21" i="18"/>
  <c r="Q20" i="18"/>
  <c r="P20" i="18"/>
  <c r="O20" i="18"/>
  <c r="N20" i="18"/>
  <c r="Q11" i="18"/>
  <c r="P11" i="18"/>
  <c r="O11" i="18"/>
  <c r="N11" i="18"/>
  <c r="D12" i="56" l="1"/>
  <c r="C12" i="56"/>
  <c r="Q11" i="56"/>
  <c r="P11" i="56"/>
  <c r="O11" i="56"/>
  <c r="N11" i="56"/>
  <c r="E11" i="56"/>
  <c r="E12" i="56" s="1"/>
  <c r="E22" i="53" l="1"/>
  <c r="D22" i="53"/>
  <c r="C22" i="53"/>
  <c r="Q21" i="53"/>
  <c r="P21" i="53"/>
  <c r="O21" i="53"/>
  <c r="N21" i="53"/>
  <c r="Q20" i="53"/>
  <c r="P20" i="53"/>
  <c r="O20" i="53"/>
  <c r="N20" i="53"/>
  <c r="Q11" i="53"/>
  <c r="P11" i="53"/>
  <c r="O11" i="53"/>
  <c r="N11" i="53"/>
  <c r="E13" i="54" l="1"/>
  <c r="C13" i="54"/>
  <c r="Q12" i="54"/>
  <c r="P12" i="54"/>
  <c r="O12" i="54"/>
  <c r="N12" i="54"/>
  <c r="Q11" i="54"/>
  <c r="P11" i="54"/>
  <c r="O11" i="54"/>
  <c r="N11" i="54"/>
  <c r="D11" i="54"/>
  <c r="D13" i="54" s="1"/>
  <c r="E37" i="4" l="1"/>
  <c r="F37" i="4"/>
  <c r="D37" i="4"/>
  <c r="E33" i="4"/>
  <c r="F33" i="4"/>
  <c r="D33" i="4"/>
  <c r="E32" i="4"/>
  <c r="F32" i="4"/>
  <c r="D32" i="4"/>
  <c r="F26" i="4"/>
  <c r="D26" i="4"/>
  <c r="F24" i="4"/>
  <c r="D24" i="4"/>
  <c r="D25" i="4"/>
  <c r="D23" i="4"/>
  <c r="D20" i="4"/>
  <c r="D5" i="4"/>
  <c r="F5" i="4" s="1"/>
  <c r="F13" i="4"/>
  <c r="D11" i="4"/>
  <c r="F11" i="4" s="1"/>
  <c r="G26" i="4" s="1"/>
  <c r="F12" i="4"/>
  <c r="D10" i="4"/>
  <c r="F10" i="4" s="1"/>
  <c r="D9" i="4"/>
  <c r="F9" i="4" s="1"/>
  <c r="F4" i="4"/>
  <c r="G33" i="4" s="1"/>
  <c r="D8" i="4"/>
  <c r="F8" i="4" s="1"/>
  <c r="G25" i="4" s="1"/>
  <c r="D7" i="4"/>
  <c r="F7" i="4" s="1"/>
  <c r="F3" i="4"/>
  <c r="F2" i="4"/>
  <c r="D6" i="4"/>
  <c r="F6" i="4" s="1"/>
  <c r="G24" i="4" l="1"/>
  <c r="G32" i="4"/>
  <c r="G37" i="4"/>
  <c r="G23" i="4"/>
  <c r="E20" i="4"/>
  <c r="E23" i="4"/>
  <c r="G20" i="4"/>
  <c r="E25" i="4"/>
  <c r="E24" i="4"/>
  <c r="E26" i="4"/>
  <c r="F12" i="3" l="1"/>
  <c r="D13" i="3"/>
  <c r="F13" i="3" s="1"/>
  <c r="F14" i="3"/>
  <c r="D15" i="3"/>
  <c r="F15" i="3" s="1"/>
  <c r="F16" i="3"/>
  <c r="D17" i="3"/>
  <c r="F17" i="3" s="1"/>
  <c r="F18" i="3"/>
  <c r="F19" i="3"/>
  <c r="F20" i="3"/>
  <c r="F21" i="3"/>
  <c r="D22" i="3"/>
  <c r="F22" i="3" s="1"/>
  <c r="F23" i="3"/>
  <c r="F24" i="3"/>
  <c r="F25" i="3"/>
  <c r="F26" i="3"/>
  <c r="F27" i="3"/>
  <c r="F28" i="3"/>
  <c r="F29" i="3"/>
  <c r="F30" i="3"/>
  <c r="F31" i="3"/>
  <c r="D12" i="3"/>
  <c r="D14" i="3"/>
  <c r="D16" i="3"/>
  <c r="D18" i="3"/>
  <c r="D19" i="3"/>
  <c r="D20" i="3"/>
  <c r="D21" i="3"/>
  <c r="D23" i="3"/>
  <c r="D24" i="3"/>
  <c r="D25" i="3"/>
  <c r="D26" i="3"/>
  <c r="D27" i="3"/>
  <c r="D28" i="3"/>
  <c r="D29" i="3"/>
  <c r="D30" i="3"/>
  <c r="D31" i="3"/>
  <c r="C32" i="3"/>
  <c r="S31" i="3"/>
  <c r="R31" i="3"/>
  <c r="Q31" i="3"/>
  <c r="P31" i="3"/>
  <c r="S30" i="3"/>
  <c r="R30" i="3"/>
  <c r="Q30" i="3"/>
  <c r="P30" i="3"/>
  <c r="S29" i="3"/>
  <c r="R29" i="3"/>
  <c r="Q29" i="3"/>
  <c r="P29" i="3"/>
  <c r="S28" i="3"/>
  <c r="R28" i="3"/>
  <c r="Q28" i="3"/>
  <c r="P28" i="3"/>
  <c r="S27" i="3"/>
  <c r="R27" i="3"/>
  <c r="Q27" i="3"/>
  <c r="P27" i="3"/>
  <c r="S26" i="3"/>
  <c r="R26" i="3"/>
  <c r="Q26" i="3"/>
  <c r="P26" i="3"/>
  <c r="S25" i="3"/>
  <c r="R25" i="3"/>
  <c r="Q25" i="3"/>
  <c r="P25" i="3"/>
  <c r="S24" i="3"/>
  <c r="R24" i="3"/>
  <c r="Q24" i="3"/>
  <c r="P24" i="3"/>
  <c r="S23" i="3"/>
  <c r="R23" i="3"/>
  <c r="Q23" i="3"/>
  <c r="P23" i="3"/>
  <c r="S22" i="3"/>
  <c r="R22" i="3"/>
  <c r="Q22" i="3"/>
  <c r="P22" i="3"/>
  <c r="S21" i="3"/>
  <c r="R21" i="3"/>
  <c r="Q21" i="3"/>
  <c r="P21" i="3"/>
  <c r="S20" i="3"/>
  <c r="R20" i="3"/>
  <c r="Q20" i="3"/>
  <c r="P20" i="3"/>
  <c r="S19" i="3"/>
  <c r="R19" i="3"/>
  <c r="Q19" i="3"/>
  <c r="P19" i="3"/>
  <c r="S18" i="3"/>
  <c r="R18" i="3"/>
  <c r="Q18" i="3"/>
  <c r="P18" i="3"/>
  <c r="S17" i="3"/>
  <c r="R17" i="3"/>
  <c r="Q17" i="3"/>
  <c r="P17" i="3"/>
  <c r="S16" i="3"/>
  <c r="R16" i="3"/>
  <c r="Q16" i="3"/>
  <c r="P16" i="3"/>
  <c r="S15" i="3"/>
  <c r="R15" i="3"/>
  <c r="Q15" i="3"/>
  <c r="P15" i="3"/>
  <c r="S14" i="3"/>
  <c r="R14" i="3"/>
  <c r="Q14" i="3"/>
  <c r="P14" i="3"/>
  <c r="S13" i="3"/>
  <c r="R13" i="3"/>
  <c r="Q13" i="3"/>
  <c r="P13" i="3"/>
  <c r="S12" i="3"/>
  <c r="R12" i="3"/>
  <c r="Q12" i="3"/>
  <c r="P12" i="3"/>
  <c r="D32" i="3" l="1"/>
  <c r="F3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tc={4F433E00-8A7E-489C-B7E8-41538FA1B970}</author>
    <author>tc={A2D2DFC3-6AB4-454A-ADA0-F1388B869557}</author>
    <author>tc={D6203839-2C0A-49BE-BC4D-3CB9F63252BF}</author>
    <author>tc={6BC3C607-FA7B-4101-BCC1-8733117084F1}</author>
    <author>tc={9796B843-182C-4A07-9200-C4A1BC633705}</author>
    <author>tc={EB9C9FB4-4363-40C3-B3BE-7F8E75A8CD55}</author>
    <author>tc={3D2D93AB-9EC8-4C50-9A03-61C99EACDF49}</author>
    <author>tc={4B4F2A42-4076-45EB-A263-2F3159D646D4}</author>
    <author>tc={5F21EB07-72C8-4FE4-8C3A-ED04FBE81C13}</author>
    <author>tc={04200689-5888-4DEA-9355-A6D77027CB5B}</author>
    <author>tc={D87B5CCD-46EA-4298-A246-F323F4D51508}</author>
    <author>tc={FA36AC6D-BEFF-403E-83D2-70BF46569461}</author>
  </authors>
  <commentList>
    <comment ref="B1" authorId="0" shapeId="0" xr:uid="{4F433E00-8A7E-489C-B7E8-41538FA1B970}">
      <text>
        <t>[Threaded comment]
Your version of Excel allows you to read this threaded comment; however, any edits to it will get removed if the file is opened in a newer version of Excel. Learn more: https://go.microsoft.com/fwlink/?linkid=870924
Comment:
    Please select Natwest credit card or Barclaycard procurement card depending on the card type you hold</t>
      </text>
    </comment>
    <comment ref="B2" authorId="1" shapeId="0" xr:uid="{A2D2DFC3-6AB4-454A-ADA0-F1388B869557}">
      <text>
        <t>[Threaded comment]
Your version of Excel allows you to read this threaded comment; however, any edits to it will get removed if the file is opened in a newer version of Excel. Learn more: https://go.microsoft.com/fwlink/?linkid=870924
Comment:
    Please enter your name</t>
      </text>
    </comment>
    <comment ref="C3" authorId="2" shapeId="0" xr:uid="{D6203839-2C0A-49BE-BC4D-3CB9F63252BF}">
      <text>
        <t>[Threaded comment]
Your version of Excel allows you to read this threaded comment; however, any edits to it will get removed if the file is opened in a newer version of Excel. Learn more: https://go.microsoft.com/fwlink/?linkid=870924
Comment:
    Natwest - Statement start date is 11th of the month; Barclaycards - Statement start date is 12th of the month</t>
      </text>
    </comment>
    <comment ref="E3" authorId="3" shapeId="0" xr:uid="{6BC3C607-FA7B-4101-BCC1-8733117084F1}">
      <text>
        <t>[Threaded comment]
Your version of Excel allows you to read this threaded comment; however, any edits to it will get removed if the file is opened in a newer version of Excel. Learn more: https://go.microsoft.com/fwlink/?linkid=870924
Comment:
    Natwest - Statement end date is 10th of the month; Barclaycards - Statement end date is 11th of the month</t>
      </text>
    </comment>
    <comment ref="A7" authorId="4" shapeId="0" xr:uid="{9796B843-182C-4A07-9200-C4A1BC633705}">
      <text>
        <t>[Threaded comment]
Your version of Excel allows you to read this threaded comment; however, any edits to it will get removed if the file is opened in a newer version of Excel. Learn more: https://go.microsoft.com/fwlink/?linkid=870924
Comment:
    Please enter date of transaction as per the date on your statement</t>
      </text>
    </comment>
    <comment ref="F7" authorId="5" shapeId="0" xr:uid="{EB9C9FB4-4363-40C3-B3BE-7F8E75A8CD55}">
      <text>
        <t>[Threaded comment]
Your version of Excel allows you to read this threaded comment; however, any edits to it will get removed if the file is opened in a newer version of Excel. Learn more: https://go.microsoft.com/fwlink/?linkid=870924
Comment:
    The GL code consists of up to 12 digits as is made up of 3 digits for cost centre, 4 digits for detail code and optionally 5 digits for classification code (the three components are separated by /   An example code is 200/4020/20005</t>
      </text>
    </comment>
    <comment ref="L7" authorId="6" shapeId="0" xr:uid="{3D2D93AB-9EC8-4C50-9A03-61C99EACDF49}">
      <text>
        <t>[Threaded comment]
Your version of Excel allows you to read this threaded comment; however, any edits to it will get removed if the file is opened in a newer version of Excel. Learn more: https://go.microsoft.com/fwlink/?linkid=870924
Comment:
    Please select most appropriate category from dropdown list</t>
      </text>
    </comment>
    <comment ref="B8" authorId="7" shapeId="0" xr:uid="{4B4F2A42-4076-45EB-A263-2F3159D646D4}">
      <text>
        <t>[Threaded comment]
Your version of Excel allows you to read this threaded comment; however, any edits to it will get removed if the file is opened in a newer version of Excel. Learn more: https://go.microsoft.com/fwlink/?linkid=870924
Comment:
    Please select VAT code - see key below for definition of each code</t>
      </text>
    </comment>
    <comment ref="C8" authorId="8" shapeId="0" xr:uid="{5F21EB07-72C8-4FE4-8C3A-ED04FBE81C13}">
      <text>
        <t>[Threaded comment]
Your version of Excel allows you to read this threaded comment; however, any edits to it will get removed if the file is opened in a newer version of Excel. Learn more: https://go.microsoft.com/fwlink/?linkid=870924
Comment:
    Please enter same amount in Net and Gross amount columns if no VAT.  If there is VAT, please ensure net amount + VAT amount is equal to the Gross Amount</t>
      </text>
    </comment>
    <comment ref="D8" authorId="9" shapeId="0" xr:uid="{04200689-5888-4DEA-9355-A6D77027CB5B}">
      <text>
        <t>[Threaded comment]
Your version of Excel allows you to read this threaded comment; however, any edits to it will get removed if the file is opened in a newer version of Excel. Learn more: https://go.microsoft.com/fwlink/?linkid=870924
Comment:
    Please enter amount if VAT code R or S is selected</t>
      </text>
    </comment>
    <comment ref="E8" authorId="10" shapeId="0" xr:uid="{D87B5CCD-46EA-4298-A246-F323F4D51508}">
      <text>
        <t>[Threaded comment]
Your version of Excel allows you to read this threaded comment; however, any edits to it will get removed if the file is opened in a newer version of Excel. Learn more: https://go.microsoft.com/fwlink/?linkid=870924
Comment:
    Please enter net amount (this will be the same as the gross amount if the gross amount does not include any vat)</t>
      </text>
    </comment>
    <comment ref="C22" authorId="11" shapeId="0" xr:uid="{FA36AC6D-BEFF-403E-83D2-70BF46569461}">
      <text>
        <t>[Threaded comment]
Your version of Excel allows you to read this threaded comment; however, any edits to it will get removed if the file is opened in a newer version of Excel. Learn more: https://go.microsoft.com/fwlink/?linkid=870924
Comment:
    Please ensure this Total agrees to the total amount shown on your statement (and agrees to the sum of the VAT amount and Net Amount columns on this spreadsheet)</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tc={E6572D48-88CA-4C39-8EDC-491962453882}</author>
    <author>tc={99F33076-17E6-4219-B4FB-B783463ED7C1}</author>
    <author>tc={AE870DEA-FEA3-4A51-8290-1EA71FB1D79B}</author>
    <author>tc={44F7C7E0-7FF5-4AE5-B642-EB3A2D2A9FC0}</author>
    <author>tc={EB60F8D6-20B9-418B-9E80-89C6CB7F40D7}</author>
    <author>tc={77129EBD-86F0-4943-86B6-5BAE7E270123}</author>
    <author>tc={F88D988E-3B47-4550-B4F1-A6EF98FBC7D9}</author>
    <author>tc={EAC978C8-1C91-4367-8AB6-16581A88D914}</author>
    <author>tc={7735F315-64B3-454F-8669-9FCDF17BE0B8}</author>
    <author>tc={2556155A-B9BE-46BA-9204-CC3745E27772}</author>
    <author>tc={B9407D60-EC90-44EF-8A3A-D0470963E012}</author>
    <author>tc={FA32C4DC-A9B3-4553-AC05-BD21578BFE77}</author>
    <author>tc={9F6B33A6-23E5-475E-8534-8CF699B1D439}</author>
    <author>tc={1F1F401F-5632-4258-AF8A-E7173C5C4FEC}</author>
  </authors>
  <commentList>
    <comment ref="B1" authorId="0" shapeId="0" xr:uid="{E6572D48-88CA-4C39-8EDC-491962453882}">
      <text>
        <t>[Threaded comment]
Your version of Excel allows you to read this threaded comment; however, any edits to it will get removed if the file is opened in a newer version of Excel. Learn more: https://go.microsoft.com/fwlink/?linkid=870924
Comment:
    Please select Natwest credit card or Barclaycard procurement card depending on the card type you hold</t>
      </text>
    </comment>
    <comment ref="B2" authorId="1" shapeId="0" xr:uid="{99F33076-17E6-4219-B4FB-B783463ED7C1}">
      <text>
        <t>[Threaded comment]
Your version of Excel allows you to read this threaded comment; however, any edits to it will get removed if the file is opened in a newer version of Excel. Learn more: https://go.microsoft.com/fwlink/?linkid=870924
Comment:
    Please enter your name</t>
      </text>
    </comment>
    <comment ref="C3" authorId="2" shapeId="0" xr:uid="{AE870DEA-FEA3-4A51-8290-1EA71FB1D79B}">
      <text>
        <t>[Threaded comment]
Your version of Excel allows you to read this threaded comment; however, any edits to it will get removed if the file is opened in a newer version of Excel. Learn more: https://go.microsoft.com/fwlink/?linkid=870924
Comment:
    Natwest - Statement start date is 11th of the month; Barclaycards - Statement start date is 12th of the month</t>
      </text>
    </comment>
    <comment ref="E3" authorId="3" shapeId="0" xr:uid="{44F7C7E0-7FF5-4AE5-B642-EB3A2D2A9FC0}">
      <text>
        <t>[Threaded comment]
Your version of Excel allows you to read this threaded comment; however, any edits to it will get removed if the file is opened in a newer version of Excel. Learn more: https://go.microsoft.com/fwlink/?linkid=870924
Comment:
    Natwest - Statement end date is 10th of the month; Barclaycards - Statement end date is 11th of the month</t>
      </text>
    </comment>
    <comment ref="A7" authorId="4" shapeId="0" xr:uid="{EB60F8D6-20B9-418B-9E80-89C6CB7F40D7}">
      <text>
        <t>[Threaded comment]
Your version of Excel allows you to read this threaded comment; however, any edits to it will get removed if the file is opened in a newer version of Excel. Learn more: https://go.microsoft.com/fwlink/?linkid=870924
Comment:
    Please enter date of transaction as per the date on your statement</t>
      </text>
    </comment>
    <comment ref="F7" authorId="5" shapeId="0" xr:uid="{77129EBD-86F0-4943-86B6-5BAE7E270123}">
      <text>
        <t>[Threaded comment]
Your version of Excel allows you to read this threaded comment; however, any edits to it will get removed if the file is opened in a newer version of Excel. Learn more: https://go.microsoft.com/fwlink/?linkid=870924
Comment:
    The GL code consists of up to 12 digits as is made up of 3 digits for cost centre, 4 digits for detail code and optionally 5 digits for classification code (the three components are separated by /   An example code is 200/4020/20005</t>
      </text>
    </comment>
    <comment ref="L7" authorId="6" shapeId="0" xr:uid="{F88D988E-3B47-4550-B4F1-A6EF98FBC7D9}">
      <text>
        <t>[Threaded comment]
Your version of Excel allows you to read this threaded comment; however, any edits to it will get removed if the file is opened in a newer version of Excel. Learn more: https://go.microsoft.com/fwlink/?linkid=870924
Comment:
    Please select most appropriate category from dropdown list</t>
      </text>
    </comment>
    <comment ref="B8" authorId="7" shapeId="0" xr:uid="{EAC978C8-1C91-4367-8AB6-16581A88D914}">
      <text>
        <t>[Threaded comment]
Your version of Excel allows you to read this threaded comment; however, any edits to it will get removed if the file is opened in a newer version of Excel. Learn more: https://go.microsoft.com/fwlink/?linkid=870924
Comment:
    Please select VAT code - see key below for definition of each code</t>
      </text>
    </comment>
    <comment ref="C8" authorId="8" shapeId="0" xr:uid="{7735F315-64B3-454F-8669-9FCDF17BE0B8}">
      <text>
        <t>[Threaded comment]
Your version of Excel allows you to read this threaded comment; however, any edits to it will get removed if the file is opened in a newer version of Excel. Learn more: https://go.microsoft.com/fwlink/?linkid=870924
Comment:
    Please enter same amount in Net and Gross amount columns if no VAT.  If there is VAT, please ensure net amount + VAT amount is equal to the Gross Amount</t>
      </text>
    </comment>
    <comment ref="D8" authorId="9" shapeId="0" xr:uid="{2556155A-B9BE-46BA-9204-CC3745E27772}">
      <text>
        <t>[Threaded comment]
Your version of Excel allows you to read this threaded comment; however, any edits to it will get removed if the file is opened in a newer version of Excel. Learn more: https://go.microsoft.com/fwlink/?linkid=870924
Comment:
    Please enter amount if VAT code R or S is selected</t>
      </text>
    </comment>
    <comment ref="E8" authorId="10" shapeId="0" xr:uid="{B9407D60-EC90-44EF-8A3A-D0470963E012}">
      <text>
        <t>[Threaded comment]
Your version of Excel allows you to read this threaded comment; however, any edits to it will get removed if the file is opened in a newer version of Excel. Learn more: https://go.microsoft.com/fwlink/?linkid=870924
Comment:
    Please enter net amount (this will be the same as the gross amount if the gross amount does not include any vat)</t>
      </text>
    </comment>
    <comment ref="C12" authorId="11" shapeId="0" xr:uid="{FA32C4DC-A9B3-4553-AC05-BD21578BFE77}">
      <text>
        <t>[Threaded comment]
Your version of Excel allows you to read this threaded comment; however, any edits to it will get removed if the file is opened in a newer version of Excel. Learn more: https://go.microsoft.com/fwlink/?linkid=870924
Comment:
    Please ensure this Total agrees to the total amount shown on your statement (and agrees to the sum of the VAT amount and Net Amount columns on this spreadsheet)</t>
      </text>
    </comment>
    <comment ref="D12" authorId="12" shapeId="0" xr:uid="{9F6B33A6-23E5-475E-8534-8CF699B1D439}">
      <text>
        <t>[Threaded comment]
Your version of Excel allows you to read this threaded comment; however, any edits to it will get removed if the file is opened in a newer version of Excel. Learn more: https://go.microsoft.com/fwlink/?linkid=870924
Comment:
    Please ensure this Total agrees to the total amount shown on your statement (and agrees to the sum of the VAT amount and Net Amount columns on this spreadsheet)</t>
      </text>
    </comment>
    <comment ref="E12" authorId="13" shapeId="0" xr:uid="{1F1F401F-5632-4258-AF8A-E7173C5C4FEC}">
      <text>
        <t>[Threaded comment]
Your version of Excel allows you to read this threaded comment; however, any edits to it will get removed if the file is opened in a newer version of Excel. Learn more: https://go.microsoft.com/fwlink/?linkid=870924
Comment:
    Please ensure this Total agrees to the total amount shown on your statement (and agrees to the sum of the VAT amount and Net Amount columns on this spreadsheet)</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tc={3F61792A-3E5D-4678-BF68-FD722A205A3F}</author>
    <author>tc={09DBB4CF-8CC9-4BAC-A431-78C07692C622}</author>
    <author>tc={D39FF091-2931-44C1-ACF4-06A902B83A91}</author>
    <author>tc={DB346D8E-547B-4E3C-BFFB-7FA295584AEC}</author>
    <author>tc={C6938D82-4DB9-4764-BB08-1E9A7A231F72}</author>
    <author>tc={6DBB329C-DBB4-4E53-B56F-BEE8CBDF9B63}</author>
    <author>tc={7D0F812D-C413-4EA5-9014-4F8634B3CE7A}</author>
    <author>tc={E4E1BF67-3E35-475E-97E2-C14C56B4D84B}</author>
    <author>tc={A908B563-ABF3-45E2-9964-CEC286CB11A3}</author>
    <author>tc={DB834924-545C-4517-8E56-3F112347CFA9}</author>
    <author>tc={97EB9055-524D-41BE-AF1D-A866F72704AE}</author>
    <author>tc={A2646A22-45BC-4CAB-B8FE-A9A6728BCE86}</author>
  </authors>
  <commentList>
    <comment ref="B1" authorId="0" shapeId="0" xr:uid="{3F61792A-3E5D-4678-BF68-FD722A205A3F}">
      <text>
        <t>[Threaded comment]
Your version of Excel allows you to read this threaded comment; however, any edits to it will get removed if the file is opened in a newer version of Excel. Learn more: https://go.microsoft.com/fwlink/?linkid=870924
Comment:
    Please select Natwest credit card or Barclaycard procurement card depending on the card type you hold</t>
      </text>
    </comment>
    <comment ref="B2" authorId="1" shapeId="0" xr:uid="{09DBB4CF-8CC9-4BAC-A431-78C07692C622}">
      <text>
        <t>[Threaded comment]
Your version of Excel allows you to read this threaded comment; however, any edits to it will get removed if the file is opened in a newer version of Excel. Learn more: https://go.microsoft.com/fwlink/?linkid=870924
Comment:
    Please enter your name</t>
      </text>
    </comment>
    <comment ref="C3" authorId="2" shapeId="0" xr:uid="{D39FF091-2931-44C1-ACF4-06A902B83A91}">
      <text>
        <t>[Threaded comment]
Your version of Excel allows you to read this threaded comment; however, any edits to it will get removed if the file is opened in a newer version of Excel. Learn more: https://go.microsoft.com/fwlink/?linkid=870924
Comment:
    Natwest - Statement start date is 11th of the month; Barclaycards - Statement start date is 12th of the month</t>
      </text>
    </comment>
    <comment ref="E3" authorId="3" shapeId="0" xr:uid="{DB346D8E-547B-4E3C-BFFB-7FA295584AEC}">
      <text>
        <t>[Threaded comment]
Your version of Excel allows you to read this threaded comment; however, any edits to it will get removed if the file is opened in a newer version of Excel. Learn more: https://go.microsoft.com/fwlink/?linkid=870924
Comment:
    Natwest - Statement end date is 10th of the month; Barclaycards - Statement end date is 11th of the month</t>
      </text>
    </comment>
    <comment ref="A7" authorId="4" shapeId="0" xr:uid="{C6938D82-4DB9-4764-BB08-1E9A7A231F72}">
      <text>
        <t>[Threaded comment]
Your version of Excel allows you to read this threaded comment; however, any edits to it will get removed if the file is opened in a newer version of Excel. Learn more: https://go.microsoft.com/fwlink/?linkid=870924
Comment:
    Please enter date of transaction as per the date on your statement</t>
      </text>
    </comment>
    <comment ref="F7" authorId="5" shapeId="0" xr:uid="{6DBB329C-DBB4-4E53-B56F-BEE8CBDF9B63}">
      <text>
        <t>[Threaded comment]
Your version of Excel allows you to read this threaded comment; however, any edits to it will get removed if the file is opened in a newer version of Excel. Learn more: https://go.microsoft.com/fwlink/?linkid=870924
Comment:
    The GL code consists of up to 12 digits as is made up of 3 digits for cost centre, 4 digits for detail code and optionally 5 digits for classification code (the three components are separated by /   An example code is 200/4020/20005</t>
      </text>
    </comment>
    <comment ref="L7" authorId="6" shapeId="0" xr:uid="{7D0F812D-C413-4EA5-9014-4F8634B3CE7A}">
      <text>
        <t>[Threaded comment]
Your version of Excel allows you to read this threaded comment; however, any edits to it will get removed if the file is opened in a newer version of Excel. Learn more: https://go.microsoft.com/fwlink/?linkid=870924
Comment:
    Please select most appropriate category from dropdown list</t>
      </text>
    </comment>
    <comment ref="B8" authorId="7" shapeId="0" xr:uid="{E4E1BF67-3E35-475E-97E2-C14C56B4D84B}">
      <text>
        <t>[Threaded comment]
Your version of Excel allows you to read this threaded comment; however, any edits to it will get removed if the file is opened in a newer version of Excel. Learn more: https://go.microsoft.com/fwlink/?linkid=870924
Comment:
    Please select VAT code - see key below for definition of each code</t>
      </text>
    </comment>
    <comment ref="C8" authorId="8" shapeId="0" xr:uid="{A908B563-ABF3-45E2-9964-CEC286CB11A3}">
      <text>
        <t>[Threaded comment]
Your version of Excel allows you to read this threaded comment; however, any edits to it will get removed if the file is opened in a newer version of Excel. Learn more: https://go.microsoft.com/fwlink/?linkid=870924
Comment:
    Please enter same amount in Net and Gross amount columns if no VAT.  If there is VAT, please ensure net amount + VAT amount is equal to the Gross Amount</t>
      </text>
    </comment>
    <comment ref="D8" authorId="9" shapeId="0" xr:uid="{DB834924-545C-4517-8E56-3F112347CFA9}">
      <text>
        <t>[Threaded comment]
Your version of Excel allows you to read this threaded comment; however, any edits to it will get removed if the file is opened in a newer version of Excel. Learn more: https://go.microsoft.com/fwlink/?linkid=870924
Comment:
    Please enter amount if VAT code R or S is selected</t>
      </text>
    </comment>
    <comment ref="E8" authorId="10" shapeId="0" xr:uid="{97EB9055-524D-41BE-AF1D-A866F72704AE}">
      <text>
        <t>[Threaded comment]
Your version of Excel allows you to read this threaded comment; however, any edits to it will get removed if the file is opened in a newer version of Excel. Learn more: https://go.microsoft.com/fwlink/?linkid=870924
Comment:
    Please enter net amount (this will be the same as the gross amount if the gross amount does not include any vat)</t>
      </text>
    </comment>
    <comment ref="C22" authorId="11" shapeId="0" xr:uid="{A2646A22-45BC-4CAB-B8FE-A9A6728BCE86}">
      <text>
        <t>[Threaded comment]
Your version of Excel allows you to read this threaded comment; however, any edits to it will get removed if the file is opened in a newer version of Excel. Learn more: https://go.microsoft.com/fwlink/?linkid=870924
Comment:
    Please ensure this Total agrees to the total amount shown on your statement (and agrees to the sum of the VAT amount and Net Amount columns on this spreadsheet)</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tc={039BFCBA-8114-4AB4-9DAF-2B9FF4BBF72D}</author>
    <author>tc={4B0274FE-53F2-4DA6-9502-3DC524691FE6}</author>
    <author>tc={552E2EF1-BCD7-4508-B634-EB35B393ED54}</author>
    <author>tc={78F0BC24-1EED-4B05-B398-C36656375B66}</author>
    <author>tc={421F8D4D-D9E6-47E7-A1B9-5C7429A5EF2E}</author>
    <author>tc={20928638-FBCB-43C8-9F92-261CE461937B}</author>
    <author>tc={90A18BC9-9533-49AB-9D41-1D68C9AC53E3}</author>
    <author>tc={A8A9E37F-A0FC-4B01-BBF0-AEC7F852959D}</author>
    <author>tc={D28E3279-8219-4B35-9DCF-20EEFF6ABEFA}</author>
    <author>tc={AA977260-8BDA-4C3F-98FF-B729C3E4C003}</author>
    <author>tc={E096D728-E685-403A-93DD-A83DFE9828FD}</author>
    <author>tc={271BFF1C-61EB-4C97-8455-908B5A96B169}</author>
  </authors>
  <commentList>
    <comment ref="B1" authorId="0" shapeId="0" xr:uid="{039BFCBA-8114-4AB4-9DAF-2B9FF4BBF72D}">
      <text>
        <t>[Threaded comment]
Your version of Excel allows you to read this threaded comment; however, any edits to it will get removed if the file is opened in a newer version of Excel. Learn more: https://go.microsoft.com/fwlink/?linkid=870924
Comment:
    Please select Natwest credit card or Barclaycard procurement card depending on the card type you hold</t>
      </text>
    </comment>
    <comment ref="B2" authorId="1" shapeId="0" xr:uid="{4B0274FE-53F2-4DA6-9502-3DC524691FE6}">
      <text>
        <t>[Threaded comment]
Your version of Excel allows you to read this threaded comment; however, any edits to it will get removed if the file is opened in a newer version of Excel. Learn more: https://go.microsoft.com/fwlink/?linkid=870924
Comment:
    Please enter your name</t>
      </text>
    </comment>
    <comment ref="C3" authorId="2" shapeId="0" xr:uid="{552E2EF1-BCD7-4508-B634-EB35B393ED54}">
      <text>
        <t>[Threaded comment]
Your version of Excel allows you to read this threaded comment; however, any edits to it will get removed if the file is opened in a newer version of Excel. Learn more: https://go.microsoft.com/fwlink/?linkid=870924
Comment:
    Natwest - Statement start date is 11th of the month; Barclaycards - Statement start date is 12th of the month</t>
      </text>
    </comment>
    <comment ref="E3" authorId="3" shapeId="0" xr:uid="{78F0BC24-1EED-4B05-B398-C36656375B66}">
      <text>
        <t>[Threaded comment]
Your version of Excel allows you to read this threaded comment; however, any edits to it will get removed if the file is opened in a newer version of Excel. Learn more: https://go.microsoft.com/fwlink/?linkid=870924
Comment:
    Natwest - Statement end date is 10th of the month; Barclaycards - Statement end date is 11th of the month</t>
      </text>
    </comment>
    <comment ref="A7" authorId="4" shapeId="0" xr:uid="{421F8D4D-D9E6-47E7-A1B9-5C7429A5EF2E}">
      <text>
        <t>[Threaded comment]
Your version of Excel allows you to read this threaded comment; however, any edits to it will get removed if the file is opened in a newer version of Excel. Learn more: https://go.microsoft.com/fwlink/?linkid=870924
Comment:
    Please enter date of transaction as per the date on your statement</t>
      </text>
    </comment>
    <comment ref="F7" authorId="5" shapeId="0" xr:uid="{20928638-FBCB-43C8-9F92-261CE461937B}">
      <text>
        <t>[Threaded comment]
Your version of Excel allows you to read this threaded comment; however, any edits to it will get removed if the file is opened in a newer version of Excel. Learn more: https://go.microsoft.com/fwlink/?linkid=870924
Comment:
    The GL code consists of up to 12 digits as is made up of 3 digits for cost centre, 4 digits for detail code and optionally 5 digits for classification code (the three components are separated by /   An example code is 200/4020/20005</t>
      </text>
    </comment>
    <comment ref="L7" authorId="6" shapeId="0" xr:uid="{90A18BC9-9533-49AB-9D41-1D68C9AC53E3}">
      <text>
        <t>[Threaded comment]
Your version of Excel allows you to read this threaded comment; however, any edits to it will get removed if the file is opened in a newer version of Excel. Learn more: https://go.microsoft.com/fwlink/?linkid=870924
Comment:
    Please select most appropriate category from dropdown list</t>
      </text>
    </comment>
    <comment ref="B8" authorId="7" shapeId="0" xr:uid="{A8A9E37F-A0FC-4B01-BBF0-AEC7F852959D}">
      <text>
        <t>[Threaded comment]
Your version of Excel allows you to read this threaded comment; however, any edits to it will get removed if the file is opened in a newer version of Excel. Learn more: https://go.microsoft.com/fwlink/?linkid=870924
Comment:
    Please select VAT code - see key below for definition of each code</t>
      </text>
    </comment>
    <comment ref="C8" authorId="8" shapeId="0" xr:uid="{D28E3279-8219-4B35-9DCF-20EEFF6ABEFA}">
      <text>
        <t>[Threaded comment]
Your version of Excel allows you to read this threaded comment; however, any edits to it will get removed if the file is opened in a newer version of Excel. Learn more: https://go.microsoft.com/fwlink/?linkid=870924
Comment:
    Please enter same amount in Net and Gross amount columns if no VAT.  If there is VAT, please ensure net amount + VAT amount is equal to the Gross Amount</t>
      </text>
    </comment>
    <comment ref="D8" authorId="9" shapeId="0" xr:uid="{AA977260-8BDA-4C3F-98FF-B729C3E4C003}">
      <text>
        <t>[Threaded comment]
Your version of Excel allows you to read this threaded comment; however, any edits to it will get removed if the file is opened in a newer version of Excel. Learn more: https://go.microsoft.com/fwlink/?linkid=870924
Comment:
    Please enter amount if VAT code R or S is selected</t>
      </text>
    </comment>
    <comment ref="E8" authorId="10" shapeId="0" xr:uid="{E096D728-E685-403A-93DD-A83DFE9828FD}">
      <text>
        <t>[Threaded comment]
Your version of Excel allows you to read this threaded comment; however, any edits to it will get removed if the file is opened in a newer version of Excel. Learn more: https://go.microsoft.com/fwlink/?linkid=870924
Comment:
    Please enter net amount (this will be the same as the gross amount if the gross amount does not include any vat)</t>
      </text>
    </comment>
    <comment ref="C21" authorId="11" shapeId="0" xr:uid="{271BFF1C-61EB-4C97-8455-908B5A96B169}">
      <text>
        <t>[Threaded comment]
Your version of Excel allows you to read this threaded comment; however, any edits to it will get removed if the file is opened in a newer version of Excel. Learn more: https://go.microsoft.com/fwlink/?linkid=870924
Comment:
    Please ensure this Total agrees to the total amount shown on your statement (and agrees to the sum of the VAT amount and Net Amount columns on this spreadsheet)</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tc={0BCA5074-AD99-4023-AA49-7997AF8D0FCF}</author>
    <author>tc={937463FD-9525-479F-8CE7-EE5C6AA9E4DD}</author>
    <author>tc={73A506C1-8DA7-4234-B485-9BFC7847BC5C}</author>
    <author>tc={E5512781-6586-4EA4-8309-800BAC6953E6}</author>
    <author>tc={6994BC35-F08E-4B66-8DF3-E01B326788AB}</author>
    <author>tc={40F448D0-27E4-42D2-8854-D4AD553FB563}</author>
    <author>tc={67A16B9E-DC19-4629-9322-E36ED9D3FEB1}</author>
    <author>tc={8C0BB74A-7834-471D-A39A-A47DE1C15D54}</author>
    <author>tc={5846B170-241A-4BED-A5D0-9030C87A7EEA}</author>
    <author>tc={636D8010-FF53-4275-AB9F-BFBA573359D1}</author>
    <author>tc={2011E022-382A-49BA-93DD-AEEEFA16C839}</author>
    <author>tc={EDECEFBB-A6A8-4F8D-81C0-6B1AAF1A5DC8}</author>
  </authors>
  <commentList>
    <comment ref="B1" authorId="0" shapeId="0" xr:uid="{0BCA5074-AD99-4023-AA49-7997AF8D0FCF}">
      <text>
        <t>[Threaded comment]
Your version of Excel allows you to read this threaded comment; however, any edits to it will get removed if the file is opened in a newer version of Excel. Learn more: https://go.microsoft.com/fwlink/?linkid=870924
Comment:
    Please select Natwest credit card or Barclaycard procurement card depending on the card type you hold</t>
      </text>
    </comment>
    <comment ref="B2" authorId="1" shapeId="0" xr:uid="{937463FD-9525-479F-8CE7-EE5C6AA9E4DD}">
      <text>
        <t>[Threaded comment]
Your version of Excel allows you to read this threaded comment; however, any edits to it will get removed if the file is opened in a newer version of Excel. Learn more: https://go.microsoft.com/fwlink/?linkid=870924
Comment:
    Please enter your name</t>
      </text>
    </comment>
    <comment ref="C3" authorId="2" shapeId="0" xr:uid="{73A506C1-8DA7-4234-B485-9BFC7847BC5C}">
      <text>
        <t>[Threaded comment]
Your version of Excel allows you to read this threaded comment; however, any edits to it will get removed if the file is opened in a newer version of Excel. Learn more: https://go.microsoft.com/fwlink/?linkid=870924
Comment:
    Natwest - Statement start date is 11th of the month; Barclaycards - Statement start date is 12th of the month</t>
      </text>
    </comment>
    <comment ref="E3" authorId="3" shapeId="0" xr:uid="{E5512781-6586-4EA4-8309-800BAC6953E6}">
      <text>
        <t>[Threaded comment]
Your version of Excel allows you to read this threaded comment; however, any edits to it will get removed if the file is opened in a newer version of Excel. Learn more: https://go.microsoft.com/fwlink/?linkid=870924
Comment:
    Natwest - Statement end date is 10th of the month; Barclaycards - Statement end date is 11th of the month</t>
      </text>
    </comment>
    <comment ref="A7" authorId="4" shapeId="0" xr:uid="{6994BC35-F08E-4B66-8DF3-E01B326788AB}">
      <text>
        <t>[Threaded comment]
Your version of Excel allows you to read this threaded comment; however, any edits to it will get removed if the file is opened in a newer version of Excel. Learn more: https://go.microsoft.com/fwlink/?linkid=870924
Comment:
    Please enter date of transaction as per the date on your statement</t>
      </text>
    </comment>
    <comment ref="F7" authorId="5" shapeId="0" xr:uid="{40F448D0-27E4-42D2-8854-D4AD553FB563}">
      <text>
        <t>[Threaded comment]
Your version of Excel allows you to read this threaded comment; however, any edits to it will get removed if the file is opened in a newer version of Excel. Learn more: https://go.microsoft.com/fwlink/?linkid=870924
Comment:
    The GL code consists of up to 12 digits as is made up of 3 digits for cost centre, 4 digits for detail code and optionally 5 digits for classification code (the three components are separated by /   An example code is 200/4020/20005</t>
      </text>
    </comment>
    <comment ref="L7" authorId="6" shapeId="0" xr:uid="{67A16B9E-DC19-4629-9322-E36ED9D3FEB1}">
      <text>
        <t>[Threaded comment]
Your version of Excel allows you to read this threaded comment; however, any edits to it will get removed if the file is opened in a newer version of Excel. Learn more: https://go.microsoft.com/fwlink/?linkid=870924
Comment:
    Please select most appropriate category from dropdown list</t>
      </text>
    </comment>
    <comment ref="B8" authorId="7" shapeId="0" xr:uid="{8C0BB74A-7834-471D-A39A-A47DE1C15D54}">
      <text>
        <t>[Threaded comment]
Your version of Excel allows you to read this threaded comment; however, any edits to it will get removed if the file is opened in a newer version of Excel. Learn more: https://go.microsoft.com/fwlink/?linkid=870924
Comment:
    Please select VAT code - see key below for definition of each code</t>
      </text>
    </comment>
    <comment ref="C8" authorId="8" shapeId="0" xr:uid="{5846B170-241A-4BED-A5D0-9030C87A7EEA}">
      <text>
        <t>[Threaded comment]
Your version of Excel allows you to read this threaded comment; however, any edits to it will get removed if the file is opened in a newer version of Excel. Learn more: https://go.microsoft.com/fwlink/?linkid=870924
Comment:
    Please enter same amount in Net and Gross amount columns if no VAT.  If there is VAT, please ensure net amount + VAT amount is equal to the Gross Amount</t>
      </text>
    </comment>
    <comment ref="D8" authorId="9" shapeId="0" xr:uid="{636D8010-FF53-4275-AB9F-BFBA573359D1}">
      <text>
        <t>[Threaded comment]
Your version of Excel allows you to read this threaded comment; however, any edits to it will get removed if the file is opened in a newer version of Excel. Learn more: https://go.microsoft.com/fwlink/?linkid=870924
Comment:
    Please enter amount if VAT code R or S is selected</t>
      </text>
    </comment>
    <comment ref="E8" authorId="10" shapeId="0" xr:uid="{2011E022-382A-49BA-93DD-AEEEFA16C839}">
      <text>
        <t>[Threaded comment]
Your version of Excel allows you to read this threaded comment; however, any edits to it will get removed if the file is opened in a newer version of Excel. Learn more: https://go.microsoft.com/fwlink/?linkid=870924
Comment:
    Please enter net amount (this will be the same as the gross amount if the gross amount does not include any vat)</t>
      </text>
    </comment>
    <comment ref="C13" authorId="11" shapeId="0" xr:uid="{EDECEFBB-A6A8-4F8D-81C0-6B1AAF1A5DC8}">
      <text>
        <t>[Threaded comment]
Your version of Excel allows you to read this threaded comment; however, any edits to it will get removed if the file is opened in a newer version of Excel. Learn more: https://go.microsoft.com/fwlink/?linkid=870924
Comment:
    Please ensure this Total agrees to the total amount shown on your statement (and agrees to the sum of the VAT amount and Net Amount columns on this spreadsheet)</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tc={DA66B80A-9F6F-4614-B152-F87CD08A6A01}</author>
    <author>tc={6EF6DF9D-C389-4260-BB2A-B53446506124}</author>
    <author>tc={3BB02A41-4F55-47B5-BCA2-14B70A8DE06A}</author>
    <author>tc={C9E53AD9-C983-4F4F-938B-054621426535}</author>
    <author>tc={5BF9AD1E-8AD2-4613-83C0-9F921277F719}</author>
    <author>tc={9D87E679-72CD-45E5-B382-ED0C96467ECD}</author>
    <author>tc={C4D0F19F-0232-4461-9824-0C4126250A72}</author>
    <author>tc={4491F104-8402-4A25-BD7C-A1FD95B860B1}</author>
    <author>tc={01DC6C11-C5B8-4885-8A8C-5039580DF15D}</author>
    <author>tc={9A8CE029-6965-40EF-B8FE-D9296640BE45}</author>
    <author>tc={CE5A326F-5651-4157-AADA-323D4F7F73FC}</author>
    <author>tc={0E89E9A1-C6BE-49AC-A621-E3CF85D246CE}</author>
  </authors>
  <commentList>
    <comment ref="B1" authorId="0" shapeId="0" xr:uid="{DA66B80A-9F6F-4614-B152-F87CD08A6A01}">
      <text>
        <t>[Threaded comment]
Your version of Excel allows you to read this threaded comment; however, any edits to it will get removed if the file is opened in a newer version of Excel. Learn more: https://go.microsoft.com/fwlink/?linkid=870924
Comment:
    Please select Natwest credit card or Barclaycard procurement card depending on the card type you hold</t>
      </text>
    </comment>
    <comment ref="B2" authorId="1" shapeId="0" xr:uid="{6EF6DF9D-C389-4260-BB2A-B53446506124}">
      <text>
        <t>[Threaded comment]
Your version of Excel allows you to read this threaded comment; however, any edits to it will get removed if the file is opened in a newer version of Excel. Learn more: https://go.microsoft.com/fwlink/?linkid=870924
Comment:
    Please enter your name</t>
      </text>
    </comment>
    <comment ref="C3" authorId="2" shapeId="0" xr:uid="{3BB02A41-4F55-47B5-BCA2-14B70A8DE06A}">
      <text>
        <t>[Threaded comment]
Your version of Excel allows you to read this threaded comment; however, any edits to it will get removed if the file is opened in a newer version of Excel. Learn more: https://go.microsoft.com/fwlink/?linkid=870924
Comment:
    Natwest - Statement start date is 11th of the month; Barclaycards - Statement start date is 12th of the month</t>
      </text>
    </comment>
    <comment ref="E3" authorId="3" shapeId="0" xr:uid="{C9E53AD9-C983-4F4F-938B-054621426535}">
      <text>
        <t>[Threaded comment]
Your version of Excel allows you to read this threaded comment; however, any edits to it will get removed if the file is opened in a newer version of Excel. Learn more: https://go.microsoft.com/fwlink/?linkid=870924
Comment:
    Natwest - Statement end date is 10th of the month; Barclaycards - Statement end date is 11th of the month</t>
      </text>
    </comment>
    <comment ref="A7" authorId="4" shapeId="0" xr:uid="{5BF9AD1E-8AD2-4613-83C0-9F921277F719}">
      <text>
        <t>[Threaded comment]
Your version of Excel allows you to read this threaded comment; however, any edits to it will get removed if the file is opened in a newer version of Excel. Learn more: https://go.microsoft.com/fwlink/?linkid=870924
Comment:
    Please enter date of transaction as per the date on your statement</t>
      </text>
    </comment>
    <comment ref="F7" authorId="5" shapeId="0" xr:uid="{9D87E679-72CD-45E5-B382-ED0C96467ECD}">
      <text>
        <t>[Threaded comment]
Your version of Excel allows you to read this threaded comment; however, any edits to it will get removed if the file is opened in a newer version of Excel. Learn more: https://go.microsoft.com/fwlink/?linkid=870924
Comment:
    The GL code consists of up to 12 digits as is made up of 3 digits for cost centre, 4 digits for detail code and optionally 5 digits for classification code (the three components are separated by /   An example code is 200/4020/20005</t>
      </text>
    </comment>
    <comment ref="L7" authorId="6" shapeId="0" xr:uid="{C4D0F19F-0232-4461-9824-0C4126250A72}">
      <text>
        <t>[Threaded comment]
Your version of Excel allows you to read this threaded comment; however, any edits to it will get removed if the file is opened in a newer version of Excel. Learn more: https://go.microsoft.com/fwlink/?linkid=870924
Comment:
    Please select most appropriate category from dropdown list</t>
      </text>
    </comment>
    <comment ref="B8" authorId="7" shapeId="0" xr:uid="{4491F104-8402-4A25-BD7C-A1FD95B860B1}">
      <text>
        <t>[Threaded comment]
Your version of Excel allows you to read this threaded comment; however, any edits to it will get removed if the file is opened in a newer version of Excel. Learn more: https://go.microsoft.com/fwlink/?linkid=870924
Comment:
    Please select VAT code - see key below for definition of each code</t>
      </text>
    </comment>
    <comment ref="C8" authorId="8" shapeId="0" xr:uid="{01DC6C11-C5B8-4885-8A8C-5039580DF15D}">
      <text>
        <t>[Threaded comment]
Your version of Excel allows you to read this threaded comment; however, any edits to it will get removed if the file is opened in a newer version of Excel. Learn more: https://go.microsoft.com/fwlink/?linkid=870924
Comment:
    Please enter same amount in Net and Gross amount columns if no VAT.  If there is VAT, please ensure net amount + VAT amount is equal to the Gross Amount</t>
      </text>
    </comment>
    <comment ref="D8" authorId="9" shapeId="0" xr:uid="{9A8CE029-6965-40EF-B8FE-D9296640BE45}">
      <text>
        <t>[Threaded comment]
Your version of Excel allows you to read this threaded comment; however, any edits to it will get removed if the file is opened in a newer version of Excel. Learn more: https://go.microsoft.com/fwlink/?linkid=870924
Comment:
    Please enter amount if VAT code R or S is selected</t>
      </text>
    </comment>
    <comment ref="E8" authorId="10" shapeId="0" xr:uid="{CE5A326F-5651-4157-AADA-323D4F7F73FC}">
      <text>
        <t>[Threaded comment]
Your version of Excel allows you to read this threaded comment; however, any edits to it will get removed if the file is opened in a newer version of Excel. Learn more: https://go.microsoft.com/fwlink/?linkid=870924
Comment:
    Please enter net amount (this will be the same as the gross amount if the gross amount does not include any vat)</t>
      </text>
    </comment>
    <comment ref="C13" authorId="11" shapeId="0" xr:uid="{0E89E9A1-C6BE-49AC-A621-E3CF85D246CE}">
      <text>
        <t>[Threaded comment]
Your version of Excel allows you to read this threaded comment; however, any edits to it will get removed if the file is opened in a newer version of Excel. Learn more: https://go.microsoft.com/fwlink/?linkid=870924
Comment:
    Please ensure this Total agrees to the total amount shown on your statement (and agrees to the sum of the VAT amount and Net Amount columns on this spreadsheet)</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tc={63289011-3EBF-4A52-8182-016FB709A40B}</author>
    <author>tc={EF5E7FB8-3EF1-4A75-9056-5DF76FE9780F}</author>
    <author>tc={D5CD9C78-FA3F-41DA-90BF-89636956F93A}</author>
    <author>tc={FBDFFBAE-4BE2-4EE9-BBE7-6BD6FBFE65E7}</author>
    <author>tc={4620D764-C033-41CB-8439-E28DBFF53137}</author>
    <author>tc={B412C5A8-CBBF-4577-A232-A47EF0AD5E58}</author>
    <author>tc={7A35E4E8-CE0E-4E27-8496-BA66C9C221B9}</author>
    <author>tc={9FDCF238-D6EC-49BF-9067-2DF6E6585E76}</author>
    <author>tc={517265FB-4D81-46F2-8233-0550D14616F6}</author>
    <author>tc={8811477B-8F65-44A2-9E70-F18434CBF65F}</author>
    <author>tc={3FFF2D88-543A-4C96-9773-0736E64158B1}</author>
    <author>tc={B20953CB-ADCE-415D-9F05-4CCE2CA0DF3C}</author>
  </authors>
  <commentList>
    <comment ref="B1" authorId="0" shapeId="0" xr:uid="{63289011-3EBF-4A52-8182-016FB709A40B}">
      <text>
        <t>[Threaded comment]
Your version of Excel allows you to read this threaded comment; however, any edits to it will get removed if the file is opened in a newer version of Excel. Learn more: https://go.microsoft.com/fwlink/?linkid=870924
Comment:
    Please select Natwest credit card or Barclaycard procurement card depending on the card type you hold</t>
      </text>
    </comment>
    <comment ref="B2" authorId="1" shapeId="0" xr:uid="{EF5E7FB8-3EF1-4A75-9056-5DF76FE9780F}">
      <text>
        <t>[Threaded comment]
Your version of Excel allows you to read this threaded comment; however, any edits to it will get removed if the file is opened in a newer version of Excel. Learn more: https://go.microsoft.com/fwlink/?linkid=870924
Comment:
    Please enter your name</t>
      </text>
    </comment>
    <comment ref="C3" authorId="2" shapeId="0" xr:uid="{D5CD9C78-FA3F-41DA-90BF-89636956F93A}">
      <text>
        <t>[Threaded comment]
Your version of Excel allows you to read this threaded comment; however, any edits to it will get removed if the file is opened in a newer version of Excel. Learn more: https://go.microsoft.com/fwlink/?linkid=870924
Comment:
    Natwest - Statement start date is 11th of the month; Barclaycards - Statement start date is 12th of the month</t>
      </text>
    </comment>
    <comment ref="E3" authorId="3" shapeId="0" xr:uid="{FBDFFBAE-4BE2-4EE9-BBE7-6BD6FBFE65E7}">
      <text>
        <t>[Threaded comment]
Your version of Excel allows you to read this threaded comment; however, any edits to it will get removed if the file is opened in a newer version of Excel. Learn more: https://go.microsoft.com/fwlink/?linkid=870924
Comment:
    Natwest - Statement end date is 10th of the month; Barclaycards - Statement end date is 11th of the month</t>
      </text>
    </comment>
    <comment ref="A7" authorId="4" shapeId="0" xr:uid="{4620D764-C033-41CB-8439-E28DBFF53137}">
      <text>
        <t>[Threaded comment]
Your version of Excel allows you to read this threaded comment; however, any edits to it will get removed if the file is opened in a newer version of Excel. Learn more: https://go.microsoft.com/fwlink/?linkid=870924
Comment:
    Please enter date of transaction as per the date on your statement</t>
      </text>
    </comment>
    <comment ref="F7" authorId="5" shapeId="0" xr:uid="{B412C5A8-CBBF-4577-A232-A47EF0AD5E58}">
      <text>
        <t>[Threaded comment]
Your version of Excel allows you to read this threaded comment; however, any edits to it will get removed if the file is opened in a newer version of Excel. Learn more: https://go.microsoft.com/fwlink/?linkid=870924
Comment:
    The GL code consists of up to 12 digits as is made up of 3 digits for cost centre, 4 digits for detail code and optionally 5 digits for classification code (the three components are separated by /   An example code is 200/4020/20005</t>
      </text>
    </comment>
    <comment ref="L7" authorId="6" shapeId="0" xr:uid="{7A35E4E8-CE0E-4E27-8496-BA66C9C221B9}">
      <text>
        <t>[Threaded comment]
Your version of Excel allows you to read this threaded comment; however, any edits to it will get removed if the file is opened in a newer version of Excel. Learn more: https://go.microsoft.com/fwlink/?linkid=870924
Comment:
    Please select most appropriate category from dropdown list</t>
      </text>
    </comment>
    <comment ref="B8" authorId="7" shapeId="0" xr:uid="{9FDCF238-D6EC-49BF-9067-2DF6E6585E76}">
      <text>
        <t>[Threaded comment]
Your version of Excel allows you to read this threaded comment; however, any edits to it will get removed if the file is opened in a newer version of Excel. Learn more: https://go.microsoft.com/fwlink/?linkid=870924
Comment:
    Please select VAT code - see key below for definition of each code</t>
      </text>
    </comment>
    <comment ref="C8" authorId="8" shapeId="0" xr:uid="{517265FB-4D81-46F2-8233-0550D14616F6}">
      <text>
        <t>[Threaded comment]
Your version of Excel allows you to read this threaded comment; however, any edits to it will get removed if the file is opened in a newer version of Excel. Learn more: https://go.microsoft.com/fwlink/?linkid=870924
Comment:
    Please enter same amount in Net and Gross amount columns if no VAT.  If there is VAT, please ensure net amount + VAT amount is equal to the Gross Amount</t>
      </text>
    </comment>
    <comment ref="D8" authorId="9" shapeId="0" xr:uid="{8811477B-8F65-44A2-9E70-F18434CBF65F}">
      <text>
        <t>[Threaded comment]
Your version of Excel allows you to read this threaded comment; however, any edits to it will get removed if the file is opened in a newer version of Excel. Learn more: https://go.microsoft.com/fwlink/?linkid=870924
Comment:
    Please enter amount if VAT code R or S is selected</t>
      </text>
    </comment>
    <comment ref="E8" authorId="10" shapeId="0" xr:uid="{3FFF2D88-543A-4C96-9773-0736E64158B1}">
      <text>
        <t>[Threaded comment]
Your version of Excel allows you to read this threaded comment; however, any edits to it will get removed if the file is opened in a newer version of Excel. Learn more: https://go.microsoft.com/fwlink/?linkid=870924
Comment:
    Please enter net amount (this will be the same as the gross amount if the gross amount does not include any vat)</t>
      </text>
    </comment>
    <comment ref="C21" authorId="11" shapeId="0" xr:uid="{B20953CB-ADCE-415D-9F05-4CCE2CA0DF3C}">
      <text>
        <t>[Threaded comment]
Your version of Excel allows you to read this threaded comment; however, any edits to it will get removed if the file is opened in a newer version of Excel. Learn more: https://go.microsoft.com/fwlink/?linkid=870924
Comment:
    Please ensure this Total agrees to the total amount shown on your statement (and agrees to the sum of the VAT amount and Net Amount columns on this spreadsheet)</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Michelle Smith</author>
  </authors>
  <commentList>
    <comment ref="C5" authorId="0" shapeId="0" xr:uid="{E3E511AF-2DBF-4C1B-A85B-02091710AE67}">
      <text>
        <r>
          <rPr>
            <b/>
            <sz val="9"/>
            <color indexed="81"/>
            <rFont val="Tahoma"/>
            <charset val="1"/>
          </rPr>
          <t>Michelle Smith:</t>
        </r>
        <r>
          <rPr>
            <sz val="9"/>
            <color indexed="81"/>
            <rFont val="Tahoma"/>
            <charset val="1"/>
          </rPr>
          <t xml:space="preserve">
11th of the month (Natwest); 12th of the month (Barclaycard)</t>
        </r>
      </text>
    </comment>
    <comment ref="E5" authorId="0" shapeId="0" xr:uid="{CDE484EF-77A4-4C39-A9A0-9DCC8E748DF1}">
      <text>
        <r>
          <rPr>
            <b/>
            <sz val="9"/>
            <color indexed="81"/>
            <rFont val="Tahoma"/>
            <charset val="1"/>
          </rPr>
          <t>Michelle Smith:</t>
        </r>
        <r>
          <rPr>
            <sz val="9"/>
            <color indexed="81"/>
            <rFont val="Tahoma"/>
            <charset val="1"/>
          </rPr>
          <t xml:space="preserve">
10th of the month (Natwest); 11th of the month (Barclaycard)</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tc={91BE833D-7F2D-4409-91F0-08B6419B23BF}</author>
    <author>tc={4C0452E1-41FB-4EE6-AEC5-B87324CA6B4A}</author>
    <author>tc={B8D783AF-688C-444F-8700-F4FAC94E7780}</author>
    <author>tc={5001B532-2880-43FC-A29B-BD99E71A4803}</author>
    <author>tc={80DA43DB-335B-4E4B-A2AB-B064C525F431}</author>
    <author>tc={F486E4DE-AFA0-4E6A-80BC-D6ADDFD6E64F}</author>
    <author>tc={9BEB4CDD-DD4F-4541-889C-2C2AAE5727BA}</author>
    <author>tc={04FB4BA2-91EE-41AB-A5FC-5B443708C9D0}</author>
    <author>tc={47808B9D-EA5C-4646-AEE1-1836ED95F692}</author>
    <author>tc={B2599CBF-96B6-44E2-8828-E1548D8B3B4B}</author>
    <author>tc={0656E085-73D3-44A3-AFBB-F4710E043AB3}</author>
    <author>tc={E3C98A78-7CFA-4659-A5F7-AFB9C3ED30C3}</author>
  </authors>
  <commentList>
    <comment ref="B1" authorId="0" shapeId="0" xr:uid="{91BE833D-7F2D-4409-91F0-08B6419B23BF}">
      <text>
        <t>[Threaded comment]
Your version of Excel allows you to read this threaded comment; however, any edits to it will get removed if the file is opened in a newer version of Excel. Learn more: https://go.microsoft.com/fwlink/?linkid=870924
Comment:
    Please select Natwest credit card or Barclaycard procurement card depending on the card type you hold</t>
      </text>
    </comment>
    <comment ref="B2" authorId="1" shapeId="0" xr:uid="{4C0452E1-41FB-4EE6-AEC5-B87324CA6B4A}">
      <text>
        <t>[Threaded comment]
Your version of Excel allows you to read this threaded comment; however, any edits to it will get removed if the file is opened in a newer version of Excel. Learn more: https://go.microsoft.com/fwlink/?linkid=870924
Comment:
    Please enter your name</t>
      </text>
    </comment>
    <comment ref="C3" authorId="2" shapeId="0" xr:uid="{B8D783AF-688C-444F-8700-F4FAC94E7780}">
      <text>
        <t>[Threaded comment]
Your version of Excel allows you to read this threaded comment; however, any edits to it will get removed if the file is opened in a newer version of Excel. Learn more: https://go.microsoft.com/fwlink/?linkid=870924
Comment:
    Natwest - Statement start date is 11th of the month; Barclaycards - Statement start date is 12th of the month</t>
      </text>
    </comment>
    <comment ref="E3" authorId="3" shapeId="0" xr:uid="{5001B532-2880-43FC-A29B-BD99E71A4803}">
      <text>
        <t>[Threaded comment]
Your version of Excel allows you to read this threaded comment; however, any edits to it will get removed if the file is opened in a newer version of Excel. Learn more: https://go.microsoft.com/fwlink/?linkid=870924
Comment:
    Natwest - Statement end date is 10th of the month; Barclaycards - Statement end date is 11th of the month</t>
      </text>
    </comment>
    <comment ref="A7" authorId="4" shapeId="0" xr:uid="{80DA43DB-335B-4E4B-A2AB-B064C525F431}">
      <text>
        <t>[Threaded comment]
Your version of Excel allows you to read this threaded comment; however, any edits to it will get removed if the file is opened in a newer version of Excel. Learn more: https://go.microsoft.com/fwlink/?linkid=870924
Comment:
    Please enter date of transaction as per the date on your statement</t>
      </text>
    </comment>
    <comment ref="F7" authorId="5" shapeId="0" xr:uid="{F486E4DE-AFA0-4E6A-80BC-D6ADDFD6E64F}">
      <text>
        <t>[Threaded comment]
Your version of Excel allows you to read this threaded comment; however, any edits to it will get removed if the file is opened in a newer version of Excel. Learn more: https://go.microsoft.com/fwlink/?linkid=870924
Comment:
    The GL code consists of up to 12 digits as is made up of 3 digits for cost centre, 4 digits for detail code and optionally 5 digits for classification code (the three components are separated by /   An example code is 200/4020/20005</t>
      </text>
    </comment>
    <comment ref="L7" authorId="6" shapeId="0" xr:uid="{9BEB4CDD-DD4F-4541-889C-2C2AAE5727BA}">
      <text>
        <t>[Threaded comment]
Your version of Excel allows you to read this threaded comment; however, any edits to it will get removed if the file is opened in a newer version of Excel. Learn more: https://go.microsoft.com/fwlink/?linkid=870924
Comment:
    Please select most appropriate category from dropdown list</t>
      </text>
    </comment>
    <comment ref="B8" authorId="7" shapeId="0" xr:uid="{04FB4BA2-91EE-41AB-A5FC-5B443708C9D0}">
      <text>
        <t>[Threaded comment]
Your version of Excel allows you to read this threaded comment; however, any edits to it will get removed if the file is opened in a newer version of Excel. Learn more: https://go.microsoft.com/fwlink/?linkid=870924
Comment:
    Please select VAT code - see key below for definition of each code</t>
      </text>
    </comment>
    <comment ref="C8" authorId="8" shapeId="0" xr:uid="{47808B9D-EA5C-4646-AEE1-1836ED95F692}">
      <text>
        <t>[Threaded comment]
Your version of Excel allows you to read this threaded comment; however, any edits to it will get removed if the file is opened in a newer version of Excel. Learn more: https://go.microsoft.com/fwlink/?linkid=870924
Comment:
    Please enter same amount in Net and Gross amount columns if no VAT.  If there is VAT, please ensure net amount + VAT amount is equal to the Gross Amount</t>
      </text>
    </comment>
    <comment ref="D8" authorId="9" shapeId="0" xr:uid="{B2599CBF-96B6-44E2-8828-E1548D8B3B4B}">
      <text>
        <t>[Threaded comment]
Your version of Excel allows you to read this threaded comment; however, any edits to it will get removed if the file is opened in a newer version of Excel. Learn more: https://go.microsoft.com/fwlink/?linkid=870924
Comment:
    Please enter amount if VAT code R or S is selected</t>
      </text>
    </comment>
    <comment ref="E8" authorId="10" shapeId="0" xr:uid="{0656E085-73D3-44A3-AFBB-F4710E043AB3}">
      <text>
        <t>[Threaded comment]
Your version of Excel allows you to read this threaded comment; however, any edits to it will get removed if the file is opened in a newer version of Excel. Learn more: https://go.microsoft.com/fwlink/?linkid=870924
Comment:
    Please enter net amount (this will be the same as the gross amount if the gross amount does not include any vat)</t>
      </text>
    </comment>
    <comment ref="C22" authorId="11" shapeId="0" xr:uid="{E3C98A78-7CFA-4659-A5F7-AFB9C3ED30C3}">
      <text>
        <t>[Threaded comment]
Your version of Excel allows you to read this threaded comment; however, any edits to it will get removed if the file is opened in a newer version of Excel. Learn more: https://go.microsoft.com/fwlink/?linkid=870924
Comment:
    Please ensure this Total agrees to the total amount shown on your statement (and agrees to the sum of the VAT amount and Net Amount columns on this spreadsheet)</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tc={86C5C1DC-44C7-458B-A0BC-9E4F996C4446}</author>
    <author>tc={A672394C-8870-4231-B28D-F764143AF366}</author>
    <author>tc={21A4B856-9DDC-4A83-A279-849A09D79D48}</author>
    <author>tc={A1FEF74F-1D85-4FA1-AA84-30851A239008}</author>
    <author>tc={73EAD461-B07E-4C1B-B103-B8575535EAF3}</author>
    <author>tc={8B5B5F40-E683-4E10-973E-96391E11CA53}</author>
    <author>tc={EC587FF1-6971-4ADF-AA6C-9C5CBD2EBDE1}</author>
    <author>tc={3F7ECE76-5281-4B73-876B-02A9648E5440}</author>
    <author>tc={3A5C44EE-75B2-4E03-AABE-EAFED33A0B6D}</author>
    <author>tc={08A642D4-B0DE-4EAC-9C7D-13BD2CEB01D7}</author>
    <author>tc={19AC6AB9-EE07-4D2E-9A9E-6FF6B3B6FF48}</author>
    <author>tc={73994972-CBF1-4490-A418-427A869436E2}</author>
  </authors>
  <commentList>
    <comment ref="B1" authorId="0" shapeId="0" xr:uid="{86C5C1DC-44C7-458B-A0BC-9E4F996C4446}">
      <text>
        <t>[Threaded comment]
Your version of Excel allows you to read this threaded comment; however, any edits to it will get removed if the file is opened in a newer version of Excel. Learn more: https://go.microsoft.com/fwlink/?linkid=870924
Comment:
    Please select Natwest credit card or Barclaycard procurement card depending on the card type you hold</t>
      </text>
    </comment>
    <comment ref="B2" authorId="1" shapeId="0" xr:uid="{A672394C-8870-4231-B28D-F764143AF366}">
      <text>
        <t>[Threaded comment]
Your version of Excel allows you to read this threaded comment; however, any edits to it will get removed if the file is opened in a newer version of Excel. Learn more: https://go.microsoft.com/fwlink/?linkid=870924
Comment:
    Please enter your name</t>
      </text>
    </comment>
    <comment ref="C3" authorId="2" shapeId="0" xr:uid="{21A4B856-9DDC-4A83-A279-849A09D79D48}">
      <text>
        <t>[Threaded comment]
Your version of Excel allows you to read this threaded comment; however, any edits to it will get removed if the file is opened in a newer version of Excel. Learn more: https://go.microsoft.com/fwlink/?linkid=870924
Comment:
    Natwest - Statement start date is 11th of the month; Barclaycards - Statement start date is 12th of the month</t>
      </text>
    </comment>
    <comment ref="E3" authorId="3" shapeId="0" xr:uid="{A1FEF74F-1D85-4FA1-AA84-30851A239008}">
      <text>
        <t>[Threaded comment]
Your version of Excel allows you to read this threaded comment; however, any edits to it will get removed if the file is opened in a newer version of Excel. Learn more: https://go.microsoft.com/fwlink/?linkid=870924
Comment:
    Natwest - Statement end date is 10th of the month; Barclaycards - Statement end date is 11th of the month</t>
      </text>
    </comment>
    <comment ref="A7" authorId="4" shapeId="0" xr:uid="{73EAD461-B07E-4C1B-B103-B8575535EAF3}">
      <text>
        <t>[Threaded comment]
Your version of Excel allows you to read this threaded comment; however, any edits to it will get removed if the file is opened in a newer version of Excel. Learn more: https://go.microsoft.com/fwlink/?linkid=870924
Comment:
    Please enter date of transaction as per the date on your statement</t>
      </text>
    </comment>
    <comment ref="F7" authorId="5" shapeId="0" xr:uid="{8B5B5F40-E683-4E10-973E-96391E11CA53}">
      <text>
        <t>[Threaded comment]
Your version of Excel allows you to read this threaded comment; however, any edits to it will get removed if the file is opened in a newer version of Excel. Learn more: https://go.microsoft.com/fwlink/?linkid=870924
Comment:
    The GL code consists of up to 12 digits as is made up of 3 digits for cost centre, 4 digits for detail code and optionally 5 digits for classification code (the three components are separated by /   An example code is 200/4020/20005</t>
      </text>
    </comment>
    <comment ref="L7" authorId="6" shapeId="0" xr:uid="{EC587FF1-6971-4ADF-AA6C-9C5CBD2EBDE1}">
      <text>
        <t>[Threaded comment]
Your version of Excel allows you to read this threaded comment; however, any edits to it will get removed if the file is opened in a newer version of Excel. Learn more: https://go.microsoft.com/fwlink/?linkid=870924
Comment:
    Please select most appropriate category from dropdown list</t>
      </text>
    </comment>
    <comment ref="B8" authorId="7" shapeId="0" xr:uid="{3F7ECE76-5281-4B73-876B-02A9648E5440}">
      <text>
        <t>[Threaded comment]
Your version of Excel allows you to read this threaded comment; however, any edits to it will get removed if the file is opened in a newer version of Excel. Learn more: https://go.microsoft.com/fwlink/?linkid=870924
Comment:
    Please select VAT code - see key below for definition of each code</t>
      </text>
    </comment>
    <comment ref="C8" authorId="8" shapeId="0" xr:uid="{3A5C44EE-75B2-4E03-AABE-EAFED33A0B6D}">
      <text>
        <t>[Threaded comment]
Your version of Excel allows you to read this threaded comment; however, any edits to it will get removed if the file is opened in a newer version of Excel. Learn more: https://go.microsoft.com/fwlink/?linkid=870924
Comment:
    Please enter same amount in Net and Gross amount columns if no VAT.  If there is VAT, please ensure net amount + VAT amount is equal to the Gross Amount</t>
      </text>
    </comment>
    <comment ref="D8" authorId="9" shapeId="0" xr:uid="{08A642D4-B0DE-4EAC-9C7D-13BD2CEB01D7}">
      <text>
        <t>[Threaded comment]
Your version of Excel allows you to read this threaded comment; however, any edits to it will get removed if the file is opened in a newer version of Excel. Learn more: https://go.microsoft.com/fwlink/?linkid=870924
Comment:
    Please enter amount if VAT code R or S is selected</t>
      </text>
    </comment>
    <comment ref="E8" authorId="10" shapeId="0" xr:uid="{19AC6AB9-EE07-4D2E-9A9E-6FF6B3B6FF48}">
      <text>
        <t>[Threaded comment]
Your version of Excel allows you to read this threaded comment; however, any edits to it will get removed if the file is opened in a newer version of Excel. Learn more: https://go.microsoft.com/fwlink/?linkid=870924
Comment:
    Please enter net amount (this will be the same as the gross amount if the gross amount does not include any vat)</t>
      </text>
    </comment>
    <comment ref="C18" authorId="11" shapeId="0" xr:uid="{73994972-CBF1-4490-A418-427A869436E2}">
      <text>
        <t>[Threaded comment]
Your version of Excel allows you to read this threaded comment; however, any edits to it will get removed if the file is opened in a newer version of Excel. Learn more: https://go.microsoft.com/fwlink/?linkid=870924
Comment:
    Please ensure this Total agrees to the total amount shown on your statement (and agrees to the sum of the VAT amount and Net Amount columns on this spreadsheet)</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Michelle Smith</author>
  </authors>
  <commentList>
    <comment ref="C5" authorId="0" shapeId="0" xr:uid="{5B64D956-D28C-404D-A0AB-26122211167E}">
      <text>
        <r>
          <rPr>
            <b/>
            <sz val="9"/>
            <color indexed="81"/>
            <rFont val="Tahoma"/>
            <family val="2"/>
          </rPr>
          <t>Michelle Smith:</t>
        </r>
        <r>
          <rPr>
            <sz val="9"/>
            <color indexed="81"/>
            <rFont val="Tahoma"/>
            <family val="2"/>
          </rPr>
          <t xml:space="preserve">
11th of the month (Natwest); 12th of the month (Barclaycard)</t>
        </r>
      </text>
    </comment>
    <comment ref="E5" authorId="0" shapeId="0" xr:uid="{43E1B206-2BF0-4C47-9937-546A5C5587A5}">
      <text>
        <r>
          <rPr>
            <b/>
            <sz val="9"/>
            <color indexed="81"/>
            <rFont val="Tahoma"/>
            <family val="2"/>
          </rPr>
          <t>Michelle Smith:</t>
        </r>
        <r>
          <rPr>
            <sz val="9"/>
            <color indexed="81"/>
            <rFont val="Tahoma"/>
            <family val="2"/>
          </rPr>
          <t xml:space="preserve">
10th of the month (Natwest); 11th of the month (Barclaycard)</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tc={172C998C-CD1F-46FB-8F09-1AB7E9A49ACD}</author>
    <author>tc={63B2233A-E2DA-4385-B5D6-901E838285AE}</author>
    <author>tc={D7A4022B-60E5-4321-9C2F-6B5B6E3E9326}</author>
    <author>tc={3A704691-0394-4EC9-B605-90B822AEFBC3}</author>
    <author>tc={58D52552-6960-47B8-85FA-85E5306C14E3}</author>
    <author>tc={AD912E26-BE94-41D5-822E-DA8B7C25E0F4}</author>
    <author>tc={6A5EA7AE-2198-422A-917A-E81569290FFC}</author>
    <author>tc={9CF704EE-C869-4ED3-A622-3FCB7F873CBD}</author>
    <author>tc={658D69C2-8E31-495E-912B-A0A56D857CDF}</author>
    <author>tc={A75940F9-1231-4943-951C-59FB2A4B4FDD}</author>
    <author>tc={F37C0672-2750-4654-B38E-9F8EFCA2BD61}</author>
    <author>tc={EAD2102E-F70B-4566-84E4-5EDAD98DB622}</author>
  </authors>
  <commentList>
    <comment ref="B1" authorId="0" shapeId="0" xr:uid="{172C998C-CD1F-46FB-8F09-1AB7E9A49ACD}">
      <text>
        <t>[Threaded comment]
Your version of Excel allows you to read this threaded comment; however, any edits to it will get removed if the file is opened in a newer version of Excel. Learn more: https://go.microsoft.com/fwlink/?linkid=870924
Comment:
    Please select Natwest credit card or Barclaycard procurement card depending on the card type you hold</t>
      </text>
    </comment>
    <comment ref="B2" authorId="1" shapeId="0" xr:uid="{63B2233A-E2DA-4385-B5D6-901E838285AE}">
      <text>
        <t>[Threaded comment]
Your version of Excel allows you to read this threaded comment; however, any edits to it will get removed if the file is opened in a newer version of Excel. Learn more: https://go.microsoft.com/fwlink/?linkid=870924
Comment:
    Please enter your name</t>
      </text>
    </comment>
    <comment ref="C3" authorId="2" shapeId="0" xr:uid="{D7A4022B-60E5-4321-9C2F-6B5B6E3E9326}">
      <text>
        <t>[Threaded comment]
Your version of Excel allows you to read this threaded comment; however, any edits to it will get removed if the file is opened in a newer version of Excel. Learn more: https://go.microsoft.com/fwlink/?linkid=870924
Comment:
    Natwest - Statement start date is 11th of the month; Barclaycards - Statement start date is 12th of the month</t>
      </text>
    </comment>
    <comment ref="E3" authorId="3" shapeId="0" xr:uid="{3A704691-0394-4EC9-B605-90B822AEFBC3}">
      <text>
        <t>[Threaded comment]
Your version of Excel allows you to read this threaded comment; however, any edits to it will get removed if the file is opened in a newer version of Excel. Learn more: https://go.microsoft.com/fwlink/?linkid=870924
Comment:
    Natwest - Statement end date is 10th of the month; Barclaycards - Statement end date is 11th of the month</t>
      </text>
    </comment>
    <comment ref="A7" authorId="4" shapeId="0" xr:uid="{58D52552-6960-47B8-85FA-85E5306C14E3}">
      <text>
        <t>[Threaded comment]
Your version of Excel allows you to read this threaded comment; however, any edits to it will get removed if the file is opened in a newer version of Excel. Learn more: https://go.microsoft.com/fwlink/?linkid=870924
Comment:
    Please enter date of transaction as per the date on your statement</t>
      </text>
    </comment>
    <comment ref="F7" authorId="5" shapeId="0" xr:uid="{AD912E26-BE94-41D5-822E-DA8B7C25E0F4}">
      <text>
        <t>[Threaded comment]
Your version of Excel allows you to read this threaded comment; however, any edits to it will get removed if the file is opened in a newer version of Excel. Learn more: https://go.microsoft.com/fwlink/?linkid=870924
Comment:
    The GL code consists of up to 12 digits as is made up of 3 digits for cost centre, 4 digits for detail code and optionally 5 digits for classification code (the three components are separated by /   An example code is 200/4020/20005</t>
      </text>
    </comment>
    <comment ref="L7" authorId="6" shapeId="0" xr:uid="{6A5EA7AE-2198-422A-917A-E81569290FFC}">
      <text>
        <t>[Threaded comment]
Your version of Excel allows you to read this threaded comment; however, any edits to it will get removed if the file is opened in a newer version of Excel. Learn more: https://go.microsoft.com/fwlink/?linkid=870924
Comment:
    Please select most appropriate category from dropdown list</t>
      </text>
    </comment>
    <comment ref="B8" authorId="7" shapeId="0" xr:uid="{9CF704EE-C869-4ED3-A622-3FCB7F873CBD}">
      <text>
        <t>[Threaded comment]
Your version of Excel allows you to read this threaded comment; however, any edits to it will get removed if the file is opened in a newer version of Excel. Learn more: https://go.microsoft.com/fwlink/?linkid=870924
Comment:
    Please select VAT code - see key below for definition of each code</t>
      </text>
    </comment>
    <comment ref="C8" authorId="8" shapeId="0" xr:uid="{658D69C2-8E31-495E-912B-A0A56D857CDF}">
      <text>
        <t>[Threaded comment]
Your version of Excel allows you to read this threaded comment; however, any edits to it will get removed if the file is opened in a newer version of Excel. Learn more: https://go.microsoft.com/fwlink/?linkid=870924
Comment:
    Please enter same amount in Net and Gross amount columns if no VAT.  If there is VAT, please ensure net amount + VAT amount is equal to the Gross Amount</t>
      </text>
    </comment>
    <comment ref="D8" authorId="9" shapeId="0" xr:uid="{A75940F9-1231-4943-951C-59FB2A4B4FDD}">
      <text>
        <t>[Threaded comment]
Your version of Excel allows you to read this threaded comment; however, any edits to it will get removed if the file is opened in a newer version of Excel. Learn more: https://go.microsoft.com/fwlink/?linkid=870924
Comment:
    Please enter amount if VAT code R or S is selected</t>
      </text>
    </comment>
    <comment ref="E8" authorId="10" shapeId="0" xr:uid="{F37C0672-2750-4654-B38E-9F8EFCA2BD61}">
      <text>
        <t>[Threaded comment]
Your version of Excel allows you to read this threaded comment; however, any edits to it will get removed if the file is opened in a newer version of Excel. Learn more: https://go.microsoft.com/fwlink/?linkid=870924
Comment:
    Please enter net amount (this will be the same as the gross amount if the gross amount does not include any vat)</t>
      </text>
    </comment>
    <comment ref="C20" authorId="11" shapeId="0" xr:uid="{EAD2102E-F70B-4566-84E4-5EDAD98DB622}">
      <text>
        <t>[Threaded comment]
Your version of Excel allows you to read this threaded comment; however, any edits to it will get removed if the file is opened in a newer version of Excel. Learn more: https://go.microsoft.com/fwlink/?linkid=870924
Comment:
    Please ensure this Total agrees to the total amount shown on your statement (and agrees to the sum of the VAT amount and Net Amount columns on this spreadsheet)</t>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tc={B6FDCD52-43C6-4F79-BE4C-4D4A842C9655}</author>
    <author>tc={81A73CBE-1054-4EC5-B866-F3A528452FBE}</author>
    <author>tc={7D699575-383B-4312-B23A-67EE7B3526AE}</author>
    <author>tc={C6842BA3-E165-4D83-98CC-767D7D0F8C1B}</author>
    <author>tc={4480C49B-C2C9-455A-8682-B039BEDEED84}</author>
    <author>tc={19413F6D-AF28-468E-8BF6-123AD7394F28}</author>
    <author>tc={FF25504C-D4AB-404D-946A-48DFCEAA6B68}</author>
    <author>tc={01B2B9B3-44D7-4076-BE3B-81E9C66BB563}</author>
    <author>tc={3DED1D50-010D-4DEE-8B82-51C97A2B4A62}</author>
    <author>tc={17790896-C30D-479A-B88C-FCC749E991BB}</author>
    <author>tc={CAC6D35F-D8F3-42E3-AC96-E1CE4206824B}</author>
    <author>tc={E52BE239-58B6-4E8F-9D7B-246CABB5E4A8}</author>
  </authors>
  <commentList>
    <comment ref="B1" authorId="0" shapeId="0" xr:uid="{B6FDCD52-43C6-4F79-BE4C-4D4A842C9655}">
      <text>
        <t>[Threaded comment]
Your version of Excel allows you to read this threaded comment; however, any edits to it will get removed if the file is opened in a newer version of Excel. Learn more: https://go.microsoft.com/fwlink/?linkid=870924
Comment:
    Please select Natwest credit card or Barclaycard procurement card depending on the card type you hold</t>
      </text>
    </comment>
    <comment ref="B2" authorId="1" shapeId="0" xr:uid="{81A73CBE-1054-4EC5-B866-F3A528452FBE}">
      <text>
        <t>[Threaded comment]
Your version of Excel allows you to read this threaded comment; however, any edits to it will get removed if the file is opened in a newer version of Excel. Learn more: https://go.microsoft.com/fwlink/?linkid=870924
Comment:
    Please enter your name</t>
      </text>
    </comment>
    <comment ref="C3" authorId="2" shapeId="0" xr:uid="{7D699575-383B-4312-B23A-67EE7B3526AE}">
      <text>
        <t>[Threaded comment]
Your version of Excel allows you to read this threaded comment; however, any edits to it will get removed if the file is opened in a newer version of Excel. Learn more: https://go.microsoft.com/fwlink/?linkid=870924
Comment:
    Natwest - Statement start date is 11th of the month; Barclaycards - Statement start date is 12th of the month</t>
      </text>
    </comment>
    <comment ref="E3" authorId="3" shapeId="0" xr:uid="{C6842BA3-E165-4D83-98CC-767D7D0F8C1B}">
      <text>
        <t>[Threaded comment]
Your version of Excel allows you to read this threaded comment; however, any edits to it will get removed if the file is opened in a newer version of Excel. Learn more: https://go.microsoft.com/fwlink/?linkid=870924
Comment:
    Natwest - Statement end date is 10th of the month; Barclaycards - Statement end date is 11th of the month</t>
      </text>
    </comment>
    <comment ref="A7" authorId="4" shapeId="0" xr:uid="{4480C49B-C2C9-455A-8682-B039BEDEED84}">
      <text>
        <t>[Threaded comment]
Your version of Excel allows you to read this threaded comment; however, any edits to it will get removed if the file is opened in a newer version of Excel. Learn more: https://go.microsoft.com/fwlink/?linkid=870924
Comment:
    Please enter date of transaction as per the date on your statement</t>
      </text>
    </comment>
    <comment ref="F7" authorId="5" shapeId="0" xr:uid="{19413F6D-AF28-468E-8BF6-123AD7394F28}">
      <text>
        <t>[Threaded comment]
Your version of Excel allows you to read this threaded comment; however, any edits to it will get removed if the file is opened in a newer version of Excel. Learn more: https://go.microsoft.com/fwlink/?linkid=870924
Comment:
    The GL code consists of up to 12 digits as is made up of 3 digits for cost centre, 4 digits for detail code and optionally 5 digits for classification code (the three components are separated by /   An example code is 200/4020/20005</t>
      </text>
    </comment>
    <comment ref="L7" authorId="6" shapeId="0" xr:uid="{FF25504C-D4AB-404D-946A-48DFCEAA6B68}">
      <text>
        <t>[Threaded comment]
Your version of Excel allows you to read this threaded comment; however, any edits to it will get removed if the file is opened in a newer version of Excel. Learn more: https://go.microsoft.com/fwlink/?linkid=870924
Comment:
    Please select most appropriate category from dropdown list</t>
      </text>
    </comment>
    <comment ref="B8" authorId="7" shapeId="0" xr:uid="{01B2B9B3-44D7-4076-BE3B-81E9C66BB563}">
      <text>
        <t>[Threaded comment]
Your version of Excel allows you to read this threaded comment; however, any edits to it will get removed if the file is opened in a newer version of Excel. Learn more: https://go.microsoft.com/fwlink/?linkid=870924
Comment:
    Please select VAT code - see key below for definition of each code</t>
      </text>
    </comment>
    <comment ref="C8" authorId="8" shapeId="0" xr:uid="{3DED1D50-010D-4DEE-8B82-51C97A2B4A62}">
      <text>
        <t>[Threaded comment]
Your version of Excel allows you to read this threaded comment; however, any edits to it will get removed if the file is opened in a newer version of Excel. Learn more: https://go.microsoft.com/fwlink/?linkid=870924
Comment:
    Please enter same amount in Net and Gross amount columns if no VAT.  If there is VAT, please ensure net amount + VAT amount is equal to the Gross Amount</t>
      </text>
    </comment>
    <comment ref="D8" authorId="9" shapeId="0" xr:uid="{17790896-C30D-479A-B88C-FCC749E991BB}">
      <text>
        <t>[Threaded comment]
Your version of Excel allows you to read this threaded comment; however, any edits to it will get removed if the file is opened in a newer version of Excel. Learn more: https://go.microsoft.com/fwlink/?linkid=870924
Comment:
    Please enter amount if VAT code R or S is selected</t>
      </text>
    </comment>
    <comment ref="E8" authorId="10" shapeId="0" xr:uid="{CAC6D35F-D8F3-42E3-AC96-E1CE4206824B}">
      <text>
        <t>[Threaded comment]
Your version of Excel allows you to read this threaded comment; however, any edits to it will get removed if the file is opened in a newer version of Excel. Learn more: https://go.microsoft.com/fwlink/?linkid=870924
Comment:
    Please enter net amount (this will be the same as the gross amount if the gross amount does not include any vat)</t>
      </text>
    </comment>
    <comment ref="C21" authorId="11" shapeId="0" xr:uid="{E52BE239-58B6-4E8F-9D7B-246CABB5E4A8}">
      <text>
        <t>[Threaded comment]
Your version of Excel allows you to read this threaded comment; however, any edits to it will get removed if the file is opened in a newer version of Excel. Learn more: https://go.microsoft.com/fwlink/?linkid=870924
Comment:
    Please ensure this Total agrees to the total amount shown on your statement (and agrees to the sum of the VAT amount and Net Amount columns on this spreadsheet)</t>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tc={CE134674-1B4D-43FD-AD6D-EF6362BA4A7C}</author>
    <author>tc={20EE62AC-B699-44A4-908D-F86445128CAB}</author>
    <author>tc={5355FACC-7A16-4D93-B0F0-41D663B91F98}</author>
    <author>tc={1505B125-4BFD-457F-9085-CE608DB946F5}</author>
    <author>tc={3E9E43E3-9503-4D19-A68E-953787CD9FB4}</author>
    <author>tc={2DF82E8A-92FE-477F-99AF-A27B8FF8FC5F}</author>
    <author>tc={102A5A71-2704-41AA-8D9F-37028BDE7EE3}</author>
    <author>tc={16CF5D68-4108-4D8B-B7E1-221E0BB695B3}</author>
    <author>tc={1902C7FC-AAB3-47EE-90C2-C28ECA1983FF}</author>
    <author>tc={1DBB3831-4A8C-4981-8F0F-961AA9F0EDA3}</author>
    <author>tc={1CC478A4-8FE6-4113-BD4A-3D971E1B0051}</author>
    <author>tc={0D5630C3-99E5-4096-9C13-18562D4411CF}</author>
  </authors>
  <commentList>
    <comment ref="B1" authorId="0" shapeId="0" xr:uid="{CE134674-1B4D-43FD-AD6D-EF6362BA4A7C}">
      <text>
        <t>[Threaded comment]
Your version of Excel allows you to read this threaded comment; however, any edits to it will get removed if the file is opened in a newer version of Excel. Learn more: https://go.microsoft.com/fwlink/?linkid=870924
Comment:
    Please select Natwest credit card or Barclaycard procurement card depending on the card type you hold</t>
      </text>
    </comment>
    <comment ref="B2" authorId="1" shapeId="0" xr:uid="{20EE62AC-B699-44A4-908D-F86445128CAB}">
      <text>
        <t>[Threaded comment]
Your version of Excel allows you to read this threaded comment; however, any edits to it will get removed if the file is opened in a newer version of Excel. Learn more: https://go.microsoft.com/fwlink/?linkid=870924
Comment:
    Please enter your name</t>
      </text>
    </comment>
    <comment ref="C3" authorId="2" shapeId="0" xr:uid="{5355FACC-7A16-4D93-B0F0-41D663B91F98}">
      <text>
        <t>[Threaded comment]
Your version of Excel allows you to read this threaded comment; however, any edits to it will get removed if the file is opened in a newer version of Excel. Learn more: https://go.microsoft.com/fwlink/?linkid=870924
Comment:
    Natwest - Statement start date is 11th of the month; Barclaycards - Statement start date is 12th of the month</t>
      </text>
    </comment>
    <comment ref="E3" authorId="3" shapeId="0" xr:uid="{1505B125-4BFD-457F-9085-CE608DB946F5}">
      <text>
        <t>[Threaded comment]
Your version of Excel allows you to read this threaded comment; however, any edits to it will get removed if the file is opened in a newer version of Excel. Learn more: https://go.microsoft.com/fwlink/?linkid=870924
Comment:
    Natwest - Statement end date is 10th of the month; Barclaycards - Statement end date is 11th of the month</t>
      </text>
    </comment>
    <comment ref="A7" authorId="4" shapeId="0" xr:uid="{3E9E43E3-9503-4D19-A68E-953787CD9FB4}">
      <text>
        <t>[Threaded comment]
Your version of Excel allows you to read this threaded comment; however, any edits to it will get removed if the file is opened in a newer version of Excel. Learn more: https://go.microsoft.com/fwlink/?linkid=870924
Comment:
    Please enter date of transaction as per the date on your statement</t>
      </text>
    </comment>
    <comment ref="F7" authorId="5" shapeId="0" xr:uid="{2DF82E8A-92FE-477F-99AF-A27B8FF8FC5F}">
      <text>
        <t>[Threaded comment]
Your version of Excel allows you to read this threaded comment; however, any edits to it will get removed if the file is opened in a newer version of Excel. Learn more: https://go.microsoft.com/fwlink/?linkid=870924
Comment:
    The GL code consists of up to 12 digits as is made up of 3 digits for cost centre, 4 digits for detail code and optionally 5 digits for classification code (the three components are separated by /   An example code is 200/4020/20005</t>
      </text>
    </comment>
    <comment ref="L7" authorId="6" shapeId="0" xr:uid="{102A5A71-2704-41AA-8D9F-37028BDE7EE3}">
      <text>
        <t>[Threaded comment]
Your version of Excel allows you to read this threaded comment; however, any edits to it will get removed if the file is opened in a newer version of Excel. Learn more: https://go.microsoft.com/fwlink/?linkid=870924
Comment:
    Please select most appropriate category from dropdown list</t>
      </text>
    </comment>
    <comment ref="B8" authorId="7" shapeId="0" xr:uid="{16CF5D68-4108-4D8B-B7E1-221E0BB695B3}">
      <text>
        <t>[Threaded comment]
Your version of Excel allows you to read this threaded comment; however, any edits to it will get removed if the file is opened in a newer version of Excel. Learn more: https://go.microsoft.com/fwlink/?linkid=870924
Comment:
    Please select VAT code - see key below for definition of each code</t>
      </text>
    </comment>
    <comment ref="C8" authorId="8" shapeId="0" xr:uid="{1902C7FC-AAB3-47EE-90C2-C28ECA1983FF}">
      <text>
        <t>[Threaded comment]
Your version of Excel allows you to read this threaded comment; however, any edits to it will get removed if the file is opened in a newer version of Excel. Learn more: https://go.microsoft.com/fwlink/?linkid=870924
Comment:
    Please enter same amount in Net and Gross amount columns if no VAT.  If there is VAT, please ensure net amount + VAT amount is equal to the Gross Amount</t>
      </text>
    </comment>
    <comment ref="D8" authorId="9" shapeId="0" xr:uid="{1DBB3831-4A8C-4981-8F0F-961AA9F0EDA3}">
      <text>
        <t>[Threaded comment]
Your version of Excel allows you to read this threaded comment; however, any edits to it will get removed if the file is opened in a newer version of Excel. Learn more: https://go.microsoft.com/fwlink/?linkid=870924
Comment:
    Please enter amount if VAT code R or S is selected</t>
      </text>
    </comment>
    <comment ref="E8" authorId="10" shapeId="0" xr:uid="{1CC478A4-8FE6-4113-BD4A-3D971E1B0051}">
      <text>
        <t>[Threaded comment]
Your version of Excel allows you to read this threaded comment; however, any edits to it will get removed if the file is opened in a newer version of Excel. Learn more: https://go.microsoft.com/fwlink/?linkid=870924
Comment:
    Please enter net amount (this will be the same as the gross amount if the gross amount does not include any vat)</t>
      </text>
    </comment>
    <comment ref="C22" authorId="11" shapeId="0" xr:uid="{0D5630C3-99E5-4096-9C13-18562D4411CF}">
      <text>
        <t>[Threaded comment]
Your version of Excel allows you to read this threaded comment; however, any edits to it will get removed if the file is opened in a newer version of Excel. Learn more: https://go.microsoft.com/fwlink/?linkid=870924
Comment:
    Please ensure this Total agrees to the total amount shown on your statement (and agrees to the sum of the VAT amount and Net Amount columns on this spreadsheet)</t>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tc={F020AFB9-E7B6-4636-B3BB-48C096E2A927}</author>
    <author>tc={934EFEE3-911D-4CBF-BAD2-1C5A38FD0D98}</author>
    <author>tc={07D4098C-798F-4782-BE8E-94065D8A5476}</author>
    <author>tc={8D93B233-9D0A-4C4D-89DA-5318CF086D61}</author>
    <author>tc={A961EA03-92FE-4078-86FA-940FE971609B}</author>
    <author>tc={D2718BA9-FAC5-48C9-A3B4-03AFA2ED4D3D}</author>
    <author>tc={B66B93BA-D55F-44B2-A813-C7A0C853345B}</author>
    <author>tc={BF53904D-FC4B-4AFA-9C84-FCDE396D9199}</author>
    <author>tc={46BC6C0B-C958-4DD4-8398-FB954C589296}</author>
    <author>tc={E2714391-48DF-453E-8BD5-0E00DAA09E07}</author>
    <author>tc={0833FEB6-099C-4C52-8A83-2BB752B57AEC}</author>
    <author>tc={AE0151E0-F4C0-417A-B0A5-EA991D54BAA8}</author>
  </authors>
  <commentList>
    <comment ref="B1" authorId="0" shapeId="0" xr:uid="{F020AFB9-E7B6-4636-B3BB-48C096E2A927}">
      <text>
        <t>[Threaded comment]
Your version of Excel allows you to read this threaded comment; however, any edits to it will get removed if the file is opened in a newer version of Excel. Learn more: https://go.microsoft.com/fwlink/?linkid=870924
Comment:
    Please select Natwest credit card or Barclaycard procurement card depending on the card type you hold</t>
      </text>
    </comment>
    <comment ref="B2" authorId="1" shapeId="0" xr:uid="{934EFEE3-911D-4CBF-BAD2-1C5A38FD0D98}">
      <text>
        <t>[Threaded comment]
Your version of Excel allows you to read this threaded comment; however, any edits to it will get removed if the file is opened in a newer version of Excel. Learn more: https://go.microsoft.com/fwlink/?linkid=870924
Comment:
    Please enter your name</t>
      </text>
    </comment>
    <comment ref="C3" authorId="2" shapeId="0" xr:uid="{07D4098C-798F-4782-BE8E-94065D8A5476}">
      <text>
        <t>[Threaded comment]
Your version of Excel allows you to read this threaded comment; however, any edits to it will get removed if the file is opened in a newer version of Excel. Learn more: https://go.microsoft.com/fwlink/?linkid=870924
Comment:
    Natwest - Statement start date is 11th of the month; Barclaycards - Statement start date is 12th of the month</t>
      </text>
    </comment>
    <comment ref="E3" authorId="3" shapeId="0" xr:uid="{8D93B233-9D0A-4C4D-89DA-5318CF086D61}">
      <text>
        <t>[Threaded comment]
Your version of Excel allows you to read this threaded comment; however, any edits to it will get removed if the file is opened in a newer version of Excel. Learn more: https://go.microsoft.com/fwlink/?linkid=870924
Comment:
    Natwest - Statement end date is 10th of the month; Barclaycards - Statement end date is 11th of the month</t>
      </text>
    </comment>
    <comment ref="A7" authorId="4" shapeId="0" xr:uid="{A961EA03-92FE-4078-86FA-940FE971609B}">
      <text>
        <t>[Threaded comment]
Your version of Excel allows you to read this threaded comment; however, any edits to it will get removed if the file is opened in a newer version of Excel. Learn more: https://go.microsoft.com/fwlink/?linkid=870924
Comment:
    Please enter date of transaction as per the date on your statement</t>
      </text>
    </comment>
    <comment ref="F7" authorId="5" shapeId="0" xr:uid="{D2718BA9-FAC5-48C9-A3B4-03AFA2ED4D3D}">
      <text>
        <t>[Threaded comment]
Your version of Excel allows you to read this threaded comment; however, any edits to it will get removed if the file is opened in a newer version of Excel. Learn more: https://go.microsoft.com/fwlink/?linkid=870924
Comment:
    The GL code consists of up to 12 digits as is made up of 3 digits for cost centre, 4 digits for detail code and optionally 5 digits for classification code (the three components are separated by /   An example code is 200/4020/20005</t>
      </text>
    </comment>
    <comment ref="L7" authorId="6" shapeId="0" xr:uid="{B66B93BA-D55F-44B2-A813-C7A0C853345B}">
      <text>
        <t>[Threaded comment]
Your version of Excel allows you to read this threaded comment; however, any edits to it will get removed if the file is opened in a newer version of Excel. Learn more: https://go.microsoft.com/fwlink/?linkid=870924
Comment:
    Please select most appropriate category from dropdown list</t>
      </text>
    </comment>
    <comment ref="B8" authorId="7" shapeId="0" xr:uid="{BF53904D-FC4B-4AFA-9C84-FCDE396D9199}">
      <text>
        <t>[Threaded comment]
Your version of Excel allows you to read this threaded comment; however, any edits to it will get removed if the file is opened in a newer version of Excel. Learn more: https://go.microsoft.com/fwlink/?linkid=870924
Comment:
    Please select VAT code - see key below for definition of each code</t>
      </text>
    </comment>
    <comment ref="C8" authorId="8" shapeId="0" xr:uid="{46BC6C0B-C958-4DD4-8398-FB954C589296}">
      <text>
        <t>[Threaded comment]
Your version of Excel allows you to read this threaded comment; however, any edits to it will get removed if the file is opened in a newer version of Excel. Learn more: https://go.microsoft.com/fwlink/?linkid=870924
Comment:
    Please enter same amount in Net and Gross amount columns if no VAT.  If there is VAT, please ensure net amount + VAT amount is equal to the Gross Amount</t>
      </text>
    </comment>
    <comment ref="D8" authorId="9" shapeId="0" xr:uid="{E2714391-48DF-453E-8BD5-0E00DAA09E07}">
      <text>
        <t>[Threaded comment]
Your version of Excel allows you to read this threaded comment; however, any edits to it will get removed if the file is opened in a newer version of Excel. Learn more: https://go.microsoft.com/fwlink/?linkid=870924
Comment:
    Please enter amount if VAT code R or S is selected</t>
      </text>
    </comment>
    <comment ref="E8" authorId="10" shapeId="0" xr:uid="{0833FEB6-099C-4C52-8A83-2BB752B57AEC}">
      <text>
        <t>[Threaded comment]
Your version of Excel allows you to read this threaded comment; however, any edits to it will get removed if the file is opened in a newer version of Excel. Learn more: https://go.microsoft.com/fwlink/?linkid=870924
Comment:
    Please enter net amount (this will be the same as the gross amount if the gross amount does not include any vat)</t>
      </text>
    </comment>
    <comment ref="C19" authorId="11" shapeId="0" xr:uid="{AE0151E0-F4C0-417A-B0A5-EA991D54BAA8}">
      <text>
        <t>[Threaded comment]
Your version of Excel allows you to read this threaded comment; however, any edits to it will get removed if the file is opened in a newer version of Excel. Learn more: https://go.microsoft.com/fwlink/?linkid=870924
Comment:
    Please ensure this Total agrees to the total amount shown on your statement (and agrees to the sum of the VAT amount and Net Amount columns on this spreadsheet)</t>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tc={8DB9941E-D876-43A8-BA60-FF81C7DBE29F}</author>
    <author>tc={15745CEF-17FB-4230-983E-D9420E7376D7}</author>
    <author>tc={B6B76EE3-6146-4372-9C07-25A3FDE489AB}</author>
    <author>tc={D3D6B0D4-ACDF-4021-8B8A-99942C6624BF}</author>
    <author>tc={79C43E78-F9C2-456C-9531-D87FF2F03218}</author>
    <author>tc={3D72D3C1-1038-401F-BC68-226B6D3F9481}</author>
    <author>tc={943F5BB0-5B54-4625-8118-76FC1C7A77D6}</author>
    <author>tc={0ADD5647-8293-479E-9800-6A1E81A64353}</author>
    <author>tc={E4218B60-AEDD-49A2-870A-D5ED9BBE6C04}</author>
    <author>tc={88FCD0DF-4740-41EB-BBEB-AF25983E5120}</author>
    <author>tc={8376A8D9-39EB-4AB8-9908-902C2D9145D0}</author>
    <author>tc={3070B4A8-4A51-4B6A-BB7A-B404BE3DA153}</author>
  </authors>
  <commentList>
    <comment ref="B1" authorId="0" shapeId="0" xr:uid="{8DB9941E-D876-43A8-BA60-FF81C7DBE29F}">
      <text>
        <t>[Threaded comment]
Your version of Excel allows you to read this threaded comment; however, any edits to it will get removed if the file is opened in a newer version of Excel. Learn more: https://go.microsoft.com/fwlink/?linkid=870924
Comment:
    Please select Natwest credit card or Barclaycard procurement card depending on the card type you hold</t>
      </text>
    </comment>
    <comment ref="B2" authorId="1" shapeId="0" xr:uid="{15745CEF-17FB-4230-983E-D9420E7376D7}">
      <text>
        <t>[Threaded comment]
Your version of Excel allows you to read this threaded comment; however, any edits to it will get removed if the file is opened in a newer version of Excel. Learn more: https://go.microsoft.com/fwlink/?linkid=870924
Comment:
    Please enter your name</t>
      </text>
    </comment>
    <comment ref="C3" authorId="2" shapeId="0" xr:uid="{B6B76EE3-6146-4372-9C07-25A3FDE489AB}">
      <text>
        <t>[Threaded comment]
Your version of Excel allows you to read this threaded comment; however, any edits to it will get removed if the file is opened in a newer version of Excel. Learn more: https://go.microsoft.com/fwlink/?linkid=870924
Comment:
    Natwest - Statement start date is 11th of the month; Barclaycards - Statement start date is 12th of the month</t>
      </text>
    </comment>
    <comment ref="E3" authorId="3" shapeId="0" xr:uid="{D3D6B0D4-ACDF-4021-8B8A-99942C6624BF}">
      <text>
        <t>[Threaded comment]
Your version of Excel allows you to read this threaded comment; however, any edits to it will get removed if the file is opened in a newer version of Excel. Learn more: https://go.microsoft.com/fwlink/?linkid=870924
Comment:
    Natwest - Statement end date is 10th of the month; Barclaycards - Statement end date is 11th of the month</t>
      </text>
    </comment>
    <comment ref="A7" authorId="4" shapeId="0" xr:uid="{79C43E78-F9C2-456C-9531-D87FF2F03218}">
      <text>
        <t>[Threaded comment]
Your version of Excel allows you to read this threaded comment; however, any edits to it will get removed if the file is opened in a newer version of Excel. Learn more: https://go.microsoft.com/fwlink/?linkid=870924
Comment:
    Please enter date of transaction as per the date on your statement</t>
      </text>
    </comment>
    <comment ref="F7" authorId="5" shapeId="0" xr:uid="{3D72D3C1-1038-401F-BC68-226B6D3F9481}">
      <text>
        <t>[Threaded comment]
Your version of Excel allows you to read this threaded comment; however, any edits to it will get removed if the file is opened in a newer version of Excel. Learn more: https://go.microsoft.com/fwlink/?linkid=870924
Comment:
    The GL code consists of up to 12 digits as is made up of 3 digits for cost centre, 4 digits for detail code and optionally 5 digits for classification code (the three components are separated by /   An example code is 200/4020/20005</t>
      </text>
    </comment>
    <comment ref="L7" authorId="6" shapeId="0" xr:uid="{943F5BB0-5B54-4625-8118-76FC1C7A77D6}">
      <text>
        <t>[Threaded comment]
Your version of Excel allows you to read this threaded comment; however, any edits to it will get removed if the file is opened in a newer version of Excel. Learn more: https://go.microsoft.com/fwlink/?linkid=870924
Comment:
    Please select most appropriate category from dropdown list</t>
      </text>
    </comment>
    <comment ref="B8" authorId="7" shapeId="0" xr:uid="{0ADD5647-8293-479E-9800-6A1E81A64353}">
      <text>
        <t>[Threaded comment]
Your version of Excel allows you to read this threaded comment; however, any edits to it will get removed if the file is opened in a newer version of Excel. Learn more: https://go.microsoft.com/fwlink/?linkid=870924
Comment:
    Please select VAT code - see key below for definition of each code</t>
      </text>
    </comment>
    <comment ref="C8" authorId="8" shapeId="0" xr:uid="{E4218B60-AEDD-49A2-870A-D5ED9BBE6C04}">
      <text>
        <t>[Threaded comment]
Your version of Excel allows you to read this threaded comment; however, any edits to it will get removed if the file is opened in a newer version of Excel. Learn more: https://go.microsoft.com/fwlink/?linkid=870924
Comment:
    Please enter same amount in Net and Gross amount columns if no VAT.  If there is VAT, please ensure net amount + VAT amount is equal to the Gross Amount</t>
      </text>
    </comment>
    <comment ref="D8" authorId="9" shapeId="0" xr:uid="{88FCD0DF-4740-41EB-BBEB-AF25983E5120}">
      <text>
        <t>[Threaded comment]
Your version of Excel allows you to read this threaded comment; however, any edits to it will get removed if the file is opened in a newer version of Excel. Learn more: https://go.microsoft.com/fwlink/?linkid=870924
Comment:
    Please enter amount if VAT code R or S is selected</t>
      </text>
    </comment>
    <comment ref="E8" authorId="10" shapeId="0" xr:uid="{8376A8D9-39EB-4AB8-9908-902C2D9145D0}">
      <text>
        <t>[Threaded comment]
Your version of Excel allows you to read this threaded comment; however, any edits to it will get removed if the file is opened in a newer version of Excel. Learn more: https://go.microsoft.com/fwlink/?linkid=870924
Comment:
    Please enter net amount (this will be the same as the gross amount if the gross amount does not include any vat)</t>
      </text>
    </comment>
    <comment ref="C22" authorId="11" shapeId="0" xr:uid="{3070B4A8-4A51-4B6A-BB7A-B404BE3DA153}">
      <text>
        <t>[Threaded comment]
Your version of Excel allows you to read this threaded comment; however, any edits to it will get removed if the file is opened in a newer version of Excel. Learn more: https://go.microsoft.com/fwlink/?linkid=870924
Comment:
    Please ensure this Total agrees to the total amount shown on your statement (and agrees to the sum of the VAT amount and Net Amount columns on this spreadsheet)</t>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tc={92FD8068-3C3F-4B18-AFD0-789FD4E87F3D}</author>
    <author>tc={34BFD353-20A4-40EE-8ED8-16114B705E42}</author>
    <author>tc={94C996E8-8A22-4949-A04E-2D7F052F217A}</author>
    <author>tc={59A007E9-F34E-4988-A4CA-AE6F99580794}</author>
    <author>tc={E13FE1EE-30EB-48AB-B6AE-A76603D2F62A}</author>
    <author>tc={B439634C-A48E-4500-A182-79B13395C873}</author>
    <author>tc={CF54C7A8-58ED-4B55-AFE6-76C421C2E360}</author>
    <author>tc={1BC947AA-1C9D-4751-8CFD-048F23E28AB5}</author>
    <author>tc={FB9262BF-4715-4898-85B8-857297E3D2B6}</author>
    <author>tc={42C5146C-A615-45ED-842A-8A4A9630A3CF}</author>
    <author>tc={9B6CFE7E-10BB-451F-8240-F6A9642C4B4F}</author>
  </authors>
  <commentList>
    <comment ref="B1" authorId="0" shapeId="0" xr:uid="{92FD8068-3C3F-4B18-AFD0-789FD4E87F3D}">
      <text>
        <t>[Threaded comment]
Your version of Excel allows you to read this threaded comment; however, any edits to it will get removed if the file is opened in a newer version of Excel. Learn more: https://go.microsoft.com/fwlink/?linkid=870924
Comment:
    Please select Natwest credit card or Barclaycard procurement card depending on the card type you hold</t>
      </text>
    </comment>
    <comment ref="B2" authorId="1" shapeId="0" xr:uid="{34BFD353-20A4-40EE-8ED8-16114B705E42}">
      <text>
        <t>[Threaded comment]
Your version of Excel allows you to read this threaded comment; however, any edits to it will get removed if the file is opened in a newer version of Excel. Learn more: https://go.microsoft.com/fwlink/?linkid=870924
Comment:
    Please enter your name</t>
      </text>
    </comment>
    <comment ref="C3" authorId="2" shapeId="0" xr:uid="{94C996E8-8A22-4949-A04E-2D7F052F217A}">
      <text>
        <t>[Threaded comment]
Your version of Excel allows you to read this threaded comment; however, any edits to it will get removed if the file is opened in a newer version of Excel. Learn more: https://go.microsoft.com/fwlink/?linkid=870924
Comment:
    Natwest - Statement start date is 11th of the month; Barclaycards - Statement start date is 12th of the month</t>
      </text>
    </comment>
    <comment ref="E3" authorId="3" shapeId="0" xr:uid="{59A007E9-F34E-4988-A4CA-AE6F99580794}">
      <text>
        <t>[Threaded comment]
Your version of Excel allows you to read this threaded comment; however, any edits to it will get removed if the file is opened in a newer version of Excel. Learn more: https://go.microsoft.com/fwlink/?linkid=870924
Comment:
    Natwest - Statement end date is 10th of the month; Barclaycards - Statement end date is 11th of the month</t>
      </text>
    </comment>
    <comment ref="A7" authorId="4" shapeId="0" xr:uid="{E13FE1EE-30EB-48AB-B6AE-A76603D2F62A}">
      <text>
        <t>[Threaded comment]
Your version of Excel allows you to read this threaded comment; however, any edits to it will get removed if the file is opened in a newer version of Excel. Learn more: https://go.microsoft.com/fwlink/?linkid=870924
Comment:
    Please enter date of transaction as per the date on your statement</t>
      </text>
    </comment>
    <comment ref="F7" authorId="5" shapeId="0" xr:uid="{B439634C-A48E-4500-A182-79B13395C873}">
      <text>
        <t>[Threaded comment]
Your version of Excel allows you to read this threaded comment; however, any edits to it will get removed if the file is opened in a newer version of Excel. Learn more: https://go.microsoft.com/fwlink/?linkid=870924
Comment:
    The GL code consists of up to 12 digits as is made up of 3 digits for cost centre, 4 digits for detail code and optionally 5 digits for classification code (the three components are separated by /   An example code is 200/4020/20005</t>
      </text>
    </comment>
    <comment ref="L7" authorId="6" shapeId="0" xr:uid="{CF54C7A8-58ED-4B55-AFE6-76C421C2E360}">
      <text>
        <t>[Threaded comment]
Your version of Excel allows you to read this threaded comment; however, any edits to it will get removed if the file is opened in a newer version of Excel. Learn more: https://go.microsoft.com/fwlink/?linkid=870924
Comment:
    Please select most appropriate category from dropdown list</t>
      </text>
    </comment>
    <comment ref="B8" authorId="7" shapeId="0" xr:uid="{1BC947AA-1C9D-4751-8CFD-048F23E28AB5}">
      <text>
        <t>[Threaded comment]
Your version of Excel allows you to read this threaded comment; however, any edits to it will get removed if the file is opened in a newer version of Excel. Learn more: https://go.microsoft.com/fwlink/?linkid=870924
Comment:
    Please select VAT code - see key below for definition of each code</t>
      </text>
    </comment>
    <comment ref="C8" authorId="8" shapeId="0" xr:uid="{FB9262BF-4715-4898-85B8-857297E3D2B6}">
      <text>
        <t>[Threaded comment]
Your version of Excel allows you to read this threaded comment; however, any edits to it will get removed if the file is opened in a newer version of Excel. Learn more: https://go.microsoft.com/fwlink/?linkid=870924
Comment:
    Please enter same amount in Net and Gross amount columns if no VAT.  If there is VAT, please ensure net amount + VAT amount is equal to the Gross Amount</t>
      </text>
    </comment>
    <comment ref="D8" authorId="9" shapeId="0" xr:uid="{42C5146C-A615-45ED-842A-8A4A9630A3CF}">
      <text>
        <t>[Threaded comment]
Your version of Excel allows you to read this threaded comment; however, any edits to it will get removed if the file is opened in a newer version of Excel. Learn more: https://go.microsoft.com/fwlink/?linkid=870924
Comment:
    Please enter amount if VAT code R or S is selected</t>
      </text>
    </comment>
    <comment ref="E8" authorId="10" shapeId="0" xr:uid="{9B6CFE7E-10BB-451F-8240-F6A9642C4B4F}">
      <text>
        <t>[Threaded comment]
Your version of Excel allows you to read this threaded comment; however, any edits to it will get removed if the file is opened in a newer version of Excel. Learn more: https://go.microsoft.com/fwlink/?linkid=870924
Comment:
    Please enter net amount (this will be the same as the gross amount if the gross amount does not include any vat)</t>
      </text>
    </comment>
  </commentList>
</comments>
</file>

<file path=xl/sharedStrings.xml><?xml version="1.0" encoding="utf-8"?>
<sst xmlns="http://schemas.openxmlformats.org/spreadsheetml/2006/main" count="1065" uniqueCount="238">
  <si>
    <t>CARD:</t>
  </si>
  <si>
    <t>USER:</t>
  </si>
  <si>
    <t xml:space="preserve">Dates Covered </t>
  </si>
  <si>
    <t>from:</t>
  </si>
  <si>
    <t>to:</t>
  </si>
  <si>
    <t xml:space="preserve">Date </t>
  </si>
  <si>
    <t>VAT</t>
  </si>
  <si>
    <t>Gross</t>
  </si>
  <si>
    <t>Manual VAT</t>
  </si>
  <si>
    <t>Net</t>
  </si>
  <si>
    <t>Account Code</t>
  </si>
  <si>
    <t>Description</t>
  </si>
  <si>
    <t>Supplier</t>
  </si>
  <si>
    <t>Merchant Category</t>
  </si>
  <si>
    <t>Code</t>
  </si>
  <si>
    <t>Amount</t>
  </si>
  <si>
    <t>Override</t>
  </si>
  <si>
    <t>S, E, Z, O</t>
  </si>
  <si>
    <t>£</t>
  </si>
  <si>
    <t>O</t>
  </si>
  <si>
    <t>Amazon</t>
  </si>
  <si>
    <t>Z</t>
  </si>
  <si>
    <t>Totals</t>
  </si>
  <si>
    <t>VAT indicators</t>
  </si>
  <si>
    <t>E</t>
  </si>
  <si>
    <t>Exempt</t>
  </si>
  <si>
    <t>Outside Scope</t>
  </si>
  <si>
    <t>S</t>
  </si>
  <si>
    <t>Standard Rated</t>
  </si>
  <si>
    <t>Zero Rated</t>
  </si>
  <si>
    <t>CORPORATE CARD</t>
  </si>
  <si>
    <t>Mrs Rita Hall</t>
  </si>
  <si>
    <t>Order</t>
  </si>
  <si>
    <t>No</t>
  </si>
  <si>
    <t>eg: Name, Item, event &amp; venue,</t>
  </si>
  <si>
    <t>PA</t>
  </si>
  <si>
    <t>CC</t>
  </si>
  <si>
    <t>AC</t>
  </si>
  <si>
    <t>JOB</t>
  </si>
  <si>
    <t>CF2149</t>
  </si>
  <si>
    <t>CISM Review 2011 Manual &amp; Q &amp; As</t>
  </si>
  <si>
    <t>itgovernance</t>
  </si>
  <si>
    <t>VAT only on shipping</t>
  </si>
  <si>
    <t>CF2158</t>
  </si>
  <si>
    <t>Battery for Phone</t>
  </si>
  <si>
    <t>CF2165</t>
  </si>
  <si>
    <t>Gliders for DB</t>
  </si>
  <si>
    <t>Style Direct Furniture</t>
  </si>
  <si>
    <t>CF2185</t>
  </si>
  <si>
    <t>ICT Subscription to web Site</t>
  </si>
  <si>
    <t>Experts Exchange USA</t>
  </si>
  <si>
    <t>CF2141</t>
  </si>
  <si>
    <t>Accomodation for xyz, 3 nights</t>
  </si>
  <si>
    <t>Travelodge</t>
  </si>
  <si>
    <t>CF2156</t>
  </si>
  <si>
    <t>LPT renewal fees</t>
  </si>
  <si>
    <t>EC-Council Int. Ltd  USA</t>
  </si>
  <si>
    <t>CF2143</t>
  </si>
  <si>
    <t>New Book for xyz</t>
  </si>
  <si>
    <t>CF2167</t>
  </si>
  <si>
    <t>Xyz - Rail Fare - to abc</t>
  </si>
  <si>
    <t>South Western Trains</t>
  </si>
  <si>
    <t>CF2137</t>
  </si>
  <si>
    <t>30 sheets foam board</t>
  </si>
  <si>
    <t>The Foamboard Store</t>
  </si>
  <si>
    <t>cc</t>
  </si>
  <si>
    <t>GL</t>
  </si>
  <si>
    <t>20.07.17</t>
  </si>
  <si>
    <t>21.07.17</t>
  </si>
  <si>
    <t>26.07.17</t>
  </si>
  <si>
    <t>o</t>
  </si>
  <si>
    <t>15.07.17</t>
  </si>
  <si>
    <t>s</t>
  </si>
  <si>
    <t>29.07.17</t>
  </si>
  <si>
    <t>31.07.17</t>
  </si>
  <si>
    <t>04.08.17</t>
  </si>
  <si>
    <t>z</t>
  </si>
  <si>
    <t>gross</t>
  </si>
  <si>
    <t xml:space="preserve">vat </t>
  </si>
  <si>
    <t>net</t>
  </si>
  <si>
    <t>standard</t>
  </si>
  <si>
    <t>outside</t>
  </si>
  <si>
    <t>x=zero</t>
  </si>
  <si>
    <t>Theatre</t>
  </si>
  <si>
    <t>R</t>
  </si>
  <si>
    <t>Facebook</t>
  </si>
  <si>
    <t>JWS</t>
  </si>
  <si>
    <t>Barclaycard - Procurement Card</t>
  </si>
  <si>
    <t>Housing</t>
  </si>
  <si>
    <t>FRONT</t>
  </si>
  <si>
    <t>Spotify</t>
  </si>
  <si>
    <t>iStock</t>
  </si>
  <si>
    <t>Google</t>
  </si>
  <si>
    <t>Monthly Spotify</t>
  </si>
  <si>
    <t>Card Type:</t>
  </si>
  <si>
    <t>Cardholder:</t>
  </si>
  <si>
    <t>Statement period</t>
  </si>
  <si>
    <t>Please record details of all transactions made in the statement period and ensure they match the transactions on your statement (and the total amount agrees to the total on your statement)</t>
  </si>
  <si>
    <t>Transaction date</t>
  </si>
  <si>
    <t>General Ledger Code</t>
  </si>
  <si>
    <t>SHBC Department  incurring the expenditure</t>
  </si>
  <si>
    <t>Description of the expenditure</t>
  </si>
  <si>
    <t>Supplier name</t>
  </si>
  <si>
    <t>Made up of cost centre and detail code and optionally classification code (separated by a /)</t>
  </si>
  <si>
    <t>Total:</t>
  </si>
  <si>
    <t>VAT codes:</t>
  </si>
  <si>
    <t>Standard rate (20%)</t>
  </si>
  <si>
    <t>Reduced rate (5%)</t>
  </si>
  <si>
    <t>Wilko</t>
  </si>
  <si>
    <t>Miscellaneous / Other</t>
  </si>
  <si>
    <t>Telecommunications services</t>
  </si>
  <si>
    <t>Print and advertising</t>
  </si>
  <si>
    <t>Training and educational</t>
  </si>
  <si>
    <t>00510</t>
  </si>
  <si>
    <t>Greenspace</t>
  </si>
  <si>
    <t>140/00140/3001</t>
  </si>
  <si>
    <t>Parking Services</t>
  </si>
  <si>
    <t>Vehicle Tax</t>
  </si>
  <si>
    <t>DVLA</t>
  </si>
  <si>
    <t>Vehicles, servicing and spares</t>
  </si>
  <si>
    <t>140/00140/4020</t>
  </si>
  <si>
    <t xml:space="preserve">Mobile hine case and screen protector </t>
  </si>
  <si>
    <t>Igadeget</t>
  </si>
  <si>
    <t>Car Parking</t>
  </si>
  <si>
    <t>HR</t>
  </si>
  <si>
    <t>General retail and wholesale</t>
  </si>
  <si>
    <t>Facilities</t>
  </si>
  <si>
    <t>JWS Communications and Engagement</t>
  </si>
  <si>
    <t>Stock image database subscription</t>
  </si>
  <si>
    <t>JWS - SBM</t>
  </si>
  <si>
    <t>JWS - Comms</t>
  </si>
  <si>
    <t>Google Ads</t>
  </si>
  <si>
    <t>500/4202</t>
  </si>
  <si>
    <t>Wall murals</t>
  </si>
  <si>
    <t>Wallsauce</t>
  </si>
  <si>
    <t>Office stationery, equipment and supplies</t>
  </si>
  <si>
    <t>Finance</t>
  </si>
  <si>
    <t>I&amp;D</t>
  </si>
  <si>
    <t>Fittings</t>
  </si>
  <si>
    <t>Legal</t>
  </si>
  <si>
    <t>Stationery</t>
  </si>
  <si>
    <t>Ryman</t>
  </si>
  <si>
    <t>448/4005</t>
  </si>
  <si>
    <t>Civic Events</t>
  </si>
  <si>
    <t>Photobook - gift for outgoing Mayor, Cllr H Whitcroft</t>
  </si>
  <si>
    <t>SnapfishUK</t>
  </si>
  <si>
    <t>112/4014</t>
  </si>
  <si>
    <t>Replacement Covers for Photo Frames</t>
  </si>
  <si>
    <t>UK Point of Sale</t>
  </si>
  <si>
    <t>449/4009</t>
  </si>
  <si>
    <t>Comedy Festival</t>
  </si>
  <si>
    <t>Wristbands</t>
  </si>
  <si>
    <t>EventGroove</t>
  </si>
  <si>
    <t>Miscellaneous industrial / commercial supplies</t>
  </si>
  <si>
    <t>112/4207</t>
  </si>
  <si>
    <t>Facebook Marketing</t>
  </si>
  <si>
    <t>110/4020</t>
  </si>
  <si>
    <t>Padlock for Blue Room</t>
  </si>
  <si>
    <t>Robert Dyas</t>
  </si>
  <si>
    <t>First aid box</t>
  </si>
  <si>
    <t>Firstaid.co.uk</t>
  </si>
  <si>
    <t>Medical supplies and services</t>
  </si>
  <si>
    <t>11BAR</t>
  </si>
  <si>
    <t>Milk for Bar service</t>
  </si>
  <si>
    <t>Sainsburys</t>
  </si>
  <si>
    <t>5 LED ceiling panel lights</t>
  </si>
  <si>
    <t>PanelHut</t>
  </si>
  <si>
    <t xml:space="preserve">Theatre </t>
  </si>
  <si>
    <t xml:space="preserve">Department </t>
  </si>
  <si>
    <t xml:space="preserve">of </t>
  </si>
  <si>
    <t xml:space="preserve">incurring the </t>
  </si>
  <si>
    <t>Summary of the purpose of the expenditure</t>
  </si>
  <si>
    <t>e.g. computers, software etc</t>
  </si>
  <si>
    <t>Transaction</t>
  </si>
  <si>
    <t>CCentre</t>
  </si>
  <si>
    <t>ACode</t>
  </si>
  <si>
    <t>Classification</t>
  </si>
  <si>
    <t>expenditure</t>
  </si>
  <si>
    <t>C05</t>
  </si>
  <si>
    <t xml:space="preserve"> </t>
  </si>
  <si>
    <t>Environment &amp; Community - Housing</t>
  </si>
  <si>
    <t>Stage 1 payment for vehicle crossover application</t>
  </si>
  <si>
    <t>Surrey CC</t>
  </si>
  <si>
    <t>Statutory Bodies</t>
  </si>
  <si>
    <t>Reduced rated</t>
  </si>
  <si>
    <t>370/4020/37030</t>
  </si>
  <si>
    <t>housing</t>
  </si>
  <si>
    <t>drain cleaner</t>
  </si>
  <si>
    <t>waitrose</t>
  </si>
  <si>
    <t>air bed and pump</t>
  </si>
  <si>
    <t>Dynergy ltd</t>
  </si>
  <si>
    <t>Adobe Subscription - Digital Goods, Applications</t>
  </si>
  <si>
    <t>Adobe</t>
  </si>
  <si>
    <t>Facebook Ads SEP Compost Bins Campaign</t>
  </si>
  <si>
    <t>Facebook Ads SEP Recycling in Surrey Report</t>
  </si>
  <si>
    <t>Inkjet Paper 25 Sheets</t>
  </si>
  <si>
    <t>Ordnance Survey Leisure Ltd</t>
  </si>
  <si>
    <t>Good Practice Guidelines 2018 Edition - Printed</t>
  </si>
  <si>
    <t>The BCI Forum Ltd</t>
  </si>
  <si>
    <t>CIWM Conference for Wilhelmina</t>
  </si>
  <si>
    <t>CIWM</t>
  </si>
  <si>
    <t>JWS - Projects</t>
  </si>
  <si>
    <t>Car Hire</t>
  </si>
  <si>
    <t>Penny car Hire</t>
  </si>
  <si>
    <t>Auto rental</t>
  </si>
  <si>
    <t>Fuel</t>
  </si>
  <si>
    <t>Egham Service Station</t>
  </si>
  <si>
    <t>Automotive fuel</t>
  </si>
  <si>
    <t>Penny Car Hire</t>
  </si>
  <si>
    <t>Env Health</t>
  </si>
  <si>
    <t>SHBC Stamp</t>
  </si>
  <si>
    <t>Get Stamped Ltd</t>
  </si>
  <si>
    <t xml:space="preserve">Replacement Locker Keys </t>
  </si>
  <si>
    <t xml:space="preserve">Replacements Keys </t>
  </si>
  <si>
    <t xml:space="preserve">Replacement Shower Heads </t>
  </si>
  <si>
    <t>Synthetic Bag Filters</t>
  </si>
  <si>
    <t>Filters Direct</t>
  </si>
  <si>
    <t>H&amp;S</t>
  </si>
  <si>
    <t xml:space="preserve">Replacement Defibrillator Pads </t>
  </si>
  <si>
    <t>Defibs.co.uk</t>
  </si>
  <si>
    <t>23.05.23</t>
  </si>
  <si>
    <t>Client Visit - coffee</t>
  </si>
  <si>
    <t>High Cross Barista</t>
  </si>
  <si>
    <t>Family Support Programme</t>
  </si>
  <si>
    <t>Gymnastics membership fee for SH723 - funded by Henry Smith Charity</t>
  </si>
  <si>
    <t>Clubs  / associations / organisations</t>
  </si>
  <si>
    <t>Washing Machine for SH785 funded by Henry Smith Charity</t>
  </si>
  <si>
    <t>AO</t>
  </si>
  <si>
    <t>Family support</t>
  </si>
  <si>
    <t>Receipt for train travel from Guildford to Newbury 22/05/2024</t>
  </si>
  <si>
    <t>Trainline.com</t>
  </si>
  <si>
    <t>Travel - air/rail/road</t>
  </si>
  <si>
    <t>595  4209</t>
  </si>
  <si>
    <t>court claim in contract</t>
  </si>
  <si>
    <t>MOJCTS</t>
  </si>
  <si>
    <t>31.05.23</t>
  </si>
  <si>
    <t>replacement brake pads and labour</t>
  </si>
  <si>
    <t>Isuzu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</si>
</sst>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
    <numFmt numFmtId="166" formatCode="00000"/>
    <numFmt numFmtId="167" formatCode="[$-409]d\-mmm\-yy;@"/>
  </numFmts>
  <fonts count="21" x14ac:knownFonts="1">
    <font>
      <sz val="10"/>
      <name val="Arial"/>
    </font>
    <font>
      <b/>
      <sz val="10"/>
      <name val="Arial"/>
      <family val="2"/>
    </font>
    <font>
      <sz val="12"/>
      <name val="Times New Roman"/>
      <family val="1"/>
    </font>
    <font>
      <sz val="10"/>
      <name val="Times New Roman"/>
      <family val="1"/>
    </font>
    <font>
      <sz val="9"/>
      <name val="Arial"/>
      <family val="2"/>
    </font>
    <font>
      <sz val="8"/>
      <name val="Arial"/>
      <family val="2"/>
    </font>
    <font>
      <sz val="10"/>
      <name val="Arial"/>
      <family val="2"/>
    </font>
    <font>
      <sz val="11"/>
      <name val="Arial"/>
      <family val="2"/>
    </font>
    <font>
      <sz val="10"/>
      <name val="Times New Roman"/>
      <family val="1"/>
    </font>
    <font>
      <sz val="10"/>
      <color indexed="8"/>
      <name val="Helvetica"/>
    </font>
    <font>
      <b/>
      <sz val="14"/>
      <name val="Arial"/>
      <family val="2"/>
    </font>
    <font>
      <sz val="14"/>
      <name val="Arial"/>
      <family val="2"/>
    </font>
    <font>
      <b/>
      <sz val="9"/>
      <name val="Arial"/>
      <family val="2"/>
    </font>
    <font>
      <sz val="14"/>
      <name val="Times New Roman"/>
      <family val="1"/>
    </font>
    <font>
      <sz val="12"/>
      <name val="Arial"/>
      <family val="2"/>
    </font>
    <font>
      <b/>
      <sz val="12"/>
      <name val="Arial"/>
      <family val="2"/>
    </font>
    <font>
      <sz val="9"/>
      <color indexed="81"/>
      <name val="Tahoma"/>
      <charset val="1"/>
    </font>
    <font>
      <sz val="9"/>
      <name val="Arial"/>
    </font>
    <font>
      <b/>
      <sz val="9"/>
      <color indexed="81"/>
      <name val="Tahoma"/>
      <charset val="1"/>
    </font>
    <font>
      <b/>
      <sz val="9"/>
      <color indexed="81"/>
      <name val="Tahoma"/>
      <family val="2"/>
    </font>
    <font>
      <sz val="9"/>
      <color indexed="81"/>
      <name val="Tahoma"/>
      <family val="2"/>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rgb="FFFFC000"/>
        <bgColor indexed="64"/>
      </patternFill>
    </fill>
    <fill>
      <patternFill patternType="solid">
        <fgColor theme="0" tint="-0.14996795556505021"/>
        <bgColor indexed="64"/>
      </patternFill>
    </fill>
  </fills>
  <borders count="50">
    <border>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s>
  <cellStyleXfs count="5">
    <xf numFmtId="0" fontId="0" fillId="0" borderId="0"/>
    <xf numFmtId="0" fontId="3" fillId="0" borderId="0"/>
    <xf numFmtId="0" fontId="8" fillId="0" borderId="0"/>
    <xf numFmtId="0" fontId="6" fillId="0" borderId="0"/>
    <xf numFmtId="0" fontId="9" fillId="0" borderId="0" applyNumberFormat="0" applyFill="0" applyBorder="0" applyProtection="0">
      <alignment vertical="top" wrapText="1"/>
    </xf>
  </cellStyleXfs>
  <cellXfs count="199">
    <xf numFmtId="0" fontId="0" fillId="0" borderId="0" xfId="0"/>
    <xf numFmtId="0" fontId="0" fillId="0" borderId="1" xfId="0" applyBorder="1"/>
    <xf numFmtId="0" fontId="1" fillId="0" borderId="2" xfId="0" applyFont="1" applyBorder="1"/>
    <xf numFmtId="0" fontId="1" fillId="0" borderId="1" xfId="0" applyFont="1" applyBorder="1"/>
    <xf numFmtId="0" fontId="1" fillId="0" borderId="3" xfId="0" applyFont="1" applyBorder="1"/>
    <xf numFmtId="0" fontId="0" fillId="0" borderId="4" xfId="0" applyBorder="1"/>
    <xf numFmtId="0" fontId="0" fillId="0" borderId="5" xfId="0" applyBorder="1"/>
    <xf numFmtId="0" fontId="1" fillId="0" borderId="6" xfId="0" applyFont="1" applyBorder="1"/>
    <xf numFmtId="0" fontId="1" fillId="0" borderId="0" xfId="0" applyFont="1"/>
    <xf numFmtId="0" fontId="1" fillId="0" borderId="2" xfId="0" applyFont="1" applyBorder="1" applyAlignment="1">
      <alignment horizontal="center" wrapText="1"/>
    </xf>
    <xf numFmtId="0" fontId="1" fillId="0" borderId="7" xfId="0" applyFont="1" applyBorder="1" applyAlignment="1">
      <alignment horizontal="right"/>
    </xf>
    <xf numFmtId="15" fontId="6" fillId="0" borderId="0" xfId="0" applyNumberFormat="1" applyFont="1"/>
    <xf numFmtId="0" fontId="6" fillId="0" borderId="0" xfId="0" applyFont="1"/>
    <xf numFmtId="0" fontId="1" fillId="0" borderId="8" xfId="0" applyFont="1" applyBorder="1" applyAlignment="1">
      <alignment horizontal="center"/>
    </xf>
    <xf numFmtId="0" fontId="1" fillId="0" borderId="9" xfId="0" applyFont="1" applyBorder="1" applyAlignment="1">
      <alignment horizontal="center"/>
    </xf>
    <xf numFmtId="0" fontId="1" fillId="0" borderId="10" xfId="0" applyFont="1" applyBorder="1" applyAlignment="1">
      <alignment horizontal="center"/>
    </xf>
    <xf numFmtId="0" fontId="0" fillId="0" borderId="0" xfId="0" applyAlignment="1">
      <alignment horizontal="center"/>
    </xf>
    <xf numFmtId="0" fontId="1" fillId="0" borderId="11" xfId="0" applyFont="1" applyBorder="1" applyAlignment="1">
      <alignment horizontal="center"/>
    </xf>
    <xf numFmtId="0" fontId="1" fillId="0" borderId="12" xfId="0" applyFont="1" applyBorder="1" applyAlignment="1">
      <alignment horizontal="center"/>
    </xf>
    <xf numFmtId="0" fontId="4" fillId="0" borderId="12" xfId="0" applyFont="1" applyBorder="1" applyAlignment="1">
      <alignment horizontal="center"/>
    </xf>
    <xf numFmtId="0" fontId="0" fillId="0" borderId="13" xfId="0" applyBorder="1" applyAlignment="1">
      <alignment horizontal="center"/>
    </xf>
    <xf numFmtId="0" fontId="0" fillId="0" borderId="14" xfId="0" applyBorder="1"/>
    <xf numFmtId="0" fontId="0" fillId="0" borderId="15" xfId="0" applyBorder="1" applyAlignment="1">
      <alignment horizontal="center"/>
    </xf>
    <xf numFmtId="0" fontId="4" fillId="0" borderId="15" xfId="0" applyFont="1" applyBorder="1" applyAlignment="1">
      <alignment horizontal="center"/>
    </xf>
    <xf numFmtId="0" fontId="0" fillId="0" borderId="15" xfId="0" applyBorder="1"/>
    <xf numFmtId="0" fontId="0" fillId="0" borderId="16" xfId="0" applyBorder="1"/>
    <xf numFmtId="0" fontId="0" fillId="0" borderId="17" xfId="0" applyBorder="1" applyProtection="1">
      <protection locked="0"/>
    </xf>
    <xf numFmtId="0" fontId="0" fillId="0" borderId="2" xfId="0" applyBorder="1" applyAlignment="1" applyProtection="1">
      <alignment horizontal="center"/>
      <protection locked="0"/>
    </xf>
    <xf numFmtId="4" fontId="0" fillId="0" borderId="2" xfId="0" applyNumberFormat="1" applyBorder="1" applyProtection="1">
      <protection locked="0"/>
    </xf>
    <xf numFmtId="4" fontId="0" fillId="0" borderId="2" xfId="0" applyNumberFormat="1" applyBorder="1"/>
    <xf numFmtId="164" fontId="2" fillId="0" borderId="2" xfId="1" applyNumberFormat="1" applyFont="1" applyBorder="1" applyAlignment="1" applyProtection="1">
      <alignment horizontal="center"/>
      <protection locked="0"/>
    </xf>
    <xf numFmtId="165" fontId="2" fillId="0" borderId="2" xfId="1" applyNumberFormat="1" applyFont="1" applyBorder="1" applyAlignment="1" applyProtection="1">
      <alignment horizontal="center"/>
      <protection locked="0"/>
    </xf>
    <xf numFmtId="166" fontId="2" fillId="0" borderId="2" xfId="1" applyNumberFormat="1" applyFont="1" applyBorder="1" applyAlignment="1" applyProtection="1">
      <alignment horizontal="center"/>
      <protection locked="0"/>
    </xf>
    <xf numFmtId="166" fontId="2" fillId="0" borderId="2" xfId="1" applyNumberFormat="1" applyFont="1" applyBorder="1" applyAlignment="1">
      <alignment horizontal="center"/>
    </xf>
    <xf numFmtId="164" fontId="2" fillId="0" borderId="2" xfId="1" applyNumberFormat="1" applyFont="1" applyBorder="1" applyAlignment="1">
      <alignment horizontal="center"/>
    </xf>
    <xf numFmtId="4" fontId="0" fillId="0" borderId="18" xfId="0" applyNumberFormat="1" applyBorder="1"/>
    <xf numFmtId="4" fontId="1" fillId="0" borderId="19" xfId="0" applyNumberFormat="1" applyFont="1" applyBorder="1"/>
    <xf numFmtId="0" fontId="0" fillId="0" borderId="18" xfId="0" applyBorder="1"/>
    <xf numFmtId="0" fontId="0" fillId="0" borderId="20" xfId="0" applyBorder="1"/>
    <xf numFmtId="0" fontId="0" fillId="0" borderId="21" xfId="0" applyBorder="1"/>
    <xf numFmtId="0" fontId="0" fillId="0" borderId="22" xfId="0" applyBorder="1"/>
    <xf numFmtId="0" fontId="0" fillId="0" borderId="23" xfId="0" applyBorder="1"/>
    <xf numFmtId="164" fontId="2" fillId="0" borderId="2" xfId="1" applyNumberFormat="1" applyFont="1" applyBorder="1" applyAlignment="1" applyProtection="1">
      <alignment horizontal="left"/>
      <protection locked="0"/>
    </xf>
    <xf numFmtId="0" fontId="0" fillId="0" borderId="18" xfId="0" applyBorder="1" applyAlignment="1">
      <alignment horizontal="left"/>
    </xf>
    <xf numFmtId="0" fontId="0" fillId="0" borderId="24" xfId="0" applyBorder="1" applyAlignment="1">
      <alignment horizontal="left"/>
    </xf>
    <xf numFmtId="167" fontId="1" fillId="0" borderId="2" xfId="0" applyNumberFormat="1" applyFont="1" applyBorder="1" applyAlignment="1" applyProtection="1">
      <alignment horizontal="center"/>
      <protection locked="0"/>
    </xf>
    <xf numFmtId="1" fontId="6" fillId="0" borderId="2" xfId="0" applyNumberFormat="1" applyFont="1" applyBorder="1"/>
    <xf numFmtId="14" fontId="0" fillId="0" borderId="17" xfId="0" applyNumberFormat="1" applyBorder="1" applyProtection="1">
      <protection locked="0"/>
    </xf>
    <xf numFmtId="4" fontId="6" fillId="0" borderId="25" xfId="0" applyNumberFormat="1" applyFont="1" applyBorder="1"/>
    <xf numFmtId="1" fontId="6" fillId="0" borderId="17" xfId="0" applyNumberFormat="1" applyFont="1" applyBorder="1"/>
    <xf numFmtId="0" fontId="1" fillId="0" borderId="25" xfId="0" applyFont="1" applyBorder="1"/>
    <xf numFmtId="0" fontId="1" fillId="0" borderId="7" xfId="0" applyFont="1" applyBorder="1"/>
    <xf numFmtId="4" fontId="0" fillId="0" borderId="0" xfId="0" applyNumberFormat="1"/>
    <xf numFmtId="4" fontId="0" fillId="2" borderId="2" xfId="0" applyNumberFormat="1" applyFill="1" applyBorder="1" applyProtection="1">
      <protection locked="0"/>
    </xf>
    <xf numFmtId="0" fontId="1" fillId="0" borderId="28" xfId="0" applyFont="1" applyBorder="1" applyAlignment="1">
      <alignment horizontal="center"/>
    </xf>
    <xf numFmtId="0" fontId="10" fillId="5" borderId="38" xfId="0" applyFont="1" applyFill="1" applyBorder="1"/>
    <xf numFmtId="0" fontId="11" fillId="0" borderId="1" xfId="0" applyFont="1" applyBorder="1"/>
    <xf numFmtId="0" fontId="10" fillId="0" borderId="1" xfId="0" applyFont="1" applyBorder="1"/>
    <xf numFmtId="0" fontId="11" fillId="0" borderId="0" xfId="0" applyFont="1"/>
    <xf numFmtId="0" fontId="10" fillId="5" borderId="6" xfId="0" applyFont="1" applyFill="1" applyBorder="1"/>
    <xf numFmtId="0" fontId="10" fillId="0" borderId="0" xfId="0" applyFont="1"/>
    <xf numFmtId="0" fontId="10" fillId="5" borderId="42" xfId="0" applyFont="1" applyFill="1" applyBorder="1" applyAlignment="1">
      <alignment horizontal="center" wrapText="1"/>
    </xf>
    <xf numFmtId="0" fontId="10" fillId="5" borderId="44" xfId="0" applyFont="1" applyFill="1" applyBorder="1" applyAlignment="1">
      <alignment horizontal="right"/>
    </xf>
    <xf numFmtId="167" fontId="10" fillId="5" borderId="42" xfId="0" applyNumberFormat="1" applyFont="1" applyFill="1" applyBorder="1" applyAlignment="1" applyProtection="1">
      <alignment horizontal="center"/>
      <protection locked="0"/>
    </xf>
    <xf numFmtId="15" fontId="11" fillId="0" borderId="0" xfId="0" applyNumberFormat="1" applyFont="1"/>
    <xf numFmtId="0" fontId="10" fillId="0" borderId="0" xfId="0" applyFont="1" applyAlignment="1">
      <alignment horizontal="center" wrapText="1"/>
    </xf>
    <xf numFmtId="0" fontId="10" fillId="0" borderId="36" xfId="0" applyFont="1" applyBorder="1" applyAlignment="1">
      <alignment horizontal="center" wrapText="1"/>
    </xf>
    <xf numFmtId="0" fontId="10" fillId="0" borderId="5" xfId="0" applyFont="1" applyBorder="1" applyAlignment="1">
      <alignment horizontal="center" wrapText="1"/>
    </xf>
    <xf numFmtId="0" fontId="10" fillId="0" borderId="42" xfId="0" applyFont="1" applyBorder="1" applyAlignment="1">
      <alignment horizontal="center"/>
    </xf>
    <xf numFmtId="0" fontId="11" fillId="0" borderId="0" xfId="0" applyFont="1" applyAlignment="1">
      <alignment horizontal="center"/>
    </xf>
    <xf numFmtId="0" fontId="10" fillId="0" borderId="12" xfId="0" applyFont="1" applyBorder="1" applyAlignment="1">
      <alignment horizontal="center"/>
    </xf>
    <xf numFmtId="0" fontId="11" fillId="0" borderId="15" xfId="0" applyFont="1" applyBorder="1" applyAlignment="1">
      <alignment horizontal="center"/>
    </xf>
    <xf numFmtId="0" fontId="11" fillId="0" borderId="14" xfId="0" applyFont="1" applyBorder="1"/>
    <xf numFmtId="0" fontId="11" fillId="0" borderId="15" xfId="0" applyFont="1" applyBorder="1"/>
    <xf numFmtId="0" fontId="11" fillId="0" borderId="22" xfId="0" applyFont="1" applyBorder="1"/>
    <xf numFmtId="14" fontId="11" fillId="0" borderId="17" xfId="0" applyNumberFormat="1" applyFont="1" applyBorder="1" applyProtection="1">
      <protection locked="0"/>
    </xf>
    <xf numFmtId="0" fontId="11" fillId="0" borderId="38" xfId="0" applyFont="1" applyBorder="1" applyAlignment="1" applyProtection="1">
      <alignment horizontal="center"/>
      <protection locked="0"/>
    </xf>
    <xf numFmtId="4" fontId="11" fillId="0" borderId="38" xfId="0" applyNumberFormat="1" applyFont="1" applyBorder="1"/>
    <xf numFmtId="0" fontId="11" fillId="0" borderId="37" xfId="0" applyFont="1" applyBorder="1" applyAlignment="1">
      <alignment horizontal="center"/>
    </xf>
    <xf numFmtId="0" fontId="11" fillId="0" borderId="39" xfId="0" applyFont="1" applyBorder="1" applyAlignment="1">
      <alignment horizontal="center"/>
    </xf>
    <xf numFmtId="0" fontId="11" fillId="0" borderId="40" xfId="0" applyFont="1" applyBorder="1" applyAlignment="1">
      <alignment horizontal="center"/>
    </xf>
    <xf numFmtId="164" fontId="13" fillId="0" borderId="38" xfId="2" applyNumberFormat="1" applyFont="1" applyBorder="1" applyAlignment="1">
      <alignment horizontal="center"/>
    </xf>
    <xf numFmtId="164" fontId="13" fillId="0" borderId="38" xfId="2" applyNumberFormat="1" applyFont="1" applyBorder="1" applyAlignment="1" applyProtection="1">
      <alignment horizontal="center"/>
      <protection locked="0"/>
    </xf>
    <xf numFmtId="164" fontId="13" fillId="0" borderId="38" xfId="2" applyNumberFormat="1" applyFont="1" applyBorder="1" applyAlignment="1" applyProtection="1">
      <alignment horizontal="left"/>
      <protection locked="0"/>
    </xf>
    <xf numFmtId="1" fontId="11" fillId="0" borderId="37" xfId="0" applyNumberFormat="1" applyFont="1" applyBorder="1" applyAlignment="1">
      <alignment horizontal="center"/>
    </xf>
    <xf numFmtId="1" fontId="11" fillId="0" borderId="40" xfId="0" applyNumberFormat="1" applyFont="1" applyBorder="1" applyAlignment="1">
      <alignment horizontal="center"/>
    </xf>
    <xf numFmtId="1" fontId="11" fillId="0" borderId="39" xfId="0" applyNumberFormat="1" applyFont="1" applyBorder="1" applyAlignment="1">
      <alignment horizontal="center"/>
    </xf>
    <xf numFmtId="4" fontId="10" fillId="4" borderId="18" xfId="0" applyNumberFormat="1" applyFont="1" applyFill="1" applyBorder="1"/>
    <xf numFmtId="0" fontId="11" fillId="6" borderId="18" xfId="0" applyFont="1" applyFill="1" applyBorder="1"/>
    <xf numFmtId="0" fontId="11" fillId="6" borderId="18" xfId="0" applyFont="1" applyFill="1" applyBorder="1" applyAlignment="1">
      <alignment horizontal="left"/>
    </xf>
    <xf numFmtId="0" fontId="11" fillId="6" borderId="33" xfId="0" applyFont="1" applyFill="1" applyBorder="1" applyAlignment="1">
      <alignment horizontal="left"/>
    </xf>
    <xf numFmtId="0" fontId="11" fillId="6" borderId="24" xfId="0" applyFont="1" applyFill="1" applyBorder="1" applyAlignment="1">
      <alignment horizontal="left"/>
    </xf>
    <xf numFmtId="0" fontId="14" fillId="0" borderId="0" xfId="0" applyFont="1"/>
    <xf numFmtId="0" fontId="14" fillId="0" borderId="20" xfId="0" applyFont="1" applyBorder="1"/>
    <xf numFmtId="0" fontId="14" fillId="0" borderId="21" xfId="0" applyFont="1" applyBorder="1"/>
    <xf numFmtId="0" fontId="14" fillId="0" borderId="22" xfId="0" applyFont="1" applyBorder="1"/>
    <xf numFmtId="0" fontId="14" fillId="0" borderId="35" xfId="0" applyFont="1" applyBorder="1"/>
    <xf numFmtId="1" fontId="11" fillId="0" borderId="40" xfId="0" applyNumberFormat="1" applyFont="1" applyBorder="1"/>
    <xf numFmtId="1" fontId="11" fillId="0" borderId="37" xfId="0" applyNumberFormat="1" applyFont="1" applyBorder="1"/>
    <xf numFmtId="1" fontId="11" fillId="0" borderId="39" xfId="0" applyNumberFormat="1" applyFont="1" applyBorder="1"/>
    <xf numFmtId="164" fontId="13" fillId="0" borderId="34" xfId="2" applyNumberFormat="1" applyFont="1" applyBorder="1" applyAlignment="1" applyProtection="1">
      <alignment horizontal="left"/>
      <protection locked="0"/>
    </xf>
    <xf numFmtId="0" fontId="6" fillId="0" borderId="0" xfId="3"/>
    <xf numFmtId="0" fontId="6" fillId="0" borderId="0" xfId="3" applyAlignment="1">
      <alignment horizontal="left"/>
    </xf>
    <xf numFmtId="0" fontId="11" fillId="3" borderId="38" xfId="0" applyFont="1" applyFill="1" applyBorder="1" applyAlignment="1" applyProtection="1">
      <alignment horizontal="center"/>
      <protection locked="0"/>
    </xf>
    <xf numFmtId="1" fontId="11" fillId="0" borderId="40" xfId="0" quotePrefix="1" applyNumberFormat="1" applyFont="1" applyBorder="1" applyAlignment="1">
      <alignment horizontal="center"/>
    </xf>
    <xf numFmtId="14" fontId="11" fillId="0" borderId="17" xfId="0" applyNumberFormat="1" applyFont="1" applyBorder="1" applyAlignment="1" applyProtection="1">
      <alignment horizontal="center"/>
      <protection locked="0"/>
    </xf>
    <xf numFmtId="4" fontId="11" fillId="0" borderId="38" xfId="0" applyNumberFormat="1" applyFont="1" applyBorder="1" applyAlignment="1">
      <alignment horizontal="center"/>
    </xf>
    <xf numFmtId="0" fontId="1" fillId="0" borderId="38" xfId="0" applyFont="1" applyBorder="1"/>
    <xf numFmtId="0" fontId="1" fillId="0" borderId="38" xfId="0" applyFont="1" applyBorder="1" applyAlignment="1">
      <alignment horizontal="center" wrapText="1"/>
    </xf>
    <xf numFmtId="0" fontId="1" fillId="0" borderId="39" xfId="0" applyFont="1" applyBorder="1" applyAlignment="1">
      <alignment horizontal="right"/>
    </xf>
    <xf numFmtId="167" fontId="1" fillId="0" borderId="38" xfId="0" applyNumberFormat="1" applyFont="1" applyBorder="1" applyAlignment="1" applyProtection="1">
      <alignment horizontal="center"/>
      <protection locked="0"/>
    </xf>
    <xf numFmtId="167" fontId="1" fillId="0" borderId="38" xfId="0" applyNumberFormat="1" applyFont="1" applyBorder="1" applyAlignment="1">
      <alignment horizontal="right"/>
    </xf>
    <xf numFmtId="0" fontId="1" fillId="0" borderId="41" xfId="0" applyFont="1" applyBorder="1" applyAlignment="1">
      <alignment horizontal="center"/>
    </xf>
    <xf numFmtId="0" fontId="1" fillId="0" borderId="42" xfId="0" applyFont="1" applyBorder="1" applyAlignment="1">
      <alignment horizontal="center"/>
    </xf>
    <xf numFmtId="0" fontId="1" fillId="0" borderId="45" xfId="0" applyFont="1" applyBorder="1" applyAlignment="1">
      <alignment horizontal="center"/>
    </xf>
    <xf numFmtId="0" fontId="1" fillId="0" borderId="21" xfId="0" applyFont="1" applyBorder="1" applyAlignment="1">
      <alignment horizontal="center"/>
    </xf>
    <xf numFmtId="0" fontId="1" fillId="0" borderId="20" xfId="0" applyFont="1" applyBorder="1" applyAlignment="1">
      <alignment horizontal="center"/>
    </xf>
    <xf numFmtId="0" fontId="6" fillId="0" borderId="13" xfId="0" applyFont="1" applyBorder="1" applyAlignment="1">
      <alignment horizontal="center"/>
    </xf>
    <xf numFmtId="0" fontId="1" fillId="0" borderId="35" xfId="0" applyFont="1" applyBorder="1"/>
    <xf numFmtId="0" fontId="17" fillId="0" borderId="15" xfId="0" applyFont="1" applyBorder="1" applyAlignment="1">
      <alignment horizontal="center"/>
    </xf>
    <xf numFmtId="0" fontId="1" fillId="0" borderId="15" xfId="0" applyFont="1" applyBorder="1" applyAlignment="1">
      <alignment horizontal="center"/>
    </xf>
    <xf numFmtId="14" fontId="6" fillId="0" borderId="17" xfId="0" applyNumberFormat="1" applyFont="1" applyBorder="1" applyProtection="1">
      <protection locked="0"/>
    </xf>
    <xf numFmtId="0" fontId="0" fillId="0" borderId="38" xfId="0" applyBorder="1" applyAlignment="1" applyProtection="1">
      <alignment horizontal="center"/>
      <protection locked="0"/>
    </xf>
    <xf numFmtId="4" fontId="0" fillId="0" borderId="38" xfId="0" applyNumberFormat="1" applyBorder="1" applyProtection="1">
      <protection locked="0"/>
    </xf>
    <xf numFmtId="4" fontId="0" fillId="0" borderId="38" xfId="0" applyNumberFormat="1" applyBorder="1"/>
    <xf numFmtId="4" fontId="6" fillId="0" borderId="38" xfId="0" applyNumberFormat="1" applyFont="1" applyBorder="1"/>
    <xf numFmtId="1" fontId="6" fillId="0" borderId="38" xfId="0" applyNumberFormat="1" applyFont="1" applyBorder="1"/>
    <xf numFmtId="164" fontId="2" fillId="0" borderId="38" xfId="2" applyNumberFormat="1" applyFont="1" applyBorder="1" applyAlignment="1">
      <alignment horizontal="center"/>
    </xf>
    <xf numFmtId="164" fontId="2" fillId="0" borderId="38" xfId="2" applyNumberFormat="1" applyFont="1" applyBorder="1" applyAlignment="1" applyProtection="1">
      <alignment horizontal="left" wrapText="1"/>
      <protection locked="0"/>
    </xf>
    <xf numFmtId="164" fontId="2" fillId="0" borderId="38" xfId="2" applyNumberFormat="1" applyFont="1" applyBorder="1" applyAlignment="1" applyProtection="1">
      <alignment horizontal="left"/>
      <protection locked="0"/>
    </xf>
    <xf numFmtId="1" fontId="6" fillId="0" borderId="38" xfId="0" applyNumberFormat="1" applyFont="1" applyBorder="1" applyAlignment="1">
      <alignment horizontal="right"/>
    </xf>
    <xf numFmtId="1" fontId="1" fillId="0" borderId="19" xfId="0" applyNumberFormat="1" applyFont="1" applyBorder="1"/>
    <xf numFmtId="0" fontId="0" fillId="0" borderId="33" xfId="0" applyBorder="1" applyAlignment="1">
      <alignment horizontal="left"/>
    </xf>
    <xf numFmtId="0" fontId="0" fillId="0" borderId="35" xfId="0" applyBorder="1"/>
    <xf numFmtId="0" fontId="6" fillId="0" borderId="38" xfId="0" applyFont="1" applyBorder="1" applyAlignment="1" applyProtection="1">
      <alignment horizontal="center"/>
      <protection locked="0"/>
    </xf>
    <xf numFmtId="164" fontId="2" fillId="0" borderId="38" xfId="2" applyNumberFormat="1" applyFont="1" applyBorder="1" applyAlignment="1" applyProtection="1">
      <alignment horizontal="center"/>
      <protection locked="0"/>
    </xf>
    <xf numFmtId="0" fontId="11" fillId="0" borderId="37" xfId="0" applyFont="1" applyBorder="1"/>
    <xf numFmtId="0" fontId="11" fillId="0" borderId="39" xfId="0" applyFont="1" applyBorder="1"/>
    <xf numFmtId="0" fontId="11" fillId="0" borderId="40" xfId="0" quotePrefix="1" applyFont="1" applyBorder="1"/>
    <xf numFmtId="1" fontId="11" fillId="0" borderId="37" xfId="0" applyNumberFormat="1" applyFont="1" applyBorder="1" applyAlignment="1">
      <alignment horizontal="center"/>
    </xf>
    <xf numFmtId="1" fontId="11" fillId="0" borderId="39" xfId="0" applyNumberFormat="1" applyFont="1" applyBorder="1" applyAlignment="1">
      <alignment horizontal="center"/>
    </xf>
    <xf numFmtId="1" fontId="11" fillId="0" borderId="40" xfId="0" applyNumberFormat="1" applyFont="1" applyBorder="1" applyAlignment="1">
      <alignment horizontal="center"/>
    </xf>
    <xf numFmtId="0" fontId="10" fillId="4" borderId="29" xfId="0" applyFont="1" applyFill="1" applyBorder="1" applyAlignment="1">
      <alignment horizontal="center"/>
    </xf>
    <xf numFmtId="0" fontId="10" fillId="4" borderId="30" xfId="0" applyFont="1" applyFill="1" applyBorder="1" applyAlignment="1">
      <alignment horizontal="center"/>
    </xf>
    <xf numFmtId="1" fontId="11" fillId="6" borderId="33" xfId="0" applyNumberFormat="1" applyFont="1" applyFill="1" applyBorder="1" applyAlignment="1">
      <alignment horizontal="center"/>
    </xf>
    <xf numFmtId="1" fontId="11" fillId="6" borderId="49" xfId="0" applyNumberFormat="1" applyFont="1" applyFill="1" applyBorder="1" applyAlignment="1">
      <alignment horizontal="center"/>
    </xf>
    <xf numFmtId="1" fontId="11" fillId="6" borderId="30" xfId="0" applyNumberFormat="1" applyFont="1" applyFill="1" applyBorder="1" applyAlignment="1">
      <alignment horizontal="center"/>
    </xf>
    <xf numFmtId="0" fontId="15" fillId="0" borderId="43" xfId="0" applyFont="1" applyBorder="1" applyAlignment="1">
      <alignment horizontal="center"/>
    </xf>
    <xf numFmtId="0" fontId="15" fillId="0" borderId="41" xfId="0" applyFont="1" applyBorder="1" applyAlignment="1">
      <alignment horizontal="center"/>
    </xf>
    <xf numFmtId="0" fontId="1" fillId="0" borderId="0" xfId="0" applyFont="1" applyAlignment="1">
      <alignment horizontal="center"/>
    </xf>
    <xf numFmtId="0" fontId="11" fillId="5" borderId="37" xfId="0" applyFont="1" applyFill="1" applyBorder="1" applyAlignment="1" applyProtection="1">
      <alignment horizontal="center"/>
      <protection locked="0"/>
    </xf>
    <xf numFmtId="0" fontId="11" fillId="5" borderId="39" xfId="0" applyFont="1" applyFill="1" applyBorder="1" applyAlignment="1" applyProtection="1">
      <alignment horizontal="center"/>
      <protection locked="0"/>
    </xf>
    <xf numFmtId="0" fontId="10" fillId="0" borderId="46" xfId="0" applyFont="1" applyBorder="1" applyAlignment="1">
      <alignment horizontal="center" wrapText="1"/>
    </xf>
    <xf numFmtId="0" fontId="10" fillId="0" borderId="47" xfId="0" applyFont="1" applyBorder="1" applyAlignment="1">
      <alignment horizontal="center" wrapText="1"/>
    </xf>
    <xf numFmtId="0" fontId="10" fillId="0" borderId="48" xfId="0" applyFont="1" applyBorder="1" applyAlignment="1">
      <alignment horizontal="center" wrapText="1"/>
    </xf>
    <xf numFmtId="0" fontId="10" fillId="0" borderId="41"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37" xfId="0" applyFont="1" applyBorder="1" applyAlignment="1">
      <alignment horizontal="center"/>
    </xf>
    <xf numFmtId="0" fontId="10" fillId="0" borderId="39" xfId="0" applyFont="1" applyBorder="1" applyAlignment="1">
      <alignment horizontal="center"/>
    </xf>
    <xf numFmtId="0" fontId="10" fillId="0" borderId="40" xfId="0" applyFont="1" applyBorder="1" applyAlignment="1">
      <alignment horizontal="center"/>
    </xf>
    <xf numFmtId="0" fontId="10" fillId="0" borderId="42"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6" xfId="0" applyFont="1" applyBorder="1" applyAlignment="1">
      <alignment horizontal="center" vertical="center" wrapText="1"/>
    </xf>
    <xf numFmtId="0" fontId="12" fillId="0" borderId="43" xfId="0" applyFont="1" applyBorder="1" applyAlignment="1">
      <alignment horizontal="center" vertical="center" wrapText="1"/>
    </xf>
    <xf numFmtId="0" fontId="12" fillId="0" borderId="44" xfId="0" applyFont="1" applyBorder="1" applyAlignment="1">
      <alignment horizontal="center" vertical="center" wrapText="1"/>
    </xf>
    <xf numFmtId="0" fontId="12" fillId="0" borderId="41"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36" xfId="0" applyFont="1" applyBorder="1" applyAlignment="1">
      <alignment horizontal="center" vertical="center" wrapText="1"/>
    </xf>
    <xf numFmtId="0" fontId="12" fillId="0" borderId="35" xfId="0" applyFont="1" applyBorder="1" applyAlignment="1">
      <alignment horizontal="center" vertical="center" wrapText="1"/>
    </xf>
    <xf numFmtId="1" fontId="11" fillId="0" borderId="37" xfId="0" quotePrefix="1" applyNumberFormat="1" applyFont="1" applyBorder="1" applyAlignment="1">
      <alignment horizontal="center"/>
    </xf>
    <xf numFmtId="0" fontId="7" fillId="0" borderId="37" xfId="0" applyFont="1" applyBorder="1" applyAlignment="1" applyProtection="1">
      <alignment horizontal="center"/>
      <protection locked="0"/>
    </xf>
    <xf numFmtId="0" fontId="7" fillId="0" borderId="39" xfId="0" applyFont="1" applyBorder="1" applyAlignment="1" applyProtection="1">
      <alignment horizontal="center"/>
      <protection locked="0"/>
    </xf>
    <xf numFmtId="0" fontId="7" fillId="0" borderId="40" xfId="0" applyFont="1" applyBorder="1" applyAlignment="1" applyProtection="1">
      <alignment horizontal="center"/>
      <protection locked="0"/>
    </xf>
    <xf numFmtId="0" fontId="1" fillId="0" borderId="43" xfId="0" applyFont="1" applyBorder="1" applyAlignment="1">
      <alignment horizontal="center"/>
    </xf>
    <xf numFmtId="0" fontId="1" fillId="0" borderId="44" xfId="0" applyFont="1" applyBorder="1" applyAlignment="1">
      <alignment horizontal="center"/>
    </xf>
    <xf numFmtId="0" fontId="1" fillId="0" borderId="41" xfId="0" applyFont="1" applyBorder="1" applyAlignment="1">
      <alignment horizontal="center"/>
    </xf>
    <xf numFmtId="0" fontId="1" fillId="0" borderId="22" xfId="0" applyFont="1" applyBorder="1" applyAlignment="1">
      <alignment horizontal="center"/>
    </xf>
    <xf numFmtId="0" fontId="1" fillId="0" borderId="36" xfId="0" applyFont="1" applyBorder="1" applyAlignment="1">
      <alignment horizontal="center"/>
    </xf>
    <xf numFmtId="0" fontId="1" fillId="0" borderId="35" xfId="0" applyFont="1" applyBorder="1" applyAlignment="1">
      <alignment horizontal="center"/>
    </xf>
    <xf numFmtId="0" fontId="1" fillId="0" borderId="29" xfId="0" applyFont="1" applyBorder="1" applyAlignment="1">
      <alignment horizontal="center"/>
    </xf>
    <xf numFmtId="0" fontId="1" fillId="0" borderId="30" xfId="0" applyFont="1" applyBorder="1" applyAlignment="1">
      <alignment horizontal="center"/>
    </xf>
    <xf numFmtId="0" fontId="11" fillId="0" borderId="37" xfId="0" applyFont="1" applyBorder="1" applyAlignment="1">
      <alignment horizontal="center"/>
    </xf>
    <xf numFmtId="0" fontId="11" fillId="0" borderId="39" xfId="0" applyFont="1" applyBorder="1" applyAlignment="1">
      <alignment horizontal="center"/>
    </xf>
    <xf numFmtId="0" fontId="11" fillId="0" borderId="40" xfId="0" applyFont="1" applyBorder="1" applyAlignment="1">
      <alignment horizontal="center"/>
    </xf>
    <xf numFmtId="0" fontId="1" fillId="0" borderId="27" xfId="0" applyFont="1" applyBorder="1" applyAlignment="1">
      <alignment horizontal="center"/>
    </xf>
    <xf numFmtId="0" fontId="1" fillId="0" borderId="31" xfId="0" applyFont="1" applyBorder="1" applyAlignment="1">
      <alignment horizontal="center"/>
    </xf>
    <xf numFmtId="0" fontId="1" fillId="0" borderId="28" xfId="0" applyFont="1" applyBorder="1" applyAlignment="1">
      <alignment horizontal="center"/>
    </xf>
    <xf numFmtId="0" fontId="1" fillId="0" borderId="32" xfId="0" applyFont="1" applyBorder="1" applyAlignment="1">
      <alignment horizontal="center"/>
    </xf>
    <xf numFmtId="0" fontId="1" fillId="0" borderId="23" xfId="0" applyFont="1" applyBorder="1" applyAlignment="1">
      <alignment horizontal="center"/>
    </xf>
    <xf numFmtId="0" fontId="7" fillId="0" borderId="25" xfId="0" applyFont="1" applyBorder="1" applyAlignment="1" applyProtection="1">
      <alignment horizontal="center"/>
      <protection locked="0"/>
    </xf>
    <xf numFmtId="0" fontId="7" fillId="0" borderId="7" xfId="0" applyFont="1" applyBorder="1" applyAlignment="1" applyProtection="1">
      <alignment horizontal="center"/>
      <protection locked="0"/>
    </xf>
    <xf numFmtId="0" fontId="7" fillId="0" borderId="26" xfId="0" applyFont="1" applyBorder="1" applyAlignment="1" applyProtection="1">
      <alignment horizontal="center"/>
      <protection locked="0"/>
    </xf>
  </cellXfs>
  <cellStyles count="5">
    <cellStyle name="Normal" xfId="0" builtinId="0"/>
    <cellStyle name="Normal 2" xfId="3" xr:uid="{00000000-0005-0000-0000-000001000000}"/>
    <cellStyle name="Normal 3" xfId="4" xr:uid="{00000000-0005-0000-0000-000002000000}"/>
    <cellStyle name="Normal_Redistribution and journal forms.xls" xfId="1" xr:uid="{00000000-0005-0000-0000-000003000000}"/>
    <cellStyle name="Normal_Redistribution and journal forms.xls 2" xfId="2" xr:uid="{00000000-0005-0000-0000-000004000000}"/>
  </cellStyles>
  <dxfs count="149">
    <dxf>
      <fill>
        <patternFill>
          <bgColor indexed="26"/>
        </patternFill>
      </fill>
    </dxf>
    <dxf>
      <fill>
        <patternFill patternType="gray0625">
          <bgColor indexed="26"/>
        </patternFill>
      </fill>
    </dxf>
    <dxf>
      <fill>
        <patternFill patternType="gray0625">
          <bgColor indexed="26"/>
        </patternFill>
      </fill>
    </dxf>
    <dxf>
      <fill>
        <patternFill patternType="gray0625">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patternType="gray0625">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43"/>
        </patternFill>
      </fill>
    </dxf>
    <dxf>
      <fill>
        <patternFill>
          <bgColor indexed="26"/>
        </patternFill>
      </fill>
    </dxf>
    <dxf>
      <fill>
        <patternFill patternType="gray0625">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43"/>
        </patternFill>
      </fill>
    </dxf>
    <dxf>
      <fill>
        <patternFill patternType="gray0625">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Michelle Smith" id="{3CA71DAD-D2C7-47C7-8EDD-CFAABB3BA7C1}" userId="S::Michelle.Smith@surreyheath.gov.uk::9e0f5197-f150-4ff2-86e3-4ae48864f375"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 dT="2023-01-16T10:16:48.48" personId="{3CA71DAD-D2C7-47C7-8EDD-CFAABB3BA7C1}" id="{4F433E00-8A7E-489C-B7E8-41538FA1B970}">
    <text>Please select Natwest credit card or Barclaycard procurement card depending on the card type you hold</text>
  </threadedComment>
  <threadedComment ref="B2" dT="2023-01-16T10:17:14.71" personId="{3CA71DAD-D2C7-47C7-8EDD-CFAABB3BA7C1}" id="{A2D2DFC3-6AB4-454A-ADA0-F1388B869557}">
    <text>Please enter your name</text>
  </threadedComment>
  <threadedComment ref="C3" dT="2023-01-16T10:13:18.86" personId="{3CA71DAD-D2C7-47C7-8EDD-CFAABB3BA7C1}" id="{D6203839-2C0A-49BE-BC4D-3CB9F63252BF}">
    <text>Natwest - Statement start date is 11th of the month; Barclaycards - Statement start date is 12th of the month</text>
  </threadedComment>
  <threadedComment ref="E3" dT="2023-01-16T10:13:18.86" personId="{3CA71DAD-D2C7-47C7-8EDD-CFAABB3BA7C1}" id="{6BC3C607-FA7B-4101-BCC1-8733117084F1}">
    <text>Natwest - Statement end date is 10th of the month; Barclaycards - Statement end date is 11th of the month</text>
  </threadedComment>
  <threadedComment ref="A7" dT="2023-01-16T10:46:01.83" personId="{3CA71DAD-D2C7-47C7-8EDD-CFAABB3BA7C1}" id="{9796B843-182C-4A07-9200-C4A1BC633705}">
    <text>Please enter date of transaction as per the date on your statement</text>
  </threadedComment>
  <threadedComment ref="F7" dT="2023-01-16T10:11:43.29" personId="{3CA71DAD-D2C7-47C7-8EDD-CFAABB3BA7C1}" id="{EB9C9FB4-4363-40C3-B3BE-7F8E75A8CD55}">
    <text>The GL code consists of up to 12 digits as is made up of 3 digits for cost centre, 4 digits for detail code and optionally 5 digits for classification code (the three components are separated by /   An example code is 200/4020/20005</text>
  </threadedComment>
  <threadedComment ref="L7" dT="2023-01-16T10:42:23.53" personId="{3CA71DAD-D2C7-47C7-8EDD-CFAABB3BA7C1}" id="{3D2D93AB-9EC8-4C50-9A03-61C99EACDF49}">
    <text>Please select most appropriate category from dropdown list</text>
  </threadedComment>
  <threadedComment ref="B8" dT="2023-01-16T10:32:33.72" personId="{3CA71DAD-D2C7-47C7-8EDD-CFAABB3BA7C1}" id="{4B4F2A42-4076-45EB-A263-2F3159D646D4}">
    <text>Please select VAT code - see key below for definition of each code</text>
  </threadedComment>
  <threadedComment ref="C8" dT="2023-01-16T10:44:38.41" personId="{3CA71DAD-D2C7-47C7-8EDD-CFAABB3BA7C1}" id="{5F21EB07-72C8-4FE4-8C3A-ED04FBE81C13}">
    <text>Please enter same amount in Net and Gross amount columns if no VAT.  If there is VAT, please ensure net amount + VAT amount is equal to the Gross Amount</text>
  </threadedComment>
  <threadedComment ref="D8" dT="2023-01-16T10:45:06.89" personId="{3CA71DAD-D2C7-47C7-8EDD-CFAABB3BA7C1}" id="{04200689-5888-4DEA-9355-A6D77027CB5B}">
    <text>Please enter amount if VAT code R or S is selected</text>
  </threadedComment>
  <threadedComment ref="E8" dT="2023-01-16T10:45:41.53" personId="{3CA71DAD-D2C7-47C7-8EDD-CFAABB3BA7C1}" id="{D87B5CCD-46EA-4298-A246-F323F4D51508}">
    <text>Please enter net amount (this will be the same as the gross amount if the gross amount does not include any vat)</text>
  </threadedComment>
  <threadedComment ref="C22" dT="2023-01-16T10:48:37.32" personId="{3CA71DAD-D2C7-47C7-8EDD-CFAABB3BA7C1}" id="{FA36AC6D-BEFF-403E-83D2-70BF46569461}">
    <text>Please ensure this Total agrees to the total amount shown on your statement (and agrees to the sum of the VAT amount and Net Amount columns on this spreadsheet)</text>
  </threadedComment>
</ThreadedComments>
</file>

<file path=xl/threadedComments/threadedComment2.xml><?xml version="1.0" encoding="utf-8"?>
<ThreadedComments xmlns="http://schemas.microsoft.com/office/spreadsheetml/2018/threadedcomments" xmlns:x="http://schemas.openxmlformats.org/spreadsheetml/2006/main">
  <threadedComment ref="B1" dT="2023-01-16T10:16:48.48" personId="{3CA71DAD-D2C7-47C7-8EDD-CFAABB3BA7C1}" id="{E6572D48-88CA-4C39-8EDC-491962453882}">
    <text>Please select Natwest credit card or Barclaycard procurement card depending on the card type you hold</text>
  </threadedComment>
  <threadedComment ref="B2" dT="2023-01-16T10:17:14.71" personId="{3CA71DAD-D2C7-47C7-8EDD-CFAABB3BA7C1}" id="{99F33076-17E6-4219-B4FB-B783463ED7C1}">
    <text>Please enter your name</text>
  </threadedComment>
  <threadedComment ref="C3" dT="2023-01-16T10:13:18.86" personId="{3CA71DAD-D2C7-47C7-8EDD-CFAABB3BA7C1}" id="{AE870DEA-FEA3-4A51-8290-1EA71FB1D79B}">
    <text>Natwest - Statement start date is 11th of the month; Barclaycards - Statement start date is 12th of the month</text>
  </threadedComment>
  <threadedComment ref="E3" dT="2023-01-16T10:13:18.86" personId="{3CA71DAD-D2C7-47C7-8EDD-CFAABB3BA7C1}" id="{44F7C7E0-7FF5-4AE5-B642-EB3A2D2A9FC0}">
    <text>Natwest - Statement end date is 10th of the month; Barclaycards - Statement end date is 11th of the month</text>
  </threadedComment>
  <threadedComment ref="A7" dT="2023-01-16T10:46:01.83" personId="{3CA71DAD-D2C7-47C7-8EDD-CFAABB3BA7C1}" id="{EB60F8D6-20B9-418B-9E80-89C6CB7F40D7}">
    <text>Please enter date of transaction as per the date on your statement</text>
  </threadedComment>
  <threadedComment ref="F7" dT="2023-01-16T10:11:43.29" personId="{3CA71DAD-D2C7-47C7-8EDD-CFAABB3BA7C1}" id="{77129EBD-86F0-4943-86B6-5BAE7E270123}">
    <text>The GL code consists of up to 12 digits as is made up of 3 digits for cost centre, 4 digits for detail code and optionally 5 digits for classification code (the three components are separated by /   An example code is 200/4020/20005</text>
  </threadedComment>
  <threadedComment ref="L7" dT="2023-01-16T10:42:23.53" personId="{3CA71DAD-D2C7-47C7-8EDD-CFAABB3BA7C1}" id="{F88D988E-3B47-4550-B4F1-A6EF98FBC7D9}">
    <text>Please select most appropriate category from dropdown list</text>
  </threadedComment>
  <threadedComment ref="B8" dT="2023-01-16T10:32:33.72" personId="{3CA71DAD-D2C7-47C7-8EDD-CFAABB3BA7C1}" id="{EAC978C8-1C91-4367-8AB6-16581A88D914}">
    <text>Please select VAT code - see key below for definition of each code</text>
  </threadedComment>
  <threadedComment ref="C8" dT="2023-01-16T10:44:38.41" personId="{3CA71DAD-D2C7-47C7-8EDD-CFAABB3BA7C1}" id="{7735F315-64B3-454F-8669-9FCDF17BE0B8}">
    <text>Please enter same amount in Net and Gross amount columns if no VAT.  If there is VAT, please ensure net amount + VAT amount is equal to the Gross Amount</text>
  </threadedComment>
  <threadedComment ref="D8" dT="2023-01-16T10:45:06.89" personId="{3CA71DAD-D2C7-47C7-8EDD-CFAABB3BA7C1}" id="{2556155A-B9BE-46BA-9204-CC3745E27772}">
    <text>Please enter amount if VAT code R or S is selected</text>
  </threadedComment>
  <threadedComment ref="E8" dT="2023-01-16T10:45:41.53" personId="{3CA71DAD-D2C7-47C7-8EDD-CFAABB3BA7C1}" id="{B9407D60-EC90-44EF-8A3A-D0470963E012}">
    <text>Please enter net amount (this will be the same as the gross amount if the gross amount does not include any vat)</text>
  </threadedComment>
  <threadedComment ref="C12" dT="2023-01-16T10:48:37.32" personId="{3CA71DAD-D2C7-47C7-8EDD-CFAABB3BA7C1}" id="{FA32C4DC-A9B3-4553-AC05-BD21578BFE77}">
    <text>Please ensure this Total agrees to the total amount shown on your statement (and agrees to the sum of the VAT amount and Net Amount columns on this spreadsheet)</text>
  </threadedComment>
  <threadedComment ref="D12" dT="2023-01-16T10:48:37.32" personId="{3CA71DAD-D2C7-47C7-8EDD-CFAABB3BA7C1}" id="{9F6B33A6-23E5-475E-8534-8CF699B1D439}">
    <text>Please ensure this Total agrees to the total amount shown on your statement (and agrees to the sum of the VAT amount and Net Amount columns on this spreadsheet)</text>
  </threadedComment>
  <threadedComment ref="E12" dT="2023-01-16T10:48:37.32" personId="{3CA71DAD-D2C7-47C7-8EDD-CFAABB3BA7C1}" id="{1F1F401F-5632-4258-AF8A-E7173C5C4FEC}">
    <text>Please ensure this Total agrees to the total amount shown on your statement (and agrees to the sum of the VAT amount and Net Amount columns on this spreadsheet)</text>
  </threadedComment>
</ThreadedComments>
</file>

<file path=xl/threadedComments/threadedComment3.xml><?xml version="1.0" encoding="utf-8"?>
<ThreadedComments xmlns="http://schemas.microsoft.com/office/spreadsheetml/2018/threadedcomments" xmlns:x="http://schemas.openxmlformats.org/spreadsheetml/2006/main">
  <threadedComment ref="B1" dT="2023-01-16T10:16:48.48" personId="{3CA71DAD-D2C7-47C7-8EDD-CFAABB3BA7C1}" id="{3F61792A-3E5D-4678-BF68-FD722A205A3F}">
    <text>Please select Natwest credit card or Barclaycard procurement card depending on the card type you hold</text>
  </threadedComment>
  <threadedComment ref="B2" dT="2023-01-16T10:17:14.71" personId="{3CA71DAD-D2C7-47C7-8EDD-CFAABB3BA7C1}" id="{09DBB4CF-8CC9-4BAC-A431-78C07692C622}">
    <text>Please enter your name</text>
  </threadedComment>
  <threadedComment ref="C3" dT="2023-01-16T10:13:18.86" personId="{3CA71DAD-D2C7-47C7-8EDD-CFAABB3BA7C1}" id="{D39FF091-2931-44C1-ACF4-06A902B83A91}">
    <text>Natwest - Statement start date is 11th of the month; Barclaycards - Statement start date is 12th of the month</text>
  </threadedComment>
  <threadedComment ref="E3" dT="2023-01-16T10:13:18.86" personId="{3CA71DAD-D2C7-47C7-8EDD-CFAABB3BA7C1}" id="{DB346D8E-547B-4E3C-BFFB-7FA295584AEC}">
    <text>Natwest - Statement end date is 10th of the month; Barclaycards - Statement end date is 11th of the month</text>
  </threadedComment>
  <threadedComment ref="A7" dT="2023-01-16T10:46:01.83" personId="{3CA71DAD-D2C7-47C7-8EDD-CFAABB3BA7C1}" id="{C6938D82-4DB9-4764-BB08-1E9A7A231F72}">
    <text>Please enter date of transaction as per the date on your statement</text>
  </threadedComment>
  <threadedComment ref="F7" dT="2023-01-16T10:11:43.29" personId="{3CA71DAD-D2C7-47C7-8EDD-CFAABB3BA7C1}" id="{6DBB329C-DBB4-4E53-B56F-BEE8CBDF9B63}">
    <text>The GL code consists of up to 12 digits as is made up of 3 digits for cost centre, 4 digits for detail code and optionally 5 digits for classification code (the three components are separated by /   An example code is 200/4020/20005</text>
  </threadedComment>
  <threadedComment ref="L7" dT="2023-01-16T10:42:23.53" personId="{3CA71DAD-D2C7-47C7-8EDD-CFAABB3BA7C1}" id="{7D0F812D-C413-4EA5-9014-4F8634B3CE7A}">
    <text>Please select most appropriate category from dropdown list</text>
  </threadedComment>
  <threadedComment ref="B8" dT="2023-01-16T10:32:33.72" personId="{3CA71DAD-D2C7-47C7-8EDD-CFAABB3BA7C1}" id="{E4E1BF67-3E35-475E-97E2-C14C56B4D84B}">
    <text>Please select VAT code - see key below for definition of each code</text>
  </threadedComment>
  <threadedComment ref="C8" dT="2023-01-16T10:44:38.41" personId="{3CA71DAD-D2C7-47C7-8EDD-CFAABB3BA7C1}" id="{A908B563-ABF3-45E2-9964-CEC286CB11A3}">
    <text>Please enter same amount in Net and Gross amount columns if no VAT.  If there is VAT, please ensure net amount + VAT amount is equal to the Gross Amount</text>
  </threadedComment>
  <threadedComment ref="D8" dT="2023-01-16T10:45:06.89" personId="{3CA71DAD-D2C7-47C7-8EDD-CFAABB3BA7C1}" id="{DB834924-545C-4517-8E56-3F112347CFA9}">
    <text>Please enter amount if VAT code R or S is selected</text>
  </threadedComment>
  <threadedComment ref="E8" dT="2023-01-16T10:45:41.53" personId="{3CA71DAD-D2C7-47C7-8EDD-CFAABB3BA7C1}" id="{97EB9055-524D-41BE-AF1D-A866F72704AE}">
    <text>Please enter net amount (this will be the same as the gross amount if the gross amount does not include any vat)</text>
  </threadedComment>
  <threadedComment ref="C22" dT="2023-01-16T10:48:37.32" personId="{3CA71DAD-D2C7-47C7-8EDD-CFAABB3BA7C1}" id="{A2646A22-45BC-4CAB-B8FE-A9A6728BCE86}">
    <text>Please ensure this Total agrees to the total amount shown on your statement (and agrees to the sum of the VAT amount and Net Amount columns on this spreadsheet)</text>
  </threadedComment>
</ThreadedComments>
</file>

<file path=xl/threadedComments/threadedComment4.xml><?xml version="1.0" encoding="utf-8"?>
<ThreadedComments xmlns="http://schemas.microsoft.com/office/spreadsheetml/2018/threadedcomments" xmlns:x="http://schemas.openxmlformats.org/spreadsheetml/2006/main">
  <threadedComment ref="B1" dT="2023-01-16T10:16:48.48" personId="{3CA71DAD-D2C7-47C7-8EDD-CFAABB3BA7C1}" id="{039BFCBA-8114-4AB4-9DAF-2B9FF4BBF72D}">
    <text>Please select Natwest credit card or Barclaycard procurement card depending on the card type you hold</text>
  </threadedComment>
  <threadedComment ref="B2" dT="2023-01-16T10:17:14.71" personId="{3CA71DAD-D2C7-47C7-8EDD-CFAABB3BA7C1}" id="{4B0274FE-53F2-4DA6-9502-3DC524691FE6}">
    <text>Please enter your name</text>
  </threadedComment>
  <threadedComment ref="C3" dT="2023-01-16T10:13:18.86" personId="{3CA71DAD-D2C7-47C7-8EDD-CFAABB3BA7C1}" id="{552E2EF1-BCD7-4508-B634-EB35B393ED54}">
    <text>Natwest - Statement start date is 11th of the month; Barclaycards - Statement start date is 12th of the month</text>
  </threadedComment>
  <threadedComment ref="E3" dT="2023-01-16T10:13:18.86" personId="{3CA71DAD-D2C7-47C7-8EDD-CFAABB3BA7C1}" id="{78F0BC24-1EED-4B05-B398-C36656375B66}">
    <text>Natwest - Statement end date is 10th of the month; Barclaycards - Statement end date is 11th of the month</text>
  </threadedComment>
  <threadedComment ref="A7" dT="2023-01-16T10:46:01.83" personId="{3CA71DAD-D2C7-47C7-8EDD-CFAABB3BA7C1}" id="{421F8D4D-D9E6-47E7-A1B9-5C7429A5EF2E}">
    <text>Please enter date of transaction as per the date on your statement</text>
  </threadedComment>
  <threadedComment ref="F7" dT="2023-01-16T10:11:43.29" personId="{3CA71DAD-D2C7-47C7-8EDD-CFAABB3BA7C1}" id="{20928638-FBCB-43C8-9F92-261CE461937B}">
    <text>The GL code consists of up to 12 digits as is made up of 3 digits for cost centre, 4 digits for detail code and optionally 5 digits for classification code (the three components are separated by /   An example code is 200/4020/20005</text>
  </threadedComment>
  <threadedComment ref="L7" dT="2023-01-16T10:42:23.53" personId="{3CA71DAD-D2C7-47C7-8EDD-CFAABB3BA7C1}" id="{90A18BC9-9533-49AB-9D41-1D68C9AC53E3}">
    <text>Please select most appropriate category from dropdown list</text>
  </threadedComment>
  <threadedComment ref="B8" dT="2023-01-16T10:32:33.72" personId="{3CA71DAD-D2C7-47C7-8EDD-CFAABB3BA7C1}" id="{A8A9E37F-A0FC-4B01-BBF0-AEC7F852959D}">
    <text>Please select VAT code - see key below for definition of each code</text>
  </threadedComment>
  <threadedComment ref="C8" dT="2023-01-16T10:44:38.41" personId="{3CA71DAD-D2C7-47C7-8EDD-CFAABB3BA7C1}" id="{D28E3279-8219-4B35-9DCF-20EEFF6ABEFA}">
    <text>Please enter same amount in Net and Gross amount columns if no VAT.  If there is VAT, please ensure net amount + VAT amount is equal to the Gross Amount</text>
  </threadedComment>
  <threadedComment ref="D8" dT="2023-01-16T10:45:06.89" personId="{3CA71DAD-D2C7-47C7-8EDD-CFAABB3BA7C1}" id="{AA977260-8BDA-4C3F-98FF-B729C3E4C003}">
    <text>Please enter amount if VAT code R or S is selected</text>
  </threadedComment>
  <threadedComment ref="E8" dT="2023-01-16T10:45:41.53" personId="{3CA71DAD-D2C7-47C7-8EDD-CFAABB3BA7C1}" id="{E096D728-E685-403A-93DD-A83DFE9828FD}">
    <text>Please enter net amount (this will be the same as the gross amount if the gross amount does not include any vat)</text>
  </threadedComment>
  <threadedComment ref="C21" dT="2023-01-16T10:48:37.32" personId="{3CA71DAD-D2C7-47C7-8EDD-CFAABB3BA7C1}" id="{271BFF1C-61EB-4C97-8455-908B5A96B169}">
    <text>Please ensure this Total agrees to the total amount shown on your statement (and agrees to the sum of the VAT amount and Net Amount columns on this spreadsheet)</text>
  </threadedComment>
</ThreadedComments>
</file>

<file path=xl/threadedComments/threadedComment5.xml><?xml version="1.0" encoding="utf-8"?>
<ThreadedComments xmlns="http://schemas.microsoft.com/office/spreadsheetml/2018/threadedcomments" xmlns:x="http://schemas.openxmlformats.org/spreadsheetml/2006/main">
  <threadedComment ref="B1" dT="2023-01-16T10:16:48.48" personId="{3CA71DAD-D2C7-47C7-8EDD-CFAABB3BA7C1}" id="{0BCA5074-AD99-4023-AA49-7997AF8D0FCF}">
    <text>Please select Natwest credit card or Barclaycard procurement card depending on the card type you hold</text>
  </threadedComment>
  <threadedComment ref="B2" dT="2023-01-16T10:17:14.71" personId="{3CA71DAD-D2C7-47C7-8EDD-CFAABB3BA7C1}" id="{937463FD-9525-479F-8CE7-EE5C6AA9E4DD}">
    <text>Please enter your name</text>
  </threadedComment>
  <threadedComment ref="C3" dT="2023-01-16T10:13:18.86" personId="{3CA71DAD-D2C7-47C7-8EDD-CFAABB3BA7C1}" id="{73A506C1-8DA7-4234-B485-9BFC7847BC5C}">
    <text>Natwest - Statement start date is 11th of the month; Barclaycards - Statement start date is 12th of the month</text>
  </threadedComment>
  <threadedComment ref="E3" dT="2023-01-16T10:13:18.86" personId="{3CA71DAD-D2C7-47C7-8EDD-CFAABB3BA7C1}" id="{E5512781-6586-4EA4-8309-800BAC6953E6}">
    <text>Natwest - Statement end date is 10th of the month; Barclaycards - Statement end date is 11th of the month</text>
  </threadedComment>
  <threadedComment ref="A7" dT="2023-01-16T10:46:01.83" personId="{3CA71DAD-D2C7-47C7-8EDD-CFAABB3BA7C1}" id="{6994BC35-F08E-4B66-8DF3-E01B326788AB}">
    <text>Please enter date of transaction as per the date on your statement</text>
  </threadedComment>
  <threadedComment ref="F7" dT="2023-01-16T10:11:43.29" personId="{3CA71DAD-D2C7-47C7-8EDD-CFAABB3BA7C1}" id="{40F448D0-27E4-42D2-8854-D4AD553FB563}">
    <text>The GL code consists of up to 12 digits as is made up of 3 digits for cost centre, 4 digits for detail code and optionally 5 digits for classification code (the three components are separated by /   An example code is 200/4020/20005</text>
  </threadedComment>
  <threadedComment ref="L7" dT="2023-01-16T10:42:23.53" personId="{3CA71DAD-D2C7-47C7-8EDD-CFAABB3BA7C1}" id="{67A16B9E-DC19-4629-9322-E36ED9D3FEB1}">
    <text>Please select most appropriate category from dropdown list</text>
  </threadedComment>
  <threadedComment ref="B8" dT="2023-01-16T10:32:33.72" personId="{3CA71DAD-D2C7-47C7-8EDD-CFAABB3BA7C1}" id="{8C0BB74A-7834-471D-A39A-A47DE1C15D54}">
    <text>Please select VAT code - see key below for definition of each code</text>
  </threadedComment>
  <threadedComment ref="C8" dT="2023-01-16T10:44:38.41" personId="{3CA71DAD-D2C7-47C7-8EDD-CFAABB3BA7C1}" id="{5846B170-241A-4BED-A5D0-9030C87A7EEA}">
    <text>Please enter same amount in Net and Gross amount columns if no VAT.  If there is VAT, please ensure net amount + VAT amount is equal to the Gross Amount</text>
  </threadedComment>
  <threadedComment ref="D8" dT="2023-01-16T10:45:06.89" personId="{3CA71DAD-D2C7-47C7-8EDD-CFAABB3BA7C1}" id="{636D8010-FF53-4275-AB9F-BFBA573359D1}">
    <text>Please enter amount if VAT code R or S is selected</text>
  </threadedComment>
  <threadedComment ref="E8" dT="2023-01-16T10:45:41.53" personId="{3CA71DAD-D2C7-47C7-8EDD-CFAABB3BA7C1}" id="{2011E022-382A-49BA-93DD-AEEEFA16C839}">
    <text>Please enter net amount (this will be the same as the gross amount if the gross amount does not include any vat)</text>
  </threadedComment>
  <threadedComment ref="C13" dT="2023-01-16T10:48:37.32" personId="{3CA71DAD-D2C7-47C7-8EDD-CFAABB3BA7C1}" id="{EDECEFBB-A6A8-4F8D-81C0-6B1AAF1A5DC8}">
    <text>Please ensure this Total agrees to the total amount shown on your statement (and agrees to the sum of the VAT amount and Net Amount columns on this spreadsheet)</text>
  </threadedComment>
</ThreadedComments>
</file>

<file path=xl/threadedComments/threadedComment6.xml><?xml version="1.0" encoding="utf-8"?>
<ThreadedComments xmlns="http://schemas.microsoft.com/office/spreadsheetml/2018/threadedcomments" xmlns:x="http://schemas.openxmlformats.org/spreadsheetml/2006/main">
  <threadedComment ref="B1" dT="2023-01-16T10:16:48.48" personId="{3CA71DAD-D2C7-47C7-8EDD-CFAABB3BA7C1}" id="{DA66B80A-9F6F-4614-B152-F87CD08A6A01}">
    <text>Please select Natwest credit card or Barclaycard procurement card depending on the card type you hold</text>
  </threadedComment>
  <threadedComment ref="B2" dT="2023-01-16T10:17:14.71" personId="{3CA71DAD-D2C7-47C7-8EDD-CFAABB3BA7C1}" id="{6EF6DF9D-C389-4260-BB2A-B53446506124}">
    <text>Please enter your name</text>
  </threadedComment>
  <threadedComment ref="C3" dT="2023-01-16T10:13:18.86" personId="{3CA71DAD-D2C7-47C7-8EDD-CFAABB3BA7C1}" id="{3BB02A41-4F55-47B5-BCA2-14B70A8DE06A}">
    <text>Natwest - Statement start date is 11th of the month; Barclaycards - Statement start date is 12th of the month</text>
  </threadedComment>
  <threadedComment ref="E3" dT="2023-01-16T10:13:18.86" personId="{3CA71DAD-D2C7-47C7-8EDD-CFAABB3BA7C1}" id="{C9E53AD9-C983-4F4F-938B-054621426535}">
    <text>Natwest - Statement end date is 10th of the month; Barclaycards - Statement end date is 11th of the month</text>
  </threadedComment>
  <threadedComment ref="A7" dT="2023-01-16T10:46:01.83" personId="{3CA71DAD-D2C7-47C7-8EDD-CFAABB3BA7C1}" id="{5BF9AD1E-8AD2-4613-83C0-9F921277F719}">
    <text>Please enter date of transaction as per the date on your statement</text>
  </threadedComment>
  <threadedComment ref="F7" dT="2023-01-16T10:11:43.29" personId="{3CA71DAD-D2C7-47C7-8EDD-CFAABB3BA7C1}" id="{9D87E679-72CD-45E5-B382-ED0C96467ECD}">
    <text>The GL code consists of up to 12 digits as is made up of 3 digits for cost centre, 4 digits for detail code and optionally 5 digits for classification code (the three components are separated by /   An example code is 200/4020/20005</text>
  </threadedComment>
  <threadedComment ref="L7" dT="2023-01-16T10:42:23.53" personId="{3CA71DAD-D2C7-47C7-8EDD-CFAABB3BA7C1}" id="{C4D0F19F-0232-4461-9824-0C4126250A72}">
    <text>Please select most appropriate category from dropdown list</text>
  </threadedComment>
  <threadedComment ref="B8" dT="2023-01-16T10:32:33.72" personId="{3CA71DAD-D2C7-47C7-8EDD-CFAABB3BA7C1}" id="{4491F104-8402-4A25-BD7C-A1FD95B860B1}">
    <text>Please select VAT code - see key below for definition of each code</text>
  </threadedComment>
  <threadedComment ref="C8" dT="2023-01-16T10:44:38.41" personId="{3CA71DAD-D2C7-47C7-8EDD-CFAABB3BA7C1}" id="{01DC6C11-C5B8-4885-8A8C-5039580DF15D}">
    <text>Please enter same amount in Net and Gross amount columns if no VAT.  If there is VAT, please ensure net amount + VAT amount is equal to the Gross Amount</text>
  </threadedComment>
  <threadedComment ref="D8" dT="2023-01-16T10:45:06.89" personId="{3CA71DAD-D2C7-47C7-8EDD-CFAABB3BA7C1}" id="{9A8CE029-6965-40EF-B8FE-D9296640BE45}">
    <text>Please enter amount if VAT code R or S is selected</text>
  </threadedComment>
  <threadedComment ref="E8" dT="2023-01-16T10:45:41.53" personId="{3CA71DAD-D2C7-47C7-8EDD-CFAABB3BA7C1}" id="{CE5A326F-5651-4157-AADA-323D4F7F73FC}">
    <text>Please enter net amount (this will be the same as the gross amount if the gross amount does not include any vat)</text>
  </threadedComment>
  <threadedComment ref="C13" dT="2023-01-16T10:48:37.32" personId="{3CA71DAD-D2C7-47C7-8EDD-CFAABB3BA7C1}" id="{0E89E9A1-C6BE-49AC-A621-E3CF85D246CE}">
    <text>Please ensure this Total agrees to the total amount shown on your statement (and agrees to the sum of the VAT amount and Net Amount columns on this spreadsheet)</text>
  </threadedComment>
</ThreadedComments>
</file>

<file path=xl/threadedComments/threadedComment7.xml><?xml version="1.0" encoding="utf-8"?>
<ThreadedComments xmlns="http://schemas.microsoft.com/office/spreadsheetml/2018/threadedcomments" xmlns:x="http://schemas.openxmlformats.org/spreadsheetml/2006/main">
  <threadedComment ref="B1" dT="2023-01-16T10:16:48.48" personId="{3CA71DAD-D2C7-47C7-8EDD-CFAABB3BA7C1}" id="{63289011-3EBF-4A52-8182-016FB709A40B}">
    <text>Please select Natwest credit card or Barclaycard procurement card depending on the card type you hold</text>
  </threadedComment>
  <threadedComment ref="B2" dT="2023-01-16T10:17:14.71" personId="{3CA71DAD-D2C7-47C7-8EDD-CFAABB3BA7C1}" id="{EF5E7FB8-3EF1-4A75-9056-5DF76FE9780F}">
    <text>Please enter your name</text>
  </threadedComment>
  <threadedComment ref="C3" dT="2023-01-16T10:13:18.86" personId="{3CA71DAD-D2C7-47C7-8EDD-CFAABB3BA7C1}" id="{D5CD9C78-FA3F-41DA-90BF-89636956F93A}">
    <text>Natwest - Statement start date is 11th of the month; Barclaycards - Statement start date is 12th of the month</text>
  </threadedComment>
  <threadedComment ref="E3" dT="2023-01-16T10:13:18.86" personId="{3CA71DAD-D2C7-47C7-8EDD-CFAABB3BA7C1}" id="{FBDFFBAE-4BE2-4EE9-BBE7-6BD6FBFE65E7}">
    <text>Natwest - Statement end date is 10th of the month; Barclaycards - Statement end date is 11th of the month</text>
  </threadedComment>
  <threadedComment ref="A7" dT="2023-01-16T10:46:01.83" personId="{3CA71DAD-D2C7-47C7-8EDD-CFAABB3BA7C1}" id="{4620D764-C033-41CB-8439-E28DBFF53137}">
    <text>Please enter date of transaction as per the date on your statement</text>
  </threadedComment>
  <threadedComment ref="F7" dT="2023-01-16T10:11:43.29" personId="{3CA71DAD-D2C7-47C7-8EDD-CFAABB3BA7C1}" id="{B412C5A8-CBBF-4577-A232-A47EF0AD5E58}">
    <text>The GL code consists of up to 12 digits as is made up of 3 digits for cost centre, 4 digits for detail code and optionally 5 digits for classification code (the three components are separated by /   An example code is 200/4020/20005</text>
  </threadedComment>
  <threadedComment ref="L7" dT="2023-01-16T10:42:23.53" personId="{3CA71DAD-D2C7-47C7-8EDD-CFAABB3BA7C1}" id="{7A35E4E8-CE0E-4E27-8496-BA66C9C221B9}">
    <text>Please select most appropriate category from dropdown list</text>
  </threadedComment>
  <threadedComment ref="B8" dT="2023-01-16T10:32:33.72" personId="{3CA71DAD-D2C7-47C7-8EDD-CFAABB3BA7C1}" id="{9FDCF238-D6EC-49BF-9067-2DF6E6585E76}">
    <text>Please select VAT code - see key below for definition of each code</text>
  </threadedComment>
  <threadedComment ref="C8" dT="2023-01-16T10:44:38.41" personId="{3CA71DAD-D2C7-47C7-8EDD-CFAABB3BA7C1}" id="{517265FB-4D81-46F2-8233-0550D14616F6}">
    <text>Please enter same amount in Net and Gross amount columns if no VAT.  If there is VAT, please ensure net amount + VAT amount is equal to the Gross Amount</text>
  </threadedComment>
  <threadedComment ref="D8" dT="2023-01-16T10:45:06.89" personId="{3CA71DAD-D2C7-47C7-8EDD-CFAABB3BA7C1}" id="{8811477B-8F65-44A2-9E70-F18434CBF65F}">
    <text>Please enter amount if VAT code R or S is selected</text>
  </threadedComment>
  <threadedComment ref="E8" dT="2023-01-16T10:45:41.53" personId="{3CA71DAD-D2C7-47C7-8EDD-CFAABB3BA7C1}" id="{3FFF2D88-543A-4C96-9773-0736E64158B1}">
    <text>Please enter net amount (this will be the same as the gross amount if the gross amount does not include any vat)</text>
  </threadedComment>
  <threadedComment ref="C21" dT="2023-01-16T10:48:37.32" personId="{3CA71DAD-D2C7-47C7-8EDD-CFAABB3BA7C1}" id="{B20953CB-ADCE-415D-9F05-4CCE2CA0DF3C}">
    <text>Please ensure this Total agrees to the total amount shown on your statement (and agrees to the sum of the VAT amount and Net Amount columns on this spreadsheet)</text>
  </threadedComment>
</ThreadedComments>
</file>

<file path=xl/threadedComments/threadedComment8.xml><?xml version="1.0" encoding="utf-8"?>
<ThreadedComments xmlns="http://schemas.microsoft.com/office/spreadsheetml/2018/threadedcomments" xmlns:x="http://schemas.openxmlformats.org/spreadsheetml/2006/main">
  <threadedComment ref="B1" dT="2023-01-16T10:16:48.48" personId="{3CA71DAD-D2C7-47C7-8EDD-CFAABB3BA7C1}" id="{91BE833D-7F2D-4409-91F0-08B6419B23BF}">
    <text>Please select Natwest credit card or Barclaycard procurement card depending on the card type you hold</text>
  </threadedComment>
  <threadedComment ref="B2" dT="2023-01-16T10:17:14.71" personId="{3CA71DAD-D2C7-47C7-8EDD-CFAABB3BA7C1}" id="{4C0452E1-41FB-4EE6-AEC5-B87324CA6B4A}">
    <text>Please enter your name</text>
  </threadedComment>
  <threadedComment ref="C3" dT="2023-01-16T10:13:18.86" personId="{3CA71DAD-D2C7-47C7-8EDD-CFAABB3BA7C1}" id="{B8D783AF-688C-444F-8700-F4FAC94E7780}">
    <text>Natwest - Statement start date is 11th of the month; Barclaycards - Statement start date is 12th of the month</text>
  </threadedComment>
  <threadedComment ref="E3" dT="2023-01-16T10:13:18.86" personId="{3CA71DAD-D2C7-47C7-8EDD-CFAABB3BA7C1}" id="{5001B532-2880-43FC-A29B-BD99E71A4803}">
    <text>Natwest - Statement end date is 10th of the month; Barclaycards - Statement end date is 11th of the month</text>
  </threadedComment>
  <threadedComment ref="A7" dT="2023-01-16T10:46:01.83" personId="{3CA71DAD-D2C7-47C7-8EDD-CFAABB3BA7C1}" id="{80DA43DB-335B-4E4B-A2AB-B064C525F431}">
    <text>Please enter date of transaction as per the date on your statement</text>
  </threadedComment>
  <threadedComment ref="F7" dT="2023-01-16T10:11:43.29" personId="{3CA71DAD-D2C7-47C7-8EDD-CFAABB3BA7C1}" id="{F486E4DE-AFA0-4E6A-80BC-D6ADDFD6E64F}">
    <text>The GL code consists of up to 12 digits as is made up of 3 digits for cost centre, 4 digits for detail code and optionally 5 digits for classification code (the three components are separated by /   An example code is 200/4020/20005</text>
  </threadedComment>
  <threadedComment ref="L7" dT="2023-01-16T10:42:23.53" personId="{3CA71DAD-D2C7-47C7-8EDD-CFAABB3BA7C1}" id="{9BEB4CDD-DD4F-4541-889C-2C2AAE5727BA}">
    <text>Please select most appropriate category from dropdown list</text>
  </threadedComment>
  <threadedComment ref="B8" dT="2023-01-16T10:32:33.72" personId="{3CA71DAD-D2C7-47C7-8EDD-CFAABB3BA7C1}" id="{04FB4BA2-91EE-41AB-A5FC-5B443708C9D0}">
    <text>Please select VAT code - see key below for definition of each code</text>
  </threadedComment>
  <threadedComment ref="C8" dT="2023-01-16T10:44:38.41" personId="{3CA71DAD-D2C7-47C7-8EDD-CFAABB3BA7C1}" id="{47808B9D-EA5C-4646-AEE1-1836ED95F692}">
    <text>Please enter same amount in Net and Gross amount columns if no VAT.  If there is VAT, please ensure net amount + VAT amount is equal to the Gross Amount</text>
  </threadedComment>
  <threadedComment ref="D8" dT="2023-01-16T10:45:06.89" personId="{3CA71DAD-D2C7-47C7-8EDD-CFAABB3BA7C1}" id="{B2599CBF-96B6-44E2-8828-E1548D8B3B4B}">
    <text>Please enter amount if VAT code R or S is selected</text>
  </threadedComment>
  <threadedComment ref="E8" dT="2023-01-16T10:45:41.53" personId="{3CA71DAD-D2C7-47C7-8EDD-CFAABB3BA7C1}" id="{0656E085-73D3-44A3-AFBB-F4710E043AB3}">
    <text>Please enter net amount (this will be the same as the gross amount if the gross amount does not include any vat)</text>
  </threadedComment>
  <threadedComment ref="C22" dT="2023-01-16T10:48:37.32" personId="{3CA71DAD-D2C7-47C7-8EDD-CFAABB3BA7C1}" id="{E3C98A78-7CFA-4659-A5F7-AFB9C3ED30C3}">
    <text>Please ensure this Total agrees to the total amount shown on your statement (and agrees to the sum of the VAT amount and Net Amount columns on this spreadsheet)</text>
  </threadedComment>
</ThreadedComments>
</file>

<file path=xl/threadedComments/threadedComment9.xml><?xml version="1.0" encoding="utf-8"?>
<ThreadedComments xmlns="http://schemas.microsoft.com/office/spreadsheetml/2018/threadedcomments" xmlns:x="http://schemas.openxmlformats.org/spreadsheetml/2006/main">
  <threadedComment ref="B1" dT="2023-01-16T10:16:48.48" personId="{3CA71DAD-D2C7-47C7-8EDD-CFAABB3BA7C1}" id="{86C5C1DC-44C7-458B-A0BC-9E4F996C4446}">
    <text>Please select Natwest credit card or Barclaycard procurement card depending on the card type you hold</text>
  </threadedComment>
  <threadedComment ref="B2" dT="2023-01-16T10:17:14.71" personId="{3CA71DAD-D2C7-47C7-8EDD-CFAABB3BA7C1}" id="{A672394C-8870-4231-B28D-F764143AF366}">
    <text>Please enter your name</text>
  </threadedComment>
  <threadedComment ref="C3" dT="2023-01-16T10:13:18.86" personId="{3CA71DAD-D2C7-47C7-8EDD-CFAABB3BA7C1}" id="{21A4B856-9DDC-4A83-A279-849A09D79D48}">
    <text>Natwest - Statement start date is 11th of the month; Barclaycards - Statement start date is 12th of the month</text>
  </threadedComment>
  <threadedComment ref="E3" dT="2023-01-16T10:13:18.86" personId="{3CA71DAD-D2C7-47C7-8EDD-CFAABB3BA7C1}" id="{A1FEF74F-1D85-4FA1-AA84-30851A239008}">
    <text>Natwest - Statement end date is 10th of the month; Barclaycards - Statement end date is 11th of the month</text>
  </threadedComment>
  <threadedComment ref="A7" dT="2023-01-16T10:46:01.83" personId="{3CA71DAD-D2C7-47C7-8EDD-CFAABB3BA7C1}" id="{73EAD461-B07E-4C1B-B103-B8575535EAF3}">
    <text>Please enter date of transaction as per the date on your statement</text>
  </threadedComment>
  <threadedComment ref="F7" dT="2023-01-16T10:11:43.29" personId="{3CA71DAD-D2C7-47C7-8EDD-CFAABB3BA7C1}" id="{8B5B5F40-E683-4E10-973E-96391E11CA53}">
    <text>The GL code consists of up to 12 digits as is made up of 3 digits for cost centre, 4 digits for detail code and optionally 5 digits for classification code (the three components are separated by /   An example code is 200/4020/20005</text>
  </threadedComment>
  <threadedComment ref="L7" dT="2023-01-16T10:42:23.53" personId="{3CA71DAD-D2C7-47C7-8EDD-CFAABB3BA7C1}" id="{EC587FF1-6971-4ADF-AA6C-9C5CBD2EBDE1}">
    <text>Please select most appropriate category from dropdown list</text>
  </threadedComment>
  <threadedComment ref="B8" dT="2023-01-16T10:32:33.72" personId="{3CA71DAD-D2C7-47C7-8EDD-CFAABB3BA7C1}" id="{3F7ECE76-5281-4B73-876B-02A9648E5440}">
    <text>Please select VAT code - see key below for definition of each code</text>
  </threadedComment>
  <threadedComment ref="C8" dT="2023-01-16T10:44:38.41" personId="{3CA71DAD-D2C7-47C7-8EDD-CFAABB3BA7C1}" id="{3A5C44EE-75B2-4E03-AABE-EAFED33A0B6D}">
    <text>Please enter same amount in Net and Gross amount columns if no VAT.  If there is VAT, please ensure net amount + VAT amount is equal to the Gross Amount</text>
  </threadedComment>
  <threadedComment ref="D8" dT="2023-01-16T10:45:06.89" personId="{3CA71DAD-D2C7-47C7-8EDD-CFAABB3BA7C1}" id="{08A642D4-B0DE-4EAC-9C7D-13BD2CEB01D7}">
    <text>Please enter amount if VAT code R or S is selected</text>
  </threadedComment>
  <threadedComment ref="E8" dT="2023-01-16T10:45:41.53" personId="{3CA71DAD-D2C7-47C7-8EDD-CFAABB3BA7C1}" id="{19AC6AB9-EE07-4D2E-9A9E-6FF6B3B6FF48}">
    <text>Please enter net amount (this will be the same as the gross amount if the gross amount does not include any vat)</text>
  </threadedComment>
  <threadedComment ref="C18" dT="2023-01-16T10:48:37.32" personId="{3CA71DAD-D2C7-47C7-8EDD-CFAABB3BA7C1}" id="{73994972-CBF1-4490-A418-427A869436E2}">
    <text>Please ensure this Total agrees to the total amount shown on your statement (and agrees to the sum of the VAT amount and Net Amount columns on this spreadsheet)</text>
  </threadedComment>
</ThreadedComments>
</file>

<file path=xl/threadedComments/threadedComment10.xml><?xml version="1.0" encoding="utf-8"?>
<ThreadedComments xmlns="http://schemas.microsoft.com/office/spreadsheetml/2018/threadedcomments" xmlns:x="http://schemas.openxmlformats.org/spreadsheetml/2006/main">
  <threadedComment ref="B1" dT="2023-01-16T10:16:48.48" personId="{3CA71DAD-D2C7-47C7-8EDD-CFAABB3BA7C1}" id="{172C998C-CD1F-46FB-8F09-1AB7E9A49ACD}">
    <text>Please select Natwest credit card or Barclaycard procurement card depending on the card type you hold</text>
  </threadedComment>
  <threadedComment ref="B2" dT="2023-01-16T10:17:14.71" personId="{3CA71DAD-D2C7-47C7-8EDD-CFAABB3BA7C1}" id="{63B2233A-E2DA-4385-B5D6-901E838285AE}">
    <text>Please enter your name</text>
  </threadedComment>
  <threadedComment ref="C3" dT="2023-01-16T10:13:18.86" personId="{3CA71DAD-D2C7-47C7-8EDD-CFAABB3BA7C1}" id="{D7A4022B-60E5-4321-9C2F-6B5B6E3E9326}">
    <text>Natwest - Statement start date is 11th of the month; Barclaycards - Statement start date is 12th of the month</text>
  </threadedComment>
  <threadedComment ref="E3" dT="2023-01-16T10:13:18.86" personId="{3CA71DAD-D2C7-47C7-8EDD-CFAABB3BA7C1}" id="{3A704691-0394-4EC9-B605-90B822AEFBC3}">
    <text>Natwest - Statement end date is 10th of the month; Barclaycards - Statement end date is 11th of the month</text>
  </threadedComment>
  <threadedComment ref="A7" dT="2023-01-16T10:46:01.83" personId="{3CA71DAD-D2C7-47C7-8EDD-CFAABB3BA7C1}" id="{58D52552-6960-47B8-85FA-85E5306C14E3}">
    <text>Please enter date of transaction as per the date on your statement</text>
  </threadedComment>
  <threadedComment ref="F7" dT="2023-01-16T10:11:43.29" personId="{3CA71DAD-D2C7-47C7-8EDD-CFAABB3BA7C1}" id="{AD912E26-BE94-41D5-822E-DA8B7C25E0F4}">
    <text>The GL code consists of up to 12 digits as is made up of 3 digits for cost centre, 4 digits for detail code and optionally 5 digits for classification code (the three components are separated by /   An example code is 200/4020/20005</text>
  </threadedComment>
  <threadedComment ref="L7" dT="2023-01-16T10:42:23.53" personId="{3CA71DAD-D2C7-47C7-8EDD-CFAABB3BA7C1}" id="{6A5EA7AE-2198-422A-917A-E81569290FFC}">
    <text>Please select most appropriate category from dropdown list</text>
  </threadedComment>
  <threadedComment ref="B8" dT="2023-01-16T10:32:33.72" personId="{3CA71DAD-D2C7-47C7-8EDD-CFAABB3BA7C1}" id="{9CF704EE-C869-4ED3-A622-3FCB7F873CBD}">
    <text>Please select VAT code - see key below for definition of each code</text>
  </threadedComment>
  <threadedComment ref="C8" dT="2023-01-16T10:44:38.41" personId="{3CA71DAD-D2C7-47C7-8EDD-CFAABB3BA7C1}" id="{658D69C2-8E31-495E-912B-A0A56D857CDF}">
    <text>Please enter same amount in Net and Gross amount columns if no VAT.  If there is VAT, please ensure net amount + VAT amount is equal to the Gross Amount</text>
  </threadedComment>
  <threadedComment ref="D8" dT="2023-01-16T10:45:06.89" personId="{3CA71DAD-D2C7-47C7-8EDD-CFAABB3BA7C1}" id="{A75940F9-1231-4943-951C-59FB2A4B4FDD}">
    <text>Please enter amount if VAT code R or S is selected</text>
  </threadedComment>
  <threadedComment ref="E8" dT="2023-01-16T10:45:41.53" personId="{3CA71DAD-D2C7-47C7-8EDD-CFAABB3BA7C1}" id="{F37C0672-2750-4654-B38E-9F8EFCA2BD61}">
    <text>Please enter net amount (this will be the same as the gross amount if the gross amount does not include any vat)</text>
  </threadedComment>
  <threadedComment ref="C20" dT="2023-01-16T10:48:37.32" personId="{3CA71DAD-D2C7-47C7-8EDD-CFAABB3BA7C1}" id="{EAD2102E-F70B-4566-84E4-5EDAD98DB622}">
    <text>Please ensure this Total agrees to the total amount shown on your statement (and agrees to the sum of the VAT amount and Net Amount columns on this spreadsheet)</text>
  </threadedComment>
</ThreadedComments>
</file>

<file path=xl/threadedComments/threadedComment11.xml><?xml version="1.0" encoding="utf-8"?>
<ThreadedComments xmlns="http://schemas.microsoft.com/office/spreadsheetml/2018/threadedcomments" xmlns:x="http://schemas.openxmlformats.org/spreadsheetml/2006/main">
  <threadedComment ref="B1" dT="2023-01-16T10:16:48.48" personId="{3CA71DAD-D2C7-47C7-8EDD-CFAABB3BA7C1}" id="{B6FDCD52-43C6-4F79-BE4C-4D4A842C9655}">
    <text>Please select Natwest credit card or Barclaycard procurement card depending on the card type you hold</text>
  </threadedComment>
  <threadedComment ref="B2" dT="2023-01-16T10:17:14.71" personId="{3CA71DAD-D2C7-47C7-8EDD-CFAABB3BA7C1}" id="{81A73CBE-1054-4EC5-B866-F3A528452FBE}">
    <text>Please enter your name</text>
  </threadedComment>
  <threadedComment ref="C3" dT="2023-01-16T10:13:18.86" personId="{3CA71DAD-D2C7-47C7-8EDD-CFAABB3BA7C1}" id="{7D699575-383B-4312-B23A-67EE7B3526AE}">
    <text>Natwest - Statement start date is 11th of the month; Barclaycards - Statement start date is 12th of the month</text>
  </threadedComment>
  <threadedComment ref="E3" dT="2023-01-16T10:13:18.86" personId="{3CA71DAD-D2C7-47C7-8EDD-CFAABB3BA7C1}" id="{C6842BA3-E165-4D83-98CC-767D7D0F8C1B}">
    <text>Natwest - Statement end date is 10th of the month; Barclaycards - Statement end date is 11th of the month</text>
  </threadedComment>
  <threadedComment ref="A7" dT="2023-01-16T10:46:01.83" personId="{3CA71DAD-D2C7-47C7-8EDD-CFAABB3BA7C1}" id="{4480C49B-C2C9-455A-8682-B039BEDEED84}">
    <text>Please enter date of transaction as per the date on your statement</text>
  </threadedComment>
  <threadedComment ref="F7" dT="2023-01-16T10:11:43.29" personId="{3CA71DAD-D2C7-47C7-8EDD-CFAABB3BA7C1}" id="{19413F6D-AF28-468E-8BF6-123AD7394F28}">
    <text>The GL code consists of up to 12 digits as is made up of 3 digits for cost centre, 4 digits for detail code and optionally 5 digits for classification code (the three components are separated by /   An example code is 200/4020/20005</text>
  </threadedComment>
  <threadedComment ref="L7" dT="2023-01-16T10:42:23.53" personId="{3CA71DAD-D2C7-47C7-8EDD-CFAABB3BA7C1}" id="{FF25504C-D4AB-404D-946A-48DFCEAA6B68}">
    <text>Please select most appropriate category from dropdown list</text>
  </threadedComment>
  <threadedComment ref="B8" dT="2023-01-16T10:32:33.72" personId="{3CA71DAD-D2C7-47C7-8EDD-CFAABB3BA7C1}" id="{01B2B9B3-44D7-4076-BE3B-81E9C66BB563}">
    <text>Please select VAT code - see key below for definition of each code</text>
  </threadedComment>
  <threadedComment ref="C8" dT="2023-01-16T10:44:38.41" personId="{3CA71DAD-D2C7-47C7-8EDD-CFAABB3BA7C1}" id="{3DED1D50-010D-4DEE-8B82-51C97A2B4A62}">
    <text>Please enter same amount in Net and Gross amount columns if no VAT.  If there is VAT, please ensure net amount + VAT amount is equal to the Gross Amount</text>
  </threadedComment>
  <threadedComment ref="D8" dT="2023-01-16T10:45:06.89" personId="{3CA71DAD-D2C7-47C7-8EDD-CFAABB3BA7C1}" id="{17790896-C30D-479A-B88C-FCC749E991BB}">
    <text>Please enter amount if VAT code R or S is selected</text>
  </threadedComment>
  <threadedComment ref="E8" dT="2023-01-16T10:45:41.53" personId="{3CA71DAD-D2C7-47C7-8EDD-CFAABB3BA7C1}" id="{CAC6D35F-D8F3-42E3-AC96-E1CE4206824B}">
    <text>Please enter net amount (this will be the same as the gross amount if the gross amount does not include any vat)</text>
  </threadedComment>
  <threadedComment ref="C21" dT="2023-01-16T10:48:37.32" personId="{3CA71DAD-D2C7-47C7-8EDD-CFAABB3BA7C1}" id="{E52BE239-58B6-4E8F-9D7B-246CABB5E4A8}">
    <text>Please ensure this Total agrees to the total amount shown on your statement (and agrees to the sum of the VAT amount and Net Amount columns on this spreadsheet)</text>
  </threadedComment>
</ThreadedComments>
</file>

<file path=xl/threadedComments/threadedComment12.xml><?xml version="1.0" encoding="utf-8"?>
<ThreadedComments xmlns="http://schemas.microsoft.com/office/spreadsheetml/2018/threadedcomments" xmlns:x="http://schemas.openxmlformats.org/spreadsheetml/2006/main">
  <threadedComment ref="B1" dT="2023-01-16T10:16:48.48" personId="{3CA71DAD-D2C7-47C7-8EDD-CFAABB3BA7C1}" id="{CE134674-1B4D-43FD-AD6D-EF6362BA4A7C}">
    <text>Please select Natwest credit card or Barclaycard procurement card depending on the card type you hold</text>
  </threadedComment>
  <threadedComment ref="B2" dT="2023-01-16T10:17:14.71" personId="{3CA71DAD-D2C7-47C7-8EDD-CFAABB3BA7C1}" id="{20EE62AC-B699-44A4-908D-F86445128CAB}">
    <text>Please enter your name</text>
  </threadedComment>
  <threadedComment ref="C3" dT="2023-01-16T10:13:18.86" personId="{3CA71DAD-D2C7-47C7-8EDD-CFAABB3BA7C1}" id="{5355FACC-7A16-4D93-B0F0-41D663B91F98}">
    <text>Natwest - Statement start date is 11th of the month; Barclaycards - Statement start date is 12th of the month</text>
  </threadedComment>
  <threadedComment ref="E3" dT="2023-01-16T10:13:18.86" personId="{3CA71DAD-D2C7-47C7-8EDD-CFAABB3BA7C1}" id="{1505B125-4BFD-457F-9085-CE608DB946F5}">
    <text>Natwest - Statement end date is 10th of the month; Barclaycards - Statement end date is 11th of the month</text>
  </threadedComment>
  <threadedComment ref="A7" dT="2023-01-16T10:46:01.83" personId="{3CA71DAD-D2C7-47C7-8EDD-CFAABB3BA7C1}" id="{3E9E43E3-9503-4D19-A68E-953787CD9FB4}">
    <text>Please enter date of transaction as per the date on your statement</text>
  </threadedComment>
  <threadedComment ref="F7" dT="2023-01-16T10:11:43.29" personId="{3CA71DAD-D2C7-47C7-8EDD-CFAABB3BA7C1}" id="{2DF82E8A-92FE-477F-99AF-A27B8FF8FC5F}">
    <text>The GL code consists of up to 12 digits as is made up of 3 digits for cost centre, 4 digits for detail code and optionally 5 digits for classification code (the three components are separated by /   An example code is 200/4020/20005</text>
  </threadedComment>
  <threadedComment ref="L7" dT="2023-01-16T10:42:23.53" personId="{3CA71DAD-D2C7-47C7-8EDD-CFAABB3BA7C1}" id="{102A5A71-2704-41AA-8D9F-37028BDE7EE3}">
    <text>Please select most appropriate category from dropdown list</text>
  </threadedComment>
  <threadedComment ref="B8" dT="2023-01-16T10:32:33.72" personId="{3CA71DAD-D2C7-47C7-8EDD-CFAABB3BA7C1}" id="{16CF5D68-4108-4D8B-B7E1-221E0BB695B3}">
    <text>Please select VAT code - see key below for definition of each code</text>
  </threadedComment>
  <threadedComment ref="C8" dT="2023-01-16T10:44:38.41" personId="{3CA71DAD-D2C7-47C7-8EDD-CFAABB3BA7C1}" id="{1902C7FC-AAB3-47EE-90C2-C28ECA1983FF}">
    <text>Please enter same amount in Net and Gross amount columns if no VAT.  If there is VAT, please ensure net amount + VAT amount is equal to the Gross Amount</text>
  </threadedComment>
  <threadedComment ref="D8" dT="2023-01-16T10:45:06.89" personId="{3CA71DAD-D2C7-47C7-8EDD-CFAABB3BA7C1}" id="{1DBB3831-4A8C-4981-8F0F-961AA9F0EDA3}">
    <text>Please enter amount if VAT code R or S is selected</text>
  </threadedComment>
  <threadedComment ref="E8" dT="2023-01-16T10:45:41.53" personId="{3CA71DAD-D2C7-47C7-8EDD-CFAABB3BA7C1}" id="{1CC478A4-8FE6-4113-BD4A-3D971E1B0051}">
    <text>Please enter net amount (this will be the same as the gross amount if the gross amount does not include any vat)</text>
  </threadedComment>
  <threadedComment ref="C22" dT="2023-01-16T10:48:37.32" personId="{3CA71DAD-D2C7-47C7-8EDD-CFAABB3BA7C1}" id="{0D5630C3-99E5-4096-9C13-18562D4411CF}">
    <text>Please ensure this Total agrees to the total amount shown on your statement (and agrees to the sum of the VAT amount and Net Amount columns on this spreadsheet)</text>
  </threadedComment>
</ThreadedComments>
</file>

<file path=xl/threadedComments/threadedComment13.xml><?xml version="1.0" encoding="utf-8"?>
<ThreadedComments xmlns="http://schemas.microsoft.com/office/spreadsheetml/2018/threadedcomments" xmlns:x="http://schemas.openxmlformats.org/spreadsheetml/2006/main">
  <threadedComment ref="B1" dT="2023-01-16T10:16:48.48" personId="{3CA71DAD-D2C7-47C7-8EDD-CFAABB3BA7C1}" id="{F020AFB9-E7B6-4636-B3BB-48C096E2A927}">
    <text>Please select Natwest credit card or Barclaycard procurement card depending on the card type you hold</text>
  </threadedComment>
  <threadedComment ref="B2" dT="2023-01-16T10:17:14.71" personId="{3CA71DAD-D2C7-47C7-8EDD-CFAABB3BA7C1}" id="{934EFEE3-911D-4CBF-BAD2-1C5A38FD0D98}">
    <text>Please enter your name</text>
  </threadedComment>
  <threadedComment ref="C3" dT="2023-01-16T10:13:18.86" personId="{3CA71DAD-D2C7-47C7-8EDD-CFAABB3BA7C1}" id="{07D4098C-798F-4782-BE8E-94065D8A5476}">
    <text>Natwest - Statement start date is 11th of the month; Barclaycards - Statement start date is 12th of the month</text>
  </threadedComment>
  <threadedComment ref="E3" dT="2023-01-16T10:13:18.86" personId="{3CA71DAD-D2C7-47C7-8EDD-CFAABB3BA7C1}" id="{8D93B233-9D0A-4C4D-89DA-5318CF086D61}">
    <text>Natwest - Statement end date is 10th of the month; Barclaycards - Statement end date is 11th of the month</text>
  </threadedComment>
  <threadedComment ref="A7" dT="2023-01-16T10:46:01.83" personId="{3CA71DAD-D2C7-47C7-8EDD-CFAABB3BA7C1}" id="{A961EA03-92FE-4078-86FA-940FE971609B}">
    <text>Please enter date of transaction as per the date on your statement</text>
  </threadedComment>
  <threadedComment ref="F7" dT="2023-01-16T10:11:43.29" personId="{3CA71DAD-D2C7-47C7-8EDD-CFAABB3BA7C1}" id="{D2718BA9-FAC5-48C9-A3B4-03AFA2ED4D3D}">
    <text>The GL code consists of up to 12 digits as is made up of 3 digits for cost centre, 4 digits for detail code and optionally 5 digits for classification code (the three components are separated by /   An example code is 200/4020/20005</text>
  </threadedComment>
  <threadedComment ref="L7" dT="2023-01-16T10:42:23.53" personId="{3CA71DAD-D2C7-47C7-8EDD-CFAABB3BA7C1}" id="{B66B93BA-D55F-44B2-A813-C7A0C853345B}">
    <text>Please select most appropriate category from dropdown list</text>
  </threadedComment>
  <threadedComment ref="B8" dT="2023-01-16T10:32:33.72" personId="{3CA71DAD-D2C7-47C7-8EDD-CFAABB3BA7C1}" id="{BF53904D-FC4B-4AFA-9C84-FCDE396D9199}">
    <text>Please select VAT code - see key below for definition of each code</text>
  </threadedComment>
  <threadedComment ref="C8" dT="2023-01-16T10:44:38.41" personId="{3CA71DAD-D2C7-47C7-8EDD-CFAABB3BA7C1}" id="{46BC6C0B-C958-4DD4-8398-FB954C589296}">
    <text>Please enter same amount in Net and Gross amount columns if no VAT.  If there is VAT, please ensure net amount + VAT amount is equal to the Gross Amount</text>
  </threadedComment>
  <threadedComment ref="D8" dT="2023-01-16T10:45:06.89" personId="{3CA71DAD-D2C7-47C7-8EDD-CFAABB3BA7C1}" id="{E2714391-48DF-453E-8BD5-0E00DAA09E07}">
    <text>Please enter amount if VAT code R or S is selected</text>
  </threadedComment>
  <threadedComment ref="E8" dT="2023-01-16T10:45:41.53" personId="{3CA71DAD-D2C7-47C7-8EDD-CFAABB3BA7C1}" id="{0833FEB6-099C-4C52-8A83-2BB752B57AEC}">
    <text>Please enter net amount (this will be the same as the gross amount if the gross amount does not include any vat)</text>
  </threadedComment>
  <threadedComment ref="C19" dT="2023-01-16T10:48:37.32" personId="{3CA71DAD-D2C7-47C7-8EDD-CFAABB3BA7C1}" id="{AE0151E0-F4C0-417A-B0A5-EA991D54BAA8}">
    <text>Please ensure this Total agrees to the total amount shown on your statement (and agrees to the sum of the VAT amount and Net Amount columns on this spreadsheet)</text>
  </threadedComment>
</ThreadedComments>
</file>

<file path=xl/threadedComments/threadedComment14.xml><?xml version="1.0" encoding="utf-8"?>
<ThreadedComments xmlns="http://schemas.microsoft.com/office/spreadsheetml/2018/threadedcomments" xmlns:x="http://schemas.openxmlformats.org/spreadsheetml/2006/main">
  <threadedComment ref="B1" dT="2023-01-16T10:16:48.48" personId="{3CA71DAD-D2C7-47C7-8EDD-CFAABB3BA7C1}" id="{8DB9941E-D876-43A8-BA60-FF81C7DBE29F}">
    <text>Please select Natwest credit card or Barclaycard procurement card depending on the card type you hold</text>
  </threadedComment>
  <threadedComment ref="B2" dT="2023-01-16T10:17:14.71" personId="{3CA71DAD-D2C7-47C7-8EDD-CFAABB3BA7C1}" id="{15745CEF-17FB-4230-983E-D9420E7376D7}">
    <text>Please enter your name</text>
  </threadedComment>
  <threadedComment ref="C3" dT="2023-01-16T10:13:18.86" personId="{3CA71DAD-D2C7-47C7-8EDD-CFAABB3BA7C1}" id="{B6B76EE3-6146-4372-9C07-25A3FDE489AB}">
    <text>Natwest - Statement start date is 11th of the month; Barclaycards - Statement start date is 12th of the month</text>
  </threadedComment>
  <threadedComment ref="E3" dT="2023-01-16T10:13:18.86" personId="{3CA71DAD-D2C7-47C7-8EDD-CFAABB3BA7C1}" id="{D3D6B0D4-ACDF-4021-8B8A-99942C6624BF}">
    <text>Natwest - Statement end date is 10th of the month; Barclaycards - Statement end date is 11th of the month</text>
  </threadedComment>
  <threadedComment ref="A7" dT="2023-01-16T10:46:01.83" personId="{3CA71DAD-D2C7-47C7-8EDD-CFAABB3BA7C1}" id="{79C43E78-F9C2-456C-9531-D87FF2F03218}">
    <text>Please enter date of transaction as per the date on your statement</text>
  </threadedComment>
  <threadedComment ref="F7" dT="2023-01-16T10:11:43.29" personId="{3CA71DAD-D2C7-47C7-8EDD-CFAABB3BA7C1}" id="{3D72D3C1-1038-401F-BC68-226B6D3F9481}">
    <text>The GL code consists of up to 12 digits as is made up of 3 digits for cost centre, 4 digits for detail code and optionally 5 digits for classification code (the three components are separated by /   An example code is 200/4020/20005</text>
  </threadedComment>
  <threadedComment ref="L7" dT="2023-01-16T10:42:23.53" personId="{3CA71DAD-D2C7-47C7-8EDD-CFAABB3BA7C1}" id="{943F5BB0-5B54-4625-8118-76FC1C7A77D6}">
    <text>Please select most appropriate category from dropdown list</text>
  </threadedComment>
  <threadedComment ref="B8" dT="2023-01-16T10:32:33.72" personId="{3CA71DAD-D2C7-47C7-8EDD-CFAABB3BA7C1}" id="{0ADD5647-8293-479E-9800-6A1E81A64353}">
    <text>Please select VAT code - see key below for definition of each code</text>
  </threadedComment>
  <threadedComment ref="C8" dT="2023-01-16T10:44:38.41" personId="{3CA71DAD-D2C7-47C7-8EDD-CFAABB3BA7C1}" id="{E4218B60-AEDD-49A2-870A-D5ED9BBE6C04}">
    <text>Please enter same amount in Net and Gross amount columns if no VAT.  If there is VAT, please ensure net amount + VAT amount is equal to the Gross Amount</text>
  </threadedComment>
  <threadedComment ref="D8" dT="2023-01-16T10:45:06.89" personId="{3CA71DAD-D2C7-47C7-8EDD-CFAABB3BA7C1}" id="{88FCD0DF-4740-41EB-BBEB-AF25983E5120}">
    <text>Please enter amount if VAT code R or S is selected</text>
  </threadedComment>
  <threadedComment ref="E8" dT="2023-01-16T10:45:41.53" personId="{3CA71DAD-D2C7-47C7-8EDD-CFAABB3BA7C1}" id="{8376A8D9-39EB-4AB8-9908-902C2D9145D0}">
    <text>Please enter net amount (this will be the same as the gross amount if the gross amount does not include any vat)</text>
  </threadedComment>
  <threadedComment ref="C22" dT="2023-01-16T10:48:37.32" personId="{3CA71DAD-D2C7-47C7-8EDD-CFAABB3BA7C1}" id="{3070B4A8-4A51-4B6A-BB7A-B404BE3DA153}">
    <text>Please ensure this Total agrees to the total amount shown on your statement (and agrees to the sum of the VAT amount and Net Amount columns on this spreadsheet)</text>
  </threadedComment>
</ThreadedComments>
</file>

<file path=xl/threadedComments/threadedComment15.xml><?xml version="1.0" encoding="utf-8"?>
<ThreadedComments xmlns="http://schemas.microsoft.com/office/spreadsheetml/2018/threadedcomments" xmlns:x="http://schemas.openxmlformats.org/spreadsheetml/2006/main">
  <threadedComment ref="B1" dT="2023-01-16T10:16:48.48" personId="{3CA71DAD-D2C7-47C7-8EDD-CFAABB3BA7C1}" id="{92FD8068-3C3F-4B18-AFD0-789FD4E87F3D}">
    <text>Please select Natwest credit card or Barclaycard procurement card depending on the card type you hold</text>
  </threadedComment>
  <threadedComment ref="B2" dT="2023-01-16T10:17:14.71" personId="{3CA71DAD-D2C7-47C7-8EDD-CFAABB3BA7C1}" id="{34BFD353-20A4-40EE-8ED8-16114B705E42}">
    <text>Please enter your name</text>
  </threadedComment>
  <threadedComment ref="C3" dT="2023-01-16T10:13:18.86" personId="{3CA71DAD-D2C7-47C7-8EDD-CFAABB3BA7C1}" id="{94C996E8-8A22-4949-A04E-2D7F052F217A}">
    <text>Natwest - Statement start date is 11th of the month; Barclaycards - Statement start date is 12th of the month</text>
  </threadedComment>
  <threadedComment ref="E3" dT="2023-01-16T10:13:18.86" personId="{3CA71DAD-D2C7-47C7-8EDD-CFAABB3BA7C1}" id="{59A007E9-F34E-4988-A4CA-AE6F99580794}">
    <text>Natwest - Statement end date is 10th of the month; Barclaycards - Statement end date is 11th of the month</text>
  </threadedComment>
  <threadedComment ref="A7" dT="2023-01-16T10:46:01.83" personId="{3CA71DAD-D2C7-47C7-8EDD-CFAABB3BA7C1}" id="{E13FE1EE-30EB-48AB-B6AE-A76603D2F62A}">
    <text>Please enter date of transaction as per the date on your statement</text>
  </threadedComment>
  <threadedComment ref="F7" dT="2023-01-16T10:11:43.29" personId="{3CA71DAD-D2C7-47C7-8EDD-CFAABB3BA7C1}" id="{B439634C-A48E-4500-A182-79B13395C873}">
    <text>The GL code consists of up to 12 digits as is made up of 3 digits for cost centre, 4 digits for detail code and optionally 5 digits for classification code (the three components are separated by /   An example code is 200/4020/20005</text>
  </threadedComment>
  <threadedComment ref="L7" dT="2023-01-16T10:42:23.53" personId="{3CA71DAD-D2C7-47C7-8EDD-CFAABB3BA7C1}" id="{CF54C7A8-58ED-4B55-AFE6-76C421C2E360}">
    <text>Please select most appropriate category from dropdown list</text>
  </threadedComment>
  <threadedComment ref="B8" dT="2023-01-16T10:32:33.72" personId="{3CA71DAD-D2C7-47C7-8EDD-CFAABB3BA7C1}" id="{1BC947AA-1C9D-4751-8CFD-048F23E28AB5}">
    <text>Please select VAT code - see key below for definition of each code</text>
  </threadedComment>
  <threadedComment ref="C8" dT="2023-01-16T10:44:38.41" personId="{3CA71DAD-D2C7-47C7-8EDD-CFAABB3BA7C1}" id="{FB9262BF-4715-4898-85B8-857297E3D2B6}">
    <text>Please enter same amount in Net and Gross amount columns if no VAT.  If there is VAT, please ensure net amount + VAT amount is equal to the Gross Amount</text>
  </threadedComment>
  <threadedComment ref="D8" dT="2023-01-16T10:45:06.89" personId="{3CA71DAD-D2C7-47C7-8EDD-CFAABB3BA7C1}" id="{42C5146C-A615-45ED-842A-8A4A9630A3CF}">
    <text>Please enter amount if VAT code R or S is selected</text>
  </threadedComment>
  <threadedComment ref="E8" dT="2023-01-16T10:45:41.53" personId="{3CA71DAD-D2C7-47C7-8EDD-CFAABB3BA7C1}" id="{9B6CFE7E-10BB-451F-8240-F6A9642C4B4F}">
    <text>Please enter net amount (this will be the same as the gross amount if the gross amount does not include any vat)</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4.xml"/><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5.xml"/><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microsoft.com/office/2017/10/relationships/threadedComment" Target="../threadedComments/threadedComment6.xml"/><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bin"/><Relationship Id="rId4" Type="http://schemas.microsoft.com/office/2017/10/relationships/threadedComment" Target="../threadedComments/threadedComment7.xml"/></Relationships>
</file>

<file path=xl/worksheets/_rels/sheet8.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3" Type="http://schemas.microsoft.com/office/2017/10/relationships/threadedComment" Target="../threadedComments/threadedComment8.xml"/><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3" Type="http://schemas.microsoft.com/office/2017/10/relationships/threadedComment" Target="../threadedComments/threadedComment9.xml"/><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2.xml.rels><?xml version="1.0" encoding="UTF-8" standalone="yes"?>
<Relationships xmlns="http://schemas.openxmlformats.org/package/2006/relationships"><Relationship Id="rId3" Type="http://schemas.microsoft.com/office/2017/10/relationships/threadedComment" Target="../threadedComments/threadedComment10.xml"/><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3.xml.rels><?xml version="1.0" encoding="UTF-8" standalone="yes"?>
<Relationships xmlns="http://schemas.openxmlformats.org/package/2006/relationships"><Relationship Id="rId3" Type="http://schemas.microsoft.com/office/2017/10/relationships/threadedComment" Target="../threadedComments/threadedComment11.xml"/><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14.xml.rels><?xml version="1.0" encoding="UTF-8" standalone="yes"?>
<Relationships xmlns="http://schemas.openxmlformats.org/package/2006/relationships"><Relationship Id="rId3" Type="http://schemas.microsoft.com/office/2017/10/relationships/threadedComment" Target="../threadedComments/threadedComment12.xml"/><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15.xml.rels><?xml version="1.0" encoding="UTF-8" standalone="yes"?>
<Relationships xmlns="http://schemas.openxmlformats.org/package/2006/relationships"><Relationship Id="rId3" Type="http://schemas.microsoft.com/office/2017/10/relationships/threadedComment" Target="../threadedComments/threadedComment13.xml"/><Relationship Id="rId2" Type="http://schemas.openxmlformats.org/officeDocument/2006/relationships/comments" Target="../comments15.xml"/><Relationship Id="rId1" Type="http://schemas.openxmlformats.org/officeDocument/2006/relationships/vmlDrawing" Target="../drawings/vmlDrawing15.vml"/></Relationships>
</file>

<file path=xl/worksheets/_rels/sheet16.xml.rels><?xml version="1.0" encoding="UTF-8" standalone="yes"?>
<Relationships xmlns="http://schemas.openxmlformats.org/package/2006/relationships"><Relationship Id="rId3" Type="http://schemas.microsoft.com/office/2017/10/relationships/threadedComment" Target="../threadedComments/threadedComment14.xml"/><Relationship Id="rId2" Type="http://schemas.openxmlformats.org/officeDocument/2006/relationships/comments" Target="../comments16.xml"/><Relationship Id="rId1" Type="http://schemas.openxmlformats.org/officeDocument/2006/relationships/vmlDrawing" Target="../drawings/vmlDrawing16.vml"/></Relationships>
</file>

<file path=xl/worksheets/_rels/sheet17.xml.rels><?xml version="1.0" encoding="UTF-8" standalone="yes"?>
<Relationships xmlns="http://schemas.openxmlformats.org/package/2006/relationships"><Relationship Id="rId3" Type="http://schemas.microsoft.com/office/2017/10/relationships/threadedComment" Target="../threadedComments/threadedComment15.xml"/><Relationship Id="rId2" Type="http://schemas.openxmlformats.org/officeDocument/2006/relationships/comments" Target="../comments17.xml"/><Relationship Id="rId1" Type="http://schemas.openxmlformats.org/officeDocument/2006/relationships/vmlDrawing" Target="../drawings/vmlDrawing17.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4245B-F6E7-44BD-BE24-28EC4403D01B}">
  <sheetPr>
    <tabColor rgb="FF92D050"/>
  </sheetPr>
  <dimension ref="A1:X33"/>
  <sheetViews>
    <sheetView tabSelected="1" workbookViewId="0">
      <selection activeCell="D22" sqref="D22:E22"/>
    </sheetView>
  </sheetViews>
  <sheetFormatPr defaultColWidth="9.140625" defaultRowHeight="12.75" outlineLevelCol="1" x14ac:dyDescent="0.2"/>
  <cols>
    <col min="1" max="1" width="20.7109375" customWidth="1"/>
    <col min="2" max="2" width="10.7109375" customWidth="1"/>
    <col min="3" max="3" width="22.7109375" customWidth="1"/>
    <col min="4" max="5" width="20.7109375" customWidth="1"/>
    <col min="6" max="6" width="8.42578125" customWidth="1"/>
    <col min="7" max="7" width="9" customWidth="1"/>
    <col min="8" max="8" width="11.7109375" bestFit="1" customWidth="1"/>
    <col min="9" max="9" width="29.7109375" customWidth="1"/>
    <col min="10" max="10" width="60.42578125" bestFit="1" customWidth="1"/>
    <col min="11" max="11" width="27.42578125" customWidth="1"/>
    <col min="12" max="12" width="36.42578125" bestFit="1" customWidth="1"/>
    <col min="14" max="17" width="0" hidden="1" customWidth="1" outlineLevel="1"/>
    <col min="18" max="18" width="9.140625" collapsed="1"/>
  </cols>
  <sheetData>
    <row r="1" spans="1:24" s="58" customFormat="1" ht="36.75" customHeight="1" x14ac:dyDescent="0.25">
      <c r="A1" s="55" t="s">
        <v>94</v>
      </c>
      <c r="B1" s="150" t="s">
        <v>87</v>
      </c>
      <c r="C1" s="151"/>
      <c r="D1" s="151"/>
      <c r="E1" s="56"/>
      <c r="F1" s="56"/>
      <c r="G1" s="56"/>
      <c r="H1" s="56"/>
      <c r="I1" s="56"/>
      <c r="J1" s="57"/>
      <c r="K1" s="57"/>
      <c r="L1" s="57"/>
    </row>
    <row r="2" spans="1:24" s="58" customFormat="1" ht="36.75" customHeight="1" x14ac:dyDescent="0.25">
      <c r="A2" s="59" t="s">
        <v>95</v>
      </c>
      <c r="B2" s="150" t="s">
        <v>123</v>
      </c>
      <c r="C2" s="151"/>
      <c r="D2" s="151"/>
      <c r="E2" s="60"/>
      <c r="F2" s="60"/>
      <c r="G2" s="60"/>
      <c r="H2" s="60"/>
      <c r="I2" s="60"/>
    </row>
    <row r="3" spans="1:24" s="58" customFormat="1" ht="36" customHeight="1" x14ac:dyDescent="0.25">
      <c r="A3" s="61" t="s">
        <v>96</v>
      </c>
      <c r="B3" s="62" t="s">
        <v>3</v>
      </c>
      <c r="C3" s="63">
        <v>45058</v>
      </c>
      <c r="D3" s="62" t="s">
        <v>4</v>
      </c>
      <c r="E3" s="63">
        <v>45088</v>
      </c>
      <c r="F3" s="64"/>
    </row>
    <row r="4" spans="1:24" s="58" customFormat="1" ht="21.75" customHeight="1" thickBot="1" x14ac:dyDescent="0.3">
      <c r="A4" s="65"/>
      <c r="B4" s="65"/>
      <c r="C4" s="65"/>
      <c r="D4" s="65"/>
      <c r="E4" s="65"/>
      <c r="F4" s="66"/>
      <c r="G4" s="66"/>
      <c r="H4" s="66"/>
      <c r="I4" s="65"/>
      <c r="J4" s="65"/>
      <c r="K4" s="65"/>
    </row>
    <row r="5" spans="1:24" s="58" customFormat="1" ht="36" customHeight="1" thickBot="1" x14ac:dyDescent="0.3">
      <c r="A5" s="152" t="s">
        <v>97</v>
      </c>
      <c r="B5" s="153"/>
      <c r="C5" s="153"/>
      <c r="D5" s="153"/>
      <c r="E5" s="153"/>
      <c r="F5" s="153"/>
      <c r="G5" s="153"/>
      <c r="H5" s="153"/>
      <c r="I5" s="153"/>
      <c r="J5" s="153"/>
      <c r="K5" s="153"/>
      <c r="L5" s="154"/>
    </row>
    <row r="6" spans="1:24" s="58" customFormat="1" ht="21.75" customHeight="1" x14ac:dyDescent="0.25">
      <c r="A6" s="65"/>
      <c r="B6" s="65"/>
      <c r="C6" s="65"/>
      <c r="D6" s="65"/>
      <c r="E6" s="65"/>
      <c r="F6" s="66"/>
      <c r="G6" s="66"/>
      <c r="H6" s="66"/>
      <c r="I6" s="65"/>
      <c r="J6" s="65"/>
      <c r="K6" s="65"/>
      <c r="L6" s="67"/>
    </row>
    <row r="7" spans="1:24" s="58" customFormat="1" ht="18" x14ac:dyDescent="0.25">
      <c r="A7" s="155" t="s">
        <v>98</v>
      </c>
      <c r="B7" s="68" t="s">
        <v>6</v>
      </c>
      <c r="C7" s="68" t="s">
        <v>7</v>
      </c>
      <c r="D7" s="68" t="s">
        <v>6</v>
      </c>
      <c r="E7" s="68" t="s">
        <v>9</v>
      </c>
      <c r="F7" s="158" t="s">
        <v>99</v>
      </c>
      <c r="G7" s="159"/>
      <c r="H7" s="160"/>
      <c r="I7" s="161" t="s">
        <v>100</v>
      </c>
      <c r="J7" s="161" t="s">
        <v>101</v>
      </c>
      <c r="K7" s="164" t="s">
        <v>102</v>
      </c>
      <c r="L7" s="167" t="s">
        <v>13</v>
      </c>
      <c r="M7" s="69"/>
      <c r="N7" s="69"/>
      <c r="O7" s="69"/>
      <c r="P7" s="69"/>
      <c r="Q7" s="69"/>
      <c r="R7" s="69"/>
      <c r="S7" s="69"/>
      <c r="T7" s="69"/>
      <c r="U7" s="69"/>
      <c r="V7" s="69"/>
      <c r="W7" s="69"/>
      <c r="X7" s="69"/>
    </row>
    <row r="8" spans="1:24" s="58" customFormat="1" ht="18" x14ac:dyDescent="0.25">
      <c r="A8" s="156"/>
      <c r="B8" s="70" t="s">
        <v>14</v>
      </c>
      <c r="C8" s="70" t="s">
        <v>15</v>
      </c>
      <c r="D8" s="70" t="s">
        <v>15</v>
      </c>
      <c r="E8" s="70" t="s">
        <v>15</v>
      </c>
      <c r="F8" s="170" t="s">
        <v>103</v>
      </c>
      <c r="G8" s="171"/>
      <c r="H8" s="172"/>
      <c r="I8" s="162"/>
      <c r="J8" s="162"/>
      <c r="K8" s="165"/>
      <c r="L8" s="168"/>
      <c r="M8" s="69"/>
      <c r="N8" s="69"/>
      <c r="O8" s="69"/>
      <c r="P8" s="69"/>
      <c r="Q8" s="69"/>
      <c r="R8" s="69"/>
      <c r="S8" s="69"/>
      <c r="T8" s="69"/>
      <c r="U8" s="69"/>
      <c r="V8" s="69"/>
      <c r="W8" s="69"/>
      <c r="X8" s="69"/>
    </row>
    <row r="9" spans="1:24" s="58" customFormat="1" ht="32.25" customHeight="1" x14ac:dyDescent="0.25">
      <c r="A9" s="157"/>
      <c r="B9" s="71"/>
      <c r="C9" s="71" t="s">
        <v>18</v>
      </c>
      <c r="D9" s="71" t="s">
        <v>18</v>
      </c>
      <c r="E9" s="71" t="s">
        <v>18</v>
      </c>
      <c r="F9" s="173"/>
      <c r="G9" s="174"/>
      <c r="H9" s="175"/>
      <c r="I9" s="163"/>
      <c r="J9" s="163"/>
      <c r="K9" s="166"/>
      <c r="L9" s="169"/>
    </row>
    <row r="10" spans="1:24" s="58" customFormat="1" ht="0.75" customHeight="1" x14ac:dyDescent="0.25">
      <c r="A10" s="72"/>
      <c r="B10" s="71"/>
      <c r="C10" s="71"/>
      <c r="D10" s="71"/>
      <c r="E10" s="71"/>
      <c r="F10" s="71"/>
      <c r="G10" s="71"/>
      <c r="H10" s="71"/>
      <c r="I10" s="71"/>
      <c r="J10" s="73"/>
      <c r="K10" s="74"/>
      <c r="L10" s="74"/>
    </row>
    <row r="11" spans="1:24" s="58" customFormat="1" ht="20.100000000000001" customHeight="1" x14ac:dyDescent="0.3">
      <c r="A11" s="75">
        <v>45024</v>
      </c>
      <c r="B11" s="76" t="s">
        <v>27</v>
      </c>
      <c r="C11" s="77">
        <v>25</v>
      </c>
      <c r="D11" s="77">
        <v>4.17</v>
      </c>
      <c r="E11" s="77">
        <v>20.83</v>
      </c>
      <c r="F11" s="139" t="s">
        <v>120</v>
      </c>
      <c r="G11" s="140"/>
      <c r="H11" s="141"/>
      <c r="I11" s="81" t="s">
        <v>116</v>
      </c>
      <c r="J11" s="82" t="s">
        <v>121</v>
      </c>
      <c r="K11" s="83" t="s">
        <v>122</v>
      </c>
      <c r="L11" s="83" t="s">
        <v>110</v>
      </c>
      <c r="N11" s="58" t="b">
        <f>OR(F11&lt;100,LEN(F11)=2)</f>
        <v>0</v>
      </c>
      <c r="O11" s="58" t="b">
        <f>OR(G11&lt;1000,LEN(G11)=3)</f>
        <v>1</v>
      </c>
      <c r="P11" s="58" t="b">
        <f>IF(H11&lt;1000,TRUE)</f>
        <v>1</v>
      </c>
      <c r="Q11" s="58" t="e">
        <f>OR(#REF!&lt;100000,LEN(#REF!)=5)</f>
        <v>#REF!</v>
      </c>
    </row>
    <row r="12" spans="1:24" s="58" customFormat="1" ht="20.100000000000001" customHeight="1" x14ac:dyDescent="0.3">
      <c r="A12" s="75">
        <v>45063</v>
      </c>
      <c r="B12" s="76" t="s">
        <v>24</v>
      </c>
      <c r="C12" s="77">
        <v>242.5</v>
      </c>
      <c r="D12" s="77"/>
      <c r="E12" s="77">
        <v>242.5</v>
      </c>
      <c r="F12" s="84"/>
      <c r="G12" s="86" t="s">
        <v>115</v>
      </c>
      <c r="H12" s="85"/>
      <c r="I12" s="81" t="s">
        <v>116</v>
      </c>
      <c r="J12" s="82" t="s">
        <v>117</v>
      </c>
      <c r="K12" s="83" t="s">
        <v>118</v>
      </c>
      <c r="L12" s="83" t="s">
        <v>119</v>
      </c>
    </row>
    <row r="13" spans="1:24" s="58" customFormat="1" ht="20.100000000000001" customHeight="1" x14ac:dyDescent="0.3">
      <c r="A13" s="75"/>
      <c r="B13" s="76"/>
      <c r="C13" s="77"/>
      <c r="D13" s="77"/>
      <c r="E13" s="77"/>
      <c r="F13" s="84"/>
      <c r="G13" s="86"/>
      <c r="H13" s="85"/>
      <c r="I13" s="81"/>
      <c r="J13" s="82"/>
      <c r="K13" s="83"/>
      <c r="L13" s="83"/>
    </row>
    <row r="14" spans="1:24" s="58" customFormat="1" ht="20.100000000000001" customHeight="1" x14ac:dyDescent="0.3">
      <c r="A14" s="75"/>
      <c r="B14" s="76"/>
      <c r="C14" s="77"/>
      <c r="D14" s="77"/>
      <c r="E14" s="77"/>
      <c r="F14" s="84"/>
      <c r="G14" s="86"/>
      <c r="H14" s="85"/>
      <c r="I14" s="81"/>
      <c r="J14" s="82"/>
      <c r="K14" s="83"/>
      <c r="L14" s="83"/>
    </row>
    <row r="15" spans="1:24" s="58" customFormat="1" ht="20.100000000000001" customHeight="1" x14ac:dyDescent="0.3">
      <c r="A15" s="75"/>
      <c r="B15" s="76"/>
      <c r="C15" s="77"/>
      <c r="D15" s="77"/>
      <c r="E15" s="77"/>
      <c r="F15" s="84"/>
      <c r="G15" s="86"/>
      <c r="H15" s="85"/>
      <c r="I15" s="81"/>
      <c r="J15" s="82"/>
      <c r="K15" s="83"/>
      <c r="L15" s="83"/>
    </row>
    <row r="16" spans="1:24" s="58" customFormat="1" ht="20.100000000000001" customHeight="1" x14ac:dyDescent="0.3">
      <c r="A16" s="75"/>
      <c r="B16" s="76"/>
      <c r="C16" s="77"/>
      <c r="D16" s="77"/>
      <c r="E16" s="77"/>
      <c r="F16" s="84"/>
      <c r="G16" s="86"/>
      <c r="H16" s="85"/>
      <c r="I16" s="81"/>
      <c r="J16" s="82"/>
      <c r="K16" s="83"/>
      <c r="L16" s="83"/>
    </row>
    <row r="17" spans="1:17" s="58" customFormat="1" ht="20.100000000000001" customHeight="1" x14ac:dyDescent="0.3">
      <c r="A17" s="75"/>
      <c r="B17" s="76"/>
      <c r="C17" s="77"/>
      <c r="D17" s="77"/>
      <c r="E17" s="77"/>
      <c r="F17" s="84"/>
      <c r="G17" s="86"/>
      <c r="H17" s="85"/>
      <c r="I17" s="81"/>
      <c r="J17" s="82"/>
      <c r="K17" s="83"/>
      <c r="L17" s="83"/>
    </row>
    <row r="18" spans="1:17" s="58" customFormat="1" ht="20.100000000000001" customHeight="1" x14ac:dyDescent="0.3">
      <c r="A18" s="75"/>
      <c r="B18" s="76"/>
      <c r="C18" s="77"/>
      <c r="D18" s="77"/>
      <c r="E18" s="77"/>
      <c r="F18" s="84"/>
      <c r="G18" s="86"/>
      <c r="H18" s="85"/>
      <c r="I18" s="81"/>
      <c r="J18" s="82"/>
      <c r="K18" s="83"/>
      <c r="L18" s="83"/>
    </row>
    <row r="19" spans="1:17" s="58" customFormat="1" ht="20.100000000000001" customHeight="1" x14ac:dyDescent="0.3">
      <c r="A19" s="75"/>
      <c r="B19" s="76"/>
      <c r="C19" s="77"/>
      <c r="D19" s="77"/>
      <c r="E19" s="77"/>
      <c r="F19" s="84"/>
      <c r="G19" s="86"/>
      <c r="H19" s="85"/>
      <c r="I19" s="81"/>
      <c r="J19" s="82"/>
      <c r="K19" s="83"/>
      <c r="L19" s="83"/>
    </row>
    <row r="20" spans="1:17" s="58" customFormat="1" ht="20.100000000000001" customHeight="1" x14ac:dyDescent="0.3">
      <c r="A20" s="75"/>
      <c r="B20" s="76"/>
      <c r="C20" s="77"/>
      <c r="D20" s="77"/>
      <c r="E20" s="77"/>
      <c r="F20" s="139"/>
      <c r="G20" s="140"/>
      <c r="H20" s="141"/>
      <c r="I20" s="81"/>
      <c r="J20" s="82"/>
      <c r="K20" s="83"/>
      <c r="L20" s="83"/>
      <c r="N20" s="58" t="b">
        <f>OR(F20&lt;100,LEN(F20)=2)</f>
        <v>1</v>
      </c>
      <c r="O20" s="58" t="b">
        <f>OR(G20&lt;1000,LEN(G20)=3)</f>
        <v>1</v>
      </c>
      <c r="P20" s="58" t="b">
        <f>IF(H20&lt;1000,TRUE)</f>
        <v>1</v>
      </c>
      <c r="Q20" s="58" t="e">
        <f>OR(#REF!&lt;100000,LEN(#REF!)=5)</f>
        <v>#REF!</v>
      </c>
    </row>
    <row r="21" spans="1:17" s="58" customFormat="1" ht="20.100000000000001" customHeight="1" x14ac:dyDescent="0.3">
      <c r="A21" s="75"/>
      <c r="B21" s="76"/>
      <c r="C21" s="77"/>
      <c r="D21" s="77"/>
      <c r="E21" s="77"/>
      <c r="F21" s="139"/>
      <c r="G21" s="140"/>
      <c r="H21" s="141"/>
      <c r="I21" s="81"/>
      <c r="J21" s="82"/>
      <c r="K21" s="83"/>
      <c r="L21" s="83"/>
      <c r="N21" s="58" t="b">
        <f>OR(F21&lt;100,LEN(F21)=2)</f>
        <v>1</v>
      </c>
      <c r="O21" s="58" t="b">
        <f>OR(G21&lt;1000,LEN(G21)=3)</f>
        <v>1</v>
      </c>
      <c r="P21" s="58" t="b">
        <f>IF(H21&lt;1000,TRUE)</f>
        <v>1</v>
      </c>
      <c r="Q21" s="58" t="e">
        <f>OR(#REF!&lt;100000,LEN(#REF!)=5)</f>
        <v>#REF!</v>
      </c>
    </row>
    <row r="22" spans="1:17" s="58" customFormat="1" ht="20.100000000000001" customHeight="1" thickBot="1" x14ac:dyDescent="0.3">
      <c r="A22" s="142" t="s">
        <v>104</v>
      </c>
      <c r="B22" s="143"/>
      <c r="C22" s="87">
        <f>SUM(C11:C21)</f>
        <v>267.5</v>
      </c>
      <c r="D22" s="87">
        <f>SUM(D11:D21)</f>
        <v>4.17</v>
      </c>
      <c r="E22" s="87">
        <f>SUM(E11:E21)</f>
        <v>263.33</v>
      </c>
      <c r="F22" s="144"/>
      <c r="G22" s="145"/>
      <c r="H22" s="146"/>
      <c r="I22" s="88"/>
      <c r="J22" s="89"/>
      <c r="K22" s="90"/>
      <c r="L22" s="91"/>
    </row>
    <row r="25" spans="1:17" s="92" customFormat="1" ht="15.75" x14ac:dyDescent="0.25">
      <c r="B25" s="147" t="s">
        <v>105</v>
      </c>
      <c r="C25" s="148"/>
    </row>
    <row r="26" spans="1:17" s="92" customFormat="1" ht="15" x14ac:dyDescent="0.2">
      <c r="B26" s="93" t="s">
        <v>24</v>
      </c>
      <c r="C26" s="94" t="s">
        <v>25</v>
      </c>
    </row>
    <row r="27" spans="1:17" s="92" customFormat="1" ht="15" x14ac:dyDescent="0.2">
      <c r="B27" s="93" t="s">
        <v>19</v>
      </c>
      <c r="C27" s="94" t="s">
        <v>26</v>
      </c>
    </row>
    <row r="28" spans="1:17" s="92" customFormat="1" ht="15" x14ac:dyDescent="0.2">
      <c r="B28" s="93" t="s">
        <v>27</v>
      </c>
      <c r="C28" s="94" t="s">
        <v>106</v>
      </c>
    </row>
    <row r="29" spans="1:17" s="92" customFormat="1" ht="15" x14ac:dyDescent="0.2">
      <c r="B29" s="93" t="s">
        <v>84</v>
      </c>
      <c r="C29" s="94" t="s">
        <v>107</v>
      </c>
    </row>
    <row r="30" spans="1:17" s="92" customFormat="1" ht="15" x14ac:dyDescent="0.2">
      <c r="B30" s="95" t="s">
        <v>21</v>
      </c>
      <c r="C30" s="96" t="s">
        <v>29</v>
      </c>
    </row>
    <row r="33" spans="2:3" x14ac:dyDescent="0.2">
      <c r="B33" s="149"/>
      <c r="C33" s="149"/>
    </row>
  </sheetData>
  <mergeCells count="17">
    <mergeCell ref="B1:D1"/>
    <mergeCell ref="B2:D2"/>
    <mergeCell ref="A5:L5"/>
    <mergeCell ref="A7:A9"/>
    <mergeCell ref="F7:H7"/>
    <mergeCell ref="I7:I9"/>
    <mergeCell ref="J7:J9"/>
    <mergeCell ref="K7:K9"/>
    <mergeCell ref="L7:L9"/>
    <mergeCell ref="F8:H9"/>
    <mergeCell ref="F11:H11"/>
    <mergeCell ref="A22:B22"/>
    <mergeCell ref="F22:H22"/>
    <mergeCell ref="B25:C25"/>
    <mergeCell ref="B33:C33"/>
    <mergeCell ref="F20:H20"/>
    <mergeCell ref="F21:H21"/>
  </mergeCells>
  <conditionalFormatting sqref="A11:A21">
    <cfRule type="expression" dxfId="148" priority="8" stopIfTrue="1">
      <formula>AND(NOT(ISBLANK(C11)),ISBLANK(A11))</formula>
    </cfRule>
  </conditionalFormatting>
  <conditionalFormatting sqref="B11:B21">
    <cfRule type="expression" dxfId="147" priority="7" stopIfTrue="1">
      <formula>AND(NOT(ISBLANK(C11)),ISBLANK(B11))</formula>
    </cfRule>
  </conditionalFormatting>
  <conditionalFormatting sqref="B1:D2">
    <cfRule type="expression" dxfId="146" priority="6" stopIfTrue="1">
      <formula>ISBLANK(B1)</formula>
    </cfRule>
  </conditionalFormatting>
  <conditionalFormatting sqref="C3">
    <cfRule type="expression" dxfId="145" priority="5" stopIfTrue="1">
      <formula>ISBLANK(C3)</formula>
    </cfRule>
  </conditionalFormatting>
  <conditionalFormatting sqref="E3">
    <cfRule type="expression" dxfId="144" priority="1" stopIfTrue="1">
      <formula>ISBLANK(E3)</formula>
    </cfRule>
  </conditionalFormatting>
  <conditionalFormatting sqref="I11:I21">
    <cfRule type="expression" priority="2" stopIfTrue="1">
      <formula>AND(SUM($N11:$R11)&gt;0,NOT(ISBLANK(I11)))</formula>
    </cfRule>
    <cfRule type="expression" dxfId="143" priority="3" stopIfTrue="1">
      <formula>SUM($N11:$R11)&gt;0</formula>
    </cfRule>
  </conditionalFormatting>
  <conditionalFormatting sqref="J11:L21">
    <cfRule type="expression" dxfId="142" priority="4" stopIfTrue="1">
      <formula>AND(NOT(ISBLANK($C11)),ISBLANK(J11))</formula>
    </cfRule>
  </conditionalFormatting>
  <dataValidations count="3">
    <dataValidation type="textLength" operator="lessThan" allowBlank="1" showInputMessage="1" showErrorMessage="1" sqref="B2:D2" xr:uid="{C2BE9563-17F9-4C4B-A14D-390F139302E6}">
      <formula1>250</formula1>
    </dataValidation>
    <dataValidation type="date" allowBlank="1" showInputMessage="1" showErrorMessage="1" sqref="E3 C3" xr:uid="{312C2C23-4BDF-41A4-906B-CE66AF1130B7}">
      <formula1>44938</formula1>
      <formula2>73031</formula2>
    </dataValidation>
    <dataValidation type="list" allowBlank="1" showInputMessage="1" showErrorMessage="1" sqref="B11:B21" xr:uid="{F8CEA773-C572-4A17-86CA-838305C95D5C}">
      <formula1>$B$26:$B$30</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91B7B-FBC6-4C6E-AD7D-173500306641}">
  <sheetPr>
    <tabColor rgb="FF92D050"/>
  </sheetPr>
  <dimension ref="A1:X23"/>
  <sheetViews>
    <sheetView workbookViewId="0">
      <selection activeCell="B3" sqref="B3"/>
    </sheetView>
  </sheetViews>
  <sheetFormatPr defaultColWidth="9.140625" defaultRowHeight="12.75" outlineLevelCol="1" x14ac:dyDescent="0.2"/>
  <cols>
    <col min="1" max="1" width="20.7109375" customWidth="1"/>
    <col min="2" max="2" width="10.7109375" customWidth="1"/>
    <col min="3" max="3" width="22.7109375" customWidth="1"/>
    <col min="4" max="5" width="20.7109375" customWidth="1"/>
    <col min="6" max="6" width="8.42578125" customWidth="1"/>
    <col min="7" max="7" width="9" customWidth="1"/>
    <col min="8" max="8" width="11.7109375" bestFit="1" customWidth="1"/>
    <col min="9" max="9" width="29.7109375" customWidth="1"/>
    <col min="10" max="10" width="60.42578125" bestFit="1" customWidth="1"/>
    <col min="11" max="11" width="27.42578125" customWidth="1"/>
    <col min="12" max="12" width="36.42578125" bestFit="1" customWidth="1"/>
    <col min="14" max="17" width="0" hidden="1" customWidth="1" outlineLevel="1"/>
    <col min="18" max="18" width="9.140625" collapsed="1"/>
  </cols>
  <sheetData>
    <row r="1" spans="1:24" s="58" customFormat="1" ht="18" x14ac:dyDescent="0.25">
      <c r="A1" s="55" t="s">
        <v>94</v>
      </c>
      <c r="B1" s="150" t="s">
        <v>87</v>
      </c>
      <c r="C1" s="151"/>
      <c r="D1" s="151"/>
      <c r="E1" s="56"/>
      <c r="F1" s="56"/>
      <c r="G1" s="56"/>
      <c r="H1" s="56"/>
      <c r="I1" s="56"/>
      <c r="J1" s="57"/>
      <c r="K1" s="57"/>
      <c r="L1" s="57"/>
    </row>
    <row r="2" spans="1:24" s="58" customFormat="1" ht="18" x14ac:dyDescent="0.25">
      <c r="A2" s="59" t="s">
        <v>95</v>
      </c>
      <c r="B2" s="150" t="s">
        <v>143</v>
      </c>
      <c r="C2" s="151"/>
      <c r="D2" s="151"/>
      <c r="E2" s="60"/>
      <c r="F2" s="60"/>
      <c r="G2" s="60"/>
      <c r="H2" s="60"/>
      <c r="I2" s="60"/>
    </row>
    <row r="3" spans="1:24" s="58" customFormat="1" ht="36" x14ac:dyDescent="0.25">
      <c r="A3" s="61" t="s">
        <v>96</v>
      </c>
      <c r="B3" s="62" t="s">
        <v>3</v>
      </c>
      <c r="C3" s="63">
        <v>45058</v>
      </c>
      <c r="D3" s="62" t="s">
        <v>4</v>
      </c>
      <c r="E3" s="63">
        <v>45088</v>
      </c>
      <c r="F3" s="64"/>
    </row>
    <row r="4" spans="1:24" s="58" customFormat="1" ht="18.75" thickBot="1" x14ac:dyDescent="0.3">
      <c r="A4" s="65"/>
      <c r="B4" s="65"/>
      <c r="C4" s="65"/>
      <c r="D4" s="65"/>
      <c r="E4" s="65"/>
      <c r="F4" s="66"/>
      <c r="G4" s="66"/>
      <c r="H4" s="66"/>
      <c r="I4" s="65"/>
      <c r="J4" s="65"/>
      <c r="K4" s="65"/>
    </row>
    <row r="5" spans="1:24" s="58" customFormat="1" ht="18.75" thickBot="1" x14ac:dyDescent="0.3">
      <c r="A5" s="152" t="s">
        <v>97</v>
      </c>
      <c r="B5" s="153"/>
      <c r="C5" s="153"/>
      <c r="D5" s="153"/>
      <c r="E5" s="153"/>
      <c r="F5" s="153"/>
      <c r="G5" s="153"/>
      <c r="H5" s="153"/>
      <c r="I5" s="153"/>
      <c r="J5" s="153"/>
      <c r="K5" s="153"/>
      <c r="L5" s="154"/>
    </row>
    <row r="6" spans="1:24" s="58" customFormat="1" ht="18" x14ac:dyDescent="0.25">
      <c r="A6" s="65"/>
      <c r="B6" s="65"/>
      <c r="C6" s="65"/>
      <c r="D6" s="65"/>
      <c r="E6" s="65"/>
      <c r="F6" s="66"/>
      <c r="G6" s="66"/>
      <c r="H6" s="66"/>
      <c r="I6" s="65"/>
      <c r="J6" s="65"/>
      <c r="K6" s="65"/>
      <c r="L6" s="67"/>
    </row>
    <row r="7" spans="1:24" s="58" customFormat="1" ht="18" x14ac:dyDescent="0.25">
      <c r="A7" s="155" t="s">
        <v>98</v>
      </c>
      <c r="B7" s="68" t="s">
        <v>6</v>
      </c>
      <c r="C7" s="68" t="s">
        <v>7</v>
      </c>
      <c r="D7" s="68" t="s">
        <v>6</v>
      </c>
      <c r="E7" s="68" t="s">
        <v>9</v>
      </c>
      <c r="F7" s="158" t="s">
        <v>99</v>
      </c>
      <c r="G7" s="159"/>
      <c r="H7" s="160"/>
      <c r="I7" s="161" t="s">
        <v>100</v>
      </c>
      <c r="J7" s="161" t="s">
        <v>101</v>
      </c>
      <c r="K7" s="164" t="s">
        <v>102</v>
      </c>
      <c r="L7" s="167" t="s">
        <v>13</v>
      </c>
      <c r="M7" s="69"/>
      <c r="N7" s="69"/>
      <c r="O7" s="69"/>
      <c r="P7" s="69"/>
      <c r="Q7" s="69"/>
      <c r="R7" s="69"/>
      <c r="S7" s="69"/>
      <c r="T7" s="69"/>
      <c r="U7" s="69"/>
      <c r="V7" s="69"/>
      <c r="W7" s="69"/>
      <c r="X7" s="69"/>
    </row>
    <row r="8" spans="1:24" s="58" customFormat="1" ht="18" x14ac:dyDescent="0.25">
      <c r="A8" s="156"/>
      <c r="B8" s="70" t="s">
        <v>14</v>
      </c>
      <c r="C8" s="70" t="s">
        <v>15</v>
      </c>
      <c r="D8" s="70" t="s">
        <v>15</v>
      </c>
      <c r="E8" s="70" t="s">
        <v>15</v>
      </c>
      <c r="F8" s="170" t="s">
        <v>103</v>
      </c>
      <c r="G8" s="171"/>
      <c r="H8" s="172"/>
      <c r="I8" s="162"/>
      <c r="J8" s="162"/>
      <c r="K8" s="165"/>
      <c r="L8" s="168"/>
      <c r="M8" s="69"/>
      <c r="N8" s="69"/>
      <c r="O8" s="69"/>
      <c r="P8" s="69"/>
      <c r="Q8" s="69"/>
      <c r="R8" s="69"/>
      <c r="S8" s="69"/>
      <c r="T8" s="69"/>
      <c r="U8" s="69"/>
      <c r="V8" s="69"/>
      <c r="W8" s="69"/>
      <c r="X8" s="69"/>
    </row>
    <row r="9" spans="1:24" s="58" customFormat="1" ht="18" x14ac:dyDescent="0.25">
      <c r="A9" s="157"/>
      <c r="B9" s="71"/>
      <c r="C9" s="71" t="s">
        <v>18</v>
      </c>
      <c r="D9" s="71" t="s">
        <v>18</v>
      </c>
      <c r="E9" s="71" t="s">
        <v>18</v>
      </c>
      <c r="F9" s="173"/>
      <c r="G9" s="174"/>
      <c r="H9" s="175"/>
      <c r="I9" s="163"/>
      <c r="J9" s="163"/>
      <c r="K9" s="166"/>
      <c r="L9" s="169"/>
    </row>
    <row r="10" spans="1:24" s="58" customFormat="1" ht="18" x14ac:dyDescent="0.25">
      <c r="A10" s="72"/>
      <c r="B10" s="71"/>
      <c r="C10" s="71"/>
      <c r="D10" s="71"/>
      <c r="E10" s="71"/>
      <c r="F10" s="71"/>
      <c r="G10" s="71"/>
      <c r="H10" s="71"/>
      <c r="I10" s="71"/>
      <c r="J10" s="73"/>
      <c r="K10" s="74"/>
      <c r="L10" s="74"/>
    </row>
    <row r="11" spans="1:24" s="58" customFormat="1" ht="18.75" x14ac:dyDescent="0.3">
      <c r="A11" s="75">
        <v>45055</v>
      </c>
      <c r="B11" s="76" t="s">
        <v>21</v>
      </c>
      <c r="C11" s="77">
        <v>114.27</v>
      </c>
      <c r="D11" s="77">
        <v>0</v>
      </c>
      <c r="E11" s="77">
        <f>SUM(C11:D11)</f>
        <v>114.27</v>
      </c>
      <c r="F11" s="176" t="s">
        <v>142</v>
      </c>
      <c r="G11" s="140"/>
      <c r="H11" s="141"/>
      <c r="I11" s="81" t="s">
        <v>143</v>
      </c>
      <c r="J11" s="82" t="s">
        <v>144</v>
      </c>
      <c r="K11" s="83" t="s">
        <v>145</v>
      </c>
      <c r="L11" s="83" t="s">
        <v>109</v>
      </c>
      <c r="N11" s="58" t="b">
        <f>OR(F11&lt;100,LEN(F11)=2)</f>
        <v>0</v>
      </c>
      <c r="O11" s="58" t="b">
        <f>OR(G11&lt;1000,LEN(G11)=3)</f>
        <v>1</v>
      </c>
      <c r="P11" s="58" t="b">
        <f>IF(H11&lt;1000,TRUE)</f>
        <v>1</v>
      </c>
      <c r="Q11" s="58" t="e">
        <f>OR(#REF!&lt;100000,LEN(#REF!)=5)</f>
        <v>#REF!</v>
      </c>
    </row>
    <row r="12" spans="1:24" s="58" customFormat="1" ht="18.75" thickBot="1" x14ac:dyDescent="0.3">
      <c r="A12" s="142" t="s">
        <v>104</v>
      </c>
      <c r="B12" s="143"/>
      <c r="C12" s="87">
        <f>SUM(C11:C11)</f>
        <v>114.27</v>
      </c>
      <c r="D12" s="87">
        <f>SUM(D11:D11)</f>
        <v>0</v>
      </c>
      <c r="E12" s="87">
        <f>SUM(E11:E11)</f>
        <v>114.27</v>
      </c>
      <c r="F12" s="144"/>
      <c r="G12" s="145"/>
      <c r="H12" s="146"/>
      <c r="I12" s="88"/>
      <c r="J12" s="89"/>
      <c r="K12" s="90"/>
      <c r="L12" s="91"/>
    </row>
    <row r="15" spans="1:24" s="92" customFormat="1" ht="15.75" x14ac:dyDescent="0.25">
      <c r="B15" s="147" t="s">
        <v>105</v>
      </c>
      <c r="C15" s="148"/>
    </row>
    <row r="16" spans="1:24" s="92" customFormat="1" ht="15" x14ac:dyDescent="0.2">
      <c r="B16" s="93" t="s">
        <v>24</v>
      </c>
      <c r="C16" s="94" t="s">
        <v>25</v>
      </c>
    </row>
    <row r="17" spans="2:3" s="92" customFormat="1" ht="15" x14ac:dyDescent="0.2">
      <c r="B17" s="93" t="s">
        <v>19</v>
      </c>
      <c r="C17" s="94" t="s">
        <v>26</v>
      </c>
    </row>
    <row r="18" spans="2:3" s="92" customFormat="1" ht="15" x14ac:dyDescent="0.2">
      <c r="B18" s="93" t="s">
        <v>27</v>
      </c>
      <c r="C18" s="94" t="s">
        <v>106</v>
      </c>
    </row>
    <row r="19" spans="2:3" s="92" customFormat="1" ht="15" x14ac:dyDescent="0.2">
      <c r="B19" s="93" t="s">
        <v>84</v>
      </c>
      <c r="C19" s="94" t="s">
        <v>107</v>
      </c>
    </row>
    <row r="20" spans="2:3" s="92" customFormat="1" ht="15" x14ac:dyDescent="0.2">
      <c r="B20" s="95" t="s">
        <v>21</v>
      </c>
      <c r="C20" s="96" t="s">
        <v>29</v>
      </c>
    </row>
    <row r="23" spans="2:3" x14ac:dyDescent="0.2">
      <c r="B23" s="149"/>
      <c r="C23" s="149"/>
    </row>
  </sheetData>
  <mergeCells count="15">
    <mergeCell ref="B23:C23"/>
    <mergeCell ref="B1:D1"/>
    <mergeCell ref="B2:D2"/>
    <mergeCell ref="A5:L5"/>
    <mergeCell ref="A7:A9"/>
    <mergeCell ref="F7:H7"/>
    <mergeCell ref="I7:I9"/>
    <mergeCell ref="J7:J9"/>
    <mergeCell ref="K7:K9"/>
    <mergeCell ref="L7:L9"/>
    <mergeCell ref="F8:H9"/>
    <mergeCell ref="F11:H11"/>
    <mergeCell ref="A12:B12"/>
    <mergeCell ref="F12:H12"/>
    <mergeCell ref="B15:C15"/>
  </mergeCells>
  <conditionalFormatting sqref="A11">
    <cfRule type="expression" dxfId="141" priority="8" stopIfTrue="1">
      <formula>AND(NOT(ISBLANK(C11)),ISBLANK(A11))</formula>
    </cfRule>
  </conditionalFormatting>
  <conditionalFormatting sqref="B11">
    <cfRule type="expression" dxfId="140" priority="7" stopIfTrue="1">
      <formula>AND(NOT(ISBLANK(C11)),ISBLANK(B11))</formula>
    </cfRule>
  </conditionalFormatting>
  <conditionalFormatting sqref="B1:D2">
    <cfRule type="expression" dxfId="139" priority="5" stopIfTrue="1">
      <formula>ISBLANK(B1)</formula>
    </cfRule>
  </conditionalFormatting>
  <conditionalFormatting sqref="C3">
    <cfRule type="expression" dxfId="138" priority="4" stopIfTrue="1">
      <formula>ISBLANK(C3)</formula>
    </cfRule>
  </conditionalFormatting>
  <conditionalFormatting sqref="E3">
    <cfRule type="expression" dxfId="137" priority="1" stopIfTrue="1">
      <formula>ISBLANK(E3)</formula>
    </cfRule>
  </conditionalFormatting>
  <conditionalFormatting sqref="I11">
    <cfRule type="expression" priority="2" stopIfTrue="1">
      <formula>AND(SUM($N11:$R11)&gt;0,NOT(ISBLANK(I11)))</formula>
    </cfRule>
    <cfRule type="expression" dxfId="136" priority="3" stopIfTrue="1">
      <formula>SUM($N11:$R11)&gt;0</formula>
    </cfRule>
  </conditionalFormatting>
  <conditionalFormatting sqref="J11:L11">
    <cfRule type="expression" dxfId="135" priority="6" stopIfTrue="1">
      <formula>AND(NOT(ISBLANK($C11)),ISBLANK(J11))</formula>
    </cfRule>
  </conditionalFormatting>
  <dataValidations count="3">
    <dataValidation type="textLength" operator="lessThan" allowBlank="1" showInputMessage="1" showErrorMessage="1" sqref="B2:D2" xr:uid="{3BCBCEA9-E87A-4054-8F2F-10B6D292EF9A}">
      <formula1>250</formula1>
    </dataValidation>
    <dataValidation type="date" allowBlank="1" showInputMessage="1" showErrorMessage="1" sqref="E3 C3" xr:uid="{BD807E72-C475-477D-9E20-B245EB41EBCB}">
      <formula1>44938</formula1>
      <formula2>73031</formula2>
    </dataValidation>
    <dataValidation type="list" allowBlank="1" showInputMessage="1" showErrorMessage="1" sqref="B11" xr:uid="{C48311DE-3989-4789-A5C2-D6462C07FF99}">
      <formula1>$B$16:$B$20</formula1>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C626D-2E9D-4FFD-A5E2-BC5DCF033075}">
  <sheetPr>
    <tabColor rgb="FF92D050"/>
  </sheetPr>
  <dimension ref="A1:X33"/>
  <sheetViews>
    <sheetView workbookViewId="0">
      <selection activeCell="D28" sqref="D28"/>
    </sheetView>
  </sheetViews>
  <sheetFormatPr defaultColWidth="9.140625" defaultRowHeight="12.75" outlineLevelCol="1" x14ac:dyDescent="0.2"/>
  <cols>
    <col min="1" max="1" width="20.7109375" customWidth="1"/>
    <col min="2" max="2" width="10.7109375" customWidth="1"/>
    <col min="3" max="3" width="22.7109375" customWidth="1"/>
    <col min="4" max="5" width="20.7109375" customWidth="1"/>
    <col min="6" max="6" width="8.42578125" customWidth="1"/>
    <col min="7" max="7" width="9" customWidth="1"/>
    <col min="8" max="8" width="11.7109375" bestFit="1" customWidth="1"/>
    <col min="9" max="9" width="29.7109375" customWidth="1"/>
    <col min="10" max="10" width="60.42578125" bestFit="1" customWidth="1"/>
    <col min="11" max="11" width="27.42578125" customWidth="1"/>
    <col min="12" max="12" width="36.42578125" bestFit="1" customWidth="1"/>
    <col min="14" max="17" width="0" hidden="1" customWidth="1" outlineLevel="1"/>
    <col min="18" max="18" width="9.140625" collapsed="1"/>
  </cols>
  <sheetData>
    <row r="1" spans="1:24" s="58" customFormat="1" ht="18" x14ac:dyDescent="0.25">
      <c r="A1" s="55" t="s">
        <v>94</v>
      </c>
      <c r="B1" s="150" t="s">
        <v>87</v>
      </c>
      <c r="C1" s="151"/>
      <c r="D1" s="151"/>
      <c r="E1" s="56"/>
      <c r="F1" s="56"/>
      <c r="G1" s="56"/>
      <c r="H1" s="56"/>
      <c r="I1" s="56"/>
      <c r="J1" s="57"/>
      <c r="K1" s="57"/>
      <c r="L1" s="57"/>
    </row>
    <row r="2" spans="1:24" s="58" customFormat="1" ht="18" x14ac:dyDescent="0.25">
      <c r="A2" s="59" t="s">
        <v>95</v>
      </c>
      <c r="B2" s="150" t="s">
        <v>126</v>
      </c>
      <c r="C2" s="151"/>
      <c r="D2" s="151"/>
      <c r="E2" s="60"/>
      <c r="F2" s="60"/>
      <c r="G2" s="60"/>
      <c r="H2" s="60"/>
      <c r="I2" s="60"/>
    </row>
    <row r="3" spans="1:24" s="58" customFormat="1" ht="36" customHeight="1" x14ac:dyDescent="0.25">
      <c r="A3" s="61" t="s">
        <v>96</v>
      </c>
      <c r="B3" s="62" t="s">
        <v>3</v>
      </c>
      <c r="C3" s="63">
        <v>45058</v>
      </c>
      <c r="D3" s="62" t="s">
        <v>4</v>
      </c>
      <c r="E3" s="63">
        <v>45088</v>
      </c>
      <c r="F3" s="64"/>
    </row>
    <row r="4" spans="1:24" s="58" customFormat="1" ht="18.75" thickBot="1" x14ac:dyDescent="0.3">
      <c r="A4" s="65"/>
      <c r="B4" s="65"/>
      <c r="C4" s="65"/>
      <c r="D4" s="65"/>
      <c r="E4" s="65"/>
      <c r="F4" s="66"/>
      <c r="G4" s="66"/>
      <c r="H4" s="66"/>
      <c r="I4" s="65"/>
      <c r="J4" s="65"/>
      <c r="K4" s="65"/>
    </row>
    <row r="5" spans="1:24" s="58" customFormat="1" ht="18.600000000000001" customHeight="1" thickBot="1" x14ac:dyDescent="0.3">
      <c r="A5" s="152" t="s">
        <v>97</v>
      </c>
      <c r="B5" s="153"/>
      <c r="C5" s="153"/>
      <c r="D5" s="153"/>
      <c r="E5" s="153"/>
      <c r="F5" s="153"/>
      <c r="G5" s="153"/>
      <c r="H5" s="153"/>
      <c r="I5" s="153"/>
      <c r="J5" s="153"/>
      <c r="K5" s="153"/>
      <c r="L5" s="154"/>
    </row>
    <row r="6" spans="1:24" s="58" customFormat="1" ht="18" x14ac:dyDescent="0.25">
      <c r="A6" s="65"/>
      <c r="B6" s="65"/>
      <c r="C6" s="65"/>
      <c r="D6" s="65"/>
      <c r="E6" s="65"/>
      <c r="F6" s="66"/>
      <c r="G6" s="66"/>
      <c r="H6" s="66"/>
      <c r="I6" s="65"/>
      <c r="J6" s="65"/>
      <c r="K6" s="65"/>
      <c r="L6" s="67"/>
    </row>
    <row r="7" spans="1:24" s="58" customFormat="1" ht="18" x14ac:dyDescent="0.25">
      <c r="A7" s="155" t="s">
        <v>98</v>
      </c>
      <c r="B7" s="68" t="s">
        <v>6</v>
      </c>
      <c r="C7" s="68" t="s">
        <v>7</v>
      </c>
      <c r="D7" s="68" t="s">
        <v>6</v>
      </c>
      <c r="E7" s="68" t="s">
        <v>9</v>
      </c>
      <c r="F7" s="158" t="s">
        <v>99</v>
      </c>
      <c r="G7" s="159"/>
      <c r="H7" s="160"/>
      <c r="I7" s="161" t="s">
        <v>100</v>
      </c>
      <c r="J7" s="161" t="s">
        <v>101</v>
      </c>
      <c r="K7" s="164" t="s">
        <v>102</v>
      </c>
      <c r="L7" s="167" t="s">
        <v>13</v>
      </c>
      <c r="M7" s="69"/>
      <c r="N7" s="69"/>
      <c r="O7" s="69"/>
      <c r="P7" s="69"/>
      <c r="Q7" s="69"/>
      <c r="R7" s="69"/>
      <c r="S7" s="69"/>
      <c r="T7" s="69"/>
      <c r="U7" s="69"/>
      <c r="V7" s="69"/>
      <c r="W7" s="69"/>
      <c r="X7" s="69"/>
    </row>
    <row r="8" spans="1:24" s="58" customFormat="1" ht="18" x14ac:dyDescent="0.25">
      <c r="A8" s="156"/>
      <c r="B8" s="70" t="s">
        <v>14</v>
      </c>
      <c r="C8" s="70" t="s">
        <v>15</v>
      </c>
      <c r="D8" s="70" t="s">
        <v>15</v>
      </c>
      <c r="E8" s="70" t="s">
        <v>15</v>
      </c>
      <c r="F8" s="170" t="s">
        <v>103</v>
      </c>
      <c r="G8" s="171"/>
      <c r="H8" s="172"/>
      <c r="I8" s="162"/>
      <c r="J8" s="162"/>
      <c r="K8" s="165"/>
      <c r="L8" s="168"/>
      <c r="M8" s="69"/>
      <c r="N8" s="69"/>
      <c r="O8" s="69"/>
      <c r="P8" s="69"/>
      <c r="Q8" s="69"/>
      <c r="R8" s="69"/>
      <c r="S8" s="69"/>
      <c r="T8" s="69"/>
      <c r="U8" s="69"/>
      <c r="V8" s="69"/>
      <c r="W8" s="69"/>
      <c r="X8" s="69"/>
    </row>
    <row r="9" spans="1:24" s="58" customFormat="1" ht="17.45" customHeight="1" x14ac:dyDescent="0.25">
      <c r="A9" s="157"/>
      <c r="B9" s="71"/>
      <c r="C9" s="71" t="s">
        <v>18</v>
      </c>
      <c r="D9" s="71" t="s">
        <v>18</v>
      </c>
      <c r="E9" s="71" t="s">
        <v>18</v>
      </c>
      <c r="F9" s="173"/>
      <c r="G9" s="174"/>
      <c r="H9" s="175"/>
      <c r="I9" s="163"/>
      <c r="J9" s="163"/>
      <c r="K9" s="166"/>
      <c r="L9" s="169"/>
    </row>
    <row r="10" spans="1:24" s="58" customFormat="1" ht="18" x14ac:dyDescent="0.25">
      <c r="A10" s="72"/>
      <c r="B10" s="71"/>
      <c r="C10" s="71"/>
      <c r="D10" s="71"/>
      <c r="E10" s="71"/>
      <c r="F10" s="71"/>
      <c r="G10" s="71"/>
      <c r="H10" s="71"/>
      <c r="I10" s="71"/>
      <c r="J10" s="73"/>
      <c r="K10" s="74"/>
      <c r="L10" s="74"/>
    </row>
    <row r="11" spans="1:24" s="58" customFormat="1" ht="18.75" x14ac:dyDescent="0.3">
      <c r="A11" s="105">
        <v>45064</v>
      </c>
      <c r="B11" s="76" t="s">
        <v>27</v>
      </c>
      <c r="C11" s="106">
        <v>6</v>
      </c>
      <c r="D11" s="106">
        <v>1</v>
      </c>
      <c r="E11" s="106">
        <v>5</v>
      </c>
      <c r="F11" s="84">
        <v>570</v>
      </c>
      <c r="G11" s="86">
        <v>2001</v>
      </c>
      <c r="H11" s="85"/>
      <c r="I11" s="81" t="s">
        <v>137</v>
      </c>
      <c r="J11" s="82" t="s">
        <v>138</v>
      </c>
      <c r="K11" s="82" t="s">
        <v>108</v>
      </c>
      <c r="L11" s="82" t="s">
        <v>125</v>
      </c>
      <c r="N11" s="58" t="b">
        <f>OR(F11&lt;100,LEN(F11)=2)</f>
        <v>0</v>
      </c>
      <c r="O11" s="58" t="b">
        <f>OR(G11&lt;1000,LEN(G11)=3)</f>
        <v>0</v>
      </c>
      <c r="P11" s="58" t="b">
        <f>IF(H11&lt;1000,TRUE)</f>
        <v>1</v>
      </c>
      <c r="Q11" s="58" t="e">
        <f>OR(#REF!&lt;100000,LEN(#REF!)=5)</f>
        <v>#REF!</v>
      </c>
    </row>
    <row r="12" spans="1:24" s="58" customFormat="1" ht="18.75" x14ac:dyDescent="0.3">
      <c r="A12" s="105">
        <v>45085</v>
      </c>
      <c r="B12" s="76" t="s">
        <v>27</v>
      </c>
      <c r="C12" s="106">
        <v>89.97</v>
      </c>
      <c r="D12" s="106">
        <v>15</v>
      </c>
      <c r="E12" s="106">
        <v>74.97</v>
      </c>
      <c r="F12" s="84">
        <v>500</v>
      </c>
      <c r="G12" s="86">
        <v>4202</v>
      </c>
      <c r="H12" s="85"/>
      <c r="I12" s="81" t="s">
        <v>139</v>
      </c>
      <c r="J12" s="82" t="s">
        <v>140</v>
      </c>
      <c r="K12" s="82" t="s">
        <v>141</v>
      </c>
      <c r="L12" s="82" t="s">
        <v>125</v>
      </c>
    </row>
    <row r="13" spans="1:24" s="58" customFormat="1" ht="18.75" x14ac:dyDescent="0.3">
      <c r="A13" s="105"/>
      <c r="B13" s="76"/>
      <c r="C13" s="106"/>
      <c r="D13" s="106"/>
      <c r="E13" s="106"/>
      <c r="F13" s="84"/>
      <c r="G13" s="86"/>
      <c r="H13" s="85"/>
      <c r="I13" s="81"/>
      <c r="J13" s="82"/>
      <c r="K13" s="82"/>
      <c r="L13" s="82"/>
    </row>
    <row r="14" spans="1:24" s="58" customFormat="1" ht="18.75" x14ac:dyDescent="0.3">
      <c r="A14" s="105"/>
      <c r="B14" s="76"/>
      <c r="C14" s="106"/>
      <c r="D14" s="106"/>
      <c r="E14" s="106"/>
      <c r="F14" s="84"/>
      <c r="G14" s="86"/>
      <c r="H14" s="85"/>
      <c r="I14" s="81"/>
      <c r="J14" s="82"/>
      <c r="K14" s="82"/>
      <c r="L14" s="82"/>
    </row>
    <row r="15" spans="1:24" s="58" customFormat="1" ht="18.75" x14ac:dyDescent="0.3">
      <c r="A15" s="105"/>
      <c r="B15" s="76"/>
      <c r="C15" s="106"/>
      <c r="D15" s="106"/>
      <c r="E15" s="106"/>
      <c r="F15" s="84"/>
      <c r="G15" s="86"/>
      <c r="H15" s="85"/>
      <c r="I15" s="81"/>
      <c r="J15" s="82"/>
      <c r="K15" s="82"/>
      <c r="L15" s="82"/>
    </row>
    <row r="16" spans="1:24" s="58" customFormat="1" ht="18.75" x14ac:dyDescent="0.3">
      <c r="A16" s="105"/>
      <c r="B16" s="76"/>
      <c r="C16" s="106"/>
      <c r="D16" s="106"/>
      <c r="E16" s="106"/>
      <c r="F16" s="84"/>
      <c r="G16" s="86"/>
      <c r="H16" s="85"/>
      <c r="I16" s="81"/>
      <c r="J16" s="82"/>
      <c r="K16" s="82"/>
      <c r="L16" s="82"/>
    </row>
    <row r="17" spans="1:17" s="58" customFormat="1" ht="18.75" x14ac:dyDescent="0.3">
      <c r="A17" s="105"/>
      <c r="B17" s="76"/>
      <c r="C17" s="106"/>
      <c r="D17" s="106"/>
      <c r="E17" s="106"/>
      <c r="F17" s="84"/>
      <c r="G17" s="86"/>
      <c r="H17" s="85"/>
      <c r="I17" s="81"/>
      <c r="J17" s="82"/>
      <c r="K17" s="82"/>
      <c r="L17" s="82"/>
    </row>
    <row r="18" spans="1:17" s="58" customFormat="1" ht="18.75" x14ac:dyDescent="0.3">
      <c r="A18" s="105"/>
      <c r="B18" s="76"/>
      <c r="C18" s="106"/>
      <c r="D18" s="106"/>
      <c r="E18" s="106"/>
      <c r="F18" s="84"/>
      <c r="G18" s="86"/>
      <c r="H18" s="85"/>
      <c r="I18" s="81"/>
      <c r="J18" s="82"/>
      <c r="K18" s="82"/>
      <c r="L18" s="82"/>
    </row>
    <row r="19" spans="1:17" s="58" customFormat="1" ht="18.75" x14ac:dyDescent="0.3">
      <c r="A19" s="105"/>
      <c r="B19" s="76"/>
      <c r="C19" s="106"/>
      <c r="D19" s="106"/>
      <c r="E19" s="106"/>
      <c r="F19" s="84"/>
      <c r="G19" s="86"/>
      <c r="H19" s="85"/>
      <c r="I19" s="81"/>
      <c r="J19" s="82"/>
      <c r="K19" s="82"/>
      <c r="L19" s="82"/>
    </row>
    <row r="20" spans="1:17" s="58" customFormat="1" ht="18.75" x14ac:dyDescent="0.3">
      <c r="A20" s="105"/>
      <c r="B20" s="76"/>
      <c r="C20" s="106"/>
      <c r="D20" s="106"/>
      <c r="E20" s="106"/>
      <c r="F20" s="139"/>
      <c r="G20" s="140"/>
      <c r="H20" s="141"/>
      <c r="I20" s="81"/>
      <c r="J20" s="82"/>
      <c r="K20" s="82"/>
      <c r="L20" s="82"/>
      <c r="N20" s="58" t="b">
        <f>OR(F20&lt;100,LEN(F20)=2)</f>
        <v>1</v>
      </c>
      <c r="O20" s="58" t="b">
        <f>OR(G20&lt;1000,LEN(G20)=3)</f>
        <v>1</v>
      </c>
      <c r="P20" s="58" t="b">
        <f>IF(H20&lt;1000,TRUE)</f>
        <v>1</v>
      </c>
      <c r="Q20" s="58" t="e">
        <f>OR(#REF!&lt;100000,LEN(#REF!)=5)</f>
        <v>#REF!</v>
      </c>
    </row>
    <row r="21" spans="1:17" s="58" customFormat="1" ht="18.75" x14ac:dyDescent="0.3">
      <c r="A21" s="105"/>
      <c r="B21" s="76"/>
      <c r="C21" s="106"/>
      <c r="D21" s="106"/>
      <c r="E21" s="106"/>
      <c r="F21" s="139"/>
      <c r="G21" s="140"/>
      <c r="H21" s="141"/>
      <c r="I21" s="81"/>
      <c r="J21" s="82"/>
      <c r="K21" s="82"/>
      <c r="L21" s="82"/>
      <c r="N21" s="58" t="b">
        <f>OR(F21&lt;100,LEN(F21)=2)</f>
        <v>1</v>
      </c>
      <c r="O21" s="58" t="b">
        <f>OR(G21&lt;1000,LEN(G21)=3)</f>
        <v>1</v>
      </c>
      <c r="P21" s="58" t="b">
        <f>IF(H21&lt;1000,TRUE)</f>
        <v>1</v>
      </c>
      <c r="Q21" s="58" t="e">
        <f>OR(#REF!&lt;100000,LEN(#REF!)=5)</f>
        <v>#REF!</v>
      </c>
    </row>
    <row r="22" spans="1:17" s="58" customFormat="1" ht="18.75" thickBot="1" x14ac:dyDescent="0.3">
      <c r="A22" s="142" t="s">
        <v>104</v>
      </c>
      <c r="B22" s="143"/>
      <c r="C22" s="87">
        <f>SUM(C11:C21)</f>
        <v>95.97</v>
      </c>
      <c r="D22" s="87">
        <f>SUM(D11:D21)</f>
        <v>16</v>
      </c>
      <c r="E22" s="87">
        <f>SUM(E11:E21)</f>
        <v>79.97</v>
      </c>
      <c r="F22" s="144"/>
      <c r="G22" s="145"/>
      <c r="H22" s="146"/>
      <c r="I22" s="88"/>
      <c r="J22" s="89"/>
      <c r="K22" s="90"/>
      <c r="L22" s="91"/>
    </row>
    <row r="25" spans="1:17" s="92" customFormat="1" ht="15.75" x14ac:dyDescent="0.25">
      <c r="B25" s="147" t="s">
        <v>105</v>
      </c>
      <c r="C25" s="148"/>
    </row>
    <row r="26" spans="1:17" s="92" customFormat="1" ht="15" x14ac:dyDescent="0.2">
      <c r="B26" s="93" t="s">
        <v>24</v>
      </c>
      <c r="C26" s="94" t="s">
        <v>25</v>
      </c>
    </row>
    <row r="27" spans="1:17" s="92" customFormat="1" ht="15" x14ac:dyDescent="0.2">
      <c r="B27" s="93" t="s">
        <v>19</v>
      </c>
      <c r="C27" s="94" t="s">
        <v>26</v>
      </c>
    </row>
    <row r="28" spans="1:17" s="92" customFormat="1" ht="15" x14ac:dyDescent="0.2">
      <c r="B28" s="93" t="s">
        <v>27</v>
      </c>
      <c r="C28" s="94" t="s">
        <v>106</v>
      </c>
    </row>
    <row r="29" spans="1:17" s="92" customFormat="1" ht="15" x14ac:dyDescent="0.2">
      <c r="B29" s="93" t="s">
        <v>84</v>
      </c>
      <c r="C29" s="94" t="s">
        <v>107</v>
      </c>
    </row>
    <row r="30" spans="1:17" s="92" customFormat="1" ht="15" x14ac:dyDescent="0.2">
      <c r="B30" s="95" t="s">
        <v>21</v>
      </c>
      <c r="C30" s="96" t="s">
        <v>29</v>
      </c>
    </row>
    <row r="33" spans="2:3" x14ac:dyDescent="0.2">
      <c r="B33" s="149"/>
      <c r="C33" s="149"/>
    </row>
  </sheetData>
  <mergeCells count="16">
    <mergeCell ref="B1:D1"/>
    <mergeCell ref="B2:D2"/>
    <mergeCell ref="A5:L5"/>
    <mergeCell ref="A7:A9"/>
    <mergeCell ref="F7:H7"/>
    <mergeCell ref="I7:I9"/>
    <mergeCell ref="J7:J9"/>
    <mergeCell ref="K7:K9"/>
    <mergeCell ref="L7:L9"/>
    <mergeCell ref="F8:H9"/>
    <mergeCell ref="B33:C33"/>
    <mergeCell ref="F20:H20"/>
    <mergeCell ref="F21:H21"/>
    <mergeCell ref="A22:B22"/>
    <mergeCell ref="F22:H22"/>
    <mergeCell ref="B25:C25"/>
  </mergeCells>
  <conditionalFormatting sqref="A11:A21">
    <cfRule type="expression" dxfId="134" priority="2" stopIfTrue="1">
      <formula>AND(NOT(ISBLANK(C11)),ISBLANK(A11))</formula>
    </cfRule>
  </conditionalFormatting>
  <conditionalFormatting sqref="B11:B21">
    <cfRule type="expression" dxfId="133" priority="1" stopIfTrue="1">
      <formula>AND(NOT(ISBLANK(C11)),ISBLANK(B11))</formula>
    </cfRule>
  </conditionalFormatting>
  <conditionalFormatting sqref="B1:D2">
    <cfRule type="expression" dxfId="132" priority="8" stopIfTrue="1">
      <formula>ISBLANK(B1)</formula>
    </cfRule>
  </conditionalFormatting>
  <conditionalFormatting sqref="C3">
    <cfRule type="expression" dxfId="131" priority="7" stopIfTrue="1">
      <formula>ISBLANK(C3)</formula>
    </cfRule>
  </conditionalFormatting>
  <conditionalFormatting sqref="E3">
    <cfRule type="expression" dxfId="130" priority="3" stopIfTrue="1">
      <formula>ISBLANK(E3)</formula>
    </cfRule>
  </conditionalFormatting>
  <conditionalFormatting sqref="I11:I21">
    <cfRule type="expression" priority="4" stopIfTrue="1">
      <formula>AND(SUM($N11:$R11)&gt;0,NOT(ISBLANK(I11)))</formula>
    </cfRule>
    <cfRule type="expression" dxfId="129" priority="5" stopIfTrue="1">
      <formula>SUM($N11:$R11)&gt;0</formula>
    </cfRule>
  </conditionalFormatting>
  <conditionalFormatting sqref="J11:L21">
    <cfRule type="expression" dxfId="128" priority="6" stopIfTrue="1">
      <formula>AND(NOT(ISBLANK($C11)),ISBLANK(J11))</formula>
    </cfRule>
  </conditionalFormatting>
  <dataValidations count="3">
    <dataValidation type="list" allowBlank="1" showInputMessage="1" showErrorMessage="1" sqref="B11:B21" xr:uid="{054C3870-1C32-4BAA-BE54-D56BCFBDFC52}">
      <formula1>$B$26:$B$30</formula1>
    </dataValidation>
    <dataValidation type="textLength" operator="lessThan" allowBlank="1" showInputMessage="1" showErrorMessage="1" sqref="B2:D2" xr:uid="{79754618-8BCC-4741-B954-613AA4B484EB}">
      <formula1>250</formula1>
    </dataValidation>
    <dataValidation type="date" allowBlank="1" showInputMessage="1" showErrorMessage="1" sqref="E3 C3" xr:uid="{AE46D27C-E2BE-4BF0-BE3D-5DBB0410F94F}">
      <formula1>44938</formula1>
      <formula2>73031</formula2>
    </dataValidation>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170FB-1412-41BF-BFF4-80D085E93050}">
  <sheetPr>
    <tabColor rgb="FF92D050"/>
  </sheetPr>
  <dimension ref="A1:X32"/>
  <sheetViews>
    <sheetView workbookViewId="0">
      <selection activeCell="A10" sqref="A10:XFD10"/>
    </sheetView>
  </sheetViews>
  <sheetFormatPr defaultColWidth="9.140625" defaultRowHeight="12.75" outlineLevelCol="1" x14ac:dyDescent="0.2"/>
  <cols>
    <col min="1" max="1" width="20.7109375" customWidth="1"/>
    <col min="2" max="2" width="10.7109375" customWidth="1"/>
    <col min="3" max="3" width="22.7109375" customWidth="1"/>
    <col min="4" max="5" width="20.7109375" customWidth="1"/>
    <col min="6" max="6" width="8.42578125" customWidth="1"/>
    <col min="7" max="7" width="9" customWidth="1"/>
    <col min="8" max="8" width="11.7109375" bestFit="1" customWidth="1"/>
    <col min="9" max="9" width="29.7109375" customWidth="1"/>
    <col min="10" max="10" width="60.42578125" bestFit="1" customWidth="1"/>
    <col min="11" max="11" width="27.42578125" customWidth="1"/>
    <col min="12" max="12" width="36.42578125" bestFit="1" customWidth="1"/>
    <col min="14" max="17" width="0" hidden="1" customWidth="1" outlineLevel="1"/>
    <col min="18" max="18" width="9.140625" collapsed="1"/>
  </cols>
  <sheetData>
    <row r="1" spans="1:24" s="58" customFormat="1" ht="18" x14ac:dyDescent="0.25">
      <c r="A1" s="55" t="s">
        <v>94</v>
      </c>
      <c r="B1" s="150" t="s">
        <v>87</v>
      </c>
      <c r="C1" s="151"/>
      <c r="D1" s="151"/>
      <c r="E1" s="56"/>
      <c r="F1" s="56"/>
      <c r="G1" s="56"/>
      <c r="H1" s="56"/>
      <c r="I1" s="56"/>
      <c r="J1" s="57"/>
      <c r="K1" s="57"/>
      <c r="L1" s="57"/>
    </row>
    <row r="2" spans="1:24" s="58" customFormat="1" ht="18" x14ac:dyDescent="0.25">
      <c r="A2" s="59" t="s">
        <v>95</v>
      </c>
      <c r="B2" s="150" t="s">
        <v>126</v>
      </c>
      <c r="C2" s="151"/>
      <c r="D2" s="151"/>
      <c r="E2" s="60"/>
      <c r="F2" s="60"/>
      <c r="G2" s="60"/>
      <c r="H2" s="60"/>
      <c r="I2" s="60"/>
    </row>
    <row r="3" spans="1:24" s="58" customFormat="1" ht="36" x14ac:dyDescent="0.25">
      <c r="A3" s="61" t="s">
        <v>96</v>
      </c>
      <c r="B3" s="62" t="s">
        <v>3</v>
      </c>
      <c r="C3" s="63">
        <v>45058</v>
      </c>
      <c r="D3" s="62" t="s">
        <v>4</v>
      </c>
      <c r="E3" s="63">
        <v>45088</v>
      </c>
      <c r="F3" s="64"/>
    </row>
    <row r="4" spans="1:24" s="58" customFormat="1" ht="18.75" thickBot="1" x14ac:dyDescent="0.3">
      <c r="A4" s="65"/>
      <c r="B4" s="65"/>
      <c r="C4" s="65"/>
      <c r="D4" s="65"/>
      <c r="E4" s="65"/>
      <c r="F4" s="66"/>
      <c r="G4" s="66"/>
      <c r="H4" s="66"/>
      <c r="I4" s="65"/>
      <c r="J4" s="65"/>
      <c r="K4" s="65"/>
    </row>
    <row r="5" spans="1:24" s="58" customFormat="1" ht="18.75" thickBot="1" x14ac:dyDescent="0.3">
      <c r="A5" s="152" t="s">
        <v>97</v>
      </c>
      <c r="B5" s="153"/>
      <c r="C5" s="153"/>
      <c r="D5" s="153"/>
      <c r="E5" s="153"/>
      <c r="F5" s="153"/>
      <c r="G5" s="153"/>
      <c r="H5" s="153"/>
      <c r="I5" s="153"/>
      <c r="J5" s="153"/>
      <c r="K5" s="153"/>
      <c r="L5" s="154"/>
    </row>
    <row r="6" spans="1:24" s="58" customFormat="1" ht="18" x14ac:dyDescent="0.25">
      <c r="A6" s="65"/>
      <c r="B6" s="65"/>
      <c r="C6" s="65"/>
      <c r="D6" s="65"/>
      <c r="E6" s="65"/>
      <c r="F6" s="66"/>
      <c r="G6" s="66"/>
      <c r="H6" s="66"/>
      <c r="I6" s="65"/>
      <c r="J6" s="65"/>
      <c r="K6" s="65"/>
      <c r="L6" s="67"/>
    </row>
    <row r="7" spans="1:24" s="58" customFormat="1" ht="18" x14ac:dyDescent="0.25">
      <c r="A7" s="155" t="s">
        <v>98</v>
      </c>
      <c r="B7" s="68" t="s">
        <v>6</v>
      </c>
      <c r="C7" s="68" t="s">
        <v>7</v>
      </c>
      <c r="D7" s="68" t="s">
        <v>6</v>
      </c>
      <c r="E7" s="68" t="s">
        <v>9</v>
      </c>
      <c r="F7" s="158" t="s">
        <v>99</v>
      </c>
      <c r="G7" s="159"/>
      <c r="H7" s="160"/>
      <c r="I7" s="161" t="s">
        <v>100</v>
      </c>
      <c r="J7" s="161" t="s">
        <v>101</v>
      </c>
      <c r="K7" s="164" t="s">
        <v>102</v>
      </c>
      <c r="L7" s="167" t="s">
        <v>13</v>
      </c>
      <c r="M7" s="69"/>
      <c r="N7" s="69"/>
      <c r="O7" s="69"/>
      <c r="P7" s="69"/>
      <c r="Q7" s="69"/>
      <c r="R7" s="69"/>
      <c r="S7" s="69"/>
      <c r="T7" s="69"/>
      <c r="U7" s="69"/>
      <c r="V7" s="69"/>
      <c r="W7" s="69"/>
      <c r="X7" s="69"/>
    </row>
    <row r="8" spans="1:24" s="58" customFormat="1" ht="18" x14ac:dyDescent="0.25">
      <c r="A8" s="156"/>
      <c r="B8" s="70" t="s">
        <v>14</v>
      </c>
      <c r="C8" s="70" t="s">
        <v>15</v>
      </c>
      <c r="D8" s="70" t="s">
        <v>15</v>
      </c>
      <c r="E8" s="70" t="s">
        <v>15</v>
      </c>
      <c r="F8" s="170" t="s">
        <v>103</v>
      </c>
      <c r="G8" s="171"/>
      <c r="H8" s="172"/>
      <c r="I8" s="162"/>
      <c r="J8" s="162"/>
      <c r="K8" s="165"/>
      <c r="L8" s="168"/>
      <c r="M8" s="69"/>
      <c r="N8" s="69"/>
      <c r="O8" s="69"/>
      <c r="P8" s="69"/>
      <c r="Q8" s="69"/>
      <c r="R8" s="69"/>
      <c r="S8" s="69"/>
      <c r="T8" s="69"/>
      <c r="U8" s="69"/>
      <c r="V8" s="69"/>
      <c r="W8" s="69"/>
      <c r="X8" s="69"/>
    </row>
    <row r="9" spans="1:24" s="58" customFormat="1" ht="18" x14ac:dyDescent="0.25">
      <c r="A9" s="157"/>
      <c r="B9" s="71"/>
      <c r="C9" s="71" t="s">
        <v>18</v>
      </c>
      <c r="D9" s="71" t="s">
        <v>18</v>
      </c>
      <c r="E9" s="71" t="s">
        <v>18</v>
      </c>
      <c r="F9" s="173"/>
      <c r="G9" s="174"/>
      <c r="H9" s="175"/>
      <c r="I9" s="163"/>
      <c r="J9" s="163"/>
      <c r="K9" s="166"/>
      <c r="L9" s="169"/>
    </row>
    <row r="10" spans="1:24" s="58" customFormat="1" ht="18.75" x14ac:dyDescent="0.3">
      <c r="A10" s="75">
        <v>45057</v>
      </c>
      <c r="B10" s="103" t="s">
        <v>27</v>
      </c>
      <c r="C10" s="77">
        <v>32.5</v>
      </c>
      <c r="D10" s="77">
        <v>5.41</v>
      </c>
      <c r="E10" s="77">
        <v>27.09</v>
      </c>
      <c r="F10" s="84">
        <v>500</v>
      </c>
      <c r="G10" s="86">
        <v>4202</v>
      </c>
      <c r="H10" s="85"/>
      <c r="I10" s="81" t="s">
        <v>209</v>
      </c>
      <c r="J10" s="82" t="s">
        <v>210</v>
      </c>
      <c r="K10" s="83" t="s">
        <v>211</v>
      </c>
      <c r="L10" s="83" t="s">
        <v>135</v>
      </c>
      <c r="N10" s="58" t="b">
        <f>OR(F10&lt;100,LEN(F10)=2)</f>
        <v>0</v>
      </c>
      <c r="O10" s="58" t="b">
        <f>OR(G10&lt;1000,LEN(G10)=3)</f>
        <v>0</v>
      </c>
      <c r="P10" s="58" t="b">
        <f>IF(H10&lt;1000,TRUE)</f>
        <v>1</v>
      </c>
      <c r="Q10" s="58" t="e">
        <f>OR(#REF!&lt;100000,LEN(#REF!)=5)</f>
        <v>#REF!</v>
      </c>
    </row>
    <row r="11" spans="1:24" s="58" customFormat="1" ht="18.75" x14ac:dyDescent="0.3">
      <c r="A11" s="75">
        <v>45062</v>
      </c>
      <c r="B11" s="103" t="s">
        <v>27</v>
      </c>
      <c r="C11" s="77">
        <v>104.45</v>
      </c>
      <c r="D11" s="77">
        <v>17.41</v>
      </c>
      <c r="E11" s="77">
        <v>87.04</v>
      </c>
      <c r="F11" s="84">
        <v>500</v>
      </c>
      <c r="G11" s="86">
        <v>4001</v>
      </c>
      <c r="H11" s="85"/>
      <c r="I11" s="81" t="s">
        <v>126</v>
      </c>
      <c r="J11" s="82" t="s">
        <v>212</v>
      </c>
      <c r="K11" s="83" t="s">
        <v>213</v>
      </c>
      <c r="L11" s="83" t="s">
        <v>135</v>
      </c>
    </row>
    <row r="12" spans="1:24" s="58" customFormat="1" ht="18.75" x14ac:dyDescent="0.3">
      <c r="A12" s="75">
        <v>45081</v>
      </c>
      <c r="B12" s="103" t="s">
        <v>27</v>
      </c>
      <c r="C12" s="77">
        <v>34.14</v>
      </c>
      <c r="D12" s="77">
        <v>5.7</v>
      </c>
      <c r="E12" s="77">
        <v>28.44</v>
      </c>
      <c r="F12" s="84">
        <v>570</v>
      </c>
      <c r="G12" s="86">
        <v>2001</v>
      </c>
      <c r="H12" s="85"/>
      <c r="I12" s="81" t="s">
        <v>126</v>
      </c>
      <c r="J12" s="82" t="s">
        <v>214</v>
      </c>
      <c r="K12" s="83" t="s">
        <v>20</v>
      </c>
      <c r="L12" s="83" t="s">
        <v>109</v>
      </c>
    </row>
    <row r="13" spans="1:24" s="58" customFormat="1" ht="18.75" x14ac:dyDescent="0.3">
      <c r="A13" s="75">
        <v>45082</v>
      </c>
      <c r="B13" s="103" t="s">
        <v>27</v>
      </c>
      <c r="C13" s="77">
        <v>45.53</v>
      </c>
      <c r="D13" s="77">
        <v>7.59</v>
      </c>
      <c r="E13" s="77">
        <v>37.94</v>
      </c>
      <c r="F13" s="84">
        <v>570</v>
      </c>
      <c r="G13" s="86">
        <v>2001</v>
      </c>
      <c r="H13" s="85"/>
      <c r="I13" s="81" t="s">
        <v>126</v>
      </c>
      <c r="J13" s="82" t="s">
        <v>215</v>
      </c>
      <c r="K13" s="83" t="s">
        <v>216</v>
      </c>
      <c r="L13" s="83" t="s">
        <v>135</v>
      </c>
    </row>
    <row r="14" spans="1:24" s="58" customFormat="1" ht="18.75" x14ac:dyDescent="0.3">
      <c r="A14" s="75">
        <v>45085</v>
      </c>
      <c r="B14" s="103" t="s">
        <v>27</v>
      </c>
      <c r="C14" s="77">
        <v>190.74</v>
      </c>
      <c r="D14" s="77">
        <v>31.79</v>
      </c>
      <c r="E14" s="77">
        <v>158.94999999999999</v>
      </c>
      <c r="F14" s="84">
        <v>527</v>
      </c>
      <c r="G14" s="86">
        <v>4001</v>
      </c>
      <c r="H14" s="85"/>
      <c r="I14" s="81" t="s">
        <v>217</v>
      </c>
      <c r="J14" s="82" t="s">
        <v>218</v>
      </c>
      <c r="K14" s="83" t="s">
        <v>219</v>
      </c>
      <c r="L14" s="83" t="s">
        <v>161</v>
      </c>
    </row>
    <row r="15" spans="1:24" s="58" customFormat="1" ht="18.75" x14ac:dyDescent="0.3">
      <c r="A15" s="75"/>
      <c r="B15" s="103"/>
      <c r="C15" s="77"/>
      <c r="D15" s="77"/>
      <c r="E15" s="77"/>
      <c r="F15" s="84"/>
      <c r="G15" s="86"/>
      <c r="H15" s="85"/>
      <c r="I15" s="81"/>
      <c r="J15" s="82"/>
      <c r="K15" s="83"/>
      <c r="L15" s="83"/>
    </row>
    <row r="16" spans="1:24" s="58" customFormat="1" ht="18.75" x14ac:dyDescent="0.3">
      <c r="A16" s="75"/>
      <c r="B16" s="76"/>
      <c r="C16" s="77"/>
      <c r="D16" s="77"/>
      <c r="E16" s="77"/>
      <c r="F16" s="84"/>
      <c r="G16" s="86"/>
      <c r="H16" s="85"/>
      <c r="I16" s="81"/>
      <c r="J16" s="82"/>
      <c r="K16" s="83"/>
      <c r="L16" s="83"/>
    </row>
    <row r="17" spans="1:17" s="58" customFormat="1" ht="18.75" x14ac:dyDescent="0.3">
      <c r="A17" s="75"/>
      <c r="B17" s="76"/>
      <c r="C17" s="77"/>
      <c r="D17" s="77"/>
      <c r="E17" s="77"/>
      <c r="F17" s="84"/>
      <c r="G17" s="86"/>
      <c r="H17" s="85"/>
      <c r="I17" s="81"/>
      <c r="J17" s="82"/>
      <c r="K17" s="83"/>
      <c r="L17" s="83"/>
    </row>
    <row r="18" spans="1:17" s="58" customFormat="1" ht="18.75" x14ac:dyDescent="0.3">
      <c r="A18" s="75"/>
      <c r="B18" s="76"/>
      <c r="C18" s="77"/>
      <c r="D18" s="77"/>
      <c r="E18" s="77"/>
      <c r="F18" s="84"/>
      <c r="G18" s="86"/>
      <c r="H18" s="85"/>
      <c r="I18" s="81"/>
      <c r="J18" s="82"/>
      <c r="K18" s="83"/>
      <c r="L18" s="83"/>
    </row>
    <row r="19" spans="1:17" s="58" customFormat="1" ht="18.75" x14ac:dyDescent="0.3">
      <c r="A19" s="75"/>
      <c r="B19" s="76"/>
      <c r="C19" s="77"/>
      <c r="D19" s="77"/>
      <c r="E19" s="77"/>
      <c r="F19" s="139"/>
      <c r="G19" s="140"/>
      <c r="H19" s="141"/>
      <c r="I19" s="81"/>
      <c r="J19" s="82"/>
      <c r="K19" s="83"/>
      <c r="L19" s="83"/>
      <c r="N19" s="58" t="b">
        <f>OR(F19&lt;100,LEN(F19)=2)</f>
        <v>1</v>
      </c>
      <c r="O19" s="58" t="b">
        <f>OR(G19&lt;1000,LEN(G19)=3)</f>
        <v>1</v>
      </c>
      <c r="P19" s="58" t="b">
        <f>IF(H19&lt;1000,TRUE)</f>
        <v>1</v>
      </c>
      <c r="Q19" s="58" t="e">
        <f>OR(#REF!&lt;100000,LEN(#REF!)=5)</f>
        <v>#REF!</v>
      </c>
    </row>
    <row r="20" spans="1:17" s="58" customFormat="1" ht="18.75" x14ac:dyDescent="0.3">
      <c r="A20" s="75"/>
      <c r="B20" s="76"/>
      <c r="C20" s="77"/>
      <c r="D20" s="77"/>
      <c r="E20" s="77"/>
      <c r="F20" s="139"/>
      <c r="G20" s="140"/>
      <c r="H20" s="141"/>
      <c r="I20" s="81"/>
      <c r="J20" s="82"/>
      <c r="K20" s="83"/>
      <c r="L20" s="83"/>
      <c r="N20" s="58" t="b">
        <f>OR(F20&lt;100,LEN(F20)=2)</f>
        <v>1</v>
      </c>
      <c r="O20" s="58" t="b">
        <f>OR(G20&lt;1000,LEN(G20)=3)</f>
        <v>1</v>
      </c>
      <c r="P20" s="58" t="b">
        <f>IF(H20&lt;1000,TRUE)</f>
        <v>1</v>
      </c>
      <c r="Q20" s="58" t="e">
        <f>OR(#REF!&lt;100000,LEN(#REF!)=5)</f>
        <v>#REF!</v>
      </c>
    </row>
    <row r="21" spans="1:17" s="58" customFormat="1" ht="18.75" thickBot="1" x14ac:dyDescent="0.3">
      <c r="A21" s="142" t="s">
        <v>104</v>
      </c>
      <c r="B21" s="143"/>
      <c r="C21" s="87">
        <f>SUM(C10:C20)</f>
        <v>407.36</v>
      </c>
      <c r="D21" s="87">
        <f>SUM(D10:D20)</f>
        <v>67.900000000000006</v>
      </c>
      <c r="E21" s="87">
        <f>SUM(E10:E20)</f>
        <v>339.46000000000004</v>
      </c>
      <c r="F21" s="144"/>
      <c r="G21" s="145"/>
      <c r="H21" s="146"/>
      <c r="I21" s="88"/>
      <c r="J21" s="89"/>
      <c r="K21" s="90"/>
      <c r="L21" s="91"/>
    </row>
    <row r="24" spans="1:17" s="92" customFormat="1" ht="15.75" x14ac:dyDescent="0.25">
      <c r="B24" s="147" t="s">
        <v>105</v>
      </c>
      <c r="C24" s="148"/>
    </row>
    <row r="25" spans="1:17" s="92" customFormat="1" ht="15" x14ac:dyDescent="0.2">
      <c r="B25" s="93" t="s">
        <v>24</v>
      </c>
      <c r="C25" s="94" t="s">
        <v>25</v>
      </c>
    </row>
    <row r="26" spans="1:17" s="92" customFormat="1" ht="15" x14ac:dyDescent="0.2">
      <c r="B26" s="93" t="s">
        <v>19</v>
      </c>
      <c r="C26" s="94" t="s">
        <v>26</v>
      </c>
    </row>
    <row r="27" spans="1:17" s="92" customFormat="1" ht="15" x14ac:dyDescent="0.2">
      <c r="B27" s="93" t="s">
        <v>27</v>
      </c>
      <c r="C27" s="94" t="s">
        <v>106</v>
      </c>
    </row>
    <row r="28" spans="1:17" s="92" customFormat="1" ht="15" x14ac:dyDescent="0.2">
      <c r="B28" s="93" t="s">
        <v>84</v>
      </c>
      <c r="C28" s="94" t="s">
        <v>107</v>
      </c>
    </row>
    <row r="29" spans="1:17" s="92" customFormat="1" ht="15" x14ac:dyDescent="0.2">
      <c r="B29" s="95" t="s">
        <v>21</v>
      </c>
      <c r="C29" s="96" t="s">
        <v>29</v>
      </c>
    </row>
    <row r="32" spans="1:17" x14ac:dyDescent="0.2">
      <c r="B32" s="149"/>
      <c r="C32" s="149"/>
    </row>
  </sheetData>
  <mergeCells count="16">
    <mergeCell ref="B32:C32"/>
    <mergeCell ref="B1:D1"/>
    <mergeCell ref="B2:D2"/>
    <mergeCell ref="A5:L5"/>
    <mergeCell ref="A7:A9"/>
    <mergeCell ref="F7:H7"/>
    <mergeCell ref="I7:I9"/>
    <mergeCell ref="J7:J9"/>
    <mergeCell ref="K7:K9"/>
    <mergeCell ref="L7:L9"/>
    <mergeCell ref="F8:H9"/>
    <mergeCell ref="F19:H19"/>
    <mergeCell ref="F20:H20"/>
    <mergeCell ref="A21:B21"/>
    <mergeCell ref="F21:H21"/>
    <mergeCell ref="B24:C24"/>
  </mergeCells>
  <conditionalFormatting sqref="A10:A20">
    <cfRule type="expression" dxfId="127" priority="8" stopIfTrue="1">
      <formula>AND(NOT(ISBLANK(C10)),ISBLANK(A10))</formula>
    </cfRule>
  </conditionalFormatting>
  <conditionalFormatting sqref="B10:B20">
    <cfRule type="expression" dxfId="126" priority="7" stopIfTrue="1">
      <formula>AND(NOT(ISBLANK(C10)),ISBLANK(B10))</formula>
    </cfRule>
  </conditionalFormatting>
  <conditionalFormatting sqref="B1:D2">
    <cfRule type="expression" dxfId="125" priority="6" stopIfTrue="1">
      <formula>ISBLANK(B1)</formula>
    </cfRule>
  </conditionalFormatting>
  <conditionalFormatting sqref="C3">
    <cfRule type="expression" dxfId="124" priority="5" stopIfTrue="1">
      <formula>ISBLANK(C3)</formula>
    </cfRule>
  </conditionalFormatting>
  <conditionalFormatting sqref="E3">
    <cfRule type="expression" dxfId="123" priority="1" stopIfTrue="1">
      <formula>ISBLANK(E3)</formula>
    </cfRule>
  </conditionalFormatting>
  <conditionalFormatting sqref="I10:I20">
    <cfRule type="expression" priority="2" stopIfTrue="1">
      <formula>AND(SUM($N10:$R10)&gt;0,NOT(ISBLANK(I10)))</formula>
    </cfRule>
    <cfRule type="expression" dxfId="122" priority="3" stopIfTrue="1">
      <formula>SUM($N10:$R10)&gt;0</formula>
    </cfRule>
  </conditionalFormatting>
  <conditionalFormatting sqref="J10:L20">
    <cfRule type="expression" dxfId="121" priority="4" stopIfTrue="1">
      <formula>AND(NOT(ISBLANK($C10)),ISBLANK(J10))</formula>
    </cfRule>
  </conditionalFormatting>
  <dataValidations count="3">
    <dataValidation type="textLength" operator="lessThan" allowBlank="1" showInputMessage="1" showErrorMessage="1" sqref="B2:D2" xr:uid="{CCC05DF5-0273-47F5-83CD-F5CD3EB5235F}">
      <formula1>250</formula1>
    </dataValidation>
    <dataValidation type="date" allowBlank="1" showInputMessage="1" showErrorMessage="1" sqref="E3 C3" xr:uid="{B59260B3-E6F3-41FE-95F9-6FA9DB59E4D4}">
      <formula1>44938</formula1>
      <formula2>73031</formula2>
    </dataValidation>
    <dataValidation type="list" allowBlank="1" showInputMessage="1" showErrorMessage="1" sqref="B10:B20" xr:uid="{8675F018-092F-4A71-B9FD-F8E4234C5339}">
      <formula1>$B$25:$B$29</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7385D-37BE-4259-999C-6B8F94E34346}">
  <sheetPr>
    <tabColor rgb="FF92D050"/>
  </sheetPr>
  <dimension ref="A1:X24"/>
  <sheetViews>
    <sheetView workbookViewId="0">
      <selection sqref="A1:XFD1048576"/>
    </sheetView>
  </sheetViews>
  <sheetFormatPr defaultColWidth="9.140625" defaultRowHeight="12.75" outlineLevelCol="1" x14ac:dyDescent="0.2"/>
  <cols>
    <col min="1" max="1" width="20.7109375" customWidth="1"/>
    <col min="2" max="2" width="10.7109375" customWidth="1"/>
    <col min="3" max="3" width="22.7109375" customWidth="1"/>
    <col min="4" max="5" width="20.7109375" customWidth="1"/>
    <col min="6" max="6" width="8.42578125" customWidth="1"/>
    <col min="7" max="7" width="9" customWidth="1"/>
    <col min="8" max="8" width="11.7109375" bestFit="1" customWidth="1"/>
    <col min="9" max="9" width="42.140625" customWidth="1"/>
    <col min="10" max="10" width="67.140625" customWidth="1"/>
    <col min="11" max="11" width="27.42578125" customWidth="1"/>
    <col min="12" max="12" width="36.42578125" bestFit="1" customWidth="1"/>
    <col min="14" max="17" width="0" hidden="1" customWidth="1" outlineLevel="1"/>
    <col min="18" max="18" width="9.140625" collapsed="1"/>
  </cols>
  <sheetData>
    <row r="1" spans="1:24" s="58" customFormat="1" ht="36.75" customHeight="1" x14ac:dyDescent="0.25">
      <c r="A1" s="55" t="s">
        <v>94</v>
      </c>
      <c r="B1" s="150" t="s">
        <v>87</v>
      </c>
      <c r="C1" s="151"/>
      <c r="D1" s="151"/>
      <c r="E1" s="56"/>
      <c r="F1" s="56"/>
      <c r="G1" s="56"/>
      <c r="H1" s="56"/>
      <c r="I1" s="56"/>
      <c r="J1" s="57"/>
      <c r="K1" s="57"/>
      <c r="L1" s="57"/>
    </row>
    <row r="2" spans="1:24" s="58" customFormat="1" ht="36.75" customHeight="1" x14ac:dyDescent="0.25">
      <c r="A2" s="59" t="s">
        <v>95</v>
      </c>
      <c r="B2" s="150" t="s">
        <v>228</v>
      </c>
      <c r="C2" s="151"/>
      <c r="D2" s="151"/>
      <c r="E2" s="60"/>
      <c r="F2" s="60"/>
      <c r="G2" s="60"/>
      <c r="H2" s="60"/>
      <c r="I2" s="60"/>
    </row>
    <row r="3" spans="1:24" s="58" customFormat="1" ht="36" customHeight="1" x14ac:dyDescent="0.25">
      <c r="A3" s="61" t="s">
        <v>96</v>
      </c>
      <c r="B3" s="62" t="s">
        <v>3</v>
      </c>
      <c r="C3" s="63">
        <v>45058</v>
      </c>
      <c r="D3" s="62" t="s">
        <v>4</v>
      </c>
      <c r="E3" s="63">
        <v>45088</v>
      </c>
      <c r="F3" s="64"/>
    </row>
    <row r="4" spans="1:24" s="58" customFormat="1" ht="21.75" customHeight="1" thickBot="1" x14ac:dyDescent="0.3">
      <c r="A4" s="65"/>
      <c r="B4" s="65"/>
      <c r="C4" s="65"/>
      <c r="D4" s="65"/>
      <c r="E4" s="65"/>
      <c r="F4" s="66"/>
      <c r="G4" s="66"/>
      <c r="H4" s="66"/>
      <c r="I4" s="65"/>
      <c r="J4" s="65"/>
      <c r="K4" s="65"/>
    </row>
    <row r="5" spans="1:24" s="58" customFormat="1" ht="36" customHeight="1" thickBot="1" x14ac:dyDescent="0.3">
      <c r="A5" s="152" t="s">
        <v>97</v>
      </c>
      <c r="B5" s="153"/>
      <c r="C5" s="153"/>
      <c r="D5" s="153"/>
      <c r="E5" s="153"/>
      <c r="F5" s="153"/>
      <c r="G5" s="153"/>
      <c r="H5" s="153"/>
      <c r="I5" s="153"/>
      <c r="J5" s="153"/>
      <c r="K5" s="153"/>
      <c r="L5" s="154"/>
    </row>
    <row r="6" spans="1:24" s="58" customFormat="1" ht="21.75" customHeight="1" x14ac:dyDescent="0.25">
      <c r="A6" s="65"/>
      <c r="B6" s="65"/>
      <c r="C6" s="65"/>
      <c r="D6" s="65"/>
      <c r="E6" s="65"/>
      <c r="F6" s="66"/>
      <c r="G6" s="66"/>
      <c r="H6" s="66"/>
      <c r="I6" s="65"/>
      <c r="J6" s="65"/>
      <c r="K6" s="65"/>
      <c r="L6" s="67"/>
    </row>
    <row r="7" spans="1:24" s="58" customFormat="1" ht="18" x14ac:dyDescent="0.25">
      <c r="A7" s="155" t="s">
        <v>98</v>
      </c>
      <c r="B7" s="68" t="s">
        <v>6</v>
      </c>
      <c r="C7" s="68" t="s">
        <v>7</v>
      </c>
      <c r="D7" s="68" t="s">
        <v>6</v>
      </c>
      <c r="E7" s="68" t="s">
        <v>9</v>
      </c>
      <c r="F7" s="158" t="s">
        <v>99</v>
      </c>
      <c r="G7" s="159"/>
      <c r="H7" s="160"/>
      <c r="I7" s="161" t="s">
        <v>100</v>
      </c>
      <c r="J7" s="161" t="s">
        <v>101</v>
      </c>
      <c r="K7" s="164" t="s">
        <v>102</v>
      </c>
      <c r="L7" s="167" t="s">
        <v>13</v>
      </c>
      <c r="M7" s="69"/>
      <c r="N7" s="69"/>
      <c r="O7" s="69"/>
      <c r="P7" s="69"/>
      <c r="Q7" s="69"/>
      <c r="R7" s="69"/>
      <c r="S7" s="69"/>
      <c r="T7" s="69"/>
      <c r="U7" s="69"/>
      <c r="V7" s="69"/>
      <c r="W7" s="69"/>
      <c r="X7" s="69"/>
    </row>
    <row r="8" spans="1:24" s="58" customFormat="1" ht="18" x14ac:dyDescent="0.25">
      <c r="A8" s="156"/>
      <c r="B8" s="70" t="s">
        <v>14</v>
      </c>
      <c r="C8" s="70" t="s">
        <v>15</v>
      </c>
      <c r="D8" s="70" t="s">
        <v>15</v>
      </c>
      <c r="E8" s="70" t="s">
        <v>15</v>
      </c>
      <c r="F8" s="170" t="s">
        <v>103</v>
      </c>
      <c r="G8" s="171"/>
      <c r="H8" s="172"/>
      <c r="I8" s="162"/>
      <c r="J8" s="162"/>
      <c r="K8" s="165"/>
      <c r="L8" s="168"/>
      <c r="M8" s="69"/>
      <c r="N8" s="69"/>
      <c r="O8" s="69"/>
      <c r="P8" s="69"/>
      <c r="Q8" s="69"/>
      <c r="R8" s="69"/>
      <c r="S8" s="69"/>
      <c r="T8" s="69"/>
      <c r="U8" s="69"/>
      <c r="V8" s="69"/>
      <c r="W8" s="69"/>
      <c r="X8" s="69"/>
    </row>
    <row r="9" spans="1:24" s="58" customFormat="1" ht="32.25" customHeight="1" x14ac:dyDescent="0.25">
      <c r="A9" s="157"/>
      <c r="B9" s="71"/>
      <c r="C9" s="71" t="s">
        <v>18</v>
      </c>
      <c r="D9" s="71" t="s">
        <v>18</v>
      </c>
      <c r="E9" s="71" t="s">
        <v>18</v>
      </c>
      <c r="F9" s="173"/>
      <c r="G9" s="174"/>
      <c r="H9" s="175"/>
      <c r="I9" s="163"/>
      <c r="J9" s="163"/>
      <c r="K9" s="166"/>
      <c r="L9" s="169"/>
    </row>
    <row r="10" spans="1:24" s="58" customFormat="1" ht="0.75" customHeight="1" x14ac:dyDescent="0.25">
      <c r="A10" s="72"/>
      <c r="B10" s="71"/>
      <c r="C10" s="71"/>
      <c r="D10" s="71"/>
      <c r="E10" s="71"/>
      <c r="F10" s="71"/>
      <c r="G10" s="71"/>
      <c r="H10" s="71"/>
      <c r="I10" s="71"/>
      <c r="J10" s="73"/>
      <c r="K10" s="74"/>
      <c r="L10" s="74"/>
    </row>
    <row r="11" spans="1:24" s="58" customFormat="1" ht="20.100000000000001" customHeight="1" x14ac:dyDescent="0.3">
      <c r="A11" s="75">
        <v>45063</v>
      </c>
      <c r="B11" s="76" t="s">
        <v>21</v>
      </c>
      <c r="C11" s="77">
        <v>40</v>
      </c>
      <c r="D11" s="77">
        <v>0</v>
      </c>
      <c r="E11" s="77">
        <v>40</v>
      </c>
      <c r="F11" s="78">
        <v>371</v>
      </c>
      <c r="G11" s="79">
        <v>4020</v>
      </c>
      <c r="H11" s="80"/>
      <c r="I11" s="81" t="s">
        <v>223</v>
      </c>
      <c r="J11" s="82" t="s">
        <v>224</v>
      </c>
      <c r="K11" s="83"/>
      <c r="L11" s="83" t="s">
        <v>225</v>
      </c>
      <c r="N11" s="58" t="b">
        <f>OR(F11&lt;100,LEN(F11)=2)</f>
        <v>0</v>
      </c>
      <c r="O11" s="58" t="b">
        <f>OR(G11&lt;1000,LEN(G11)=3)</f>
        <v>0</v>
      </c>
      <c r="P11" s="58" t="b">
        <f>IF(H11&lt;1000,TRUE)</f>
        <v>1</v>
      </c>
      <c r="Q11" s="58" t="e">
        <f>OR(#REF!&lt;100000,LEN(#REF!)=5)</f>
        <v>#REF!</v>
      </c>
    </row>
    <row r="12" spans="1:24" s="58" customFormat="1" ht="20.100000000000001" customHeight="1" x14ac:dyDescent="0.3">
      <c r="A12" s="75">
        <v>45069</v>
      </c>
      <c r="B12" s="76" t="s">
        <v>27</v>
      </c>
      <c r="C12" s="77">
        <v>319</v>
      </c>
      <c r="D12" s="77">
        <v>53.16</v>
      </c>
      <c r="E12" s="77">
        <v>265.83999999999997</v>
      </c>
      <c r="F12" s="58">
        <v>371</v>
      </c>
      <c r="G12" s="84">
        <v>4020</v>
      </c>
      <c r="H12" s="85"/>
      <c r="I12" s="81" t="s">
        <v>223</v>
      </c>
      <c r="J12" s="82" t="s">
        <v>226</v>
      </c>
      <c r="K12" s="83" t="s">
        <v>227</v>
      </c>
      <c r="L12" s="83" t="s">
        <v>109</v>
      </c>
    </row>
    <row r="13" spans="1:24" s="58" customFormat="1" ht="20.100000000000001" customHeight="1" thickBot="1" x14ac:dyDescent="0.3">
      <c r="A13" s="142" t="s">
        <v>104</v>
      </c>
      <c r="B13" s="143"/>
      <c r="C13" s="87">
        <f>SUM(C11:C12)</f>
        <v>359</v>
      </c>
      <c r="D13" s="87">
        <f>SUM(D11:D12)</f>
        <v>53.16</v>
      </c>
      <c r="E13" s="87">
        <f>SUM(E11:E12)</f>
        <v>305.83999999999997</v>
      </c>
      <c r="F13" s="144"/>
      <c r="G13" s="145"/>
      <c r="H13" s="146"/>
      <c r="I13" s="88"/>
      <c r="J13" s="89"/>
      <c r="K13" s="90"/>
      <c r="L13" s="91"/>
    </row>
    <row r="16" spans="1:24" s="92" customFormat="1" ht="15.75" x14ac:dyDescent="0.25">
      <c r="B16" s="147" t="s">
        <v>105</v>
      </c>
      <c r="C16" s="148"/>
    </row>
    <row r="17" spans="2:3" s="92" customFormat="1" ht="15" x14ac:dyDescent="0.2">
      <c r="B17" s="93" t="s">
        <v>24</v>
      </c>
      <c r="C17" s="94" t="s">
        <v>25</v>
      </c>
    </row>
    <row r="18" spans="2:3" s="92" customFormat="1" ht="15" x14ac:dyDescent="0.2">
      <c r="B18" s="93" t="s">
        <v>19</v>
      </c>
      <c r="C18" s="94" t="s">
        <v>26</v>
      </c>
    </row>
    <row r="19" spans="2:3" s="92" customFormat="1" ht="15" x14ac:dyDescent="0.2">
      <c r="B19" s="93" t="s">
        <v>27</v>
      </c>
      <c r="C19" s="94" t="s">
        <v>106</v>
      </c>
    </row>
    <row r="20" spans="2:3" s="92" customFormat="1" ht="15" x14ac:dyDescent="0.2">
      <c r="B20" s="93" t="s">
        <v>84</v>
      </c>
      <c r="C20" s="94" t="s">
        <v>107</v>
      </c>
    </row>
    <row r="21" spans="2:3" s="92" customFormat="1" ht="15" x14ac:dyDescent="0.2">
      <c r="B21" s="95" t="s">
        <v>21</v>
      </c>
      <c r="C21" s="96" t="s">
        <v>29</v>
      </c>
    </row>
    <row r="24" spans="2:3" x14ac:dyDescent="0.2">
      <c r="B24" s="149"/>
      <c r="C24" s="149"/>
    </row>
  </sheetData>
  <mergeCells count="14">
    <mergeCell ref="A13:B13"/>
    <mergeCell ref="F13:H13"/>
    <mergeCell ref="B16:C16"/>
    <mergeCell ref="B24:C24"/>
    <mergeCell ref="B1:D1"/>
    <mergeCell ref="B2:D2"/>
    <mergeCell ref="A5:L5"/>
    <mergeCell ref="A7:A9"/>
    <mergeCell ref="F7:H7"/>
    <mergeCell ref="I7:I9"/>
    <mergeCell ref="J7:J9"/>
    <mergeCell ref="K7:K9"/>
    <mergeCell ref="L7:L9"/>
    <mergeCell ref="F8:H9"/>
  </mergeCells>
  <conditionalFormatting sqref="A11:A12">
    <cfRule type="expression" dxfId="120" priority="8" stopIfTrue="1">
      <formula>AND(NOT(ISBLANK(C11)),ISBLANK(A11))</formula>
    </cfRule>
  </conditionalFormatting>
  <conditionalFormatting sqref="B11:B12">
    <cfRule type="expression" dxfId="119" priority="7" stopIfTrue="1">
      <formula>AND(NOT(ISBLANK(C11)),ISBLANK(B11))</formula>
    </cfRule>
  </conditionalFormatting>
  <conditionalFormatting sqref="B1:D2">
    <cfRule type="expression" dxfId="118" priority="5" stopIfTrue="1">
      <formula>ISBLANK(B1)</formula>
    </cfRule>
  </conditionalFormatting>
  <conditionalFormatting sqref="C3">
    <cfRule type="expression" dxfId="117" priority="4" stopIfTrue="1">
      <formula>ISBLANK(C3)</formula>
    </cfRule>
  </conditionalFormatting>
  <conditionalFormatting sqref="E3">
    <cfRule type="expression" dxfId="116" priority="1" stopIfTrue="1">
      <formula>ISBLANK(E3)</formula>
    </cfRule>
  </conditionalFormatting>
  <conditionalFormatting sqref="I11:I12">
    <cfRule type="expression" priority="2" stopIfTrue="1">
      <formula>AND(SUM($N11:$R11)&gt;0,NOT(ISBLANK(I11)))</formula>
    </cfRule>
    <cfRule type="expression" dxfId="115" priority="3" stopIfTrue="1">
      <formula>SUM($N11:$R11)&gt;0</formula>
    </cfRule>
  </conditionalFormatting>
  <conditionalFormatting sqref="J11:L12">
    <cfRule type="expression" dxfId="114" priority="6" stopIfTrue="1">
      <formula>AND(NOT(ISBLANK($C11)),ISBLANK(J11))</formula>
    </cfRule>
  </conditionalFormatting>
  <dataValidations count="3">
    <dataValidation type="textLength" operator="lessThan" allowBlank="1" showInputMessage="1" showErrorMessage="1" sqref="B2:D2" xr:uid="{DEACE99E-BD39-4948-8FA0-4829BB5C4573}">
      <formula1>250</formula1>
    </dataValidation>
    <dataValidation type="date" allowBlank="1" showInputMessage="1" showErrorMessage="1" sqref="E3 C3" xr:uid="{A3342992-8D03-4CF1-96EC-98FB226C2DB7}">
      <formula1>44938</formula1>
      <formula2>73031</formula2>
    </dataValidation>
    <dataValidation type="list" allowBlank="1" showInputMessage="1" showErrorMessage="1" sqref="B11:B12" xr:uid="{E798890F-473E-4080-BDBC-B51722BDBA27}">
      <formula1>$B$17:$B$21</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98459-74AD-4E70-84C9-9774AB4E4785}">
  <sheetPr>
    <tabColor rgb="FF92D050"/>
  </sheetPr>
  <dimension ref="A1:X24"/>
  <sheetViews>
    <sheetView workbookViewId="0">
      <selection activeCell="B3" sqref="B3"/>
    </sheetView>
  </sheetViews>
  <sheetFormatPr defaultColWidth="9.140625" defaultRowHeight="12.75" outlineLevelCol="1" x14ac:dyDescent="0.2"/>
  <cols>
    <col min="1" max="1" width="20.7109375" customWidth="1"/>
    <col min="2" max="2" width="10.7109375" customWidth="1"/>
    <col min="3" max="3" width="22.7109375" customWidth="1"/>
    <col min="4" max="5" width="20.7109375" customWidth="1"/>
    <col min="6" max="6" width="8.42578125" customWidth="1"/>
    <col min="7" max="7" width="9" customWidth="1"/>
    <col min="8" max="8" width="11.7109375" bestFit="1" customWidth="1"/>
    <col min="9" max="9" width="29.7109375" customWidth="1"/>
    <col min="10" max="10" width="60.42578125" bestFit="1" customWidth="1"/>
    <col min="11" max="11" width="27.42578125" customWidth="1"/>
    <col min="12" max="12" width="36.42578125" bestFit="1" customWidth="1"/>
    <col min="14" max="17" width="0" hidden="1" customWidth="1" outlineLevel="1"/>
    <col min="18" max="18" width="9.140625" collapsed="1"/>
  </cols>
  <sheetData>
    <row r="1" spans="1:24" s="58" customFormat="1" ht="18" x14ac:dyDescent="0.25">
      <c r="A1" s="55" t="s">
        <v>94</v>
      </c>
      <c r="B1" s="150" t="s">
        <v>87</v>
      </c>
      <c r="C1" s="151"/>
      <c r="D1" s="151"/>
      <c r="E1" s="56"/>
      <c r="F1" s="56"/>
      <c r="G1" s="56"/>
      <c r="H1" s="56"/>
      <c r="I1" s="56"/>
      <c r="J1" s="57"/>
      <c r="K1" s="57"/>
      <c r="L1" s="57"/>
    </row>
    <row r="2" spans="1:24" s="58" customFormat="1" ht="18" x14ac:dyDescent="0.25">
      <c r="A2" s="59" t="s">
        <v>95</v>
      </c>
      <c r="B2" s="150" t="s">
        <v>136</v>
      </c>
      <c r="C2" s="151"/>
      <c r="D2" s="151"/>
      <c r="E2" s="60"/>
      <c r="F2" s="60"/>
      <c r="G2" s="60"/>
      <c r="H2" s="60"/>
      <c r="I2" s="60"/>
    </row>
    <row r="3" spans="1:24" s="58" customFormat="1" ht="36" x14ac:dyDescent="0.25">
      <c r="A3" s="61" t="s">
        <v>96</v>
      </c>
      <c r="B3" s="62" t="s">
        <v>3</v>
      </c>
      <c r="C3" s="63">
        <v>45058</v>
      </c>
      <c r="D3" s="62" t="s">
        <v>4</v>
      </c>
      <c r="E3" s="63">
        <v>45088</v>
      </c>
      <c r="F3" s="64"/>
    </row>
    <row r="4" spans="1:24" s="58" customFormat="1" ht="18.75" thickBot="1" x14ac:dyDescent="0.3">
      <c r="A4" s="65"/>
      <c r="B4" s="65"/>
      <c r="C4" s="65"/>
      <c r="D4" s="65"/>
      <c r="E4" s="65"/>
      <c r="F4" s="66"/>
      <c r="G4" s="66"/>
      <c r="H4" s="66"/>
      <c r="I4" s="65"/>
      <c r="J4" s="65"/>
      <c r="K4" s="65"/>
    </row>
    <row r="5" spans="1:24" s="58" customFormat="1" ht="18.75" thickBot="1" x14ac:dyDescent="0.3">
      <c r="A5" s="152" t="s">
        <v>97</v>
      </c>
      <c r="B5" s="153"/>
      <c r="C5" s="153"/>
      <c r="D5" s="153"/>
      <c r="E5" s="153"/>
      <c r="F5" s="153"/>
      <c r="G5" s="153"/>
      <c r="H5" s="153"/>
      <c r="I5" s="153"/>
      <c r="J5" s="153"/>
      <c r="K5" s="153"/>
      <c r="L5" s="154"/>
    </row>
    <row r="6" spans="1:24" s="58" customFormat="1" ht="18" x14ac:dyDescent="0.25">
      <c r="A6" s="65"/>
      <c r="B6" s="65"/>
      <c r="C6" s="65"/>
      <c r="D6" s="65"/>
      <c r="E6" s="65"/>
      <c r="F6" s="66"/>
      <c r="G6" s="66"/>
      <c r="H6" s="66"/>
      <c r="I6" s="65"/>
      <c r="J6" s="65"/>
      <c r="K6" s="65"/>
      <c r="L6" s="67"/>
    </row>
    <row r="7" spans="1:24" s="58" customFormat="1" ht="18" x14ac:dyDescent="0.25">
      <c r="A7" s="155" t="s">
        <v>98</v>
      </c>
      <c r="B7" s="68" t="s">
        <v>6</v>
      </c>
      <c r="C7" s="68" t="s">
        <v>7</v>
      </c>
      <c r="D7" s="68" t="s">
        <v>6</v>
      </c>
      <c r="E7" s="68" t="s">
        <v>9</v>
      </c>
      <c r="F7" s="158" t="s">
        <v>99</v>
      </c>
      <c r="G7" s="159"/>
      <c r="H7" s="160"/>
      <c r="I7" s="161" t="s">
        <v>100</v>
      </c>
      <c r="J7" s="161" t="s">
        <v>101</v>
      </c>
      <c r="K7" s="164" t="s">
        <v>102</v>
      </c>
      <c r="L7" s="167" t="s">
        <v>13</v>
      </c>
      <c r="M7" s="69"/>
      <c r="N7" s="69"/>
      <c r="O7" s="69"/>
      <c r="P7" s="69"/>
      <c r="Q7" s="69"/>
      <c r="R7" s="69"/>
      <c r="S7" s="69"/>
      <c r="T7" s="69"/>
      <c r="U7" s="69"/>
      <c r="V7" s="69"/>
      <c r="W7" s="69"/>
      <c r="X7" s="69"/>
    </row>
    <row r="8" spans="1:24" s="58" customFormat="1" ht="18" x14ac:dyDescent="0.25">
      <c r="A8" s="156"/>
      <c r="B8" s="70" t="s">
        <v>14</v>
      </c>
      <c r="C8" s="70" t="s">
        <v>15</v>
      </c>
      <c r="D8" s="70" t="s">
        <v>15</v>
      </c>
      <c r="E8" s="70" t="s">
        <v>15</v>
      </c>
      <c r="F8" s="170" t="s">
        <v>103</v>
      </c>
      <c r="G8" s="171"/>
      <c r="H8" s="172"/>
      <c r="I8" s="162"/>
      <c r="J8" s="162"/>
      <c r="K8" s="165"/>
      <c r="L8" s="168"/>
      <c r="M8" s="69"/>
      <c r="N8" s="69"/>
      <c r="O8" s="69"/>
      <c r="P8" s="69"/>
      <c r="Q8" s="69"/>
      <c r="R8" s="69"/>
      <c r="S8" s="69"/>
      <c r="T8" s="69"/>
      <c r="U8" s="69"/>
      <c r="V8" s="69"/>
      <c r="W8" s="69"/>
      <c r="X8" s="69"/>
    </row>
    <row r="9" spans="1:24" s="58" customFormat="1" ht="18" x14ac:dyDescent="0.25">
      <c r="A9" s="157"/>
      <c r="B9" s="71"/>
      <c r="C9" s="71" t="s">
        <v>18</v>
      </c>
      <c r="D9" s="71" t="s">
        <v>18</v>
      </c>
      <c r="E9" s="71" t="s">
        <v>18</v>
      </c>
      <c r="F9" s="173"/>
      <c r="G9" s="174"/>
      <c r="H9" s="175"/>
      <c r="I9" s="163"/>
      <c r="J9" s="163"/>
      <c r="K9" s="166"/>
      <c r="L9" s="169"/>
    </row>
    <row r="10" spans="1:24" s="58" customFormat="1" ht="18" x14ac:dyDescent="0.25">
      <c r="A10" s="72"/>
      <c r="B10" s="71"/>
      <c r="C10" s="71"/>
      <c r="D10" s="71"/>
      <c r="E10" s="71"/>
      <c r="F10" s="71"/>
      <c r="G10" s="71"/>
      <c r="H10" s="71"/>
      <c r="I10" s="71"/>
      <c r="J10" s="73"/>
      <c r="K10" s="74"/>
      <c r="L10" s="74"/>
    </row>
    <row r="11" spans="1:24" s="58" customFormat="1" ht="18.75" x14ac:dyDescent="0.3">
      <c r="A11" s="75">
        <v>45071</v>
      </c>
      <c r="B11" s="76" t="s">
        <v>27</v>
      </c>
      <c r="C11" s="77">
        <v>1154.53</v>
      </c>
      <c r="D11" s="77">
        <f>E11*0.2</f>
        <v>192.42200000000003</v>
      </c>
      <c r="E11" s="77">
        <v>962.11</v>
      </c>
      <c r="F11" s="176" t="s">
        <v>132</v>
      </c>
      <c r="G11" s="140"/>
      <c r="H11" s="141"/>
      <c r="I11" s="81" t="s">
        <v>126</v>
      </c>
      <c r="J11" s="82" t="s">
        <v>133</v>
      </c>
      <c r="K11" s="83" t="s">
        <v>134</v>
      </c>
      <c r="L11" s="83" t="s">
        <v>135</v>
      </c>
      <c r="N11" s="58" t="b">
        <f>OR(F11&lt;100,LEN(F11)=2)</f>
        <v>0</v>
      </c>
      <c r="O11" s="58" t="b">
        <f>OR(G11&lt;1000,LEN(G11)=3)</f>
        <v>1</v>
      </c>
      <c r="P11" s="58" t="b">
        <f>IF(H11&lt;1000,TRUE)</f>
        <v>1</v>
      </c>
      <c r="Q11" s="58" t="e">
        <f>OR(#REF!&lt;100000,LEN(#REF!)=5)</f>
        <v>#REF!</v>
      </c>
    </row>
    <row r="12" spans="1:24" s="58" customFormat="1" ht="18.75" x14ac:dyDescent="0.3">
      <c r="A12" s="75"/>
      <c r="B12" s="76"/>
      <c r="C12" s="77"/>
      <c r="D12" s="77"/>
      <c r="E12" s="77"/>
      <c r="F12" s="139"/>
      <c r="G12" s="140"/>
      <c r="H12" s="141"/>
      <c r="I12" s="81"/>
      <c r="J12" s="82"/>
      <c r="K12" s="83"/>
      <c r="L12" s="83"/>
      <c r="N12" s="58" t="b">
        <f>OR(F12&lt;100,LEN(F12)=2)</f>
        <v>1</v>
      </c>
      <c r="O12" s="58" t="b">
        <f>OR(G12&lt;1000,LEN(G12)=3)</f>
        <v>1</v>
      </c>
      <c r="P12" s="58" t="b">
        <f>IF(H12&lt;1000,TRUE)</f>
        <v>1</v>
      </c>
      <c r="Q12" s="58" t="e">
        <f>OR(#REF!&lt;100000,LEN(#REF!)=5)</f>
        <v>#REF!</v>
      </c>
    </row>
    <row r="13" spans="1:24" s="58" customFormat="1" ht="18.75" thickBot="1" x14ac:dyDescent="0.3">
      <c r="A13" s="142" t="s">
        <v>104</v>
      </c>
      <c r="B13" s="143"/>
      <c r="C13" s="87">
        <f>SUM(C11:C12)</f>
        <v>1154.53</v>
      </c>
      <c r="D13" s="87">
        <f>SUM(D11:D12)</f>
        <v>192.42200000000003</v>
      </c>
      <c r="E13" s="87">
        <f>SUM(E11:E12)</f>
        <v>962.11</v>
      </c>
      <c r="F13" s="144"/>
      <c r="G13" s="145"/>
      <c r="H13" s="146"/>
      <c r="I13" s="88"/>
      <c r="J13" s="89"/>
      <c r="K13" s="90"/>
      <c r="L13" s="91"/>
    </row>
    <row r="16" spans="1:24" s="92" customFormat="1" ht="15.75" x14ac:dyDescent="0.25">
      <c r="B16" s="147" t="s">
        <v>105</v>
      </c>
      <c r="C16" s="148"/>
    </row>
    <row r="17" spans="2:3" s="92" customFormat="1" ht="15" x14ac:dyDescent="0.2">
      <c r="B17" s="93" t="s">
        <v>24</v>
      </c>
      <c r="C17" s="94" t="s">
        <v>25</v>
      </c>
    </row>
    <row r="18" spans="2:3" s="92" customFormat="1" ht="15" x14ac:dyDescent="0.2">
      <c r="B18" s="93" t="s">
        <v>19</v>
      </c>
      <c r="C18" s="94" t="s">
        <v>26</v>
      </c>
    </row>
    <row r="19" spans="2:3" s="92" customFormat="1" ht="15" x14ac:dyDescent="0.2">
      <c r="B19" s="93" t="s">
        <v>27</v>
      </c>
      <c r="C19" s="94" t="s">
        <v>106</v>
      </c>
    </row>
    <row r="20" spans="2:3" s="92" customFormat="1" ht="15" x14ac:dyDescent="0.2">
      <c r="B20" s="93" t="s">
        <v>84</v>
      </c>
      <c r="C20" s="94" t="s">
        <v>107</v>
      </c>
    </row>
    <row r="21" spans="2:3" s="92" customFormat="1" ht="15" x14ac:dyDescent="0.2">
      <c r="B21" s="95" t="s">
        <v>21</v>
      </c>
      <c r="C21" s="96" t="s">
        <v>29</v>
      </c>
    </row>
    <row r="24" spans="2:3" x14ac:dyDescent="0.2">
      <c r="B24" s="149"/>
      <c r="C24" s="149"/>
    </row>
  </sheetData>
  <mergeCells count="16">
    <mergeCell ref="B24:C24"/>
    <mergeCell ref="B1:D1"/>
    <mergeCell ref="B2:D2"/>
    <mergeCell ref="A5:L5"/>
    <mergeCell ref="A7:A9"/>
    <mergeCell ref="F7:H7"/>
    <mergeCell ref="I7:I9"/>
    <mergeCell ref="J7:J9"/>
    <mergeCell ref="K7:K9"/>
    <mergeCell ref="L7:L9"/>
    <mergeCell ref="F8:H9"/>
    <mergeCell ref="F11:H11"/>
    <mergeCell ref="F12:H12"/>
    <mergeCell ref="A13:B13"/>
    <mergeCell ref="F13:H13"/>
    <mergeCell ref="B16:C16"/>
  </mergeCells>
  <conditionalFormatting sqref="A11:A12">
    <cfRule type="expression" dxfId="113" priority="8" stopIfTrue="1">
      <formula>AND(NOT(ISBLANK(C11)),ISBLANK(A11))</formula>
    </cfRule>
  </conditionalFormatting>
  <conditionalFormatting sqref="B11:B12">
    <cfRule type="expression" dxfId="112" priority="7" stopIfTrue="1">
      <formula>AND(NOT(ISBLANK(C11)),ISBLANK(B11))</formula>
    </cfRule>
  </conditionalFormatting>
  <conditionalFormatting sqref="B1:D2">
    <cfRule type="expression" dxfId="111" priority="6" stopIfTrue="1">
      <formula>ISBLANK(B1)</formula>
    </cfRule>
  </conditionalFormatting>
  <conditionalFormatting sqref="C3">
    <cfRule type="expression" dxfId="110" priority="5" stopIfTrue="1">
      <formula>ISBLANK(C3)</formula>
    </cfRule>
  </conditionalFormatting>
  <conditionalFormatting sqref="E3">
    <cfRule type="expression" dxfId="109" priority="1" stopIfTrue="1">
      <formula>ISBLANK(E3)</formula>
    </cfRule>
  </conditionalFormatting>
  <conditionalFormatting sqref="I11:I12">
    <cfRule type="expression" priority="2" stopIfTrue="1">
      <formula>AND(SUM($N11:$R11)&gt;0,NOT(ISBLANK(I11)))</formula>
    </cfRule>
    <cfRule type="expression" dxfId="108" priority="3" stopIfTrue="1">
      <formula>SUM($N11:$R11)&gt;0</formula>
    </cfRule>
  </conditionalFormatting>
  <conditionalFormatting sqref="J11:L12">
    <cfRule type="expression" dxfId="107" priority="4" stopIfTrue="1">
      <formula>AND(NOT(ISBLANK($C11)),ISBLANK(J11))</formula>
    </cfRule>
  </conditionalFormatting>
  <dataValidations count="3">
    <dataValidation type="list" allowBlank="1" showInputMessage="1" showErrorMessage="1" sqref="B11:B12" xr:uid="{7E1B6D00-F823-4F68-B559-7C64B8A8074C}">
      <formula1>$B$17:$B$21</formula1>
    </dataValidation>
    <dataValidation type="textLength" operator="lessThan" allowBlank="1" showInputMessage="1" showErrorMessage="1" sqref="B2:D2" xr:uid="{A155F9EE-CAF9-4C76-A1F4-4269BF1B087E}">
      <formula1>250</formula1>
    </dataValidation>
    <dataValidation type="date" allowBlank="1" showInputMessage="1" showErrorMessage="1" sqref="E3 C3" xr:uid="{A056D305-678C-4ACD-AD80-BA96BD22E646}">
      <formula1>44938</formula1>
      <formula2>73031</formula2>
    </dataValidation>
  </dataValidation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X32"/>
  <sheetViews>
    <sheetView zoomScale="80" zoomScaleNormal="80" workbookViewId="0">
      <selection activeCell="B10" sqref="B10"/>
    </sheetView>
  </sheetViews>
  <sheetFormatPr defaultColWidth="9.140625" defaultRowHeight="12.75" outlineLevelCol="1" x14ac:dyDescent="0.2"/>
  <cols>
    <col min="1" max="1" width="20.7109375" customWidth="1"/>
    <col min="2" max="2" width="10.7109375" customWidth="1"/>
    <col min="3" max="3" width="22.7109375" customWidth="1"/>
    <col min="4" max="5" width="20.7109375" customWidth="1"/>
    <col min="6" max="6" width="8.42578125" customWidth="1"/>
    <col min="7" max="7" width="9" customWidth="1"/>
    <col min="8" max="8" width="11.7109375" bestFit="1" customWidth="1"/>
    <col min="9" max="9" width="29.7109375" customWidth="1"/>
    <col min="10" max="10" width="60.42578125" bestFit="1" customWidth="1"/>
    <col min="11" max="11" width="27.42578125" customWidth="1"/>
    <col min="12" max="12" width="36.42578125" bestFit="1" customWidth="1"/>
    <col min="14" max="17" width="0" hidden="1" customWidth="1" outlineLevel="1"/>
    <col min="18" max="18" width="9.140625" collapsed="1"/>
  </cols>
  <sheetData>
    <row r="1" spans="1:24" s="58" customFormat="1" ht="36.75" customHeight="1" x14ac:dyDescent="0.25">
      <c r="A1" s="55" t="s">
        <v>94</v>
      </c>
      <c r="B1" s="150" t="s">
        <v>87</v>
      </c>
      <c r="C1" s="151"/>
      <c r="D1" s="151"/>
      <c r="E1" s="56"/>
      <c r="F1" s="56"/>
      <c r="G1" s="56"/>
      <c r="H1" s="56"/>
      <c r="I1" s="56"/>
      <c r="J1" s="57"/>
      <c r="K1" s="57"/>
      <c r="L1" s="57"/>
    </row>
    <row r="2" spans="1:24" s="58" customFormat="1" ht="18" x14ac:dyDescent="0.25">
      <c r="A2" s="59" t="s">
        <v>95</v>
      </c>
      <c r="B2" s="150" t="s">
        <v>114</v>
      </c>
      <c r="C2" s="151"/>
      <c r="D2" s="151"/>
      <c r="E2" s="60"/>
      <c r="F2" s="60"/>
      <c r="G2" s="60"/>
      <c r="H2" s="60"/>
      <c r="I2" s="60"/>
    </row>
    <row r="3" spans="1:24" s="58" customFormat="1" ht="36.75" customHeight="1" x14ac:dyDescent="0.25">
      <c r="A3" s="61" t="s">
        <v>96</v>
      </c>
      <c r="B3" s="62" t="s">
        <v>3</v>
      </c>
      <c r="C3" s="63">
        <v>45058</v>
      </c>
      <c r="D3" s="62" t="s">
        <v>4</v>
      </c>
      <c r="E3" s="63">
        <v>45088</v>
      </c>
      <c r="F3" s="64"/>
    </row>
    <row r="4" spans="1:24" s="58" customFormat="1" ht="18.75" thickBot="1" x14ac:dyDescent="0.3">
      <c r="A4" s="65"/>
      <c r="B4" s="65"/>
      <c r="C4" s="65"/>
      <c r="D4" s="65"/>
      <c r="E4" s="65"/>
      <c r="F4" s="66"/>
      <c r="G4" s="66"/>
      <c r="H4" s="66"/>
      <c r="I4" s="65"/>
      <c r="J4" s="65"/>
      <c r="K4" s="65"/>
    </row>
    <row r="5" spans="1:24" s="58" customFormat="1" ht="36" customHeight="1" thickBot="1" x14ac:dyDescent="0.3">
      <c r="A5" s="152" t="s">
        <v>97</v>
      </c>
      <c r="B5" s="153"/>
      <c r="C5" s="153"/>
      <c r="D5" s="153"/>
      <c r="E5" s="153"/>
      <c r="F5" s="153"/>
      <c r="G5" s="153"/>
      <c r="H5" s="153"/>
      <c r="I5" s="153"/>
      <c r="J5" s="153"/>
      <c r="K5" s="153"/>
      <c r="L5" s="154"/>
    </row>
    <row r="6" spans="1:24" s="58" customFormat="1" ht="18" x14ac:dyDescent="0.25">
      <c r="A6" s="65"/>
      <c r="B6" s="65"/>
      <c r="C6" s="65"/>
      <c r="D6" s="65"/>
      <c r="E6" s="65"/>
      <c r="F6" s="66"/>
      <c r="G6" s="66"/>
      <c r="H6" s="66"/>
      <c r="I6" s="65"/>
      <c r="J6" s="65"/>
      <c r="K6" s="65"/>
      <c r="L6" s="67"/>
    </row>
    <row r="7" spans="1:24" s="58" customFormat="1" ht="18" x14ac:dyDescent="0.25">
      <c r="A7" s="155" t="s">
        <v>98</v>
      </c>
      <c r="B7" s="68" t="s">
        <v>6</v>
      </c>
      <c r="C7" s="68" t="s">
        <v>7</v>
      </c>
      <c r="D7" s="68" t="s">
        <v>6</v>
      </c>
      <c r="E7" s="68" t="s">
        <v>9</v>
      </c>
      <c r="F7" s="158" t="s">
        <v>99</v>
      </c>
      <c r="G7" s="159"/>
      <c r="H7" s="160"/>
      <c r="I7" s="161" t="s">
        <v>100</v>
      </c>
      <c r="J7" s="161" t="s">
        <v>101</v>
      </c>
      <c r="K7" s="164" t="s">
        <v>102</v>
      </c>
      <c r="L7" s="167" t="s">
        <v>13</v>
      </c>
      <c r="M7" s="69"/>
      <c r="N7" s="69"/>
      <c r="O7" s="69"/>
      <c r="P7" s="69"/>
      <c r="Q7" s="69"/>
      <c r="R7" s="69"/>
      <c r="S7" s="69"/>
      <c r="T7" s="69"/>
      <c r="U7" s="69"/>
      <c r="V7" s="69"/>
      <c r="W7" s="69"/>
      <c r="X7" s="69"/>
    </row>
    <row r="8" spans="1:24" s="58" customFormat="1" ht="18" x14ac:dyDescent="0.25">
      <c r="A8" s="156"/>
      <c r="B8" s="70" t="s">
        <v>14</v>
      </c>
      <c r="C8" s="70" t="s">
        <v>15</v>
      </c>
      <c r="D8" s="70" t="s">
        <v>15</v>
      </c>
      <c r="E8" s="70" t="s">
        <v>15</v>
      </c>
      <c r="F8" s="170" t="s">
        <v>103</v>
      </c>
      <c r="G8" s="171"/>
      <c r="H8" s="172"/>
      <c r="I8" s="162"/>
      <c r="J8" s="162"/>
      <c r="K8" s="165"/>
      <c r="L8" s="168"/>
      <c r="M8" s="69"/>
      <c r="N8" s="69"/>
      <c r="O8" s="69"/>
      <c r="P8" s="69"/>
      <c r="Q8" s="69"/>
      <c r="R8" s="69"/>
      <c r="S8" s="69"/>
      <c r="T8" s="69"/>
      <c r="U8" s="69"/>
      <c r="V8" s="69"/>
      <c r="W8" s="69"/>
      <c r="X8" s="69"/>
    </row>
    <row r="9" spans="1:24" s="58" customFormat="1" ht="17.45" customHeight="1" x14ac:dyDescent="0.25">
      <c r="A9" s="157"/>
      <c r="B9" s="71"/>
      <c r="C9" s="71" t="s">
        <v>18</v>
      </c>
      <c r="D9" s="71" t="s">
        <v>18</v>
      </c>
      <c r="E9" s="71" t="s">
        <v>18</v>
      </c>
      <c r="F9" s="173"/>
      <c r="G9" s="174"/>
      <c r="H9" s="175"/>
      <c r="I9" s="163"/>
      <c r="J9" s="163"/>
      <c r="K9" s="166"/>
      <c r="L9" s="169"/>
    </row>
    <row r="10" spans="1:24" s="58" customFormat="1" ht="25.5" customHeight="1" x14ac:dyDescent="0.3">
      <c r="A10" s="75" t="s">
        <v>235</v>
      </c>
      <c r="B10" s="76" t="s">
        <v>27</v>
      </c>
      <c r="C10" s="77">
        <v>58.14</v>
      </c>
      <c r="D10" s="77">
        <v>9.69</v>
      </c>
      <c r="E10" s="77">
        <v>48.45</v>
      </c>
      <c r="F10" s="136">
        <v>510</v>
      </c>
      <c r="G10" s="137">
        <v>3001</v>
      </c>
      <c r="H10" s="138" t="s">
        <v>113</v>
      </c>
      <c r="I10" s="81" t="s">
        <v>114</v>
      </c>
      <c r="J10" s="82" t="s">
        <v>236</v>
      </c>
      <c r="K10" s="83" t="s">
        <v>237</v>
      </c>
      <c r="L10" s="83" t="s">
        <v>119</v>
      </c>
      <c r="N10" s="58" t="b">
        <f>OR(F10&lt;100,LEN(F10)=2)</f>
        <v>0</v>
      </c>
      <c r="O10" s="58" t="b">
        <f>OR(G10&lt;1000,LEN(G10)=3)</f>
        <v>0</v>
      </c>
      <c r="P10" s="58" t="b">
        <f>IF(H10&lt;1000,TRUE)</f>
        <v>0</v>
      </c>
      <c r="Q10" s="58" t="e">
        <f>OR(#REF!&lt;100000,LEN(#REF!)=5)</f>
        <v>#REF!</v>
      </c>
    </row>
    <row r="11" spans="1:24" s="58" customFormat="1" ht="18.75" x14ac:dyDescent="0.3">
      <c r="A11" s="75" t="s">
        <v>235</v>
      </c>
      <c r="B11" s="76" t="s">
        <v>27</v>
      </c>
      <c r="C11" s="77">
        <v>116.27</v>
      </c>
      <c r="D11" s="77">
        <v>19.38</v>
      </c>
      <c r="E11" s="77">
        <v>96.89</v>
      </c>
      <c r="F11" s="84">
        <v>516</v>
      </c>
      <c r="G11" s="86">
        <v>3001</v>
      </c>
      <c r="H11" s="104"/>
      <c r="I11" s="81" t="s">
        <v>114</v>
      </c>
      <c r="J11" s="82" t="s">
        <v>236</v>
      </c>
      <c r="K11" s="83" t="s">
        <v>237</v>
      </c>
      <c r="L11" s="83" t="s">
        <v>119</v>
      </c>
    </row>
    <row r="12" spans="1:24" s="58" customFormat="1" ht="18.75" x14ac:dyDescent="0.3">
      <c r="A12" s="75" t="s">
        <v>235</v>
      </c>
      <c r="B12" s="76" t="s">
        <v>27</v>
      </c>
      <c r="C12" s="77">
        <v>19.38</v>
      </c>
      <c r="D12" s="77">
        <v>3.23</v>
      </c>
      <c r="E12" s="77">
        <v>16.149999999999999</v>
      </c>
      <c r="F12" s="78">
        <v>517</v>
      </c>
      <c r="G12" s="86">
        <v>3001</v>
      </c>
      <c r="H12" s="85"/>
      <c r="I12" s="81" t="s">
        <v>114</v>
      </c>
      <c r="J12" s="82" t="s">
        <v>236</v>
      </c>
      <c r="K12" s="83" t="s">
        <v>237</v>
      </c>
      <c r="L12" s="83" t="s">
        <v>119</v>
      </c>
    </row>
    <row r="13" spans="1:24" s="58" customFormat="1" ht="18.75" x14ac:dyDescent="0.3">
      <c r="A13" s="75"/>
      <c r="B13" s="76"/>
      <c r="C13" s="77"/>
      <c r="D13" s="77"/>
      <c r="E13" s="77"/>
      <c r="F13" s="78"/>
      <c r="G13" s="86"/>
      <c r="H13" s="104"/>
      <c r="I13" s="81"/>
      <c r="J13" s="82"/>
      <c r="K13" s="83"/>
      <c r="L13" s="83"/>
    </row>
    <row r="14" spans="1:24" s="58" customFormat="1" ht="18.75" x14ac:dyDescent="0.3">
      <c r="A14" s="75"/>
      <c r="B14" s="76"/>
      <c r="C14" s="77"/>
      <c r="D14" s="77"/>
      <c r="E14" s="77"/>
      <c r="F14" s="84"/>
      <c r="G14" s="86"/>
      <c r="H14" s="104"/>
      <c r="I14" s="81"/>
      <c r="J14" s="82"/>
      <c r="K14" s="83"/>
      <c r="L14" s="83"/>
    </row>
    <row r="15" spans="1:24" s="58" customFormat="1" ht="20.100000000000001" customHeight="1" x14ac:dyDescent="0.3">
      <c r="A15" s="75"/>
      <c r="B15" s="76"/>
      <c r="C15" s="77"/>
      <c r="D15" s="77"/>
      <c r="E15" s="77"/>
      <c r="F15" s="84"/>
      <c r="G15" s="86"/>
      <c r="H15" s="85"/>
      <c r="I15" s="81"/>
      <c r="J15" s="82"/>
      <c r="K15" s="83"/>
      <c r="L15" s="83"/>
    </row>
    <row r="16" spans="1:24" s="58" customFormat="1" ht="20.100000000000001" customHeight="1" x14ac:dyDescent="0.3">
      <c r="A16" s="75"/>
      <c r="B16" s="76"/>
      <c r="C16" s="77"/>
      <c r="D16" s="77"/>
      <c r="E16" s="77"/>
      <c r="F16" s="84"/>
      <c r="G16" s="86"/>
      <c r="H16" s="85"/>
      <c r="I16" s="81"/>
      <c r="J16" s="82"/>
      <c r="K16" s="83"/>
      <c r="L16" s="83"/>
    </row>
    <row r="17" spans="1:17" s="58" customFormat="1" ht="20.100000000000001" customHeight="1" x14ac:dyDescent="0.3">
      <c r="A17" s="75"/>
      <c r="B17" s="76"/>
      <c r="C17" s="77"/>
      <c r="D17" s="77"/>
      <c r="E17" s="77"/>
      <c r="F17" s="84"/>
      <c r="G17" s="86"/>
      <c r="H17" s="85"/>
      <c r="I17" s="81"/>
      <c r="J17" s="82"/>
      <c r="K17" s="83"/>
      <c r="L17" s="83"/>
    </row>
    <row r="18" spans="1:17" s="58" customFormat="1" ht="20.100000000000001" customHeight="1" x14ac:dyDescent="0.3">
      <c r="A18" s="75"/>
      <c r="B18" s="76"/>
      <c r="C18" s="77"/>
      <c r="D18" s="77"/>
      <c r="E18" s="77"/>
      <c r="F18" s="84"/>
      <c r="G18" s="86"/>
      <c r="H18" s="85"/>
      <c r="I18" s="81"/>
      <c r="J18" s="82"/>
      <c r="K18" s="83"/>
      <c r="L18" s="83"/>
    </row>
    <row r="19" spans="1:17" s="58" customFormat="1" ht="20.100000000000001" customHeight="1" x14ac:dyDescent="0.3">
      <c r="A19" s="75"/>
      <c r="B19" s="76"/>
      <c r="C19" s="77"/>
      <c r="D19" s="77"/>
      <c r="E19" s="77"/>
      <c r="F19" s="139"/>
      <c r="G19" s="140"/>
      <c r="H19" s="141"/>
      <c r="I19" s="81"/>
      <c r="J19" s="82"/>
      <c r="K19" s="83"/>
      <c r="L19" s="83"/>
      <c r="N19" s="58" t="b">
        <f>OR(F19&lt;100,LEN(F19)=2)</f>
        <v>1</v>
      </c>
      <c r="O19" s="58" t="b">
        <f>OR(G19&lt;1000,LEN(G19)=3)</f>
        <v>1</v>
      </c>
      <c r="P19" s="58" t="b">
        <f>IF(H19&lt;1000,TRUE)</f>
        <v>1</v>
      </c>
      <c r="Q19" s="58" t="e">
        <f>OR(#REF!&lt;100000,LEN(#REF!)=5)</f>
        <v>#REF!</v>
      </c>
    </row>
    <row r="20" spans="1:17" s="58" customFormat="1" ht="20.100000000000001" customHeight="1" x14ac:dyDescent="0.3">
      <c r="A20" s="75"/>
      <c r="B20" s="76"/>
      <c r="C20" s="77"/>
      <c r="D20" s="77"/>
      <c r="E20" s="77"/>
      <c r="F20" s="139"/>
      <c r="G20" s="140"/>
      <c r="H20" s="141"/>
      <c r="I20" s="81"/>
      <c r="J20" s="82"/>
      <c r="K20" s="83"/>
      <c r="L20" s="83"/>
      <c r="N20" s="58" t="b">
        <f>OR(F20&lt;100,LEN(F20)=2)</f>
        <v>1</v>
      </c>
      <c r="O20" s="58" t="b">
        <f>OR(G20&lt;1000,LEN(G20)=3)</f>
        <v>1</v>
      </c>
      <c r="P20" s="58" t="b">
        <f>IF(H20&lt;1000,TRUE)</f>
        <v>1</v>
      </c>
      <c r="Q20" s="58" t="e">
        <f>OR(#REF!&lt;100000,LEN(#REF!)=5)</f>
        <v>#REF!</v>
      </c>
    </row>
    <row r="21" spans="1:17" s="58" customFormat="1" ht="20.100000000000001" customHeight="1" thickBot="1" x14ac:dyDescent="0.3">
      <c r="A21" s="142" t="s">
        <v>104</v>
      </c>
      <c r="B21" s="143"/>
      <c r="C21" s="87">
        <f>SUM(C10:C20)</f>
        <v>193.79</v>
      </c>
      <c r="D21" s="87">
        <f>SUM(D10:D20)</f>
        <v>32.299999999999997</v>
      </c>
      <c r="E21" s="87">
        <f>SUM(E10:E20)</f>
        <v>161.49</v>
      </c>
      <c r="F21" s="144"/>
      <c r="G21" s="145"/>
      <c r="H21" s="146"/>
      <c r="I21" s="88"/>
      <c r="J21" s="89"/>
      <c r="K21" s="90"/>
      <c r="L21" s="91"/>
    </row>
    <row r="22" spans="1:17" ht="20.100000000000001" customHeight="1" x14ac:dyDescent="0.2"/>
    <row r="23" spans="1:17" ht="20.100000000000001" customHeight="1" x14ac:dyDescent="0.2"/>
    <row r="24" spans="1:17" s="92" customFormat="1" ht="20.100000000000001" customHeight="1" x14ac:dyDescent="0.25">
      <c r="B24" s="147" t="s">
        <v>105</v>
      </c>
      <c r="C24" s="148"/>
    </row>
    <row r="25" spans="1:17" s="92" customFormat="1" ht="20.100000000000001" customHeight="1" x14ac:dyDescent="0.2">
      <c r="B25" s="93" t="s">
        <v>24</v>
      </c>
      <c r="C25" s="94" t="s">
        <v>25</v>
      </c>
    </row>
    <row r="26" spans="1:17" s="92" customFormat="1" ht="20.100000000000001" customHeight="1" x14ac:dyDescent="0.2">
      <c r="B26" s="93" t="s">
        <v>19</v>
      </c>
      <c r="C26" s="94" t="s">
        <v>26</v>
      </c>
    </row>
    <row r="27" spans="1:17" s="92" customFormat="1" ht="20.100000000000001" customHeight="1" x14ac:dyDescent="0.2">
      <c r="B27" s="93" t="s">
        <v>27</v>
      </c>
      <c r="C27" s="94" t="s">
        <v>106</v>
      </c>
    </row>
    <row r="28" spans="1:17" s="92" customFormat="1" ht="20.100000000000001" customHeight="1" x14ac:dyDescent="0.2">
      <c r="B28" s="93" t="s">
        <v>84</v>
      </c>
      <c r="C28" s="94" t="s">
        <v>107</v>
      </c>
    </row>
    <row r="29" spans="1:17" s="92" customFormat="1" ht="20.100000000000001" customHeight="1" x14ac:dyDescent="0.2">
      <c r="B29" s="95" t="s">
        <v>21</v>
      </c>
      <c r="C29" s="96" t="s">
        <v>29</v>
      </c>
    </row>
    <row r="30" spans="1:17" ht="20.100000000000001" customHeight="1" x14ac:dyDescent="0.2"/>
    <row r="31" spans="1:17" ht="20.100000000000001" customHeight="1" x14ac:dyDescent="0.2"/>
    <row r="32" spans="1:17" x14ac:dyDescent="0.2">
      <c r="B32" s="149"/>
      <c r="C32" s="149"/>
    </row>
  </sheetData>
  <mergeCells count="16">
    <mergeCell ref="B32:C32"/>
    <mergeCell ref="B1:D1"/>
    <mergeCell ref="B2:D2"/>
    <mergeCell ref="A5:L5"/>
    <mergeCell ref="A7:A9"/>
    <mergeCell ref="F7:H7"/>
    <mergeCell ref="I7:I9"/>
    <mergeCell ref="J7:J9"/>
    <mergeCell ref="K7:K9"/>
    <mergeCell ref="L7:L9"/>
    <mergeCell ref="F8:H9"/>
    <mergeCell ref="F19:H19"/>
    <mergeCell ref="F20:H20"/>
    <mergeCell ref="A21:B21"/>
    <mergeCell ref="F21:H21"/>
    <mergeCell ref="B24:C24"/>
  </mergeCells>
  <conditionalFormatting sqref="A10:A20">
    <cfRule type="expression" dxfId="106" priority="8" stopIfTrue="1">
      <formula>AND(NOT(ISBLANK(C10)),ISBLANK(A10))</formula>
    </cfRule>
  </conditionalFormatting>
  <conditionalFormatting sqref="B10:B20">
    <cfRule type="expression" dxfId="105" priority="7" stopIfTrue="1">
      <formula>AND(NOT(ISBLANK(C10)),ISBLANK(B10))</formula>
    </cfRule>
  </conditionalFormatting>
  <conditionalFormatting sqref="B1:D2">
    <cfRule type="expression" dxfId="104" priority="6" stopIfTrue="1">
      <formula>ISBLANK(B1)</formula>
    </cfRule>
  </conditionalFormatting>
  <conditionalFormatting sqref="C3">
    <cfRule type="expression" dxfId="103" priority="5" stopIfTrue="1">
      <formula>ISBLANK(C3)</formula>
    </cfRule>
  </conditionalFormatting>
  <conditionalFormatting sqref="E3">
    <cfRule type="expression" dxfId="102" priority="1" stopIfTrue="1">
      <formula>ISBLANK(E3)</formula>
    </cfRule>
  </conditionalFormatting>
  <conditionalFormatting sqref="I10:I20">
    <cfRule type="expression" priority="2" stopIfTrue="1">
      <formula>AND(SUM($N10:$R10)&gt;0,NOT(ISBLANK(I10)))</formula>
    </cfRule>
    <cfRule type="expression" dxfId="101" priority="3" stopIfTrue="1">
      <formula>SUM($N10:$R10)&gt;0</formula>
    </cfRule>
  </conditionalFormatting>
  <conditionalFormatting sqref="J10:L20">
    <cfRule type="expression" dxfId="100" priority="4" stopIfTrue="1">
      <formula>AND(NOT(ISBLANK($C10)),ISBLANK(J10))</formula>
    </cfRule>
  </conditionalFormatting>
  <dataValidations count="3">
    <dataValidation type="textLength" operator="lessThan" allowBlank="1" showInputMessage="1" showErrorMessage="1" sqref="B2:D2" xr:uid="{24350823-1A8B-4FC3-9B6B-A9AC27B326EB}">
      <formula1>250</formula1>
    </dataValidation>
    <dataValidation type="date" allowBlank="1" showInputMessage="1" showErrorMessage="1" sqref="E3 C3" xr:uid="{95487C1F-B4BA-4C21-A5D6-E29FC8304FA2}">
      <formula1>44938</formula1>
      <formula2>73031</formula2>
    </dataValidation>
    <dataValidation type="list" allowBlank="1" showInputMessage="1" showErrorMessage="1" sqref="B10:B20" xr:uid="{2DAD1C0D-637B-4FE8-B155-316B4C7D3985}">
      <formula1>$B$25:$B$29</formula1>
    </dataValidation>
  </dataValidations>
  <pageMargins left="0.37" right="0.31" top="0.68" bottom="0.68" header="0.34" footer="0.25"/>
  <pageSetup paperSize="9" scale="56" orientation="landscape" r:id="rId1"/>
  <headerFooter alignWithMargins="0">
    <oddFooter>&amp;L&amp;Z&amp;F&amp;RPrinted &amp;D</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5F1B6-7933-42A7-BF33-744428A0BEA5}">
  <sheetPr>
    <tabColor rgb="FF92D050"/>
  </sheetPr>
  <dimension ref="A1:Z25"/>
  <sheetViews>
    <sheetView zoomScale="70" zoomScaleNormal="70" workbookViewId="0">
      <selection activeCell="D4" sqref="D4"/>
    </sheetView>
  </sheetViews>
  <sheetFormatPr defaultColWidth="9.140625" defaultRowHeight="12.75" outlineLevelCol="1" x14ac:dyDescent="0.2"/>
  <cols>
    <col min="1" max="1" width="11.85546875" bestFit="1" customWidth="1"/>
    <col min="2" max="2" width="10.42578125" customWidth="1"/>
    <col min="3" max="6" width="15.7109375" customWidth="1"/>
    <col min="7" max="7" width="8.42578125" customWidth="1"/>
    <col min="8" max="8" width="9" customWidth="1"/>
    <col min="9" max="9" width="11.7109375" bestFit="1" customWidth="1"/>
    <col min="10" max="10" width="3" customWidth="1"/>
    <col min="11" max="11" width="29.7109375" customWidth="1"/>
    <col min="12" max="12" width="50.7109375" customWidth="1"/>
    <col min="13" max="14" width="27.42578125" customWidth="1"/>
    <col min="16" max="19" width="0" hidden="1" customWidth="1" outlineLevel="1"/>
    <col min="20" max="20" width="9.140625" collapsed="1"/>
  </cols>
  <sheetData>
    <row r="1" spans="1:26" ht="14.25" x14ac:dyDescent="0.2">
      <c r="A1" s="107" t="s">
        <v>0</v>
      </c>
      <c r="B1" s="177" t="s">
        <v>87</v>
      </c>
      <c r="C1" s="178"/>
      <c r="D1" s="178"/>
      <c r="E1" s="179"/>
      <c r="F1" s="1"/>
      <c r="G1" s="1"/>
      <c r="H1" s="1"/>
      <c r="I1" s="1"/>
      <c r="J1" s="1"/>
      <c r="K1" s="1"/>
      <c r="L1" s="3"/>
      <c r="M1" s="3"/>
      <c r="N1" s="4"/>
    </row>
    <row r="2" spans="1:26" x14ac:dyDescent="0.2">
      <c r="A2" s="5"/>
      <c r="N2" s="6"/>
    </row>
    <row r="3" spans="1:26" ht="36" customHeight="1" x14ac:dyDescent="0.2">
      <c r="A3" s="7" t="s">
        <v>1</v>
      </c>
      <c r="B3" s="177" t="s">
        <v>88</v>
      </c>
      <c r="C3" s="178"/>
      <c r="D3" s="178"/>
      <c r="E3" s="179"/>
      <c r="F3" s="8"/>
      <c r="G3" s="8"/>
      <c r="H3" s="8"/>
      <c r="I3" s="8"/>
      <c r="J3" s="8"/>
      <c r="K3" s="8"/>
      <c r="N3" s="6"/>
    </row>
    <row r="4" spans="1:26" x14ac:dyDescent="0.2">
      <c r="A4" s="5"/>
      <c r="N4" s="6"/>
    </row>
    <row r="5" spans="1:26" ht="18.600000000000001" customHeight="1" x14ac:dyDescent="0.2">
      <c r="A5" s="108" t="s">
        <v>2</v>
      </c>
      <c r="B5" s="109" t="s">
        <v>3</v>
      </c>
      <c r="C5" s="110">
        <v>45058</v>
      </c>
      <c r="D5" s="109" t="s">
        <v>4</v>
      </c>
      <c r="E5" s="111">
        <v>45088</v>
      </c>
      <c r="F5" s="8"/>
      <c r="G5" s="11"/>
      <c r="H5" s="12"/>
      <c r="I5" s="12"/>
      <c r="J5" s="12"/>
      <c r="K5" s="12"/>
      <c r="N5" s="6"/>
    </row>
    <row r="6" spans="1:26" x14ac:dyDescent="0.2">
      <c r="A6" s="5"/>
      <c r="N6" s="6"/>
    </row>
    <row r="7" spans="1:26" ht="18" customHeight="1" x14ac:dyDescent="0.2">
      <c r="A7" s="5"/>
      <c r="N7" s="6"/>
    </row>
    <row r="8" spans="1:26" ht="18" customHeight="1" x14ac:dyDescent="0.2">
      <c r="A8" s="112" t="s">
        <v>5</v>
      </c>
      <c r="B8" s="113" t="s">
        <v>6</v>
      </c>
      <c r="C8" s="113" t="s">
        <v>7</v>
      </c>
      <c r="D8" s="113" t="s">
        <v>6</v>
      </c>
      <c r="E8" s="113" t="s">
        <v>8</v>
      </c>
      <c r="F8" s="113" t="s">
        <v>9</v>
      </c>
      <c r="G8" s="180" t="s">
        <v>10</v>
      </c>
      <c r="H8" s="181"/>
      <c r="I8" s="181"/>
      <c r="J8" s="182"/>
      <c r="K8" s="112" t="s">
        <v>168</v>
      </c>
      <c r="L8" s="113" t="s">
        <v>11</v>
      </c>
      <c r="M8" s="114" t="s">
        <v>12</v>
      </c>
      <c r="N8" s="114" t="s">
        <v>13</v>
      </c>
      <c r="O8" s="16"/>
      <c r="P8" s="16"/>
      <c r="Q8" s="16"/>
      <c r="R8" s="16"/>
      <c r="S8" s="16"/>
      <c r="T8" s="16"/>
      <c r="U8" s="16"/>
      <c r="V8" s="16"/>
      <c r="W8" s="16"/>
      <c r="X8" s="16"/>
      <c r="Y8" s="16"/>
      <c r="Z8" s="16"/>
    </row>
    <row r="9" spans="1:26" ht="17.45" customHeight="1" x14ac:dyDescent="0.2">
      <c r="A9" s="115" t="s">
        <v>169</v>
      </c>
      <c r="B9" s="18" t="s">
        <v>14</v>
      </c>
      <c r="C9" s="18" t="s">
        <v>15</v>
      </c>
      <c r="D9" s="18" t="s">
        <v>15</v>
      </c>
      <c r="E9" s="18" t="s">
        <v>16</v>
      </c>
      <c r="F9" s="18" t="s">
        <v>15</v>
      </c>
      <c r="G9" s="183"/>
      <c r="H9" s="184"/>
      <c r="I9" s="184"/>
      <c r="J9" s="185"/>
      <c r="K9" s="115" t="s">
        <v>170</v>
      </c>
      <c r="L9" s="18" t="s">
        <v>171</v>
      </c>
      <c r="M9" s="116"/>
      <c r="N9" s="117" t="s">
        <v>172</v>
      </c>
      <c r="O9" s="16"/>
      <c r="P9" s="16"/>
      <c r="Q9" s="16"/>
      <c r="R9" s="16"/>
      <c r="S9" s="16"/>
      <c r="T9" s="16"/>
      <c r="U9" s="16"/>
      <c r="V9" s="16"/>
      <c r="W9" s="16"/>
      <c r="X9" s="16"/>
      <c r="Y9" s="16"/>
      <c r="Z9" s="16"/>
    </row>
    <row r="10" spans="1:26" ht="25.5" customHeight="1" x14ac:dyDescent="0.2">
      <c r="A10" s="118" t="s">
        <v>173</v>
      </c>
      <c r="B10" s="22" t="s">
        <v>17</v>
      </c>
      <c r="C10" s="22" t="s">
        <v>18</v>
      </c>
      <c r="D10" s="22" t="s">
        <v>18</v>
      </c>
      <c r="E10" s="22" t="s">
        <v>18</v>
      </c>
      <c r="F10" s="22" t="s">
        <v>18</v>
      </c>
      <c r="G10" s="119" t="s">
        <v>174</v>
      </c>
      <c r="H10" s="119" t="s">
        <v>175</v>
      </c>
      <c r="I10" s="119" t="s">
        <v>176</v>
      </c>
      <c r="J10" s="119"/>
      <c r="K10" s="120" t="s">
        <v>177</v>
      </c>
      <c r="L10" s="24"/>
      <c r="M10" s="40"/>
      <c r="N10" s="25"/>
    </row>
    <row r="11" spans="1:26" ht="25.5" customHeight="1" x14ac:dyDescent="0.2">
      <c r="A11" s="21"/>
      <c r="B11" s="22"/>
      <c r="C11" s="22"/>
      <c r="D11" s="22"/>
      <c r="E11" s="22"/>
      <c r="F11" s="22"/>
      <c r="G11" s="119"/>
      <c r="H11" s="119"/>
      <c r="I11" s="119"/>
      <c r="J11" s="119"/>
      <c r="K11" s="119"/>
      <c r="L11" s="24"/>
      <c r="M11" s="40"/>
      <c r="N11" s="40"/>
    </row>
    <row r="12" spans="1:26" ht="25.5" customHeight="1" x14ac:dyDescent="0.25">
      <c r="A12" s="121">
        <v>45077</v>
      </c>
      <c r="B12" s="122" t="s">
        <v>19</v>
      </c>
      <c r="C12" s="123">
        <v>140</v>
      </c>
      <c r="D12" s="124">
        <v>0</v>
      </c>
      <c r="E12" s="123">
        <v>0</v>
      </c>
      <c r="F12" s="125">
        <v>140</v>
      </c>
      <c r="G12" s="126" t="s">
        <v>178</v>
      </c>
      <c r="H12" s="126">
        <v>9821</v>
      </c>
      <c r="I12" s="126" t="s">
        <v>179</v>
      </c>
      <c r="J12" s="127"/>
      <c r="K12" s="127" t="s">
        <v>180</v>
      </c>
      <c r="L12" s="128" t="s">
        <v>181</v>
      </c>
      <c r="M12" s="129" t="s">
        <v>182</v>
      </c>
      <c r="N12" s="129" t="s">
        <v>183</v>
      </c>
      <c r="P12" t="b">
        <f t="shared" ref="P12:P14" si="0">OR(G12&lt;100,LEN(G12)=2)</f>
        <v>0</v>
      </c>
      <c r="Q12" t="b">
        <f t="shared" ref="Q12:Q14" si="1">OR(H12&lt;1000,LEN(H12)=3)</f>
        <v>0</v>
      </c>
      <c r="R12" t="b">
        <f t="shared" ref="R12:R14" si="2">IF(I12&lt;1000,TRUE)</f>
        <v>0</v>
      </c>
      <c r="S12" t="e">
        <f>OR(#REF!&lt;100000,LEN(#REF!)=5)</f>
        <v>#REF!</v>
      </c>
    </row>
    <row r="13" spans="1:26" ht="15.75" x14ac:dyDescent="0.25">
      <c r="A13" s="121"/>
      <c r="B13" s="122"/>
      <c r="C13" s="123"/>
      <c r="D13" s="124">
        <v>0</v>
      </c>
      <c r="E13" s="123">
        <v>0</v>
      </c>
      <c r="F13" s="125"/>
      <c r="G13" s="130"/>
      <c r="H13" s="126"/>
      <c r="I13" s="126"/>
      <c r="J13" s="127"/>
      <c r="K13" s="127"/>
      <c r="L13" s="128"/>
      <c r="M13" s="129"/>
      <c r="N13" s="129"/>
      <c r="P13" t="b">
        <f t="shared" si="0"/>
        <v>1</v>
      </c>
      <c r="Q13" t="b">
        <f t="shared" si="1"/>
        <v>1</v>
      </c>
      <c r="R13" t="b">
        <f t="shared" si="2"/>
        <v>1</v>
      </c>
      <c r="S13" t="e">
        <f>OR(#REF!&lt;100000,LEN(#REF!)=5)</f>
        <v>#REF!</v>
      </c>
    </row>
    <row r="14" spans="1:26" ht="15.75" x14ac:dyDescent="0.25">
      <c r="A14" s="121"/>
      <c r="B14" s="122"/>
      <c r="C14" s="123"/>
      <c r="D14" s="124"/>
      <c r="E14" s="123"/>
      <c r="F14" s="125"/>
      <c r="G14" s="126"/>
      <c r="H14" s="126"/>
      <c r="I14" s="126"/>
      <c r="J14" s="127"/>
      <c r="K14" s="127"/>
      <c r="L14" s="128"/>
      <c r="M14" s="129"/>
      <c r="N14" s="129"/>
      <c r="P14" t="b">
        <f t="shared" si="0"/>
        <v>1</v>
      </c>
      <c r="Q14" t="b">
        <f t="shared" si="1"/>
        <v>1</v>
      </c>
      <c r="R14" t="b">
        <f t="shared" si="2"/>
        <v>1</v>
      </c>
      <c r="S14" t="e">
        <f>OR(#REF!&lt;100000,LEN(#REF!)=5)</f>
        <v>#REF!</v>
      </c>
    </row>
    <row r="15" spans="1:26" ht="13.5" thickBot="1" x14ac:dyDescent="0.25">
      <c r="A15" s="186" t="s">
        <v>22</v>
      </c>
      <c r="B15" s="187"/>
      <c r="C15" s="36">
        <f>SUM(C12:C14)</f>
        <v>140</v>
      </c>
      <c r="D15" s="36">
        <f>SUM(D12:D14)</f>
        <v>0</v>
      </c>
      <c r="E15" s="36"/>
      <c r="F15" s="36">
        <f>SUM(F12:F14)</f>
        <v>140</v>
      </c>
      <c r="G15" s="131"/>
      <c r="H15" s="131"/>
      <c r="I15" s="131"/>
      <c r="J15" s="37"/>
      <c r="K15" s="37"/>
      <c r="L15" s="43"/>
      <c r="M15" s="132"/>
      <c r="N15" s="44"/>
    </row>
    <row r="17" spans="2:3" x14ac:dyDescent="0.2">
      <c r="B17" s="180" t="s">
        <v>23</v>
      </c>
      <c r="C17" s="182"/>
    </row>
    <row r="18" spans="2:3" x14ac:dyDescent="0.2">
      <c r="B18" s="38" t="s">
        <v>24</v>
      </c>
      <c r="C18" s="39" t="s">
        <v>25</v>
      </c>
    </row>
    <row r="19" spans="2:3" x14ac:dyDescent="0.2">
      <c r="B19" s="38" t="s">
        <v>19</v>
      </c>
      <c r="C19" s="39" t="s">
        <v>26</v>
      </c>
    </row>
    <row r="20" spans="2:3" x14ac:dyDescent="0.2">
      <c r="B20" s="38" t="s">
        <v>27</v>
      </c>
      <c r="C20" s="39" t="s">
        <v>28</v>
      </c>
    </row>
    <row r="21" spans="2:3" x14ac:dyDescent="0.2">
      <c r="B21" s="38" t="s">
        <v>84</v>
      </c>
      <c r="C21" s="39" t="s">
        <v>184</v>
      </c>
    </row>
    <row r="22" spans="2:3" x14ac:dyDescent="0.2">
      <c r="B22" s="40" t="s">
        <v>21</v>
      </c>
      <c r="C22" s="133" t="s">
        <v>29</v>
      </c>
    </row>
    <row r="25" spans="2:3" x14ac:dyDescent="0.2">
      <c r="B25" s="149"/>
      <c r="C25" s="149"/>
    </row>
  </sheetData>
  <mergeCells count="7">
    <mergeCell ref="B1:E1"/>
    <mergeCell ref="B3:E3"/>
    <mergeCell ref="B25:C25"/>
    <mergeCell ref="G8:J8"/>
    <mergeCell ref="G9:J9"/>
    <mergeCell ref="A15:B15"/>
    <mergeCell ref="B17:C17"/>
  </mergeCells>
  <conditionalFormatting sqref="A12:A14">
    <cfRule type="expression" dxfId="99" priority="10" stopIfTrue="1">
      <formula>AND(NOT(ISBLANK(C12)),ISBLANK(A12))</formula>
    </cfRule>
  </conditionalFormatting>
  <conditionalFormatting sqref="B12:B14">
    <cfRule type="expression" dxfId="98" priority="9" stopIfTrue="1">
      <formula>AND(NOT(ISBLANK(C12)),ISBLANK(B12))</formula>
    </cfRule>
  </conditionalFormatting>
  <conditionalFormatting sqref="B1:E1 B3:E3 C12:C14">
    <cfRule type="expression" dxfId="97" priority="8" stopIfTrue="1">
      <formula>ISBLANK(B1)</formula>
    </cfRule>
  </conditionalFormatting>
  <conditionalFormatting sqref="C5">
    <cfRule type="expression" dxfId="96" priority="5" stopIfTrue="1">
      <formula>ISBLANK(C5)</formula>
    </cfRule>
  </conditionalFormatting>
  <conditionalFormatting sqref="E12:E14">
    <cfRule type="expression" dxfId="95" priority="11" stopIfTrue="1">
      <formula>AND(NOT(ISBLANK(C12)),ISBLANK(E12),B12="S")</formula>
    </cfRule>
  </conditionalFormatting>
  <conditionalFormatting sqref="J12:J14">
    <cfRule type="expression" priority="6" stopIfTrue="1">
      <formula>AND(SUM($P12:$T12)&gt;0,NOT(ISBLANK(J12)))</formula>
    </cfRule>
    <cfRule type="expression" dxfId="94" priority="7" stopIfTrue="1">
      <formula>SUM($P12:$T12)&gt;0</formula>
    </cfRule>
  </conditionalFormatting>
  <conditionalFormatting sqref="K12:K14">
    <cfRule type="expression" priority="2" stopIfTrue="1">
      <formula>AND(SUM($P12:$T12)&gt;0,NOT(ISBLANK(K12)))</formula>
    </cfRule>
    <cfRule type="expression" dxfId="93" priority="3" stopIfTrue="1">
      <formula>SUM($P12:$T12)&gt;0</formula>
    </cfRule>
  </conditionalFormatting>
  <conditionalFormatting sqref="L12:L13">
    <cfRule type="expression" dxfId="92" priority="4" stopIfTrue="1">
      <formula>AND(NOT(ISBLANK($C13)),ISBLANK(L12))</formula>
    </cfRule>
  </conditionalFormatting>
  <conditionalFormatting sqref="L12:N14">
    <cfRule type="expression" dxfId="91" priority="1" stopIfTrue="1">
      <formula>AND(NOT(ISBLANK($C12)),ISBLANK(L12))</formula>
    </cfRule>
  </conditionalFormatting>
  <dataValidations count="2">
    <dataValidation type="date" allowBlank="1" showInputMessage="1" showErrorMessage="1" sqref="C5" xr:uid="{2000BD12-3AB6-4CEA-B82D-268BDD055FCE}">
      <formula1>NOW()-120</formula1>
      <formula2>NOW()</formula2>
    </dataValidation>
    <dataValidation type="list" allowBlank="1" showInputMessage="1" showErrorMessage="1" sqref="B12:B14" xr:uid="{BF90E552-0684-42BC-ABB3-24AAE316745B}">
      <formula1>$B$18:$B$22</formula1>
    </dataValidation>
  </dataValidation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AB661-05B6-4803-9589-33E5641F02DC}">
  <sheetPr>
    <tabColor rgb="FF92D050"/>
  </sheetPr>
  <dimension ref="A1:X33"/>
  <sheetViews>
    <sheetView workbookViewId="0">
      <selection activeCell="B3" sqref="B3"/>
    </sheetView>
  </sheetViews>
  <sheetFormatPr defaultColWidth="9.140625" defaultRowHeight="12.75" outlineLevelCol="1" x14ac:dyDescent="0.2"/>
  <cols>
    <col min="1" max="1" width="20.7109375" customWidth="1"/>
    <col min="2" max="2" width="10.7109375" customWidth="1"/>
    <col min="3" max="3" width="22.7109375" customWidth="1"/>
    <col min="4" max="5" width="20.7109375" customWidth="1"/>
    <col min="6" max="6" width="8.42578125" customWidth="1"/>
    <col min="7" max="7" width="9" customWidth="1"/>
    <col min="8" max="8" width="11.7109375" bestFit="1" customWidth="1"/>
    <col min="9" max="9" width="29.7109375" customWidth="1"/>
    <col min="10" max="10" width="60.42578125" bestFit="1" customWidth="1"/>
    <col min="11" max="11" width="27.42578125" customWidth="1"/>
    <col min="12" max="12" width="36.42578125" bestFit="1" customWidth="1"/>
    <col min="14" max="17" width="0" hidden="1" customWidth="1" outlineLevel="1"/>
    <col min="18" max="18" width="9.140625" collapsed="1"/>
  </cols>
  <sheetData>
    <row r="1" spans="1:24" s="58" customFormat="1" ht="18" x14ac:dyDescent="0.25">
      <c r="A1" s="55" t="s">
        <v>94</v>
      </c>
      <c r="B1" s="150" t="s">
        <v>87</v>
      </c>
      <c r="C1" s="151"/>
      <c r="D1" s="151"/>
      <c r="E1" s="56"/>
      <c r="F1" s="56"/>
      <c r="G1" s="56"/>
      <c r="H1" s="56"/>
      <c r="I1" s="56"/>
      <c r="J1" s="57"/>
      <c r="K1" s="57"/>
      <c r="L1" s="57"/>
    </row>
    <row r="2" spans="1:24" s="58" customFormat="1" ht="18" x14ac:dyDescent="0.25">
      <c r="A2" s="59" t="s">
        <v>95</v>
      </c>
      <c r="B2" s="150" t="s">
        <v>88</v>
      </c>
      <c r="C2" s="151"/>
      <c r="D2" s="151"/>
      <c r="E2" s="60"/>
      <c r="F2" s="60"/>
      <c r="G2" s="60"/>
      <c r="H2" s="60"/>
      <c r="I2" s="60"/>
    </row>
    <row r="3" spans="1:24" s="58" customFormat="1" ht="36" customHeight="1" x14ac:dyDescent="0.25">
      <c r="A3" s="61" t="s">
        <v>96</v>
      </c>
      <c r="B3" s="62" t="s">
        <v>3</v>
      </c>
      <c r="C3" s="63">
        <v>45058</v>
      </c>
      <c r="D3" s="62" t="s">
        <v>4</v>
      </c>
      <c r="E3" s="63">
        <v>45088</v>
      </c>
      <c r="F3" s="64"/>
    </row>
    <row r="4" spans="1:24" s="58" customFormat="1" ht="18.75" thickBot="1" x14ac:dyDescent="0.3">
      <c r="A4" s="65"/>
      <c r="B4" s="65"/>
      <c r="C4" s="65"/>
      <c r="D4" s="65"/>
      <c r="E4" s="65"/>
      <c r="F4" s="66"/>
      <c r="G4" s="66"/>
      <c r="H4" s="66"/>
      <c r="I4" s="65"/>
      <c r="J4" s="65"/>
      <c r="K4" s="65"/>
    </row>
    <row r="5" spans="1:24" s="58" customFormat="1" ht="18.600000000000001" customHeight="1" thickBot="1" x14ac:dyDescent="0.3">
      <c r="A5" s="152" t="s">
        <v>97</v>
      </c>
      <c r="B5" s="153"/>
      <c r="C5" s="153"/>
      <c r="D5" s="153"/>
      <c r="E5" s="153"/>
      <c r="F5" s="153"/>
      <c r="G5" s="153"/>
      <c r="H5" s="153"/>
      <c r="I5" s="153"/>
      <c r="J5" s="153"/>
      <c r="K5" s="153"/>
      <c r="L5" s="154"/>
    </row>
    <row r="6" spans="1:24" s="58" customFormat="1" ht="18" x14ac:dyDescent="0.25">
      <c r="A6" s="65"/>
      <c r="B6" s="65"/>
      <c r="C6" s="65"/>
      <c r="D6" s="65"/>
      <c r="E6" s="65"/>
      <c r="F6" s="66"/>
      <c r="G6" s="66"/>
      <c r="H6" s="66"/>
      <c r="I6" s="65"/>
      <c r="J6" s="65"/>
      <c r="K6" s="65"/>
      <c r="L6" s="67"/>
    </row>
    <row r="7" spans="1:24" s="58" customFormat="1" ht="18" x14ac:dyDescent="0.25">
      <c r="A7" s="155" t="s">
        <v>98</v>
      </c>
      <c r="B7" s="68" t="s">
        <v>6</v>
      </c>
      <c r="C7" s="68" t="s">
        <v>7</v>
      </c>
      <c r="D7" s="68" t="s">
        <v>6</v>
      </c>
      <c r="E7" s="68" t="s">
        <v>9</v>
      </c>
      <c r="F7" s="158" t="s">
        <v>99</v>
      </c>
      <c r="G7" s="159"/>
      <c r="H7" s="160"/>
      <c r="I7" s="161" t="s">
        <v>100</v>
      </c>
      <c r="J7" s="161" t="s">
        <v>101</v>
      </c>
      <c r="K7" s="164" t="s">
        <v>102</v>
      </c>
      <c r="L7" s="167" t="s">
        <v>13</v>
      </c>
      <c r="M7" s="69"/>
      <c r="N7" s="69"/>
      <c r="O7" s="69"/>
      <c r="P7" s="69"/>
      <c r="Q7" s="69"/>
      <c r="R7" s="69"/>
      <c r="S7" s="69"/>
      <c r="T7" s="69"/>
      <c r="U7" s="69"/>
      <c r="V7" s="69"/>
      <c r="W7" s="69"/>
      <c r="X7" s="69"/>
    </row>
    <row r="8" spans="1:24" s="58" customFormat="1" ht="18" x14ac:dyDescent="0.25">
      <c r="A8" s="156"/>
      <c r="B8" s="70" t="s">
        <v>14</v>
      </c>
      <c r="C8" s="70" t="s">
        <v>15</v>
      </c>
      <c r="D8" s="70" t="s">
        <v>15</v>
      </c>
      <c r="E8" s="70" t="s">
        <v>15</v>
      </c>
      <c r="F8" s="170" t="s">
        <v>103</v>
      </c>
      <c r="G8" s="171"/>
      <c r="H8" s="172"/>
      <c r="I8" s="162"/>
      <c r="J8" s="162"/>
      <c r="K8" s="165"/>
      <c r="L8" s="168"/>
      <c r="M8" s="69"/>
      <c r="N8" s="69"/>
      <c r="O8" s="69"/>
      <c r="P8" s="69"/>
      <c r="Q8" s="69"/>
      <c r="R8" s="69"/>
      <c r="S8" s="69"/>
      <c r="T8" s="69"/>
      <c r="U8" s="69"/>
      <c r="V8" s="69"/>
      <c r="W8" s="69"/>
      <c r="X8" s="69"/>
    </row>
    <row r="9" spans="1:24" s="58" customFormat="1" ht="17.45" customHeight="1" x14ac:dyDescent="0.25">
      <c r="A9" s="157"/>
      <c r="B9" s="71"/>
      <c r="C9" s="71" t="s">
        <v>18</v>
      </c>
      <c r="D9" s="71" t="s">
        <v>18</v>
      </c>
      <c r="E9" s="71" t="s">
        <v>18</v>
      </c>
      <c r="F9" s="173"/>
      <c r="G9" s="174"/>
      <c r="H9" s="175"/>
      <c r="I9" s="163"/>
      <c r="J9" s="163"/>
      <c r="K9" s="166"/>
      <c r="L9" s="169"/>
    </row>
    <row r="10" spans="1:24" s="58" customFormat="1" ht="18" x14ac:dyDescent="0.25">
      <c r="A10" s="72"/>
      <c r="B10" s="71"/>
      <c r="C10" s="71"/>
      <c r="D10" s="71"/>
      <c r="E10" s="71"/>
      <c r="F10" s="71"/>
      <c r="G10" s="71"/>
      <c r="H10" s="71"/>
      <c r="I10" s="71"/>
      <c r="J10" s="73"/>
      <c r="K10" s="74"/>
      <c r="L10" s="74"/>
    </row>
    <row r="11" spans="1:24" s="58" customFormat="1" ht="18.75" x14ac:dyDescent="0.3">
      <c r="A11" s="75">
        <v>45063</v>
      </c>
      <c r="B11" s="76" t="s">
        <v>27</v>
      </c>
      <c r="C11" s="77">
        <v>7</v>
      </c>
      <c r="D11" s="77">
        <v>1.17</v>
      </c>
      <c r="E11" s="77">
        <v>5.83</v>
      </c>
      <c r="F11" s="139" t="s">
        <v>185</v>
      </c>
      <c r="G11" s="140"/>
      <c r="H11" s="141"/>
      <c r="I11" s="81" t="s">
        <v>186</v>
      </c>
      <c r="J11" s="82" t="s">
        <v>187</v>
      </c>
      <c r="K11" s="83" t="s">
        <v>188</v>
      </c>
      <c r="L11" s="83" t="s">
        <v>109</v>
      </c>
      <c r="N11" s="58" t="b">
        <f>OR(F11&lt;100,LEN(F11)=2)</f>
        <v>0</v>
      </c>
      <c r="O11" s="58" t="b">
        <f>OR(G11&lt;1000,LEN(G11)=3)</f>
        <v>1</v>
      </c>
      <c r="P11" s="58" t="b">
        <f>IF(H11&lt;1000,TRUE)</f>
        <v>1</v>
      </c>
      <c r="Q11" s="58" t="e">
        <f>OR(#REF!&lt;100000,LEN(#REF!)=5)</f>
        <v>#REF!</v>
      </c>
    </row>
    <row r="12" spans="1:24" s="58" customFormat="1" ht="18.75" x14ac:dyDescent="0.3">
      <c r="A12" s="75">
        <v>45079</v>
      </c>
      <c r="B12" s="76" t="s">
        <v>27</v>
      </c>
      <c r="C12" s="77">
        <v>33.950000000000003</v>
      </c>
      <c r="D12" s="77">
        <v>5.66</v>
      </c>
      <c r="E12" s="77">
        <v>28.29</v>
      </c>
      <c r="F12" s="84"/>
      <c r="G12" s="86" t="s">
        <v>185</v>
      </c>
      <c r="H12" s="85"/>
      <c r="I12" s="81" t="s">
        <v>186</v>
      </c>
      <c r="J12" s="82" t="s">
        <v>189</v>
      </c>
      <c r="K12" s="83" t="s">
        <v>190</v>
      </c>
      <c r="L12" s="83" t="s">
        <v>109</v>
      </c>
    </row>
    <row r="13" spans="1:24" s="58" customFormat="1" ht="18.75" x14ac:dyDescent="0.3">
      <c r="A13" s="75"/>
      <c r="B13" s="76"/>
      <c r="C13" s="77"/>
      <c r="D13" s="77"/>
      <c r="E13" s="77"/>
      <c r="F13" s="84"/>
      <c r="G13" s="86"/>
      <c r="H13" s="85"/>
      <c r="I13" s="81"/>
      <c r="J13" s="82"/>
      <c r="K13" s="83"/>
      <c r="L13" s="83"/>
    </row>
    <row r="14" spans="1:24" s="58" customFormat="1" ht="18.75" x14ac:dyDescent="0.3">
      <c r="A14" s="75"/>
      <c r="B14" s="76"/>
      <c r="C14" s="77"/>
      <c r="D14" s="77"/>
      <c r="E14" s="77"/>
      <c r="F14" s="84"/>
      <c r="G14" s="86"/>
      <c r="H14" s="85"/>
      <c r="I14" s="81"/>
      <c r="J14" s="82"/>
      <c r="K14" s="83"/>
      <c r="L14" s="83"/>
    </row>
    <row r="15" spans="1:24" s="58" customFormat="1" ht="18.75" x14ac:dyDescent="0.3">
      <c r="A15" s="75"/>
      <c r="B15" s="76"/>
      <c r="C15" s="77"/>
      <c r="D15" s="77"/>
      <c r="E15" s="77"/>
      <c r="F15" s="84"/>
      <c r="G15" s="86"/>
      <c r="H15" s="85"/>
      <c r="I15" s="81"/>
      <c r="J15" s="82"/>
      <c r="K15" s="83"/>
      <c r="L15" s="83"/>
    </row>
    <row r="16" spans="1:24" s="58" customFormat="1" ht="18.75" x14ac:dyDescent="0.3">
      <c r="A16" s="75"/>
      <c r="B16" s="76"/>
      <c r="C16" s="77"/>
      <c r="D16" s="77"/>
      <c r="E16" s="77"/>
      <c r="F16" s="84"/>
      <c r="G16" s="86"/>
      <c r="H16" s="85"/>
      <c r="I16" s="81"/>
      <c r="J16" s="82"/>
      <c r="K16" s="83"/>
      <c r="L16" s="83"/>
    </row>
    <row r="17" spans="1:17" s="58" customFormat="1" ht="18.75" x14ac:dyDescent="0.3">
      <c r="A17" s="75"/>
      <c r="B17" s="76"/>
      <c r="C17" s="77"/>
      <c r="D17" s="77"/>
      <c r="E17" s="77"/>
      <c r="F17" s="84"/>
      <c r="G17" s="86"/>
      <c r="H17" s="85"/>
      <c r="I17" s="81"/>
      <c r="J17" s="82"/>
      <c r="K17" s="83"/>
      <c r="L17" s="83"/>
    </row>
    <row r="18" spans="1:17" s="58" customFormat="1" ht="18.75" x14ac:dyDescent="0.3">
      <c r="A18" s="75"/>
      <c r="B18" s="76"/>
      <c r="C18" s="77"/>
      <c r="D18" s="77"/>
      <c r="E18" s="77"/>
      <c r="F18" s="84"/>
      <c r="G18" s="86"/>
      <c r="H18" s="85"/>
      <c r="I18" s="81"/>
      <c r="J18" s="82"/>
      <c r="K18" s="83"/>
      <c r="L18" s="83"/>
    </row>
    <row r="19" spans="1:17" s="58" customFormat="1" ht="18.75" x14ac:dyDescent="0.3">
      <c r="A19" s="75"/>
      <c r="B19" s="76"/>
      <c r="C19" s="77"/>
      <c r="D19" s="77"/>
      <c r="E19" s="77"/>
      <c r="F19" s="84"/>
      <c r="G19" s="86"/>
      <c r="H19" s="85"/>
      <c r="I19" s="81"/>
      <c r="J19" s="82"/>
      <c r="K19" s="83"/>
      <c r="L19" s="83"/>
    </row>
    <row r="20" spans="1:17" s="58" customFormat="1" ht="18.75" x14ac:dyDescent="0.3">
      <c r="A20" s="75"/>
      <c r="B20" s="76"/>
      <c r="C20" s="77"/>
      <c r="D20" s="77"/>
      <c r="E20" s="77"/>
      <c r="F20" s="139"/>
      <c r="G20" s="140"/>
      <c r="H20" s="141"/>
      <c r="I20" s="81"/>
      <c r="J20" s="82"/>
      <c r="K20" s="83"/>
      <c r="L20" s="83"/>
      <c r="N20" s="58" t="b">
        <f>OR(F20&lt;100,LEN(F20)=2)</f>
        <v>1</v>
      </c>
      <c r="O20" s="58" t="b">
        <f>OR(G20&lt;1000,LEN(G20)=3)</f>
        <v>1</v>
      </c>
      <c r="P20" s="58" t="b">
        <f>IF(H20&lt;1000,TRUE)</f>
        <v>1</v>
      </c>
      <c r="Q20" s="58" t="e">
        <f>OR(#REF!&lt;100000,LEN(#REF!)=5)</f>
        <v>#REF!</v>
      </c>
    </row>
    <row r="21" spans="1:17" s="58" customFormat="1" ht="18.75" x14ac:dyDescent="0.3">
      <c r="A21" s="75"/>
      <c r="B21" s="76"/>
      <c r="C21" s="77"/>
      <c r="D21" s="77"/>
      <c r="E21" s="77"/>
      <c r="F21" s="139"/>
      <c r="G21" s="140"/>
      <c r="H21" s="141"/>
      <c r="I21" s="81"/>
      <c r="J21" s="82"/>
      <c r="K21" s="83"/>
      <c r="L21" s="83"/>
      <c r="N21" s="58" t="b">
        <f>OR(F21&lt;100,LEN(F21)=2)</f>
        <v>1</v>
      </c>
      <c r="O21" s="58" t="b">
        <f>OR(G21&lt;1000,LEN(G21)=3)</f>
        <v>1</v>
      </c>
      <c r="P21" s="58" t="b">
        <f>IF(H21&lt;1000,TRUE)</f>
        <v>1</v>
      </c>
      <c r="Q21" s="58" t="e">
        <f>OR(#REF!&lt;100000,LEN(#REF!)=5)</f>
        <v>#REF!</v>
      </c>
    </row>
    <row r="22" spans="1:17" s="58" customFormat="1" ht="18.75" thickBot="1" x14ac:dyDescent="0.3">
      <c r="A22" s="142" t="s">
        <v>104</v>
      </c>
      <c r="B22" s="143"/>
      <c r="C22" s="87">
        <f>SUM(C11:C21)</f>
        <v>40.950000000000003</v>
      </c>
      <c r="D22" s="87">
        <f>SUM(D11:D21)</f>
        <v>6.83</v>
      </c>
      <c r="E22" s="87">
        <f>SUM(E11:E21)</f>
        <v>34.119999999999997</v>
      </c>
      <c r="F22" s="144"/>
      <c r="G22" s="145"/>
      <c r="H22" s="146"/>
      <c r="I22" s="88"/>
      <c r="J22" s="89"/>
      <c r="K22" s="90"/>
      <c r="L22" s="91"/>
    </row>
    <row r="25" spans="1:17" s="92" customFormat="1" ht="15.75" x14ac:dyDescent="0.25">
      <c r="B25" s="147" t="s">
        <v>105</v>
      </c>
      <c r="C25" s="148"/>
    </row>
    <row r="26" spans="1:17" s="92" customFormat="1" ht="15" x14ac:dyDescent="0.2">
      <c r="B26" s="93" t="s">
        <v>24</v>
      </c>
      <c r="C26" s="94" t="s">
        <v>25</v>
      </c>
    </row>
    <row r="27" spans="1:17" s="92" customFormat="1" ht="15" x14ac:dyDescent="0.2">
      <c r="B27" s="93" t="s">
        <v>19</v>
      </c>
      <c r="C27" s="94" t="s">
        <v>26</v>
      </c>
    </row>
    <row r="28" spans="1:17" s="92" customFormat="1" ht="15" x14ac:dyDescent="0.2">
      <c r="B28" s="93" t="s">
        <v>27</v>
      </c>
      <c r="C28" s="94" t="s">
        <v>106</v>
      </c>
    </row>
    <row r="29" spans="1:17" s="92" customFormat="1" ht="15" x14ac:dyDescent="0.2">
      <c r="B29" s="93" t="s">
        <v>84</v>
      </c>
      <c r="C29" s="94" t="s">
        <v>107</v>
      </c>
    </row>
    <row r="30" spans="1:17" s="92" customFormat="1" ht="15" x14ac:dyDescent="0.2">
      <c r="B30" s="95" t="s">
        <v>21</v>
      </c>
      <c r="C30" s="96" t="s">
        <v>29</v>
      </c>
    </row>
    <row r="33" spans="2:3" x14ac:dyDescent="0.2">
      <c r="B33" s="149"/>
      <c r="C33" s="149"/>
    </row>
  </sheetData>
  <mergeCells count="17">
    <mergeCell ref="F21:H21"/>
    <mergeCell ref="A22:B22"/>
    <mergeCell ref="F22:H22"/>
    <mergeCell ref="B25:C25"/>
    <mergeCell ref="B33:C33"/>
    <mergeCell ref="F11:H11"/>
    <mergeCell ref="F20:H20"/>
    <mergeCell ref="B1:D1"/>
    <mergeCell ref="B2:D2"/>
    <mergeCell ref="A5:L5"/>
    <mergeCell ref="A7:A9"/>
    <mergeCell ref="F7:H7"/>
    <mergeCell ref="I7:I9"/>
    <mergeCell ref="J7:J9"/>
    <mergeCell ref="K7:K9"/>
    <mergeCell ref="L7:L9"/>
    <mergeCell ref="F8:H9"/>
  </mergeCells>
  <conditionalFormatting sqref="A11:A21">
    <cfRule type="expression" dxfId="90" priority="8" stopIfTrue="1">
      <formula>AND(NOT(ISBLANK(C11)),ISBLANK(A11))</formula>
    </cfRule>
  </conditionalFormatting>
  <conditionalFormatting sqref="B11:B21">
    <cfRule type="expression" dxfId="89" priority="7" stopIfTrue="1">
      <formula>AND(NOT(ISBLANK(C11)),ISBLANK(B11))</formula>
    </cfRule>
  </conditionalFormatting>
  <conditionalFormatting sqref="B1:D2">
    <cfRule type="expression" dxfId="88" priority="6" stopIfTrue="1">
      <formula>ISBLANK(B1)</formula>
    </cfRule>
  </conditionalFormatting>
  <conditionalFormatting sqref="C3">
    <cfRule type="expression" dxfId="87" priority="5" stopIfTrue="1">
      <formula>ISBLANK(C3)</formula>
    </cfRule>
  </conditionalFormatting>
  <conditionalFormatting sqref="E3">
    <cfRule type="expression" dxfId="86" priority="1" stopIfTrue="1">
      <formula>ISBLANK(E3)</formula>
    </cfRule>
  </conditionalFormatting>
  <conditionalFormatting sqref="I11:I21">
    <cfRule type="expression" priority="2" stopIfTrue="1">
      <formula>AND(SUM($N11:$R11)&gt;0,NOT(ISBLANK(I11)))</formula>
    </cfRule>
    <cfRule type="expression" dxfId="85" priority="3" stopIfTrue="1">
      <formula>SUM($N11:$R11)&gt;0</formula>
    </cfRule>
  </conditionalFormatting>
  <conditionalFormatting sqref="J11:L21">
    <cfRule type="expression" dxfId="84" priority="4" stopIfTrue="1">
      <formula>AND(NOT(ISBLANK($C11)),ISBLANK(J11))</formula>
    </cfRule>
  </conditionalFormatting>
  <dataValidations count="3">
    <dataValidation type="textLength" operator="lessThan" allowBlank="1" showInputMessage="1" showErrorMessage="1" sqref="B2:D2" xr:uid="{1234C3E5-070F-4736-9946-E183D91BE1E9}">
      <formula1>250</formula1>
    </dataValidation>
    <dataValidation type="date" allowBlank="1" showInputMessage="1" showErrorMessage="1" sqref="E3 C3" xr:uid="{51834468-225A-43FA-BEC3-A2231F8572D9}">
      <formula1>44938</formula1>
      <formula2>73031</formula2>
    </dataValidation>
    <dataValidation type="list" allowBlank="1" showInputMessage="1" showErrorMessage="1" sqref="B11:B21" xr:uid="{74B58053-A59F-4298-8700-AA4CF0A7B59B}">
      <formula1>$B$26:$B$30</formula1>
    </dataValidation>
  </dataValidation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X29"/>
  <sheetViews>
    <sheetView workbookViewId="0">
      <selection activeCell="B2" sqref="B2:D2"/>
    </sheetView>
  </sheetViews>
  <sheetFormatPr defaultColWidth="9.140625" defaultRowHeight="12.75" outlineLevelCol="1" x14ac:dyDescent="0.2"/>
  <cols>
    <col min="1" max="1" width="20.7109375" customWidth="1"/>
    <col min="2" max="2" width="10.7109375" customWidth="1"/>
    <col min="3" max="3" width="22.7109375" customWidth="1"/>
    <col min="4" max="5" width="20.7109375" customWidth="1"/>
    <col min="6" max="6" width="8.42578125" customWidth="1"/>
    <col min="7" max="7" width="9" customWidth="1"/>
    <col min="8" max="8" width="11.7109375" bestFit="1" customWidth="1"/>
    <col min="9" max="9" width="57.85546875" bestFit="1" customWidth="1"/>
    <col min="10" max="10" width="60.42578125" bestFit="1" customWidth="1"/>
    <col min="11" max="11" width="27.42578125" customWidth="1"/>
    <col min="12" max="12" width="36.42578125" bestFit="1" customWidth="1"/>
    <col min="14" max="17" width="0" hidden="1" customWidth="1" outlineLevel="1"/>
    <col min="18" max="18" width="9.140625" collapsed="1"/>
  </cols>
  <sheetData>
    <row r="1" spans="1:24" s="58" customFormat="1" ht="36.75" customHeight="1" x14ac:dyDescent="0.25">
      <c r="A1" s="55" t="s">
        <v>94</v>
      </c>
      <c r="B1" s="150" t="s">
        <v>87</v>
      </c>
      <c r="C1" s="151"/>
      <c r="D1" s="151"/>
      <c r="E1" s="56"/>
      <c r="F1" s="56"/>
      <c r="G1" s="56"/>
      <c r="H1" s="56"/>
      <c r="I1" s="56"/>
      <c r="J1" s="57"/>
      <c r="K1" s="57"/>
      <c r="L1" s="57"/>
    </row>
    <row r="2" spans="1:24" s="58" customFormat="1" ht="36.75" customHeight="1" x14ac:dyDescent="0.25">
      <c r="A2" s="59" t="s">
        <v>95</v>
      </c>
      <c r="B2" s="150" t="s">
        <v>86</v>
      </c>
      <c r="C2" s="151"/>
      <c r="D2" s="151"/>
      <c r="E2" s="60"/>
      <c r="F2" s="60"/>
      <c r="G2" s="60"/>
      <c r="H2" s="60"/>
      <c r="I2" s="60"/>
    </row>
    <row r="3" spans="1:24" s="58" customFormat="1" ht="36" customHeight="1" x14ac:dyDescent="0.25">
      <c r="A3" s="61" t="s">
        <v>96</v>
      </c>
      <c r="B3" s="62" t="s">
        <v>3</v>
      </c>
      <c r="C3" s="63">
        <v>45058</v>
      </c>
      <c r="D3" s="62" t="s">
        <v>4</v>
      </c>
      <c r="E3" s="63">
        <v>45088</v>
      </c>
      <c r="F3" s="64"/>
    </row>
    <row r="4" spans="1:24" s="58" customFormat="1" ht="21.75" customHeight="1" thickBot="1" x14ac:dyDescent="0.3">
      <c r="A4" s="65"/>
      <c r="B4" s="65"/>
      <c r="C4" s="65"/>
      <c r="D4" s="65"/>
      <c r="E4" s="65"/>
      <c r="F4" s="66"/>
      <c r="G4" s="66"/>
      <c r="H4" s="66"/>
      <c r="I4" s="65"/>
      <c r="J4" s="65"/>
      <c r="K4" s="65"/>
    </row>
    <row r="5" spans="1:24" s="58" customFormat="1" ht="36" customHeight="1" thickBot="1" x14ac:dyDescent="0.3">
      <c r="A5" s="152" t="s">
        <v>97</v>
      </c>
      <c r="B5" s="153"/>
      <c r="C5" s="153"/>
      <c r="D5" s="153"/>
      <c r="E5" s="153"/>
      <c r="F5" s="153"/>
      <c r="G5" s="153"/>
      <c r="H5" s="153"/>
      <c r="I5" s="153"/>
      <c r="J5" s="153"/>
      <c r="K5" s="153"/>
      <c r="L5" s="154"/>
    </row>
    <row r="6" spans="1:24" s="58" customFormat="1" ht="21.75" customHeight="1" x14ac:dyDescent="0.25">
      <c r="A6" s="65"/>
      <c r="B6" s="65"/>
      <c r="C6" s="65"/>
      <c r="D6" s="65"/>
      <c r="E6" s="65"/>
      <c r="F6" s="66"/>
      <c r="G6" s="66"/>
      <c r="H6" s="66"/>
      <c r="I6" s="65"/>
      <c r="J6" s="65"/>
      <c r="K6" s="65"/>
      <c r="L6" s="67"/>
    </row>
    <row r="7" spans="1:24" s="58" customFormat="1" ht="18" x14ac:dyDescent="0.25">
      <c r="A7" s="155" t="s">
        <v>98</v>
      </c>
      <c r="B7" s="68" t="s">
        <v>6</v>
      </c>
      <c r="C7" s="68" t="s">
        <v>7</v>
      </c>
      <c r="D7" s="68" t="s">
        <v>6</v>
      </c>
      <c r="E7" s="68" t="s">
        <v>9</v>
      </c>
      <c r="F7" s="158" t="s">
        <v>99</v>
      </c>
      <c r="G7" s="159"/>
      <c r="H7" s="160"/>
      <c r="I7" s="161" t="s">
        <v>100</v>
      </c>
      <c r="J7" s="161" t="s">
        <v>101</v>
      </c>
      <c r="K7" s="164" t="s">
        <v>102</v>
      </c>
      <c r="L7" s="167" t="s">
        <v>13</v>
      </c>
      <c r="M7" s="69"/>
      <c r="N7" s="69"/>
      <c r="O7" s="69"/>
      <c r="P7" s="69"/>
      <c r="Q7" s="69"/>
      <c r="R7" s="69"/>
      <c r="S7" s="69"/>
      <c r="T7" s="69"/>
      <c r="U7" s="69"/>
      <c r="V7" s="69"/>
      <c r="W7" s="69"/>
      <c r="X7" s="69"/>
    </row>
    <row r="8" spans="1:24" s="58" customFormat="1" ht="18" x14ac:dyDescent="0.25">
      <c r="A8" s="156"/>
      <c r="B8" s="70" t="s">
        <v>14</v>
      </c>
      <c r="C8" s="70" t="s">
        <v>15</v>
      </c>
      <c r="D8" s="70" t="s">
        <v>15</v>
      </c>
      <c r="E8" s="70" t="s">
        <v>15</v>
      </c>
      <c r="F8" s="170" t="s">
        <v>103</v>
      </c>
      <c r="G8" s="171"/>
      <c r="H8" s="172"/>
      <c r="I8" s="162"/>
      <c r="J8" s="162"/>
      <c r="K8" s="165"/>
      <c r="L8" s="168"/>
      <c r="M8" s="69"/>
      <c r="N8" s="69"/>
      <c r="O8" s="69"/>
      <c r="P8" s="69"/>
      <c r="Q8" s="69"/>
      <c r="R8" s="69"/>
      <c r="S8" s="69"/>
      <c r="T8" s="69"/>
      <c r="U8" s="69"/>
      <c r="V8" s="69"/>
      <c r="W8" s="69"/>
      <c r="X8" s="69"/>
    </row>
    <row r="9" spans="1:24" s="58" customFormat="1" ht="32.25" customHeight="1" x14ac:dyDescent="0.25">
      <c r="A9" s="157"/>
      <c r="B9" s="71"/>
      <c r="C9" s="71" t="s">
        <v>18</v>
      </c>
      <c r="D9" s="71" t="s">
        <v>18</v>
      </c>
      <c r="E9" s="71" t="s">
        <v>18</v>
      </c>
      <c r="F9" s="173"/>
      <c r="G9" s="174"/>
      <c r="H9" s="175"/>
      <c r="I9" s="163"/>
      <c r="J9" s="163"/>
      <c r="K9" s="166"/>
      <c r="L9" s="169"/>
    </row>
    <row r="10" spans="1:24" s="58" customFormat="1" ht="0.75" customHeight="1" x14ac:dyDescent="0.25">
      <c r="A10" s="72"/>
      <c r="B10" s="71"/>
      <c r="C10" s="71"/>
      <c r="D10" s="71"/>
      <c r="E10" s="71"/>
      <c r="F10" s="71"/>
      <c r="G10" s="71"/>
      <c r="H10" s="71"/>
      <c r="I10" s="71"/>
      <c r="J10" s="73"/>
      <c r="K10" s="74"/>
      <c r="L10" s="74"/>
    </row>
    <row r="11" spans="1:24" s="58" customFormat="1" ht="20.100000000000001" customHeight="1" x14ac:dyDescent="0.3">
      <c r="A11" s="75">
        <v>45058</v>
      </c>
      <c r="B11" s="76" t="s">
        <v>19</v>
      </c>
      <c r="C11" s="77">
        <v>373.39</v>
      </c>
      <c r="D11" s="77">
        <v>0</v>
      </c>
      <c r="E11" s="77">
        <v>373.39</v>
      </c>
      <c r="F11" s="84">
        <v>595</v>
      </c>
      <c r="G11" s="86">
        <v>2202</v>
      </c>
      <c r="H11" s="85"/>
      <c r="I11" s="81" t="s">
        <v>127</v>
      </c>
      <c r="J11" s="82" t="s">
        <v>191</v>
      </c>
      <c r="K11" s="83" t="s">
        <v>192</v>
      </c>
      <c r="L11" s="83" t="s">
        <v>109</v>
      </c>
      <c r="N11" s="58" t="b">
        <f>OR(F11&lt;100,LEN(F11)=2)</f>
        <v>0</v>
      </c>
      <c r="O11" s="58" t="b">
        <f>OR(G11&lt;1000,LEN(G11)=3)</f>
        <v>0</v>
      </c>
      <c r="P11" s="58" t="b">
        <f>IF(H11&lt;1000,TRUE)</f>
        <v>1</v>
      </c>
      <c r="Q11" s="58" t="e">
        <f>OR(#REF!&lt;100000,LEN(#REF!)=5)</f>
        <v>#REF!</v>
      </c>
    </row>
    <row r="12" spans="1:24" s="58" customFormat="1" ht="20.100000000000001" customHeight="1" x14ac:dyDescent="0.3">
      <c r="A12" s="75">
        <v>45060</v>
      </c>
      <c r="B12" s="76" t="s">
        <v>27</v>
      </c>
      <c r="C12" s="77">
        <v>174</v>
      </c>
      <c r="D12" s="77">
        <v>29</v>
      </c>
      <c r="E12" s="77">
        <v>145</v>
      </c>
      <c r="F12" s="84">
        <v>611</v>
      </c>
      <c r="G12" s="86">
        <v>4200</v>
      </c>
      <c r="H12" s="85">
        <v>61111</v>
      </c>
      <c r="I12" s="81" t="s">
        <v>127</v>
      </c>
      <c r="J12" s="82" t="s">
        <v>128</v>
      </c>
      <c r="K12" s="83" t="s">
        <v>91</v>
      </c>
      <c r="L12" s="83" t="s">
        <v>109</v>
      </c>
    </row>
    <row r="13" spans="1:24" s="58" customFormat="1" ht="20.100000000000001" customHeight="1" x14ac:dyDescent="0.3">
      <c r="A13" s="75">
        <v>45073</v>
      </c>
      <c r="B13" s="76" t="s">
        <v>19</v>
      </c>
      <c r="C13" s="77">
        <v>250</v>
      </c>
      <c r="D13" s="77"/>
      <c r="E13" s="77">
        <v>250</v>
      </c>
      <c r="F13" s="84">
        <v>611</v>
      </c>
      <c r="G13" s="86">
        <v>4200</v>
      </c>
      <c r="H13" s="85">
        <v>61106</v>
      </c>
      <c r="I13" s="81" t="s">
        <v>127</v>
      </c>
      <c r="J13" s="82" t="s">
        <v>193</v>
      </c>
      <c r="K13" s="83" t="s">
        <v>85</v>
      </c>
      <c r="L13" s="83" t="s">
        <v>111</v>
      </c>
    </row>
    <row r="14" spans="1:24" s="58" customFormat="1" ht="20.100000000000001" customHeight="1" x14ac:dyDescent="0.3">
      <c r="A14" s="75">
        <v>45074</v>
      </c>
      <c r="B14" s="76" t="s">
        <v>19</v>
      </c>
      <c r="C14" s="77">
        <v>48.91</v>
      </c>
      <c r="D14" s="77"/>
      <c r="E14" s="77">
        <v>48.91</v>
      </c>
      <c r="F14" s="84">
        <v>611</v>
      </c>
      <c r="G14" s="86">
        <v>4200</v>
      </c>
      <c r="H14" s="85">
        <v>61106</v>
      </c>
      <c r="I14" s="81" t="s">
        <v>127</v>
      </c>
      <c r="J14" s="82" t="s">
        <v>193</v>
      </c>
      <c r="K14" s="83" t="s">
        <v>85</v>
      </c>
      <c r="L14" s="83" t="s">
        <v>111</v>
      </c>
    </row>
    <row r="15" spans="1:24" s="58" customFormat="1" ht="20.100000000000001" customHeight="1" x14ac:dyDescent="0.3">
      <c r="A15" s="75">
        <v>45078</v>
      </c>
      <c r="B15" s="76" t="s">
        <v>19</v>
      </c>
      <c r="C15" s="77">
        <v>131.85</v>
      </c>
      <c r="D15" s="77"/>
      <c r="E15" s="77">
        <v>131.85</v>
      </c>
      <c r="F15" s="84">
        <v>611</v>
      </c>
      <c r="G15" s="86">
        <v>4200</v>
      </c>
      <c r="H15" s="85">
        <v>61106</v>
      </c>
      <c r="I15" s="81" t="s">
        <v>127</v>
      </c>
      <c r="J15" s="82" t="s">
        <v>193</v>
      </c>
      <c r="K15" s="83" t="s">
        <v>85</v>
      </c>
      <c r="L15" s="83" t="s">
        <v>111</v>
      </c>
    </row>
    <row r="16" spans="1:24" s="58" customFormat="1" ht="20.100000000000001" customHeight="1" x14ac:dyDescent="0.3">
      <c r="A16" s="75">
        <v>45082</v>
      </c>
      <c r="B16" s="76" t="s">
        <v>19</v>
      </c>
      <c r="C16" s="77">
        <v>250</v>
      </c>
      <c r="D16" s="77"/>
      <c r="E16" s="77">
        <v>250</v>
      </c>
      <c r="F16" s="84">
        <v>611</v>
      </c>
      <c r="G16" s="86">
        <v>4200</v>
      </c>
      <c r="H16" s="85">
        <v>61128</v>
      </c>
      <c r="I16" s="81" t="s">
        <v>127</v>
      </c>
      <c r="J16" s="82" t="s">
        <v>194</v>
      </c>
      <c r="K16" s="83" t="s">
        <v>85</v>
      </c>
      <c r="L16" s="83" t="s">
        <v>111</v>
      </c>
    </row>
    <row r="17" spans="1:12" s="58" customFormat="1" ht="20.100000000000001" customHeight="1" x14ac:dyDescent="0.3">
      <c r="A17" s="75">
        <v>45084</v>
      </c>
      <c r="B17" s="76" t="s">
        <v>19</v>
      </c>
      <c r="C17" s="77">
        <v>250</v>
      </c>
      <c r="D17" s="77"/>
      <c r="E17" s="77">
        <v>250</v>
      </c>
      <c r="F17" s="84">
        <v>611</v>
      </c>
      <c r="G17" s="86">
        <v>4200</v>
      </c>
      <c r="H17" s="85">
        <v>61128</v>
      </c>
      <c r="I17" s="81" t="s">
        <v>127</v>
      </c>
      <c r="J17" s="82" t="s">
        <v>194</v>
      </c>
      <c r="K17" s="83" t="s">
        <v>85</v>
      </c>
      <c r="L17" s="83" t="s">
        <v>111</v>
      </c>
    </row>
    <row r="18" spans="1:12" s="58" customFormat="1" ht="20.100000000000001" customHeight="1" thickBot="1" x14ac:dyDescent="0.3">
      <c r="A18" s="142" t="s">
        <v>104</v>
      </c>
      <c r="B18" s="143"/>
      <c r="C18" s="87">
        <f>SUM(C11:C17)</f>
        <v>1478.15</v>
      </c>
      <c r="D18" s="87">
        <f>SUM(D11:D17)</f>
        <v>29</v>
      </c>
      <c r="E18" s="87">
        <f>SUM(E11:E17)</f>
        <v>1449.15</v>
      </c>
      <c r="F18" s="144"/>
      <c r="G18" s="145"/>
      <c r="H18" s="146"/>
      <c r="I18" s="88"/>
      <c r="J18" s="89"/>
      <c r="K18" s="90"/>
      <c r="L18" s="91"/>
    </row>
    <row r="21" spans="1:12" s="92" customFormat="1" ht="15.75" x14ac:dyDescent="0.25">
      <c r="B21" s="147" t="s">
        <v>105</v>
      </c>
      <c r="C21" s="148"/>
    </row>
    <row r="22" spans="1:12" s="92" customFormat="1" ht="15" x14ac:dyDescent="0.2">
      <c r="B22" s="93" t="s">
        <v>24</v>
      </c>
      <c r="C22" s="94" t="s">
        <v>25</v>
      </c>
    </row>
    <row r="23" spans="1:12" s="92" customFormat="1" ht="15" x14ac:dyDescent="0.2">
      <c r="B23" s="93" t="s">
        <v>19</v>
      </c>
      <c r="C23" s="94" t="s">
        <v>26</v>
      </c>
    </row>
    <row r="24" spans="1:12" s="92" customFormat="1" ht="15" x14ac:dyDescent="0.2">
      <c r="B24" s="93" t="s">
        <v>27</v>
      </c>
      <c r="C24" s="94" t="s">
        <v>106</v>
      </c>
    </row>
    <row r="25" spans="1:12" s="92" customFormat="1" ht="15" x14ac:dyDescent="0.2">
      <c r="B25" s="93" t="s">
        <v>84</v>
      </c>
      <c r="C25" s="94" t="s">
        <v>107</v>
      </c>
    </row>
    <row r="26" spans="1:12" s="92" customFormat="1" ht="15" x14ac:dyDescent="0.2">
      <c r="B26" s="95" t="s">
        <v>21</v>
      </c>
      <c r="C26" s="96" t="s">
        <v>29</v>
      </c>
    </row>
    <row r="29" spans="1:12" x14ac:dyDescent="0.2">
      <c r="B29" s="149"/>
      <c r="C29" s="149"/>
    </row>
  </sheetData>
  <mergeCells count="14">
    <mergeCell ref="B21:C21"/>
    <mergeCell ref="B29:C29"/>
    <mergeCell ref="B1:D1"/>
    <mergeCell ref="B2:D2"/>
    <mergeCell ref="A5:L5"/>
    <mergeCell ref="A7:A9"/>
    <mergeCell ref="F7:H7"/>
    <mergeCell ref="I7:I9"/>
    <mergeCell ref="J7:J9"/>
    <mergeCell ref="K7:K9"/>
    <mergeCell ref="L7:L9"/>
    <mergeCell ref="F8:H9"/>
    <mergeCell ref="A18:B18"/>
    <mergeCell ref="F18:H18"/>
  </mergeCells>
  <conditionalFormatting sqref="A11:A17">
    <cfRule type="expression" dxfId="83" priority="7" stopIfTrue="1">
      <formula>AND(NOT(ISBLANK(C11)),ISBLANK(A11))</formula>
    </cfRule>
  </conditionalFormatting>
  <conditionalFormatting sqref="B11:B17">
    <cfRule type="expression" dxfId="82" priority="6" stopIfTrue="1">
      <formula>AND(NOT(ISBLANK(C11)),ISBLANK(B11))</formula>
    </cfRule>
  </conditionalFormatting>
  <conditionalFormatting sqref="B1:D2">
    <cfRule type="expression" dxfId="81" priority="4" stopIfTrue="1">
      <formula>ISBLANK(B1)</formula>
    </cfRule>
  </conditionalFormatting>
  <conditionalFormatting sqref="C3">
    <cfRule type="expression" dxfId="80" priority="3" stopIfTrue="1">
      <formula>ISBLANK(C3)</formula>
    </cfRule>
  </conditionalFormatting>
  <conditionalFormatting sqref="E3">
    <cfRule type="expression" dxfId="79" priority="2" stopIfTrue="1">
      <formula>ISBLANK(E3)</formula>
    </cfRule>
  </conditionalFormatting>
  <conditionalFormatting sqref="I11:I17">
    <cfRule type="expression" priority="8" stopIfTrue="1">
      <formula>AND(SUM($N11:$R11)&gt;0,NOT(ISBLANK(I11)))</formula>
    </cfRule>
    <cfRule type="expression" dxfId="78" priority="9" stopIfTrue="1">
      <formula>SUM($N11:$R11)&gt;0</formula>
    </cfRule>
  </conditionalFormatting>
  <conditionalFormatting sqref="J11:L17">
    <cfRule type="expression" dxfId="77" priority="1" stopIfTrue="1">
      <formula>AND(NOT(ISBLANK($C11)),ISBLANK(J11))</formula>
    </cfRule>
  </conditionalFormatting>
  <dataValidations count="3">
    <dataValidation type="textLength" operator="lessThan" allowBlank="1" showInputMessage="1" showErrorMessage="1" sqref="B2:D2" xr:uid="{31DA77EF-3BAD-41B8-96D5-9B18DF35DFF6}">
      <formula1>250</formula1>
    </dataValidation>
    <dataValidation type="date" allowBlank="1" showInputMessage="1" showErrorMessage="1" sqref="E3 C3" xr:uid="{CB7A8021-8522-415E-BE73-3B134EBF2175}">
      <formula1>44938</formula1>
      <formula2>73031</formula2>
    </dataValidation>
    <dataValidation type="list" allowBlank="1" showInputMessage="1" showErrorMessage="1" sqref="B11:B17" xr:uid="{348720B7-9FB7-4A57-897A-EE2B07BD4DF4}">
      <formula1>$B$22:$B$26</formula1>
    </dataValidation>
  </dataValidation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E8CF2-D8DF-4C42-850B-3FE412A06482}">
  <sheetPr>
    <tabColor rgb="FF92D050"/>
  </sheetPr>
  <dimension ref="A1:Z28"/>
  <sheetViews>
    <sheetView workbookViewId="0">
      <selection activeCell="B4" sqref="B4"/>
    </sheetView>
  </sheetViews>
  <sheetFormatPr defaultColWidth="9.140625" defaultRowHeight="12.75" outlineLevelCol="1" x14ac:dyDescent="0.2"/>
  <cols>
    <col min="1" max="1" width="11.85546875" bestFit="1" customWidth="1"/>
    <col min="2" max="2" width="10.42578125" customWidth="1"/>
    <col min="3" max="6" width="15.7109375" customWidth="1"/>
    <col min="7" max="7" width="8.42578125" customWidth="1"/>
    <col min="8" max="8" width="9" customWidth="1"/>
    <col min="9" max="9" width="11.7109375" bestFit="1" customWidth="1"/>
    <col min="10" max="10" width="3" customWidth="1"/>
    <col min="11" max="11" width="29.7109375" customWidth="1"/>
    <col min="12" max="12" width="50.7109375" customWidth="1"/>
    <col min="13" max="14" width="27.42578125" customWidth="1"/>
    <col min="16" max="19" width="0" hidden="1" customWidth="1" outlineLevel="1"/>
    <col min="20" max="20" width="9.140625" collapsed="1"/>
  </cols>
  <sheetData>
    <row r="1" spans="1:26" ht="14.25" x14ac:dyDescent="0.2">
      <c r="A1" s="107" t="s">
        <v>0</v>
      </c>
      <c r="B1" s="177" t="s">
        <v>87</v>
      </c>
      <c r="C1" s="178"/>
      <c r="D1" s="178"/>
      <c r="E1" s="179"/>
      <c r="F1" s="1"/>
      <c r="G1" s="1"/>
      <c r="H1" s="1"/>
      <c r="I1" s="1"/>
      <c r="J1" s="1"/>
      <c r="K1" s="1"/>
      <c r="L1" s="3"/>
      <c r="M1" s="3"/>
      <c r="N1" s="4"/>
    </row>
    <row r="2" spans="1:26" x14ac:dyDescent="0.2">
      <c r="A2" s="5"/>
      <c r="N2" s="6"/>
    </row>
    <row r="3" spans="1:26" ht="14.25" x14ac:dyDescent="0.2">
      <c r="A3" s="7" t="s">
        <v>1</v>
      </c>
      <c r="B3" s="177" t="s">
        <v>88</v>
      </c>
      <c r="C3" s="178"/>
      <c r="D3" s="178"/>
      <c r="E3" s="179"/>
      <c r="F3" s="8"/>
      <c r="G3" s="8"/>
      <c r="H3" s="8"/>
      <c r="I3" s="8"/>
      <c r="J3" s="8"/>
      <c r="K3" s="8"/>
      <c r="N3" s="6"/>
    </row>
    <row r="4" spans="1:26" x14ac:dyDescent="0.2">
      <c r="A4" s="5"/>
      <c r="N4" s="6"/>
    </row>
    <row r="5" spans="1:26" ht="25.5" x14ac:dyDescent="0.2">
      <c r="A5" s="108" t="s">
        <v>2</v>
      </c>
      <c r="B5" s="109" t="s">
        <v>3</v>
      </c>
      <c r="C5" s="110">
        <v>45058</v>
      </c>
      <c r="D5" s="109" t="s">
        <v>4</v>
      </c>
      <c r="E5" s="111">
        <v>45088</v>
      </c>
      <c r="F5" s="8"/>
      <c r="G5" s="11"/>
      <c r="H5" s="12"/>
      <c r="I5" s="12"/>
      <c r="J5" s="12"/>
      <c r="K5" s="12"/>
      <c r="N5" s="6"/>
    </row>
    <row r="6" spans="1:26" x14ac:dyDescent="0.2">
      <c r="A6" s="5"/>
      <c r="N6" s="6"/>
    </row>
    <row r="7" spans="1:26" x14ac:dyDescent="0.2">
      <c r="A7" s="5"/>
      <c r="N7" s="6"/>
    </row>
    <row r="8" spans="1:26" x14ac:dyDescent="0.2">
      <c r="A8" s="112" t="s">
        <v>5</v>
      </c>
      <c r="B8" s="113" t="s">
        <v>6</v>
      </c>
      <c r="C8" s="113" t="s">
        <v>7</v>
      </c>
      <c r="D8" s="113" t="s">
        <v>6</v>
      </c>
      <c r="E8" s="113" t="s">
        <v>8</v>
      </c>
      <c r="F8" s="113" t="s">
        <v>9</v>
      </c>
      <c r="G8" s="180" t="s">
        <v>10</v>
      </c>
      <c r="H8" s="181"/>
      <c r="I8" s="181"/>
      <c r="J8" s="182"/>
      <c r="K8" s="112" t="s">
        <v>168</v>
      </c>
      <c r="L8" s="113" t="s">
        <v>11</v>
      </c>
      <c r="M8" s="114" t="s">
        <v>12</v>
      </c>
      <c r="N8" s="114" t="s">
        <v>13</v>
      </c>
      <c r="O8" s="16"/>
      <c r="P8" s="16"/>
      <c r="Q8" s="16"/>
      <c r="R8" s="16"/>
      <c r="S8" s="16"/>
      <c r="T8" s="16"/>
      <c r="U8" s="16"/>
      <c r="V8" s="16"/>
      <c r="W8" s="16"/>
      <c r="X8" s="16"/>
      <c r="Y8" s="16"/>
      <c r="Z8" s="16"/>
    </row>
    <row r="9" spans="1:26" x14ac:dyDescent="0.2">
      <c r="A9" s="115" t="s">
        <v>169</v>
      </c>
      <c r="B9" s="18" t="s">
        <v>14</v>
      </c>
      <c r="C9" s="18" t="s">
        <v>15</v>
      </c>
      <c r="D9" s="18" t="s">
        <v>15</v>
      </c>
      <c r="E9" s="18" t="s">
        <v>16</v>
      </c>
      <c r="F9" s="18" t="s">
        <v>15</v>
      </c>
      <c r="G9" s="183"/>
      <c r="H9" s="184"/>
      <c r="I9" s="184"/>
      <c r="J9" s="185"/>
      <c r="K9" s="115" t="s">
        <v>170</v>
      </c>
      <c r="L9" s="18" t="s">
        <v>171</v>
      </c>
      <c r="M9" s="116"/>
      <c r="N9" s="117" t="s">
        <v>172</v>
      </c>
      <c r="O9" s="16"/>
      <c r="P9" s="16"/>
      <c r="Q9" s="16"/>
      <c r="R9" s="16"/>
      <c r="S9" s="16"/>
      <c r="T9" s="16"/>
      <c r="U9" s="16"/>
      <c r="V9" s="16"/>
      <c r="W9" s="16"/>
      <c r="X9" s="16"/>
      <c r="Y9" s="16"/>
      <c r="Z9" s="16"/>
    </row>
    <row r="10" spans="1:26" x14ac:dyDescent="0.2">
      <c r="A10" s="118" t="s">
        <v>173</v>
      </c>
      <c r="B10" s="22" t="s">
        <v>17</v>
      </c>
      <c r="C10" s="22" t="s">
        <v>18</v>
      </c>
      <c r="D10" s="22" t="s">
        <v>18</v>
      </c>
      <c r="E10" s="22" t="s">
        <v>18</v>
      </c>
      <c r="F10" s="22" t="s">
        <v>18</v>
      </c>
      <c r="G10" s="23" t="s">
        <v>174</v>
      </c>
      <c r="H10" s="23" t="s">
        <v>175</v>
      </c>
      <c r="I10" s="23" t="s">
        <v>176</v>
      </c>
      <c r="J10" s="23"/>
      <c r="K10" s="120" t="s">
        <v>177</v>
      </c>
      <c r="L10" s="24"/>
      <c r="M10" s="40"/>
      <c r="N10" s="25"/>
    </row>
    <row r="11" spans="1:26" x14ac:dyDescent="0.2">
      <c r="A11" s="21"/>
      <c r="B11" s="22"/>
      <c r="C11" s="22"/>
      <c r="D11" s="22"/>
      <c r="E11" s="22"/>
      <c r="F11" s="22"/>
      <c r="G11" s="23"/>
      <c r="H11" s="23"/>
      <c r="I11" s="23"/>
      <c r="J11" s="23"/>
      <c r="K11" s="23"/>
      <c r="L11" s="24"/>
      <c r="M11" s="40"/>
      <c r="N11" s="40"/>
    </row>
    <row r="12" spans="1:26" ht="15.75" x14ac:dyDescent="0.25">
      <c r="A12" s="121" t="s">
        <v>220</v>
      </c>
      <c r="B12" s="134" t="s">
        <v>19</v>
      </c>
      <c r="C12" s="123">
        <v>4.95</v>
      </c>
      <c r="D12" s="124"/>
      <c r="E12" s="123"/>
      <c r="F12" s="125">
        <v>4.95</v>
      </c>
      <c r="G12" s="126">
        <v>370</v>
      </c>
      <c r="H12" s="126">
        <v>4020</v>
      </c>
      <c r="I12" s="126">
        <v>37030</v>
      </c>
      <c r="J12" s="127"/>
      <c r="K12" s="127" t="s">
        <v>88</v>
      </c>
      <c r="L12" s="135" t="s">
        <v>221</v>
      </c>
      <c r="M12" s="129" t="s">
        <v>222</v>
      </c>
      <c r="N12" s="129"/>
      <c r="P12" t="b">
        <f t="shared" ref="P12:P17" si="0">OR(G12&lt;100,LEN(G12)=2)</f>
        <v>0</v>
      </c>
      <c r="Q12" t="b">
        <f t="shared" ref="Q12:Q17" si="1">OR(H12&lt;1000,LEN(H12)=3)</f>
        <v>0</v>
      </c>
      <c r="R12" t="b">
        <f t="shared" ref="R12:R17" si="2">IF(I12&lt;1000,TRUE)</f>
        <v>0</v>
      </c>
      <c r="S12" t="e">
        <f>OR(#REF!&lt;100000,LEN(#REF!)=5)</f>
        <v>#REF!</v>
      </c>
    </row>
    <row r="13" spans="1:26" ht="15.75" x14ac:dyDescent="0.25">
      <c r="A13" s="121"/>
      <c r="B13" s="122"/>
      <c r="C13" s="123"/>
      <c r="D13" s="124"/>
      <c r="E13" s="123"/>
      <c r="F13" s="125"/>
      <c r="G13" s="126"/>
      <c r="H13" s="126"/>
      <c r="I13" s="126"/>
      <c r="J13" s="127"/>
      <c r="K13" s="127"/>
      <c r="L13" s="135"/>
      <c r="M13" s="129"/>
      <c r="N13" s="129"/>
    </row>
    <row r="14" spans="1:26" ht="15.75" x14ac:dyDescent="0.25">
      <c r="A14" s="121"/>
      <c r="B14" s="122"/>
      <c r="C14" s="123"/>
      <c r="D14" s="124"/>
      <c r="E14" s="123"/>
      <c r="F14" s="125"/>
      <c r="G14" s="126"/>
      <c r="H14" s="126"/>
      <c r="I14" s="126"/>
      <c r="J14" s="127"/>
      <c r="K14" s="127"/>
      <c r="L14" s="135"/>
      <c r="M14" s="129"/>
      <c r="N14" s="129"/>
    </row>
    <row r="15" spans="1:26" ht="15.75" x14ac:dyDescent="0.25">
      <c r="A15" s="121"/>
      <c r="B15" s="122"/>
      <c r="C15" s="123"/>
      <c r="D15" s="124"/>
      <c r="E15" s="123"/>
      <c r="F15" s="123"/>
      <c r="G15" s="126"/>
      <c r="H15" s="126"/>
      <c r="I15" s="126"/>
      <c r="J15" s="127"/>
      <c r="K15" s="127"/>
      <c r="L15" s="135"/>
      <c r="M15" s="129"/>
      <c r="N15" s="129"/>
    </row>
    <row r="16" spans="1:26" ht="15.75" x14ac:dyDescent="0.25">
      <c r="A16" s="121"/>
      <c r="B16" s="122"/>
      <c r="C16" s="123"/>
      <c r="D16" s="124"/>
      <c r="E16" s="123"/>
      <c r="F16" s="123"/>
      <c r="G16" s="126"/>
      <c r="H16" s="126"/>
      <c r="I16" s="126"/>
      <c r="J16" s="127"/>
      <c r="K16" s="127"/>
      <c r="L16" s="135"/>
      <c r="M16" s="129"/>
      <c r="N16" s="129"/>
    </row>
    <row r="17" spans="1:19" ht="15.75" x14ac:dyDescent="0.25">
      <c r="A17" s="121"/>
      <c r="B17" s="122"/>
      <c r="C17" s="123"/>
      <c r="D17" s="124"/>
      <c r="E17" s="123"/>
      <c r="F17" s="125"/>
      <c r="G17" s="126"/>
      <c r="H17" s="126"/>
      <c r="I17" s="126"/>
      <c r="J17" s="127"/>
      <c r="K17" s="127"/>
      <c r="L17" s="135"/>
      <c r="M17" s="129"/>
      <c r="N17" s="129"/>
      <c r="P17" t="b">
        <f t="shared" si="0"/>
        <v>1</v>
      </c>
      <c r="Q17" t="b">
        <f t="shared" si="1"/>
        <v>1</v>
      </c>
      <c r="R17" t="b">
        <f t="shared" si="2"/>
        <v>1</v>
      </c>
      <c r="S17" t="e">
        <f>OR(#REF!&lt;100000,LEN(#REF!)=5)</f>
        <v>#REF!</v>
      </c>
    </row>
    <row r="18" spans="1:19" ht="13.5" thickBot="1" x14ac:dyDescent="0.25">
      <c r="A18" s="186" t="s">
        <v>22</v>
      </c>
      <c r="B18" s="187"/>
      <c r="C18" s="36">
        <f>SUM(C12:C17)</f>
        <v>4.95</v>
      </c>
      <c r="D18" s="36">
        <f>SUM(D12:D17)</f>
        <v>0</v>
      </c>
      <c r="E18" s="36"/>
      <c r="F18" s="36">
        <f>SUM(F12:F17)</f>
        <v>4.95</v>
      </c>
      <c r="G18" s="131"/>
      <c r="H18" s="131"/>
      <c r="I18" s="131"/>
      <c r="J18" s="37"/>
      <c r="K18" s="37"/>
      <c r="L18" s="43"/>
      <c r="M18" s="132"/>
      <c r="N18" s="44"/>
    </row>
    <row r="20" spans="1:19" x14ac:dyDescent="0.2">
      <c r="B20" s="180" t="s">
        <v>23</v>
      </c>
      <c r="C20" s="182"/>
    </row>
    <row r="21" spans="1:19" x14ac:dyDescent="0.2">
      <c r="B21" s="38" t="s">
        <v>24</v>
      </c>
      <c r="C21" s="39" t="s">
        <v>25</v>
      </c>
    </row>
    <row r="22" spans="1:19" x14ac:dyDescent="0.2">
      <c r="B22" s="38" t="s">
        <v>19</v>
      </c>
      <c r="C22" s="39" t="s">
        <v>26</v>
      </c>
    </row>
    <row r="23" spans="1:19" x14ac:dyDescent="0.2">
      <c r="B23" s="38" t="s">
        <v>27</v>
      </c>
      <c r="C23" s="39" t="s">
        <v>28</v>
      </c>
      <c r="F23" s="52"/>
    </row>
    <row r="24" spans="1:19" x14ac:dyDescent="0.2">
      <c r="B24" s="38" t="s">
        <v>84</v>
      </c>
      <c r="C24" s="39" t="s">
        <v>184</v>
      </c>
    </row>
    <row r="25" spans="1:19" x14ac:dyDescent="0.2">
      <c r="B25" s="40" t="s">
        <v>21</v>
      </c>
      <c r="C25" s="133" t="s">
        <v>29</v>
      </c>
    </row>
    <row r="28" spans="1:19" x14ac:dyDescent="0.2">
      <c r="B28" s="149"/>
      <c r="C28" s="149"/>
    </row>
  </sheetData>
  <mergeCells count="7">
    <mergeCell ref="B28:C28"/>
    <mergeCell ref="B1:E1"/>
    <mergeCell ref="B3:E3"/>
    <mergeCell ref="G8:J8"/>
    <mergeCell ref="G9:J9"/>
    <mergeCell ref="A18:B18"/>
    <mergeCell ref="B20:C20"/>
  </mergeCells>
  <conditionalFormatting sqref="A12:A17">
    <cfRule type="expression" dxfId="76" priority="10" stopIfTrue="1">
      <formula>AND(NOT(ISBLANK(C12)),ISBLANK(A12))</formula>
    </cfRule>
  </conditionalFormatting>
  <conditionalFormatting sqref="B12:B17">
    <cfRule type="expression" dxfId="75" priority="9" stopIfTrue="1">
      <formula>AND(NOT(ISBLANK(C12)),ISBLANK(B12))</formula>
    </cfRule>
  </conditionalFormatting>
  <conditionalFormatting sqref="B1:E1 B3:E3 C12:C17">
    <cfRule type="expression" dxfId="74" priority="8" stopIfTrue="1">
      <formula>ISBLANK(B1)</formula>
    </cfRule>
  </conditionalFormatting>
  <conditionalFormatting sqref="C5">
    <cfRule type="expression" dxfId="73" priority="5" stopIfTrue="1">
      <formula>ISBLANK(C5)</formula>
    </cfRule>
  </conditionalFormatting>
  <conditionalFormatting sqref="E12:E17">
    <cfRule type="expression" dxfId="72" priority="11" stopIfTrue="1">
      <formula>AND(NOT(ISBLANK(C12)),ISBLANK(E12),B12="S")</formula>
    </cfRule>
  </conditionalFormatting>
  <conditionalFormatting sqref="F15:F16">
    <cfRule type="expression" dxfId="71" priority="1" stopIfTrue="1">
      <formula>ISBLANK(F15)</formula>
    </cfRule>
  </conditionalFormatting>
  <conditionalFormatting sqref="J12:K12 J13:J17">
    <cfRule type="expression" priority="6" stopIfTrue="1">
      <formula>AND(SUM($P12:$T12)&gt;0,NOT(ISBLANK(J12)))</formula>
    </cfRule>
    <cfRule type="expression" dxfId="70" priority="7" stopIfTrue="1">
      <formula>SUM($P12:$T12)&gt;0</formula>
    </cfRule>
  </conditionalFormatting>
  <conditionalFormatting sqref="K13:K17">
    <cfRule type="expression" priority="2" stopIfTrue="1">
      <formula>AND(SUM($P13:$T13)&gt;0,NOT(ISBLANK(K13)))</formula>
    </cfRule>
    <cfRule type="expression" dxfId="69" priority="3" stopIfTrue="1">
      <formula>SUM($P13:$T13)&gt;0</formula>
    </cfRule>
  </conditionalFormatting>
  <conditionalFormatting sqref="L12:N17">
    <cfRule type="expression" dxfId="68" priority="4" stopIfTrue="1">
      <formula>AND(NOT(ISBLANK($C12)),ISBLANK(L12))</formula>
    </cfRule>
  </conditionalFormatting>
  <dataValidations count="2">
    <dataValidation type="date" allowBlank="1" showInputMessage="1" showErrorMessage="1" sqref="C5" xr:uid="{457BE8BA-1409-400B-A569-BF0962A26171}">
      <formula1>NOW()-120</formula1>
      <formula2>NOW()</formula2>
    </dataValidation>
    <dataValidation type="list" allowBlank="1" showInputMessage="1" showErrorMessage="1" sqref="B12:B17" xr:uid="{FA89DCBD-0721-4515-B419-6D393A83CD7D}">
      <formula1>$B$21:$B$25</formula1>
    </dataValidation>
  </dataValidation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83348-6EA1-4BF4-8371-F1D076806BFB}">
  <sheetPr>
    <tabColor rgb="FF92D050"/>
  </sheetPr>
  <dimension ref="A1:X31"/>
  <sheetViews>
    <sheetView workbookViewId="0">
      <selection activeCell="A10" sqref="A10:XFD11"/>
    </sheetView>
  </sheetViews>
  <sheetFormatPr defaultColWidth="9.140625" defaultRowHeight="12.75" outlineLevelCol="1" x14ac:dyDescent="0.2"/>
  <cols>
    <col min="1" max="1" width="20.7109375" customWidth="1"/>
    <col min="2" max="2" width="10.7109375" customWidth="1"/>
    <col min="3" max="3" width="22.7109375" customWidth="1"/>
    <col min="4" max="5" width="20.7109375" customWidth="1"/>
    <col min="6" max="6" width="8.42578125" customWidth="1"/>
    <col min="7" max="7" width="9" customWidth="1"/>
    <col min="8" max="8" width="11.7109375" bestFit="1" customWidth="1"/>
    <col min="9" max="9" width="29.7109375" customWidth="1"/>
    <col min="10" max="10" width="60.42578125" bestFit="1" customWidth="1"/>
    <col min="11" max="11" width="27.42578125" customWidth="1"/>
    <col min="12" max="12" width="36.42578125" bestFit="1" customWidth="1"/>
    <col min="14" max="17" width="0" hidden="1" customWidth="1" outlineLevel="1"/>
    <col min="18" max="18" width="9.140625" collapsed="1"/>
  </cols>
  <sheetData>
    <row r="1" spans="1:24" s="58" customFormat="1" ht="18" x14ac:dyDescent="0.25">
      <c r="A1" s="55" t="s">
        <v>94</v>
      </c>
      <c r="B1" s="150" t="s">
        <v>87</v>
      </c>
      <c r="C1" s="151"/>
      <c r="D1" s="151"/>
      <c r="E1" s="56"/>
      <c r="F1" s="56"/>
      <c r="G1" s="56"/>
      <c r="H1" s="56"/>
      <c r="I1" s="56"/>
      <c r="J1" s="57"/>
      <c r="K1" s="57"/>
      <c r="L1" s="57"/>
    </row>
    <row r="2" spans="1:24" s="58" customFormat="1" ht="18" x14ac:dyDescent="0.25">
      <c r="A2" s="59" t="s">
        <v>95</v>
      </c>
      <c r="B2" s="150" t="s">
        <v>124</v>
      </c>
      <c r="C2" s="151"/>
      <c r="D2" s="151"/>
      <c r="E2" s="60"/>
      <c r="F2" s="60"/>
      <c r="G2" s="60"/>
      <c r="H2" s="60"/>
      <c r="I2" s="60"/>
    </row>
    <row r="3" spans="1:24" s="58" customFormat="1" ht="36" x14ac:dyDescent="0.25">
      <c r="A3" s="61" t="s">
        <v>96</v>
      </c>
      <c r="B3" s="62" t="s">
        <v>3</v>
      </c>
      <c r="C3" s="63">
        <v>45058</v>
      </c>
      <c r="D3" s="62" t="s">
        <v>4</v>
      </c>
      <c r="E3" s="63">
        <v>45088</v>
      </c>
      <c r="F3" s="64"/>
    </row>
    <row r="4" spans="1:24" s="58" customFormat="1" ht="18.75" thickBot="1" x14ac:dyDescent="0.3">
      <c r="A4" s="65"/>
      <c r="B4" s="65"/>
      <c r="C4" s="65"/>
      <c r="D4" s="65"/>
      <c r="E4" s="65"/>
      <c r="F4" s="66"/>
      <c r="G4" s="66"/>
      <c r="H4" s="66"/>
      <c r="I4" s="65"/>
      <c r="J4" s="65"/>
      <c r="K4" s="65"/>
    </row>
    <row r="5" spans="1:24" s="58" customFormat="1" ht="18.75" thickBot="1" x14ac:dyDescent="0.3">
      <c r="A5" s="152" t="s">
        <v>97</v>
      </c>
      <c r="B5" s="153"/>
      <c r="C5" s="153"/>
      <c r="D5" s="153"/>
      <c r="E5" s="153"/>
      <c r="F5" s="153"/>
      <c r="G5" s="153"/>
      <c r="H5" s="153"/>
      <c r="I5" s="153"/>
      <c r="J5" s="153"/>
      <c r="K5" s="153"/>
      <c r="L5" s="154"/>
    </row>
    <row r="6" spans="1:24" s="58" customFormat="1" ht="18" x14ac:dyDescent="0.25">
      <c r="A6" s="65"/>
      <c r="B6" s="65"/>
      <c r="C6" s="65"/>
      <c r="D6" s="65"/>
      <c r="E6" s="65"/>
      <c r="F6" s="66"/>
      <c r="G6" s="66"/>
      <c r="H6" s="66"/>
      <c r="I6" s="65"/>
      <c r="J6" s="65"/>
      <c r="K6" s="65"/>
      <c r="L6" s="67"/>
    </row>
    <row r="7" spans="1:24" s="58" customFormat="1" ht="18" x14ac:dyDescent="0.25">
      <c r="A7" s="155" t="s">
        <v>98</v>
      </c>
      <c r="B7" s="68" t="s">
        <v>6</v>
      </c>
      <c r="C7" s="68" t="s">
        <v>7</v>
      </c>
      <c r="D7" s="68" t="s">
        <v>6</v>
      </c>
      <c r="E7" s="68" t="s">
        <v>9</v>
      </c>
      <c r="F7" s="158" t="s">
        <v>99</v>
      </c>
      <c r="G7" s="159"/>
      <c r="H7" s="160"/>
      <c r="I7" s="161" t="s">
        <v>100</v>
      </c>
      <c r="J7" s="161" t="s">
        <v>101</v>
      </c>
      <c r="K7" s="164" t="s">
        <v>102</v>
      </c>
      <c r="L7" s="167" t="s">
        <v>13</v>
      </c>
      <c r="M7" s="69"/>
      <c r="N7" s="69"/>
      <c r="O7" s="69"/>
      <c r="P7" s="69"/>
      <c r="Q7" s="69"/>
      <c r="R7" s="69"/>
      <c r="S7" s="69"/>
      <c r="T7" s="69"/>
      <c r="U7" s="69"/>
      <c r="V7" s="69"/>
      <c r="W7" s="69"/>
      <c r="X7" s="69"/>
    </row>
    <row r="8" spans="1:24" s="58" customFormat="1" ht="18" x14ac:dyDescent="0.25">
      <c r="A8" s="156"/>
      <c r="B8" s="70" t="s">
        <v>14</v>
      </c>
      <c r="C8" s="70" t="s">
        <v>15</v>
      </c>
      <c r="D8" s="70" t="s">
        <v>15</v>
      </c>
      <c r="E8" s="70" t="s">
        <v>15</v>
      </c>
      <c r="F8" s="170" t="s">
        <v>103</v>
      </c>
      <c r="G8" s="171"/>
      <c r="H8" s="172"/>
      <c r="I8" s="162"/>
      <c r="J8" s="162"/>
      <c r="K8" s="165"/>
      <c r="L8" s="168"/>
      <c r="M8" s="69"/>
      <c r="N8" s="69"/>
      <c r="O8" s="69"/>
      <c r="P8" s="69"/>
      <c r="Q8" s="69"/>
      <c r="R8" s="69"/>
      <c r="S8" s="69"/>
      <c r="T8" s="69"/>
      <c r="U8" s="69"/>
      <c r="V8" s="69"/>
      <c r="W8" s="69"/>
      <c r="X8" s="69"/>
    </row>
    <row r="9" spans="1:24" s="58" customFormat="1" ht="18" x14ac:dyDescent="0.25">
      <c r="A9" s="157"/>
      <c r="B9" s="71"/>
      <c r="C9" s="71" t="s">
        <v>18</v>
      </c>
      <c r="D9" s="71" t="s">
        <v>18</v>
      </c>
      <c r="E9" s="71" t="s">
        <v>18</v>
      </c>
      <c r="F9" s="173"/>
      <c r="G9" s="174"/>
      <c r="H9" s="175"/>
      <c r="I9" s="163"/>
      <c r="J9" s="163"/>
      <c r="K9" s="166"/>
      <c r="L9" s="169"/>
    </row>
    <row r="10" spans="1:24" s="58" customFormat="1" ht="18.75" x14ac:dyDescent="0.3">
      <c r="A10" s="75">
        <v>45065</v>
      </c>
      <c r="B10" s="76" t="s">
        <v>21</v>
      </c>
      <c r="C10" s="77">
        <v>27.56</v>
      </c>
      <c r="D10" s="77"/>
      <c r="E10" s="77">
        <v>27.56</v>
      </c>
      <c r="F10" s="84">
        <v>522</v>
      </c>
      <c r="G10" s="86">
        <v>3022</v>
      </c>
      <c r="H10" s="85">
        <v>0</v>
      </c>
      <c r="I10" s="81" t="s">
        <v>124</v>
      </c>
      <c r="J10" s="82" t="s">
        <v>229</v>
      </c>
      <c r="K10" s="83" t="s">
        <v>230</v>
      </c>
      <c r="L10" s="83" t="s">
        <v>231</v>
      </c>
    </row>
    <row r="11" spans="1:24" s="58" customFormat="1" ht="18.75" x14ac:dyDescent="0.3">
      <c r="A11" s="75"/>
      <c r="B11" s="76"/>
      <c r="C11" s="77"/>
      <c r="D11" s="77"/>
      <c r="E11" s="77"/>
      <c r="F11" s="84"/>
      <c r="G11" s="86"/>
      <c r="H11" s="85"/>
      <c r="I11" s="81"/>
      <c r="J11" s="82"/>
      <c r="K11" s="83"/>
      <c r="L11" s="83"/>
    </row>
    <row r="12" spans="1:24" s="58" customFormat="1" ht="18.75" x14ac:dyDescent="0.3">
      <c r="A12" s="75"/>
      <c r="B12" s="76"/>
      <c r="C12" s="77"/>
      <c r="D12" s="77"/>
      <c r="E12" s="77"/>
      <c r="F12" s="84"/>
      <c r="G12" s="86"/>
      <c r="H12" s="85"/>
      <c r="I12" s="81"/>
      <c r="J12" s="82"/>
      <c r="K12" s="83"/>
      <c r="L12" s="83"/>
    </row>
    <row r="13" spans="1:24" s="58" customFormat="1" ht="18.75" x14ac:dyDescent="0.3">
      <c r="A13" s="75"/>
      <c r="B13" s="76"/>
      <c r="C13" s="77"/>
      <c r="D13" s="77"/>
      <c r="E13" s="77"/>
      <c r="F13" s="84"/>
      <c r="G13" s="86"/>
      <c r="H13" s="85"/>
      <c r="I13" s="81"/>
      <c r="J13" s="82"/>
      <c r="K13" s="83"/>
      <c r="L13" s="83"/>
    </row>
    <row r="14" spans="1:24" s="58" customFormat="1" ht="18.75" x14ac:dyDescent="0.3">
      <c r="A14" s="75"/>
      <c r="B14" s="76"/>
      <c r="C14" s="77"/>
      <c r="D14" s="77"/>
      <c r="E14" s="77"/>
      <c r="F14" s="84"/>
      <c r="G14" s="86"/>
      <c r="H14" s="85"/>
      <c r="I14" s="81"/>
      <c r="J14" s="82"/>
      <c r="K14" s="83"/>
      <c r="L14" s="83"/>
    </row>
    <row r="15" spans="1:24" s="58" customFormat="1" ht="18.75" x14ac:dyDescent="0.3">
      <c r="A15" s="75"/>
      <c r="B15" s="76"/>
      <c r="C15" s="77"/>
      <c r="D15" s="77"/>
      <c r="E15" s="77"/>
      <c r="F15" s="84"/>
      <c r="G15" s="86"/>
      <c r="H15" s="85"/>
      <c r="I15" s="81"/>
      <c r="J15" s="82"/>
      <c r="K15" s="83"/>
      <c r="L15" s="83"/>
    </row>
    <row r="16" spans="1:24" s="58" customFormat="1" ht="18.75" x14ac:dyDescent="0.3">
      <c r="A16" s="75"/>
      <c r="B16" s="76"/>
      <c r="C16" s="77"/>
      <c r="D16" s="77"/>
      <c r="E16" s="77"/>
      <c r="F16" s="84"/>
      <c r="G16" s="86"/>
      <c r="H16" s="85"/>
      <c r="I16" s="81"/>
      <c r="J16" s="82"/>
      <c r="K16" s="83"/>
      <c r="L16" s="83"/>
    </row>
    <row r="17" spans="1:17" s="58" customFormat="1" ht="18.75" x14ac:dyDescent="0.3">
      <c r="A17" s="75"/>
      <c r="B17" s="76"/>
      <c r="C17" s="77"/>
      <c r="D17" s="77"/>
      <c r="E17" s="77"/>
      <c r="F17" s="84"/>
      <c r="G17" s="86"/>
      <c r="H17" s="85"/>
      <c r="I17" s="81"/>
      <c r="J17" s="82"/>
      <c r="K17" s="83"/>
      <c r="L17" s="83"/>
    </row>
    <row r="18" spans="1:17" s="58" customFormat="1" ht="18.75" x14ac:dyDescent="0.3">
      <c r="A18" s="75"/>
      <c r="B18" s="76"/>
      <c r="C18" s="77"/>
      <c r="D18" s="77"/>
      <c r="E18" s="77"/>
      <c r="F18" s="139"/>
      <c r="G18" s="140"/>
      <c r="H18" s="141"/>
      <c r="I18" s="81"/>
      <c r="J18" s="82"/>
      <c r="K18" s="83"/>
      <c r="L18" s="83"/>
      <c r="N18" s="58" t="b">
        <f>OR(F18&lt;100,LEN(F18)=2)</f>
        <v>1</v>
      </c>
      <c r="O18" s="58" t="b">
        <f>OR(G18&lt;1000,LEN(G18)=3)</f>
        <v>1</v>
      </c>
      <c r="P18" s="58" t="b">
        <f>IF(H18&lt;1000,TRUE)</f>
        <v>1</v>
      </c>
      <c r="Q18" s="58" t="e">
        <f>OR(#REF!&lt;100000,LEN(#REF!)=5)</f>
        <v>#REF!</v>
      </c>
    </row>
    <row r="19" spans="1:17" s="58" customFormat="1" ht="18.75" x14ac:dyDescent="0.3">
      <c r="A19" s="75"/>
      <c r="B19" s="76"/>
      <c r="C19" s="77"/>
      <c r="D19" s="77"/>
      <c r="E19" s="77"/>
      <c r="F19" s="139"/>
      <c r="G19" s="140"/>
      <c r="H19" s="141"/>
      <c r="I19" s="81"/>
      <c r="J19" s="82"/>
      <c r="K19" s="83"/>
      <c r="L19" s="83"/>
      <c r="N19" s="58" t="b">
        <f>OR(F19&lt;100,LEN(F19)=2)</f>
        <v>1</v>
      </c>
      <c r="O19" s="58" t="b">
        <f>OR(G19&lt;1000,LEN(G19)=3)</f>
        <v>1</v>
      </c>
      <c r="P19" s="58" t="b">
        <f>IF(H19&lt;1000,TRUE)</f>
        <v>1</v>
      </c>
      <c r="Q19" s="58" t="e">
        <f>OR(#REF!&lt;100000,LEN(#REF!)=5)</f>
        <v>#REF!</v>
      </c>
    </row>
    <row r="20" spans="1:17" s="58" customFormat="1" ht="18.75" thickBot="1" x14ac:dyDescent="0.3">
      <c r="A20" s="142" t="s">
        <v>104</v>
      </c>
      <c r="B20" s="143"/>
      <c r="C20" s="87">
        <f>SUM(C10:C19)</f>
        <v>27.56</v>
      </c>
      <c r="D20" s="87">
        <f>SUM(D10:D19)</f>
        <v>0</v>
      </c>
      <c r="E20" s="87">
        <f>SUM(E10:E19)</f>
        <v>27.56</v>
      </c>
      <c r="F20" s="144"/>
      <c r="G20" s="145"/>
      <c r="H20" s="146"/>
      <c r="I20" s="88"/>
      <c r="J20" s="89"/>
      <c r="K20" s="90"/>
      <c r="L20" s="91"/>
    </row>
    <row r="23" spans="1:17" s="92" customFormat="1" ht="15.75" x14ac:dyDescent="0.25">
      <c r="B23" s="147" t="s">
        <v>105</v>
      </c>
      <c r="C23" s="148"/>
    </row>
    <row r="24" spans="1:17" s="92" customFormat="1" ht="15" x14ac:dyDescent="0.2">
      <c r="B24" s="93" t="s">
        <v>24</v>
      </c>
      <c r="C24" s="94" t="s">
        <v>25</v>
      </c>
    </row>
    <row r="25" spans="1:17" s="92" customFormat="1" ht="15" x14ac:dyDescent="0.2">
      <c r="B25" s="93" t="s">
        <v>19</v>
      </c>
      <c r="C25" s="94" t="s">
        <v>26</v>
      </c>
    </row>
    <row r="26" spans="1:17" s="92" customFormat="1" ht="15" x14ac:dyDescent="0.2">
      <c r="B26" s="93" t="s">
        <v>27</v>
      </c>
      <c r="C26" s="94" t="s">
        <v>106</v>
      </c>
    </row>
    <row r="27" spans="1:17" s="92" customFormat="1" ht="15" x14ac:dyDescent="0.2">
      <c r="B27" s="93" t="s">
        <v>84</v>
      </c>
      <c r="C27" s="94" t="s">
        <v>107</v>
      </c>
    </row>
    <row r="28" spans="1:17" s="92" customFormat="1" ht="15" x14ac:dyDescent="0.2">
      <c r="B28" s="95" t="s">
        <v>21</v>
      </c>
      <c r="C28" s="96" t="s">
        <v>29</v>
      </c>
    </row>
    <row r="31" spans="1:17" x14ac:dyDescent="0.2">
      <c r="B31" s="149"/>
      <c r="C31" s="149"/>
    </row>
  </sheetData>
  <mergeCells count="16">
    <mergeCell ref="B31:C31"/>
    <mergeCell ref="F18:H18"/>
    <mergeCell ref="F19:H19"/>
    <mergeCell ref="A20:B20"/>
    <mergeCell ref="F20:H20"/>
    <mergeCell ref="B23:C23"/>
    <mergeCell ref="B1:D1"/>
    <mergeCell ref="B2:D2"/>
    <mergeCell ref="A5:L5"/>
    <mergeCell ref="A7:A9"/>
    <mergeCell ref="F7:H7"/>
    <mergeCell ref="I7:I9"/>
    <mergeCell ref="J7:J9"/>
    <mergeCell ref="K7:K9"/>
    <mergeCell ref="L7:L9"/>
    <mergeCell ref="F8:H9"/>
  </mergeCells>
  <conditionalFormatting sqref="A10:A19">
    <cfRule type="expression" dxfId="67" priority="8" stopIfTrue="1">
      <formula>AND(NOT(ISBLANK(C10)),ISBLANK(A10))</formula>
    </cfRule>
  </conditionalFormatting>
  <conditionalFormatting sqref="B10:B19">
    <cfRule type="expression" dxfId="66" priority="7" stopIfTrue="1">
      <formula>AND(NOT(ISBLANK(C10)),ISBLANK(B10))</formula>
    </cfRule>
  </conditionalFormatting>
  <conditionalFormatting sqref="B1:D2">
    <cfRule type="expression" dxfId="65" priority="6" stopIfTrue="1">
      <formula>ISBLANK(B1)</formula>
    </cfRule>
  </conditionalFormatting>
  <conditionalFormatting sqref="C3">
    <cfRule type="expression" dxfId="64" priority="5" stopIfTrue="1">
      <formula>ISBLANK(C3)</formula>
    </cfRule>
  </conditionalFormatting>
  <conditionalFormatting sqref="E3">
    <cfRule type="expression" dxfId="63" priority="1" stopIfTrue="1">
      <formula>ISBLANK(E3)</formula>
    </cfRule>
  </conditionalFormatting>
  <conditionalFormatting sqref="I10:I19">
    <cfRule type="expression" priority="2" stopIfTrue="1">
      <formula>AND(SUM($N10:$R10)&gt;0,NOT(ISBLANK(I10)))</formula>
    </cfRule>
    <cfRule type="expression" dxfId="62" priority="3" stopIfTrue="1">
      <formula>SUM($N10:$R10)&gt;0</formula>
    </cfRule>
  </conditionalFormatting>
  <conditionalFormatting sqref="J10:L19">
    <cfRule type="expression" dxfId="61" priority="4" stopIfTrue="1">
      <formula>AND(NOT(ISBLANK($C10)),ISBLANK(J10))</formula>
    </cfRule>
  </conditionalFormatting>
  <dataValidations count="3">
    <dataValidation type="textLength" operator="lessThan" allowBlank="1" showInputMessage="1" showErrorMessage="1" sqref="B2:D2" xr:uid="{13D66E8C-E67B-40CB-8353-4ED20BC7AC4B}">
      <formula1>250</formula1>
    </dataValidation>
    <dataValidation type="date" allowBlank="1" showInputMessage="1" showErrorMessage="1" sqref="E3 C3" xr:uid="{BFA6AC17-CFE7-45C3-91BE-8E6B031155AC}">
      <formula1>44938</formula1>
      <formula2>73031</formula2>
    </dataValidation>
    <dataValidation type="list" allowBlank="1" showInputMessage="1" showErrorMessage="1" sqref="B10:B19" xr:uid="{75D0A3CD-B4E6-4E98-ACF8-38EC4D4BE760}">
      <formula1>$B$24:$B$28</formula1>
    </dataValidation>
  </dataValidation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0CEC0-7A10-457E-B709-687F5E44C6C6}">
  <sheetPr>
    <tabColor rgb="FF92D050"/>
  </sheetPr>
  <dimension ref="A1:X32"/>
  <sheetViews>
    <sheetView workbookViewId="0">
      <selection activeCell="B3" sqref="B3"/>
    </sheetView>
  </sheetViews>
  <sheetFormatPr defaultColWidth="9.140625" defaultRowHeight="12.75" outlineLevelCol="1" x14ac:dyDescent="0.2"/>
  <cols>
    <col min="1" max="1" width="20.7109375" customWidth="1"/>
    <col min="2" max="2" width="10.7109375" customWidth="1"/>
    <col min="3" max="3" width="22.7109375" customWidth="1"/>
    <col min="4" max="5" width="20.7109375" customWidth="1"/>
    <col min="6" max="6" width="8.42578125" customWidth="1"/>
    <col min="7" max="7" width="9" customWidth="1"/>
    <col min="8" max="8" width="11.7109375" bestFit="1" customWidth="1"/>
    <col min="9" max="9" width="29.7109375" customWidth="1"/>
    <col min="10" max="10" width="60.42578125" bestFit="1" customWidth="1"/>
    <col min="11" max="11" width="27.42578125" customWidth="1"/>
    <col min="12" max="12" width="36.42578125" bestFit="1" customWidth="1"/>
    <col min="14" max="17" width="0" hidden="1" customWidth="1" outlineLevel="1"/>
    <col min="18" max="18" width="9.140625" collapsed="1"/>
  </cols>
  <sheetData>
    <row r="1" spans="1:24" s="58" customFormat="1" ht="36.75" customHeight="1" x14ac:dyDescent="0.25">
      <c r="A1" s="55" t="s">
        <v>94</v>
      </c>
      <c r="B1" s="150" t="s">
        <v>87</v>
      </c>
      <c r="C1" s="151"/>
      <c r="D1" s="151"/>
      <c r="E1" s="56"/>
      <c r="F1" s="56"/>
      <c r="G1" s="56"/>
      <c r="H1" s="56"/>
      <c r="I1" s="56"/>
      <c r="J1" s="57"/>
      <c r="K1" s="57"/>
      <c r="L1" s="57"/>
    </row>
    <row r="2" spans="1:24" s="58" customFormat="1" ht="36.75" customHeight="1" x14ac:dyDescent="0.25">
      <c r="A2" s="59" t="s">
        <v>95</v>
      </c>
      <c r="B2" s="150" t="s">
        <v>86</v>
      </c>
      <c r="C2" s="151"/>
      <c r="D2" s="151"/>
      <c r="E2" s="60"/>
      <c r="F2" s="60"/>
      <c r="G2" s="60"/>
      <c r="H2" s="60"/>
      <c r="I2" s="60"/>
    </row>
    <row r="3" spans="1:24" s="58" customFormat="1" ht="36" customHeight="1" x14ac:dyDescent="0.25">
      <c r="A3" s="61" t="s">
        <v>96</v>
      </c>
      <c r="B3" s="62" t="s">
        <v>3</v>
      </c>
      <c r="C3" s="63">
        <v>45058</v>
      </c>
      <c r="D3" s="62" t="s">
        <v>4</v>
      </c>
      <c r="E3" s="63">
        <v>45088</v>
      </c>
      <c r="F3" s="64"/>
    </row>
    <row r="4" spans="1:24" s="58" customFormat="1" ht="21.75" customHeight="1" thickBot="1" x14ac:dyDescent="0.3">
      <c r="A4" s="65"/>
      <c r="B4" s="65"/>
      <c r="C4" s="65"/>
      <c r="D4" s="65"/>
      <c r="E4" s="65"/>
      <c r="F4" s="66"/>
      <c r="G4" s="66"/>
      <c r="H4" s="66"/>
      <c r="I4" s="65"/>
      <c r="J4" s="65"/>
      <c r="K4" s="65"/>
    </row>
    <row r="5" spans="1:24" s="58" customFormat="1" ht="36" customHeight="1" thickBot="1" x14ac:dyDescent="0.3">
      <c r="A5" s="152" t="s">
        <v>97</v>
      </c>
      <c r="B5" s="153"/>
      <c r="C5" s="153"/>
      <c r="D5" s="153"/>
      <c r="E5" s="153"/>
      <c r="F5" s="153"/>
      <c r="G5" s="153"/>
      <c r="H5" s="153"/>
      <c r="I5" s="153"/>
      <c r="J5" s="153"/>
      <c r="K5" s="153"/>
      <c r="L5" s="154"/>
    </row>
    <row r="6" spans="1:24" s="58" customFormat="1" ht="21.75" customHeight="1" x14ac:dyDescent="0.25">
      <c r="A6" s="65"/>
      <c r="B6" s="65"/>
      <c r="C6" s="65"/>
      <c r="D6" s="65"/>
      <c r="E6" s="65"/>
      <c r="F6" s="66"/>
      <c r="G6" s="66"/>
      <c r="H6" s="66"/>
      <c r="I6" s="65"/>
      <c r="J6" s="65"/>
      <c r="K6" s="65"/>
      <c r="L6" s="67"/>
    </row>
    <row r="7" spans="1:24" s="58" customFormat="1" ht="18" x14ac:dyDescent="0.25">
      <c r="A7" s="155" t="s">
        <v>98</v>
      </c>
      <c r="B7" s="68" t="s">
        <v>6</v>
      </c>
      <c r="C7" s="68" t="s">
        <v>7</v>
      </c>
      <c r="D7" s="68" t="s">
        <v>6</v>
      </c>
      <c r="E7" s="68" t="s">
        <v>9</v>
      </c>
      <c r="F7" s="158" t="s">
        <v>99</v>
      </c>
      <c r="G7" s="159"/>
      <c r="H7" s="160"/>
      <c r="I7" s="161" t="s">
        <v>100</v>
      </c>
      <c r="J7" s="161" t="s">
        <v>101</v>
      </c>
      <c r="K7" s="164" t="s">
        <v>102</v>
      </c>
      <c r="L7" s="167" t="s">
        <v>13</v>
      </c>
      <c r="M7" s="69"/>
      <c r="N7" s="69"/>
      <c r="O7" s="69"/>
      <c r="P7" s="69"/>
      <c r="Q7" s="69"/>
      <c r="R7" s="69"/>
      <c r="S7" s="69"/>
      <c r="T7" s="69"/>
      <c r="U7" s="69"/>
      <c r="V7" s="69"/>
      <c r="W7" s="69"/>
      <c r="X7" s="69"/>
    </row>
    <row r="8" spans="1:24" s="58" customFormat="1" ht="18" x14ac:dyDescent="0.25">
      <c r="A8" s="156"/>
      <c r="B8" s="70" t="s">
        <v>14</v>
      </c>
      <c r="C8" s="70" t="s">
        <v>15</v>
      </c>
      <c r="D8" s="70" t="s">
        <v>15</v>
      </c>
      <c r="E8" s="70" t="s">
        <v>15</v>
      </c>
      <c r="F8" s="170" t="s">
        <v>103</v>
      </c>
      <c r="G8" s="171"/>
      <c r="H8" s="172"/>
      <c r="I8" s="162"/>
      <c r="J8" s="162"/>
      <c r="K8" s="165"/>
      <c r="L8" s="168"/>
      <c r="M8" s="69"/>
      <c r="N8" s="69"/>
      <c r="O8" s="69"/>
      <c r="P8" s="69"/>
      <c r="Q8" s="69"/>
      <c r="R8" s="69"/>
      <c r="S8" s="69"/>
      <c r="T8" s="69"/>
      <c r="U8" s="69"/>
      <c r="V8" s="69"/>
      <c r="W8" s="69"/>
      <c r="X8" s="69"/>
    </row>
    <row r="9" spans="1:24" s="58" customFormat="1" ht="32.25" customHeight="1" x14ac:dyDescent="0.25">
      <c r="A9" s="157"/>
      <c r="B9" s="71"/>
      <c r="C9" s="71" t="s">
        <v>18</v>
      </c>
      <c r="D9" s="71" t="s">
        <v>18</v>
      </c>
      <c r="E9" s="71" t="s">
        <v>18</v>
      </c>
      <c r="F9" s="173"/>
      <c r="G9" s="174"/>
      <c r="H9" s="175"/>
      <c r="I9" s="163"/>
      <c r="J9" s="163"/>
      <c r="K9" s="166"/>
      <c r="L9" s="169"/>
    </row>
    <row r="10" spans="1:24" s="58" customFormat="1" ht="0.75" customHeight="1" x14ac:dyDescent="0.25">
      <c r="A10" s="72"/>
      <c r="B10" s="71"/>
      <c r="C10" s="71"/>
      <c r="D10" s="71"/>
      <c r="E10" s="71"/>
      <c r="F10" s="71"/>
      <c r="G10" s="71"/>
      <c r="H10" s="71"/>
      <c r="I10" s="71"/>
      <c r="J10" s="73"/>
      <c r="K10" s="74"/>
      <c r="L10" s="74"/>
    </row>
    <row r="11" spans="1:24" s="58" customFormat="1" ht="20.100000000000001" customHeight="1" x14ac:dyDescent="0.3">
      <c r="F11" s="139"/>
      <c r="G11" s="140"/>
      <c r="H11" s="141"/>
      <c r="I11" s="81"/>
      <c r="J11" s="82"/>
      <c r="K11" s="83"/>
      <c r="L11" s="83"/>
      <c r="N11" s="58" t="b">
        <f>OR(F11&lt;100,LEN(F11)=2)</f>
        <v>1</v>
      </c>
      <c r="O11" s="58" t="b">
        <f>OR(G11&lt;1000,LEN(G11)=3)</f>
        <v>1</v>
      </c>
      <c r="P11" s="58" t="b">
        <f>IF(H11&lt;1000,TRUE)</f>
        <v>1</v>
      </c>
      <c r="Q11" s="58" t="e">
        <f>OR(#REF!&lt;100000,LEN(#REF!)=5)</f>
        <v>#REF!</v>
      </c>
    </row>
    <row r="12" spans="1:24" s="58" customFormat="1" ht="20.100000000000001" customHeight="1" x14ac:dyDescent="0.3">
      <c r="A12" s="75">
        <v>45070</v>
      </c>
      <c r="B12" s="76" t="s">
        <v>27</v>
      </c>
      <c r="C12" s="77">
        <v>105</v>
      </c>
      <c r="D12" s="77">
        <v>17.5</v>
      </c>
      <c r="E12" s="77">
        <v>87.5</v>
      </c>
      <c r="F12" s="84">
        <v>611</v>
      </c>
      <c r="G12" s="86">
        <v>4041</v>
      </c>
      <c r="H12" s="85">
        <v>61126</v>
      </c>
      <c r="I12" s="81" t="s">
        <v>201</v>
      </c>
      <c r="J12" s="82" t="s">
        <v>202</v>
      </c>
      <c r="K12" s="83" t="s">
        <v>203</v>
      </c>
      <c r="L12" s="83" t="s">
        <v>204</v>
      </c>
    </row>
    <row r="13" spans="1:24" s="58" customFormat="1" ht="20.100000000000001" customHeight="1" x14ac:dyDescent="0.3">
      <c r="A13" s="75">
        <v>45070</v>
      </c>
      <c r="B13" s="76" t="s">
        <v>27</v>
      </c>
      <c r="C13" s="77">
        <v>26.31</v>
      </c>
      <c r="D13" s="77">
        <v>4.3899999999999997</v>
      </c>
      <c r="E13" s="77">
        <v>21.92</v>
      </c>
      <c r="F13" s="84">
        <v>611</v>
      </c>
      <c r="G13" s="86">
        <v>4041</v>
      </c>
      <c r="H13" s="85">
        <v>61126</v>
      </c>
      <c r="I13" s="81" t="s">
        <v>201</v>
      </c>
      <c r="J13" s="82" t="s">
        <v>205</v>
      </c>
      <c r="K13" s="83" t="s">
        <v>206</v>
      </c>
      <c r="L13" s="83" t="s">
        <v>207</v>
      </c>
    </row>
    <row r="14" spans="1:24" s="58" customFormat="1" ht="20.100000000000001" customHeight="1" x14ac:dyDescent="0.3">
      <c r="A14" s="75">
        <v>45084</v>
      </c>
      <c r="B14" s="76" t="s">
        <v>27</v>
      </c>
      <c r="C14" s="77">
        <v>105</v>
      </c>
      <c r="D14" s="77">
        <v>17.5</v>
      </c>
      <c r="E14" s="77">
        <v>87.5</v>
      </c>
      <c r="F14" s="84">
        <v>611</v>
      </c>
      <c r="G14" s="86">
        <v>4041</v>
      </c>
      <c r="H14" s="85">
        <v>61126</v>
      </c>
      <c r="I14" s="81" t="s">
        <v>201</v>
      </c>
      <c r="J14" s="82" t="s">
        <v>202</v>
      </c>
      <c r="K14" s="83" t="s">
        <v>208</v>
      </c>
      <c r="L14" s="83" t="s">
        <v>204</v>
      </c>
    </row>
    <row r="15" spans="1:24" s="58" customFormat="1" ht="20.100000000000001" customHeight="1" x14ac:dyDescent="0.3">
      <c r="A15" s="75">
        <v>45084</v>
      </c>
      <c r="B15" s="76" t="s">
        <v>27</v>
      </c>
      <c r="C15" s="77">
        <v>27.14</v>
      </c>
      <c r="D15" s="77">
        <v>4.5199999999999996</v>
      </c>
      <c r="E15" s="77">
        <v>22.62</v>
      </c>
      <c r="F15" s="84">
        <v>611</v>
      </c>
      <c r="G15" s="86">
        <v>4041</v>
      </c>
      <c r="H15" s="85">
        <v>61126</v>
      </c>
      <c r="I15" s="81" t="s">
        <v>201</v>
      </c>
      <c r="J15" s="82" t="s">
        <v>205</v>
      </c>
      <c r="K15" s="83" t="s">
        <v>206</v>
      </c>
      <c r="L15" s="83" t="s">
        <v>207</v>
      </c>
    </row>
    <row r="16" spans="1:24" s="58" customFormat="1" ht="20.100000000000001" customHeight="1" x14ac:dyDescent="0.3">
      <c r="A16" s="75"/>
      <c r="B16" s="76"/>
      <c r="C16" s="77"/>
      <c r="D16" s="77"/>
      <c r="E16" s="77"/>
      <c r="F16" s="84"/>
      <c r="G16" s="86"/>
      <c r="H16" s="85"/>
      <c r="I16" s="81"/>
      <c r="J16" s="82"/>
      <c r="K16" s="83"/>
      <c r="L16" s="83"/>
    </row>
    <row r="17" spans="1:17" s="58" customFormat="1" ht="20.100000000000001" customHeight="1" x14ac:dyDescent="0.3">
      <c r="A17" s="75"/>
      <c r="B17" s="76"/>
      <c r="C17" s="77"/>
      <c r="D17" s="77"/>
      <c r="E17" s="77"/>
      <c r="F17" s="84"/>
      <c r="G17" s="86"/>
      <c r="H17" s="85"/>
      <c r="I17" s="81"/>
      <c r="J17" s="82"/>
      <c r="K17" s="83"/>
      <c r="L17" s="83"/>
    </row>
    <row r="18" spans="1:17" s="58" customFormat="1" ht="20.100000000000001" customHeight="1" x14ac:dyDescent="0.3">
      <c r="A18" s="75"/>
      <c r="B18" s="76"/>
      <c r="C18" s="77"/>
      <c r="D18" s="77"/>
      <c r="E18" s="77"/>
      <c r="F18" s="84"/>
      <c r="G18" s="86"/>
      <c r="H18" s="85"/>
      <c r="I18" s="81"/>
      <c r="J18" s="82"/>
      <c r="K18" s="83"/>
      <c r="L18" s="83"/>
    </row>
    <row r="19" spans="1:17" s="58" customFormat="1" ht="20.100000000000001" customHeight="1" x14ac:dyDescent="0.3">
      <c r="A19" s="75"/>
      <c r="B19" s="76"/>
      <c r="C19" s="77"/>
      <c r="D19" s="77"/>
      <c r="E19" s="77"/>
      <c r="F19" s="139"/>
      <c r="G19" s="140"/>
      <c r="H19" s="141"/>
      <c r="I19" s="81"/>
      <c r="J19" s="82"/>
      <c r="K19" s="83"/>
      <c r="L19" s="83"/>
      <c r="N19" s="58" t="b">
        <f>OR(F19&lt;100,LEN(F19)=2)</f>
        <v>1</v>
      </c>
      <c r="O19" s="58" t="b">
        <f>OR(G19&lt;1000,LEN(G19)=3)</f>
        <v>1</v>
      </c>
      <c r="P19" s="58" t="b">
        <f>IF(H19&lt;1000,TRUE)</f>
        <v>1</v>
      </c>
      <c r="Q19" s="58" t="e">
        <f>OR(#REF!&lt;100000,LEN(#REF!)=5)</f>
        <v>#REF!</v>
      </c>
    </row>
    <row r="20" spans="1:17" s="58" customFormat="1" ht="20.100000000000001" customHeight="1" x14ac:dyDescent="0.3">
      <c r="A20" s="75"/>
      <c r="B20" s="76"/>
      <c r="C20" s="77"/>
      <c r="D20" s="77"/>
      <c r="E20" s="77"/>
      <c r="F20" s="139"/>
      <c r="G20" s="140"/>
      <c r="H20" s="141"/>
      <c r="I20" s="81"/>
      <c r="J20" s="82"/>
      <c r="K20" s="83"/>
      <c r="L20" s="83"/>
      <c r="N20" s="58" t="b">
        <f>OR(F20&lt;100,LEN(F20)=2)</f>
        <v>1</v>
      </c>
      <c r="O20" s="58" t="b">
        <f>OR(G20&lt;1000,LEN(G20)=3)</f>
        <v>1</v>
      </c>
      <c r="P20" s="58" t="b">
        <f>IF(H20&lt;1000,TRUE)</f>
        <v>1</v>
      </c>
      <c r="Q20" s="58" t="e">
        <f>OR(#REF!&lt;100000,LEN(#REF!)=5)</f>
        <v>#REF!</v>
      </c>
    </row>
    <row r="21" spans="1:17" s="58" customFormat="1" ht="20.100000000000001" customHeight="1" thickBot="1" x14ac:dyDescent="0.3">
      <c r="A21" s="142" t="s">
        <v>104</v>
      </c>
      <c r="B21" s="143"/>
      <c r="C21" s="87">
        <f>SUM(C12:C20)</f>
        <v>263.45</v>
      </c>
      <c r="D21" s="87">
        <f>SUM(D12:D20)</f>
        <v>43.91</v>
      </c>
      <c r="E21" s="87">
        <f>SUM(E12:E20)</f>
        <v>219.54000000000002</v>
      </c>
      <c r="F21" s="144"/>
      <c r="G21" s="145"/>
      <c r="H21" s="146"/>
      <c r="I21" s="88"/>
      <c r="J21" s="89"/>
      <c r="K21" s="90"/>
      <c r="L21" s="91"/>
    </row>
    <row r="22" spans="1:17" ht="20.100000000000001" customHeight="1" x14ac:dyDescent="0.2"/>
    <row r="23" spans="1:17" ht="20.100000000000001" customHeight="1" x14ac:dyDescent="0.2"/>
    <row r="24" spans="1:17" s="92" customFormat="1" ht="20.100000000000001" customHeight="1" x14ac:dyDescent="0.25">
      <c r="B24" s="147" t="s">
        <v>105</v>
      </c>
      <c r="C24" s="148"/>
    </row>
    <row r="25" spans="1:17" s="92" customFormat="1" ht="20.100000000000001" customHeight="1" x14ac:dyDescent="0.2">
      <c r="B25" s="93" t="s">
        <v>24</v>
      </c>
      <c r="C25" s="94" t="s">
        <v>25</v>
      </c>
    </row>
    <row r="26" spans="1:17" s="92" customFormat="1" ht="20.100000000000001" customHeight="1" x14ac:dyDescent="0.2">
      <c r="B26" s="93" t="s">
        <v>19</v>
      </c>
      <c r="C26" s="94" t="s">
        <v>26</v>
      </c>
    </row>
    <row r="27" spans="1:17" s="92" customFormat="1" ht="20.100000000000001" customHeight="1" x14ac:dyDescent="0.2">
      <c r="B27" s="93" t="s">
        <v>27</v>
      </c>
      <c r="C27" s="94" t="s">
        <v>106</v>
      </c>
    </row>
    <row r="28" spans="1:17" s="92" customFormat="1" ht="20.100000000000001" customHeight="1" x14ac:dyDescent="0.2">
      <c r="B28" s="93" t="s">
        <v>84</v>
      </c>
      <c r="C28" s="94" t="s">
        <v>107</v>
      </c>
    </row>
    <row r="29" spans="1:17" s="92" customFormat="1" ht="15" x14ac:dyDescent="0.2">
      <c r="B29" s="95" t="s">
        <v>21</v>
      </c>
      <c r="C29" s="96" t="s">
        <v>29</v>
      </c>
    </row>
    <row r="32" spans="1:17" x14ac:dyDescent="0.2">
      <c r="B32" s="149"/>
      <c r="C32" s="149"/>
    </row>
  </sheetData>
  <mergeCells count="17">
    <mergeCell ref="F11:H11"/>
    <mergeCell ref="B1:D1"/>
    <mergeCell ref="B2:D2"/>
    <mergeCell ref="A5:L5"/>
    <mergeCell ref="A7:A9"/>
    <mergeCell ref="F7:H7"/>
    <mergeCell ref="I7:I9"/>
    <mergeCell ref="J7:J9"/>
    <mergeCell ref="K7:K9"/>
    <mergeCell ref="L7:L9"/>
    <mergeCell ref="F8:H9"/>
    <mergeCell ref="B32:C32"/>
    <mergeCell ref="F19:H19"/>
    <mergeCell ref="F20:H20"/>
    <mergeCell ref="A21:B21"/>
    <mergeCell ref="F21:H21"/>
    <mergeCell ref="B24:C24"/>
  </mergeCells>
  <conditionalFormatting sqref="A12:A20">
    <cfRule type="expression" dxfId="60" priority="12" stopIfTrue="1">
      <formula>AND(NOT(ISBLANK(C12)),ISBLANK(A12))</formula>
    </cfRule>
  </conditionalFormatting>
  <conditionalFormatting sqref="B12:B20">
    <cfRule type="expression" dxfId="59" priority="11" stopIfTrue="1">
      <formula>AND(NOT(ISBLANK(C12)),ISBLANK(B12))</formula>
    </cfRule>
  </conditionalFormatting>
  <conditionalFormatting sqref="B1:D2">
    <cfRule type="expression" dxfId="58" priority="9" stopIfTrue="1">
      <formula>ISBLANK(B1)</formula>
    </cfRule>
  </conditionalFormatting>
  <conditionalFormatting sqref="C3">
    <cfRule type="expression" dxfId="57" priority="8" stopIfTrue="1">
      <formula>ISBLANK(C3)</formula>
    </cfRule>
  </conditionalFormatting>
  <conditionalFormatting sqref="E3">
    <cfRule type="expression" dxfId="56" priority="5" stopIfTrue="1">
      <formula>ISBLANK(E3)</formula>
    </cfRule>
  </conditionalFormatting>
  <conditionalFormatting sqref="I11">
    <cfRule type="expression" priority="6" stopIfTrue="1">
      <formula>AND(SUM($N11:$R11)&gt;0,NOT(ISBLANK(I11)))</formula>
    </cfRule>
    <cfRule type="expression" dxfId="55" priority="7" stopIfTrue="1">
      <formula>SUM($N11:$R11)&gt;0</formula>
    </cfRule>
  </conditionalFormatting>
  <conditionalFormatting sqref="I12:I20">
    <cfRule type="expression" priority="1" stopIfTrue="1">
      <formula>AND(SUM($N12:$R12)&gt;0,NOT(ISBLANK(I12)))</formula>
    </cfRule>
    <cfRule type="expression" dxfId="54" priority="2" stopIfTrue="1">
      <formula>SUM($N12:$R12)&gt;0</formula>
    </cfRule>
  </conditionalFormatting>
  <conditionalFormatting sqref="J11:L11">
    <cfRule type="expression" dxfId="53" priority="13" stopIfTrue="1">
      <formula>AND(NOT(ISBLANK(#REF!)),ISBLANK(J11))</formula>
    </cfRule>
  </conditionalFormatting>
  <conditionalFormatting sqref="J12:L13">
    <cfRule type="expression" dxfId="52" priority="10" stopIfTrue="1">
      <formula>AND(NOT(ISBLANK($C12)),ISBLANK(J12))</formula>
    </cfRule>
  </conditionalFormatting>
  <conditionalFormatting sqref="J14:L14">
    <cfRule type="expression" dxfId="51" priority="4" stopIfTrue="1">
      <formula>AND(NOT(ISBLANK(#REF!)),ISBLANK(J14))</formula>
    </cfRule>
  </conditionalFormatting>
  <conditionalFormatting sqref="J15:L20">
    <cfRule type="expression" dxfId="50" priority="3" stopIfTrue="1">
      <formula>AND(NOT(ISBLANK($C15)),ISBLANK(J15))</formula>
    </cfRule>
  </conditionalFormatting>
  <dataValidations count="3">
    <dataValidation type="textLength" operator="lessThan" allowBlank="1" showInputMessage="1" showErrorMessage="1" sqref="B2:D2" xr:uid="{F1F2866F-1294-455A-B361-5ECCCD8D4425}">
      <formula1>250</formula1>
    </dataValidation>
    <dataValidation type="date" allowBlank="1" showInputMessage="1" showErrorMessage="1" sqref="E3 C3" xr:uid="{21DAF742-DE41-424A-9836-6217D4B8DBEC}">
      <formula1>44938</formula1>
      <formula2>73031</formula2>
    </dataValidation>
    <dataValidation type="list" allowBlank="1" showInputMessage="1" showErrorMessage="1" sqref="B12:B20" xr:uid="{E29D8CC5-D4E5-4628-95BA-CB2ADC95D4C3}">
      <formula1>$B$25:$B$29</formula1>
    </dataValidation>
  </dataValidation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134ED-175B-46F9-B6F6-EB3DF8AEE8A2}">
  <sheetPr>
    <tabColor rgb="FF92D050"/>
  </sheetPr>
  <dimension ref="A1:X33"/>
  <sheetViews>
    <sheetView workbookViewId="0">
      <selection activeCell="D13" sqref="D13"/>
    </sheetView>
  </sheetViews>
  <sheetFormatPr defaultColWidth="9.140625" defaultRowHeight="12.75" outlineLevelCol="1" x14ac:dyDescent="0.2"/>
  <cols>
    <col min="1" max="1" width="20.7109375" customWidth="1"/>
    <col min="2" max="2" width="10.7109375" customWidth="1"/>
    <col min="3" max="3" width="22.7109375" customWidth="1"/>
    <col min="4" max="5" width="20.7109375" customWidth="1"/>
    <col min="6" max="6" width="8.42578125" customWidth="1"/>
    <col min="7" max="7" width="9" customWidth="1"/>
    <col min="8" max="8" width="11.7109375" bestFit="1" customWidth="1"/>
    <col min="9" max="9" width="29.7109375" customWidth="1"/>
    <col min="10" max="10" width="87.7109375" bestFit="1" customWidth="1"/>
    <col min="11" max="11" width="27.42578125" customWidth="1"/>
    <col min="12" max="12" width="46.85546875" bestFit="1" customWidth="1"/>
    <col min="14" max="17" width="0" hidden="1" customWidth="1" outlineLevel="1"/>
    <col min="18" max="18" width="9.140625" collapsed="1"/>
  </cols>
  <sheetData>
    <row r="1" spans="1:24" s="58" customFormat="1" ht="18" x14ac:dyDescent="0.25">
      <c r="A1" s="55" t="s">
        <v>94</v>
      </c>
      <c r="B1" s="150" t="s">
        <v>87</v>
      </c>
      <c r="C1" s="151"/>
      <c r="D1" s="151"/>
      <c r="E1" s="56"/>
      <c r="F1" s="56"/>
      <c r="G1" s="56"/>
      <c r="H1" s="56"/>
      <c r="I1" s="56"/>
      <c r="J1" s="57"/>
      <c r="K1" s="57"/>
      <c r="L1" s="57"/>
    </row>
    <row r="2" spans="1:24" s="58" customFormat="1" ht="18" x14ac:dyDescent="0.25">
      <c r="A2" s="59" t="s">
        <v>95</v>
      </c>
      <c r="B2" s="150" t="s">
        <v>86</v>
      </c>
      <c r="C2" s="151"/>
      <c r="D2" s="151"/>
      <c r="E2" s="60"/>
      <c r="F2" s="60"/>
      <c r="G2" s="60"/>
      <c r="H2" s="60"/>
      <c r="I2" s="60"/>
    </row>
    <row r="3" spans="1:24" s="58" customFormat="1" ht="36" x14ac:dyDescent="0.25">
      <c r="A3" s="61" t="s">
        <v>96</v>
      </c>
      <c r="B3" s="62" t="s">
        <v>3</v>
      </c>
      <c r="C3" s="63">
        <v>45058</v>
      </c>
      <c r="D3" s="62" t="s">
        <v>4</v>
      </c>
      <c r="E3" s="63">
        <v>45088</v>
      </c>
      <c r="F3" s="64"/>
    </row>
    <row r="4" spans="1:24" s="58" customFormat="1" ht="18.75" thickBot="1" x14ac:dyDescent="0.3">
      <c r="A4" s="65"/>
      <c r="B4" s="65"/>
      <c r="C4" s="65"/>
      <c r="D4" s="65"/>
      <c r="E4" s="65"/>
      <c r="F4" s="66"/>
      <c r="G4" s="66"/>
      <c r="H4" s="66"/>
      <c r="I4" s="65"/>
      <c r="J4" s="65"/>
      <c r="K4" s="65"/>
    </row>
    <row r="5" spans="1:24" s="58" customFormat="1" ht="18.75" thickBot="1" x14ac:dyDescent="0.3">
      <c r="A5" s="152" t="s">
        <v>97</v>
      </c>
      <c r="B5" s="153"/>
      <c r="C5" s="153"/>
      <c r="D5" s="153"/>
      <c r="E5" s="153"/>
      <c r="F5" s="153"/>
      <c r="G5" s="153"/>
      <c r="H5" s="153"/>
      <c r="I5" s="153"/>
      <c r="J5" s="153"/>
      <c r="K5" s="153"/>
      <c r="L5" s="154"/>
    </row>
    <row r="6" spans="1:24" s="58" customFormat="1" ht="18" x14ac:dyDescent="0.25">
      <c r="A6" s="65"/>
      <c r="B6" s="65"/>
      <c r="C6" s="65"/>
      <c r="D6" s="65"/>
      <c r="E6" s="65"/>
      <c r="F6" s="66"/>
      <c r="G6" s="66"/>
      <c r="H6" s="66"/>
      <c r="I6" s="65"/>
      <c r="J6" s="65"/>
      <c r="K6" s="65"/>
      <c r="L6" s="67"/>
    </row>
    <row r="7" spans="1:24" s="58" customFormat="1" ht="18" x14ac:dyDescent="0.25">
      <c r="A7" s="155" t="s">
        <v>98</v>
      </c>
      <c r="B7" s="68" t="s">
        <v>6</v>
      </c>
      <c r="C7" s="68" t="s">
        <v>7</v>
      </c>
      <c r="D7" s="68" t="s">
        <v>6</v>
      </c>
      <c r="E7" s="68" t="s">
        <v>9</v>
      </c>
      <c r="F7" s="158" t="s">
        <v>99</v>
      </c>
      <c r="G7" s="159"/>
      <c r="H7" s="160"/>
      <c r="I7" s="161" t="s">
        <v>100</v>
      </c>
      <c r="J7" s="161" t="s">
        <v>101</v>
      </c>
      <c r="K7" s="164" t="s">
        <v>102</v>
      </c>
      <c r="L7" s="167" t="s">
        <v>13</v>
      </c>
      <c r="M7" s="69"/>
      <c r="N7" s="69"/>
      <c r="O7" s="69"/>
      <c r="P7" s="69"/>
      <c r="Q7" s="69"/>
      <c r="R7" s="69"/>
      <c r="S7" s="69"/>
      <c r="T7" s="69"/>
      <c r="U7" s="69"/>
      <c r="V7" s="69"/>
      <c r="W7" s="69"/>
      <c r="X7" s="69"/>
    </row>
    <row r="8" spans="1:24" s="58" customFormat="1" ht="18" x14ac:dyDescent="0.25">
      <c r="A8" s="156"/>
      <c r="B8" s="70" t="s">
        <v>14</v>
      </c>
      <c r="C8" s="70" t="s">
        <v>15</v>
      </c>
      <c r="D8" s="70" t="s">
        <v>15</v>
      </c>
      <c r="E8" s="70" t="s">
        <v>15</v>
      </c>
      <c r="F8" s="170" t="s">
        <v>103</v>
      </c>
      <c r="G8" s="171"/>
      <c r="H8" s="172"/>
      <c r="I8" s="162"/>
      <c r="J8" s="162"/>
      <c r="K8" s="165"/>
      <c r="L8" s="168"/>
      <c r="M8" s="69"/>
      <c r="N8" s="69"/>
      <c r="O8" s="69"/>
      <c r="P8" s="69"/>
      <c r="Q8" s="69"/>
      <c r="R8" s="69"/>
      <c r="S8" s="69"/>
      <c r="T8" s="69"/>
      <c r="U8" s="69"/>
      <c r="V8" s="69"/>
      <c r="W8" s="69"/>
      <c r="X8" s="69"/>
    </row>
    <row r="9" spans="1:24" s="58" customFormat="1" ht="18" x14ac:dyDescent="0.25">
      <c r="A9" s="157"/>
      <c r="B9" s="71"/>
      <c r="C9" s="71" t="s">
        <v>18</v>
      </c>
      <c r="D9" s="71" t="s">
        <v>18</v>
      </c>
      <c r="E9" s="71" t="s">
        <v>18</v>
      </c>
      <c r="F9" s="173"/>
      <c r="G9" s="174"/>
      <c r="H9" s="175"/>
      <c r="I9" s="163"/>
      <c r="J9" s="163"/>
      <c r="K9" s="166"/>
      <c r="L9" s="169"/>
    </row>
    <row r="10" spans="1:24" s="58" customFormat="1" ht="18" x14ac:dyDescent="0.25">
      <c r="A10" s="72"/>
      <c r="B10" s="71"/>
      <c r="C10" s="71"/>
      <c r="D10" s="71"/>
      <c r="E10" s="71"/>
      <c r="F10" s="71"/>
      <c r="G10" s="71"/>
      <c r="H10" s="71"/>
      <c r="I10" s="71"/>
      <c r="J10" s="73"/>
      <c r="K10" s="74"/>
      <c r="L10" s="74"/>
    </row>
    <row r="11" spans="1:24" s="101" customFormat="1" ht="18.75" x14ac:dyDescent="0.3">
      <c r="A11" s="75">
        <v>45071</v>
      </c>
      <c r="B11" s="76" t="s">
        <v>27</v>
      </c>
      <c r="C11" s="77">
        <v>19.989999999999998</v>
      </c>
      <c r="D11" s="77">
        <v>3.33</v>
      </c>
      <c r="E11" s="77">
        <f>C11-D11</f>
        <v>16.659999999999997</v>
      </c>
      <c r="F11" s="98">
        <v>595</v>
      </c>
      <c r="G11" s="99">
        <v>4202</v>
      </c>
      <c r="H11" s="97"/>
      <c r="I11" s="127" t="s">
        <v>129</v>
      </c>
      <c r="J11" s="82" t="s">
        <v>195</v>
      </c>
      <c r="K11" s="83" t="s">
        <v>196</v>
      </c>
      <c r="L11" s="100" t="s">
        <v>135</v>
      </c>
      <c r="N11" s="101" t="b">
        <v>0</v>
      </c>
      <c r="O11" s="101" t="b">
        <v>0</v>
      </c>
      <c r="P11" s="101" t="b">
        <v>1</v>
      </c>
      <c r="Q11" s="101" t="e">
        <v>#REF!</v>
      </c>
      <c r="S11" s="102"/>
    </row>
    <row r="12" spans="1:24" s="101" customFormat="1" ht="18.75" x14ac:dyDescent="0.3">
      <c r="A12" s="75">
        <v>45071</v>
      </c>
      <c r="B12" s="76" t="s">
        <v>21</v>
      </c>
      <c r="C12" s="77">
        <v>40</v>
      </c>
      <c r="D12" s="77">
        <v>0</v>
      </c>
      <c r="E12" s="77">
        <v>40</v>
      </c>
      <c r="F12" s="98">
        <v>595</v>
      </c>
      <c r="G12" s="99">
        <v>1101</v>
      </c>
      <c r="H12" s="97"/>
      <c r="I12" s="127" t="s">
        <v>129</v>
      </c>
      <c r="J12" s="82" t="s">
        <v>197</v>
      </c>
      <c r="K12" s="83" t="s">
        <v>198</v>
      </c>
      <c r="L12" s="100" t="s">
        <v>112</v>
      </c>
      <c r="N12" s="101" t="e">
        <v>#REF!</v>
      </c>
      <c r="O12" s="101" t="e">
        <v>#REF!</v>
      </c>
      <c r="P12" s="101" t="e">
        <v>#REF!</v>
      </c>
      <c r="Q12" s="101" t="e">
        <v>#REF!</v>
      </c>
      <c r="S12" s="102"/>
    </row>
    <row r="13" spans="1:24" s="101" customFormat="1" ht="18.75" x14ac:dyDescent="0.3">
      <c r="A13" s="75">
        <v>45071</v>
      </c>
      <c r="B13" s="76" t="s">
        <v>27</v>
      </c>
      <c r="C13" s="77">
        <v>226.22</v>
      </c>
      <c r="D13" s="77">
        <v>37.700000000000003</v>
      </c>
      <c r="E13" s="77">
        <f>C13-D13</f>
        <v>188.51999999999998</v>
      </c>
      <c r="F13" s="98">
        <v>595</v>
      </c>
      <c r="G13" s="99">
        <v>1101</v>
      </c>
      <c r="H13" s="97"/>
      <c r="I13" s="127" t="s">
        <v>129</v>
      </c>
      <c r="J13" s="82" t="s">
        <v>199</v>
      </c>
      <c r="K13" s="83" t="s">
        <v>200</v>
      </c>
      <c r="L13" s="100" t="s">
        <v>112</v>
      </c>
      <c r="S13" s="102"/>
    </row>
    <row r="14" spans="1:24" s="101" customFormat="1" ht="18.75" x14ac:dyDescent="0.3">
      <c r="A14" s="75">
        <v>45072</v>
      </c>
      <c r="B14" s="76" t="s">
        <v>19</v>
      </c>
      <c r="C14" s="77">
        <v>500</v>
      </c>
      <c r="D14" s="77">
        <v>0</v>
      </c>
      <c r="E14" s="77">
        <f>C14</f>
        <v>500</v>
      </c>
      <c r="F14" s="98">
        <v>611</v>
      </c>
      <c r="G14" s="99">
        <v>4200</v>
      </c>
      <c r="H14" s="97">
        <v>61106</v>
      </c>
      <c r="I14" s="127" t="s">
        <v>130</v>
      </c>
      <c r="J14" s="82" t="s">
        <v>131</v>
      </c>
      <c r="K14" s="83" t="s">
        <v>92</v>
      </c>
      <c r="L14" s="100" t="s">
        <v>111</v>
      </c>
      <c r="S14" s="102"/>
    </row>
    <row r="15" spans="1:24" s="101" customFormat="1" ht="18.75" x14ac:dyDescent="0.3">
      <c r="A15" s="75">
        <v>45078</v>
      </c>
      <c r="B15" s="76" t="s">
        <v>19</v>
      </c>
      <c r="C15" s="77">
        <v>527.92999999999995</v>
      </c>
      <c r="D15" s="77">
        <v>0</v>
      </c>
      <c r="E15" s="77">
        <f t="shared" ref="E15:E16" si="0">C15</f>
        <v>527.92999999999995</v>
      </c>
      <c r="F15" s="98">
        <v>611</v>
      </c>
      <c r="G15" s="99">
        <v>4200</v>
      </c>
      <c r="H15" s="97">
        <v>61106</v>
      </c>
      <c r="I15" s="127" t="s">
        <v>130</v>
      </c>
      <c r="J15" s="82" t="s">
        <v>131</v>
      </c>
      <c r="K15" s="83" t="s">
        <v>92</v>
      </c>
      <c r="L15" s="100" t="s">
        <v>111</v>
      </c>
      <c r="S15" s="102"/>
    </row>
    <row r="16" spans="1:24" s="101" customFormat="1" ht="18.75" x14ac:dyDescent="0.3">
      <c r="A16" s="75">
        <v>45085</v>
      </c>
      <c r="B16" s="76" t="s">
        <v>19</v>
      </c>
      <c r="C16" s="77">
        <v>500</v>
      </c>
      <c r="D16" s="77">
        <v>0</v>
      </c>
      <c r="E16" s="77">
        <f t="shared" si="0"/>
        <v>500</v>
      </c>
      <c r="F16" s="98">
        <v>611</v>
      </c>
      <c r="G16" s="99">
        <v>4200</v>
      </c>
      <c r="H16" s="97">
        <v>61128</v>
      </c>
      <c r="I16" s="127" t="s">
        <v>130</v>
      </c>
      <c r="J16" s="82" t="s">
        <v>131</v>
      </c>
      <c r="K16" s="83" t="s">
        <v>92</v>
      </c>
      <c r="L16" s="100" t="s">
        <v>111</v>
      </c>
      <c r="S16" s="102"/>
    </row>
    <row r="17" spans="1:19" s="101" customFormat="1" ht="18.75" x14ac:dyDescent="0.3">
      <c r="A17" s="75"/>
      <c r="B17" s="76"/>
      <c r="C17" s="77"/>
      <c r="D17" s="77"/>
      <c r="E17" s="77"/>
      <c r="F17" s="98"/>
      <c r="G17" s="99"/>
      <c r="H17" s="97"/>
      <c r="I17" s="81"/>
      <c r="J17" s="82"/>
      <c r="K17" s="83"/>
      <c r="L17" s="100"/>
      <c r="S17" s="102"/>
    </row>
    <row r="18" spans="1:19" s="101" customFormat="1" ht="18.75" x14ac:dyDescent="0.3">
      <c r="A18" s="75"/>
      <c r="B18" s="76"/>
      <c r="C18" s="77"/>
      <c r="D18" s="77"/>
      <c r="E18" s="77"/>
      <c r="F18" s="98"/>
      <c r="G18" s="99"/>
      <c r="H18" s="97"/>
      <c r="I18" s="81"/>
      <c r="J18" s="82"/>
      <c r="K18" s="83"/>
      <c r="L18" s="100"/>
      <c r="S18" s="102"/>
    </row>
    <row r="19" spans="1:19" s="101" customFormat="1" ht="18.75" x14ac:dyDescent="0.3">
      <c r="A19" s="75"/>
      <c r="B19" s="76"/>
      <c r="C19" s="77"/>
      <c r="D19" s="77"/>
      <c r="E19" s="77"/>
      <c r="F19" s="98"/>
      <c r="G19" s="99"/>
      <c r="H19" s="97"/>
      <c r="I19" s="81"/>
      <c r="J19" s="82"/>
      <c r="K19" s="83"/>
      <c r="L19" s="100"/>
      <c r="S19" s="102"/>
    </row>
    <row r="20" spans="1:19" s="101" customFormat="1" ht="18.75" x14ac:dyDescent="0.3">
      <c r="A20" s="75"/>
      <c r="B20" s="76"/>
      <c r="C20" s="77"/>
      <c r="D20" s="77"/>
      <c r="E20" s="77"/>
      <c r="F20" s="98"/>
      <c r="G20" s="99"/>
      <c r="H20" s="97"/>
      <c r="I20" s="81"/>
      <c r="J20" s="82"/>
      <c r="K20" s="83"/>
      <c r="L20" s="100"/>
      <c r="S20" s="102"/>
    </row>
    <row r="21" spans="1:19" s="58" customFormat="1" ht="18.75" x14ac:dyDescent="0.3">
      <c r="A21" s="75"/>
      <c r="B21" s="76"/>
      <c r="C21" s="77"/>
      <c r="D21" s="77"/>
      <c r="E21" s="77"/>
      <c r="F21" s="139"/>
      <c r="G21" s="140"/>
      <c r="H21" s="141"/>
      <c r="I21" s="81"/>
      <c r="J21" s="82"/>
      <c r="K21" s="83"/>
      <c r="L21" s="100"/>
      <c r="N21" s="58" t="b">
        <f>OR(F21&lt;100,LEN(F21)=2)</f>
        <v>1</v>
      </c>
      <c r="O21" s="58" t="b">
        <f>OR(G21&lt;1000,LEN(G21)=3)</f>
        <v>1</v>
      </c>
      <c r="P21" s="58" t="b">
        <f>IF(H21&lt;1000,TRUE)</f>
        <v>1</v>
      </c>
      <c r="Q21" s="58" t="e">
        <f>OR(#REF!&lt;100000,LEN(#REF!)=5)</f>
        <v>#REF!</v>
      </c>
    </row>
    <row r="22" spans="1:19" s="58" customFormat="1" ht="18.75" thickBot="1" x14ac:dyDescent="0.3">
      <c r="A22" s="142" t="s">
        <v>104</v>
      </c>
      <c r="B22" s="143"/>
      <c r="C22" s="87">
        <f>SUM(C11:C21)</f>
        <v>1814.1399999999999</v>
      </c>
      <c r="D22" s="87">
        <f>SUM(D11:D21)</f>
        <v>41.03</v>
      </c>
      <c r="E22" s="87">
        <f>SUM(E11:E21)</f>
        <v>1773.11</v>
      </c>
      <c r="F22" s="144"/>
      <c r="G22" s="145"/>
      <c r="H22" s="146"/>
      <c r="I22" s="88"/>
      <c r="J22" s="89"/>
      <c r="K22" s="90"/>
      <c r="L22" s="91"/>
    </row>
    <row r="25" spans="1:19" s="92" customFormat="1" ht="15.75" x14ac:dyDescent="0.25">
      <c r="B25" s="147" t="s">
        <v>105</v>
      </c>
      <c r="C25" s="148"/>
    </row>
    <row r="26" spans="1:19" s="92" customFormat="1" ht="15" x14ac:dyDescent="0.2">
      <c r="B26" s="93" t="s">
        <v>24</v>
      </c>
      <c r="C26" s="94" t="s">
        <v>25</v>
      </c>
    </row>
    <row r="27" spans="1:19" s="92" customFormat="1" ht="15" x14ac:dyDescent="0.2">
      <c r="B27" s="93" t="s">
        <v>19</v>
      </c>
      <c r="C27" s="94" t="s">
        <v>26</v>
      </c>
    </row>
    <row r="28" spans="1:19" s="92" customFormat="1" ht="15" x14ac:dyDescent="0.2">
      <c r="B28" s="93" t="s">
        <v>27</v>
      </c>
      <c r="C28" s="94" t="s">
        <v>106</v>
      </c>
    </row>
    <row r="29" spans="1:19" s="92" customFormat="1" ht="15" x14ac:dyDescent="0.2">
      <c r="B29" s="93" t="s">
        <v>84</v>
      </c>
      <c r="C29" s="94" t="s">
        <v>107</v>
      </c>
    </row>
    <row r="30" spans="1:19" s="92" customFormat="1" ht="15" x14ac:dyDescent="0.2">
      <c r="B30" s="95" t="s">
        <v>21</v>
      </c>
      <c r="C30" s="96" t="s">
        <v>29</v>
      </c>
    </row>
    <row r="33" spans="2:3" x14ac:dyDescent="0.2">
      <c r="B33" s="149"/>
      <c r="C33" s="149"/>
    </row>
  </sheetData>
  <mergeCells count="15">
    <mergeCell ref="B1:D1"/>
    <mergeCell ref="B2:D2"/>
    <mergeCell ref="A5:L5"/>
    <mergeCell ref="A7:A9"/>
    <mergeCell ref="F7:H7"/>
    <mergeCell ref="I7:I9"/>
    <mergeCell ref="J7:J9"/>
    <mergeCell ref="K7:K9"/>
    <mergeCell ref="L7:L9"/>
    <mergeCell ref="F8:H9"/>
    <mergeCell ref="F21:H21"/>
    <mergeCell ref="A22:B22"/>
    <mergeCell ref="F22:H22"/>
    <mergeCell ref="B25:C25"/>
    <mergeCell ref="B33:C33"/>
  </mergeCells>
  <conditionalFormatting sqref="A11:A21">
    <cfRule type="expression" dxfId="49" priority="10" stopIfTrue="1">
      <formula>AND(NOT(ISBLANK(C11)),ISBLANK(A11))</formula>
    </cfRule>
  </conditionalFormatting>
  <conditionalFormatting sqref="B11:B21">
    <cfRule type="expression" dxfId="48" priority="9" stopIfTrue="1">
      <formula>AND(NOT(ISBLANK(C11)),ISBLANK(B11))</formula>
    </cfRule>
  </conditionalFormatting>
  <conditionalFormatting sqref="B1:D2">
    <cfRule type="expression" dxfId="47" priority="19" stopIfTrue="1">
      <formula>ISBLANK(B1)</formula>
    </cfRule>
  </conditionalFormatting>
  <conditionalFormatting sqref="C3">
    <cfRule type="expression" dxfId="46" priority="18" stopIfTrue="1">
      <formula>ISBLANK(C3)</formula>
    </cfRule>
  </conditionalFormatting>
  <conditionalFormatting sqref="E3">
    <cfRule type="expression" dxfId="45" priority="17" stopIfTrue="1">
      <formula>ISBLANK(E3)</formula>
    </cfRule>
  </conditionalFormatting>
  <conditionalFormatting sqref="I11:I12">
    <cfRule type="expression" priority="4" stopIfTrue="1">
      <formula>AND(SUM(#REF!)&gt;0,NOT(ISBLANK(I11)))</formula>
    </cfRule>
    <cfRule type="expression" dxfId="44" priority="5" stopIfTrue="1">
      <formula>SUM(#REF!)&gt;0</formula>
    </cfRule>
  </conditionalFormatting>
  <conditionalFormatting sqref="I12">
    <cfRule type="expression" dxfId="43" priority="7" stopIfTrue="1">
      <formula>SUM(#REF!)&gt;0</formula>
    </cfRule>
  </conditionalFormatting>
  <conditionalFormatting sqref="I12:I13">
    <cfRule type="expression" priority="6" stopIfTrue="1">
      <formula>AND(SUM(#REF!)&gt;0,NOT(ISBLANK(I12)))</formula>
    </cfRule>
  </conditionalFormatting>
  <conditionalFormatting sqref="I13">
    <cfRule type="expression" dxfId="42" priority="8" stopIfTrue="1">
      <formula>SUM(#REF!)&gt;0</formula>
    </cfRule>
  </conditionalFormatting>
  <conditionalFormatting sqref="I14:I16">
    <cfRule type="expression" priority="2" stopIfTrue="1">
      <formula>AND(SUM(#REF!)&gt;0,NOT(ISBLANK(I14)))</formula>
    </cfRule>
    <cfRule type="expression" dxfId="41" priority="3" stopIfTrue="1">
      <formula>SUM(#REF!)&gt;0</formula>
    </cfRule>
  </conditionalFormatting>
  <conditionalFormatting sqref="I17:I20">
    <cfRule type="expression" priority="13" stopIfTrue="1">
      <formula>AND(SUM(#REF!)&gt;0,NOT(ISBLANK(I17)))</formula>
    </cfRule>
    <cfRule type="expression" dxfId="40" priority="14" stopIfTrue="1">
      <formula>SUM(#REF!)&gt;0</formula>
    </cfRule>
  </conditionalFormatting>
  <conditionalFormatting sqref="I17:I21">
    <cfRule type="expression" priority="11" stopIfTrue="1">
      <formula>AND(SUM($N17:$R17)&gt;0,NOT(ISBLANK(I17)))</formula>
    </cfRule>
    <cfRule type="expression" dxfId="39" priority="12" stopIfTrue="1">
      <formula>SUM($N17:$R17)&gt;0</formula>
    </cfRule>
  </conditionalFormatting>
  <conditionalFormatting sqref="I19">
    <cfRule type="expression" priority="15" stopIfTrue="1">
      <formula>AND(SUM(#REF!)&gt;0,NOT(ISBLANK(I19)))</formula>
    </cfRule>
    <cfRule type="expression" dxfId="38" priority="16" stopIfTrue="1">
      <formula>SUM(#REF!)&gt;0</formula>
    </cfRule>
  </conditionalFormatting>
  <conditionalFormatting sqref="J11:L21">
    <cfRule type="expression" dxfId="37" priority="1" stopIfTrue="1">
      <formula>AND(NOT(ISBLANK($C11)),ISBLANK(J11))</formula>
    </cfRule>
  </conditionalFormatting>
  <dataValidations count="5">
    <dataValidation type="list" allowBlank="1" showInputMessage="1" showErrorMessage="1" sqref="B11:B16" xr:uid="{044E5CF7-1836-4FF1-A5E5-3C49E9208919}">
      <formula1>$B$27:$B$31</formula1>
    </dataValidation>
    <dataValidation type="list" allowBlank="1" showInputMessage="1" showErrorMessage="1" sqref="B17:B20" xr:uid="{2F339824-D134-4809-BD28-79CCFD7B1CDD}">
      <formula1>$B$21:$B$25</formula1>
    </dataValidation>
    <dataValidation type="textLength" operator="lessThan" allowBlank="1" showInputMessage="1" showErrorMessage="1" sqref="B2:D2" xr:uid="{D6BD46D7-86C8-470F-8C1C-1DF70B421C9E}">
      <formula1>250</formula1>
    </dataValidation>
    <dataValidation type="date" allowBlank="1" showInputMessage="1" showErrorMessage="1" sqref="E3 C3" xr:uid="{4DA3CC7B-F9EA-4A51-BB08-1CD626406E1E}">
      <formula1>44938</formula1>
      <formula2>73031</formula2>
    </dataValidation>
    <dataValidation type="list" allowBlank="1" showInputMessage="1" showErrorMessage="1" sqref="B21" xr:uid="{0D2D6550-BCC5-4B87-A7B7-3D2E72638B2B}">
      <formula1>$B$26:$B$30</formula1>
    </dataValidation>
  </dataValidations>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974A3-ADC2-4A91-AA67-26F00D96A747}">
  <sheetPr>
    <tabColor rgb="FF92D050"/>
  </sheetPr>
  <dimension ref="A1:X30"/>
  <sheetViews>
    <sheetView workbookViewId="0">
      <selection activeCell="E10" sqref="E10"/>
    </sheetView>
  </sheetViews>
  <sheetFormatPr defaultColWidth="9.140625" defaultRowHeight="12.75" outlineLevelCol="1" x14ac:dyDescent="0.2"/>
  <cols>
    <col min="1" max="1" width="20.7109375" customWidth="1"/>
    <col min="2" max="2" width="10.7109375" customWidth="1"/>
    <col min="3" max="3" width="22.7109375" customWidth="1"/>
    <col min="4" max="5" width="20.7109375" customWidth="1"/>
    <col min="6" max="6" width="8.42578125" customWidth="1"/>
    <col min="7" max="7" width="9" customWidth="1"/>
    <col min="8" max="8" width="11.7109375" bestFit="1" customWidth="1"/>
    <col min="9" max="9" width="29.7109375" customWidth="1"/>
    <col min="10" max="10" width="60.42578125" bestFit="1" customWidth="1"/>
    <col min="11" max="11" width="27.42578125" customWidth="1"/>
    <col min="12" max="12" width="36.42578125" bestFit="1" customWidth="1"/>
    <col min="14" max="17" width="0" hidden="1" customWidth="1" outlineLevel="1"/>
    <col min="18" max="18" width="9.140625" collapsed="1"/>
  </cols>
  <sheetData>
    <row r="1" spans="1:24" s="58" customFormat="1" ht="18" x14ac:dyDescent="0.25">
      <c r="A1" s="55" t="s">
        <v>94</v>
      </c>
      <c r="B1" s="150" t="s">
        <v>87</v>
      </c>
      <c r="C1" s="151"/>
      <c r="D1" s="151"/>
      <c r="E1" s="56"/>
      <c r="F1" s="56"/>
      <c r="G1" s="56"/>
      <c r="H1" s="56"/>
      <c r="I1" s="56"/>
      <c r="J1" s="57"/>
      <c r="K1" s="57"/>
      <c r="L1" s="57"/>
    </row>
    <row r="2" spans="1:24" s="58" customFormat="1" ht="18" x14ac:dyDescent="0.25">
      <c r="A2" s="59" t="s">
        <v>95</v>
      </c>
      <c r="B2" s="150" t="s">
        <v>139</v>
      </c>
      <c r="C2" s="151"/>
      <c r="D2" s="151"/>
      <c r="E2" s="60"/>
      <c r="F2" s="60"/>
      <c r="G2" s="60"/>
      <c r="H2" s="60"/>
      <c r="I2" s="60"/>
    </row>
    <row r="3" spans="1:24" s="58" customFormat="1" ht="36" x14ac:dyDescent="0.25">
      <c r="A3" s="61" t="s">
        <v>96</v>
      </c>
      <c r="B3" s="62" t="s">
        <v>3</v>
      </c>
      <c r="C3" s="63">
        <v>45058</v>
      </c>
      <c r="D3" s="62" t="s">
        <v>4</v>
      </c>
      <c r="E3" s="63">
        <v>45088</v>
      </c>
      <c r="F3" s="64"/>
    </row>
    <row r="4" spans="1:24" s="58" customFormat="1" ht="18.75" thickBot="1" x14ac:dyDescent="0.3">
      <c r="A4" s="65"/>
      <c r="B4" s="65"/>
      <c r="C4" s="65"/>
      <c r="D4" s="65"/>
      <c r="E4" s="65"/>
      <c r="F4" s="66"/>
      <c r="G4" s="66"/>
      <c r="H4" s="66"/>
      <c r="I4" s="65"/>
      <c r="J4" s="65"/>
      <c r="K4" s="65"/>
    </row>
    <row r="5" spans="1:24" s="58" customFormat="1" ht="18.75" thickBot="1" x14ac:dyDescent="0.3">
      <c r="A5" s="152" t="s">
        <v>97</v>
      </c>
      <c r="B5" s="153"/>
      <c r="C5" s="153"/>
      <c r="D5" s="153"/>
      <c r="E5" s="153"/>
      <c r="F5" s="153"/>
      <c r="G5" s="153"/>
      <c r="H5" s="153"/>
      <c r="I5" s="153"/>
      <c r="J5" s="153"/>
      <c r="K5" s="153"/>
      <c r="L5" s="154"/>
    </row>
    <row r="6" spans="1:24" s="58" customFormat="1" ht="18" x14ac:dyDescent="0.25">
      <c r="A6" s="65"/>
      <c r="B6" s="65"/>
      <c r="C6" s="65"/>
      <c r="D6" s="65"/>
      <c r="E6" s="65"/>
      <c r="F6" s="66"/>
      <c r="G6" s="66"/>
      <c r="H6" s="66"/>
      <c r="I6" s="65"/>
      <c r="J6" s="65"/>
      <c r="K6" s="65"/>
      <c r="L6" s="67"/>
    </row>
    <row r="7" spans="1:24" s="58" customFormat="1" ht="18" x14ac:dyDescent="0.25">
      <c r="A7" s="155" t="s">
        <v>98</v>
      </c>
      <c r="B7" s="68" t="s">
        <v>6</v>
      </c>
      <c r="C7" s="68" t="s">
        <v>7</v>
      </c>
      <c r="D7" s="68" t="s">
        <v>6</v>
      </c>
      <c r="E7" s="68" t="s">
        <v>9</v>
      </c>
      <c r="F7" s="158" t="s">
        <v>99</v>
      </c>
      <c r="G7" s="159"/>
      <c r="H7" s="160"/>
      <c r="I7" s="161" t="s">
        <v>100</v>
      </c>
      <c r="J7" s="161" t="s">
        <v>101</v>
      </c>
      <c r="K7" s="164" t="s">
        <v>102</v>
      </c>
      <c r="L7" s="167" t="s">
        <v>13</v>
      </c>
      <c r="M7" s="69"/>
      <c r="N7" s="69"/>
      <c r="O7" s="69"/>
      <c r="P7" s="69"/>
      <c r="Q7" s="69"/>
      <c r="R7" s="69"/>
      <c r="S7" s="69"/>
      <c r="T7" s="69"/>
      <c r="U7" s="69"/>
      <c r="V7" s="69"/>
      <c r="W7" s="69"/>
      <c r="X7" s="69"/>
    </row>
    <row r="8" spans="1:24" s="58" customFormat="1" ht="18" x14ac:dyDescent="0.25">
      <c r="A8" s="156"/>
      <c r="B8" s="70" t="s">
        <v>14</v>
      </c>
      <c r="C8" s="70" t="s">
        <v>15</v>
      </c>
      <c r="D8" s="70" t="s">
        <v>15</v>
      </c>
      <c r="E8" s="70" t="s">
        <v>15</v>
      </c>
      <c r="F8" s="170" t="s">
        <v>103</v>
      </c>
      <c r="G8" s="171"/>
      <c r="H8" s="172"/>
      <c r="I8" s="162"/>
      <c r="J8" s="162"/>
      <c r="K8" s="165"/>
      <c r="L8" s="168"/>
      <c r="M8" s="69"/>
      <c r="N8" s="69"/>
      <c r="O8" s="69"/>
      <c r="P8" s="69"/>
      <c r="Q8" s="69"/>
      <c r="R8" s="69"/>
      <c r="S8" s="69"/>
      <c r="T8" s="69"/>
      <c r="U8" s="69"/>
      <c r="V8" s="69"/>
      <c r="W8" s="69"/>
      <c r="X8" s="69"/>
    </row>
    <row r="9" spans="1:24" s="58" customFormat="1" ht="18" x14ac:dyDescent="0.25">
      <c r="A9" s="157"/>
      <c r="B9" s="71"/>
      <c r="C9" s="71" t="s">
        <v>18</v>
      </c>
      <c r="D9" s="71" t="s">
        <v>18</v>
      </c>
      <c r="E9" s="71" t="s">
        <v>18</v>
      </c>
      <c r="F9" s="173"/>
      <c r="G9" s="174"/>
      <c r="H9" s="175"/>
      <c r="I9" s="163"/>
      <c r="J9" s="163"/>
      <c r="K9" s="166"/>
      <c r="L9" s="169"/>
    </row>
    <row r="10" spans="1:24" s="58" customFormat="1" ht="18.75" x14ac:dyDescent="0.3">
      <c r="A10" s="75">
        <v>45078</v>
      </c>
      <c r="B10" s="76" t="s">
        <v>19</v>
      </c>
      <c r="C10" s="77">
        <v>10000</v>
      </c>
      <c r="D10" s="77">
        <v>0</v>
      </c>
      <c r="E10" s="77">
        <v>10000</v>
      </c>
      <c r="F10" s="139" t="s">
        <v>232</v>
      </c>
      <c r="G10" s="140"/>
      <c r="H10" s="141"/>
      <c r="I10" s="81" t="s">
        <v>86</v>
      </c>
      <c r="J10" s="82" t="s">
        <v>233</v>
      </c>
      <c r="K10" s="83" t="s">
        <v>234</v>
      </c>
      <c r="L10" s="83" t="s">
        <v>109</v>
      </c>
      <c r="N10" s="58" t="b">
        <f>OR(F10&lt;100,LEN(F10)=2)</f>
        <v>0</v>
      </c>
      <c r="O10" s="58" t="b">
        <f>OR(G10&lt;1000,LEN(G10)=3)</f>
        <v>1</v>
      </c>
      <c r="P10" s="58" t="b">
        <f>IF(H10&lt;1000,TRUE)</f>
        <v>1</v>
      </c>
      <c r="Q10" s="58" t="e">
        <f>OR(#REF!&lt;100000,LEN(#REF!)=5)</f>
        <v>#REF!</v>
      </c>
    </row>
    <row r="11" spans="1:24" s="58" customFormat="1" ht="18.75" x14ac:dyDescent="0.3">
      <c r="A11" s="75"/>
      <c r="B11" s="76"/>
      <c r="C11" s="77"/>
      <c r="D11" s="77"/>
      <c r="E11" s="77"/>
      <c r="F11" s="84"/>
      <c r="G11" s="86"/>
      <c r="H11" s="85"/>
      <c r="I11" s="81"/>
      <c r="J11" s="82"/>
      <c r="K11" s="83"/>
      <c r="L11" s="83"/>
    </row>
    <row r="12" spans="1:24" s="58" customFormat="1" ht="18.75" x14ac:dyDescent="0.3">
      <c r="A12" s="75"/>
      <c r="B12" s="76"/>
      <c r="C12" s="77"/>
      <c r="D12" s="77"/>
      <c r="E12" s="77"/>
      <c r="F12" s="84"/>
      <c r="G12" s="86"/>
      <c r="H12" s="85"/>
      <c r="I12" s="81"/>
      <c r="J12" s="82"/>
      <c r="K12" s="83"/>
      <c r="L12" s="83"/>
    </row>
    <row r="13" spans="1:24" s="58" customFormat="1" ht="18.75" x14ac:dyDescent="0.3">
      <c r="A13" s="75"/>
      <c r="B13" s="76"/>
      <c r="C13" s="77"/>
      <c r="D13" s="77"/>
      <c r="E13" s="77"/>
      <c r="F13" s="84"/>
      <c r="G13" s="86"/>
      <c r="H13" s="85"/>
      <c r="I13" s="81"/>
      <c r="J13" s="82"/>
      <c r="K13" s="83"/>
      <c r="L13" s="83"/>
    </row>
    <row r="14" spans="1:24" s="58" customFormat="1" ht="18.75" x14ac:dyDescent="0.3">
      <c r="A14" s="75"/>
      <c r="B14" s="76"/>
      <c r="C14" s="77"/>
      <c r="D14" s="77"/>
      <c r="E14" s="77"/>
      <c r="F14" s="84"/>
      <c r="G14" s="86"/>
      <c r="H14" s="85"/>
      <c r="I14" s="81"/>
      <c r="J14" s="82"/>
      <c r="K14" s="83"/>
      <c r="L14" s="83"/>
    </row>
    <row r="15" spans="1:24" s="58" customFormat="1" ht="18.75" x14ac:dyDescent="0.3">
      <c r="A15" s="75"/>
      <c r="B15" s="76"/>
      <c r="C15" s="77"/>
      <c r="D15" s="77"/>
      <c r="E15" s="77"/>
      <c r="F15" s="84"/>
      <c r="G15" s="86"/>
      <c r="H15" s="85"/>
      <c r="I15" s="81"/>
      <c r="J15" s="82"/>
      <c r="K15" s="83"/>
      <c r="L15" s="83"/>
    </row>
    <row r="16" spans="1:24" s="58" customFormat="1" ht="18.75" x14ac:dyDescent="0.3">
      <c r="A16" s="75"/>
      <c r="B16" s="76"/>
      <c r="C16" s="77"/>
      <c r="D16" s="77"/>
      <c r="E16" s="77"/>
      <c r="F16" s="84"/>
      <c r="G16" s="86"/>
      <c r="H16" s="85"/>
      <c r="I16" s="81"/>
      <c r="J16" s="82"/>
      <c r="K16" s="83"/>
      <c r="L16" s="83"/>
    </row>
    <row r="17" spans="1:17" s="58" customFormat="1" ht="18.75" x14ac:dyDescent="0.3">
      <c r="A17" s="75"/>
      <c r="B17" s="76"/>
      <c r="C17" s="77"/>
      <c r="D17" s="77"/>
      <c r="E17" s="77"/>
      <c r="F17" s="139"/>
      <c r="G17" s="140"/>
      <c r="H17" s="141"/>
      <c r="I17" s="81"/>
      <c r="J17" s="82"/>
      <c r="K17" s="83"/>
      <c r="L17" s="83"/>
      <c r="N17" s="58" t="b">
        <f>OR(F17&lt;100,LEN(F17)=2)</f>
        <v>1</v>
      </c>
      <c r="O17" s="58" t="b">
        <f>OR(G17&lt;1000,LEN(G17)=3)</f>
        <v>1</v>
      </c>
      <c r="P17" s="58" t="b">
        <f>IF(H17&lt;1000,TRUE)</f>
        <v>1</v>
      </c>
      <c r="Q17" s="58" t="e">
        <f>OR(#REF!&lt;100000,LEN(#REF!)=5)</f>
        <v>#REF!</v>
      </c>
    </row>
    <row r="18" spans="1:17" s="58" customFormat="1" ht="18.75" x14ac:dyDescent="0.3">
      <c r="A18" s="75"/>
      <c r="B18" s="76"/>
      <c r="C18" s="77"/>
      <c r="D18" s="77"/>
      <c r="E18" s="77"/>
      <c r="F18" s="139"/>
      <c r="G18" s="140"/>
      <c r="H18" s="141"/>
      <c r="I18" s="81"/>
      <c r="J18" s="82"/>
      <c r="K18" s="83"/>
      <c r="L18" s="83"/>
      <c r="N18" s="58" t="b">
        <f>OR(F18&lt;100,LEN(F18)=2)</f>
        <v>1</v>
      </c>
      <c r="O18" s="58" t="b">
        <f>OR(G18&lt;1000,LEN(G18)=3)</f>
        <v>1</v>
      </c>
      <c r="P18" s="58" t="b">
        <f>IF(H18&lt;1000,TRUE)</f>
        <v>1</v>
      </c>
      <c r="Q18" s="58" t="e">
        <f>OR(#REF!&lt;100000,LEN(#REF!)=5)</f>
        <v>#REF!</v>
      </c>
    </row>
    <row r="19" spans="1:17" s="58" customFormat="1" ht="18.75" thickBot="1" x14ac:dyDescent="0.3">
      <c r="A19" s="142" t="s">
        <v>104</v>
      </c>
      <c r="B19" s="143"/>
      <c r="C19" s="87">
        <f>SUM(C10:C18)</f>
        <v>10000</v>
      </c>
      <c r="D19" s="87">
        <f>SUM(D10:D18)</f>
        <v>0</v>
      </c>
      <c r="E19" s="87">
        <f>SUM(E10:E18)</f>
        <v>10000</v>
      </c>
      <c r="F19" s="144"/>
      <c r="G19" s="145"/>
      <c r="H19" s="146"/>
      <c r="I19" s="88"/>
      <c r="J19" s="89"/>
      <c r="K19" s="90"/>
      <c r="L19" s="91"/>
    </row>
    <row r="22" spans="1:17" s="92" customFormat="1" ht="15.75" x14ac:dyDescent="0.25">
      <c r="B22" s="147" t="s">
        <v>105</v>
      </c>
      <c r="C22" s="148"/>
    </row>
    <row r="23" spans="1:17" s="92" customFormat="1" ht="15" x14ac:dyDescent="0.2">
      <c r="B23" s="93" t="s">
        <v>24</v>
      </c>
      <c r="C23" s="94" t="s">
        <v>25</v>
      </c>
    </row>
    <row r="24" spans="1:17" s="92" customFormat="1" ht="15" x14ac:dyDescent="0.2">
      <c r="B24" s="93" t="s">
        <v>19</v>
      </c>
      <c r="C24" s="94" t="s">
        <v>26</v>
      </c>
    </row>
    <row r="25" spans="1:17" s="92" customFormat="1" ht="15" x14ac:dyDescent="0.2">
      <c r="B25" s="93" t="s">
        <v>27</v>
      </c>
      <c r="C25" s="94" t="s">
        <v>106</v>
      </c>
    </row>
    <row r="26" spans="1:17" s="92" customFormat="1" ht="15" x14ac:dyDescent="0.2">
      <c r="B26" s="93" t="s">
        <v>84</v>
      </c>
      <c r="C26" s="94" t="s">
        <v>107</v>
      </c>
    </row>
    <row r="27" spans="1:17" s="92" customFormat="1" ht="15" x14ac:dyDescent="0.2">
      <c r="B27" s="95" t="s">
        <v>21</v>
      </c>
      <c r="C27" s="96" t="s">
        <v>29</v>
      </c>
    </row>
    <row r="30" spans="1:17" x14ac:dyDescent="0.2">
      <c r="B30" s="149"/>
      <c r="C30" s="149"/>
    </row>
  </sheetData>
  <mergeCells count="17">
    <mergeCell ref="B30:C30"/>
    <mergeCell ref="F10:H10"/>
    <mergeCell ref="F17:H17"/>
    <mergeCell ref="F18:H18"/>
    <mergeCell ref="A19:B19"/>
    <mergeCell ref="F19:H19"/>
    <mergeCell ref="B22:C22"/>
    <mergeCell ref="B1:D1"/>
    <mergeCell ref="B2:D2"/>
    <mergeCell ref="A5:L5"/>
    <mergeCell ref="A7:A9"/>
    <mergeCell ref="F7:H7"/>
    <mergeCell ref="I7:I9"/>
    <mergeCell ref="J7:J9"/>
    <mergeCell ref="K7:K9"/>
    <mergeCell ref="L7:L9"/>
    <mergeCell ref="F8:H9"/>
  </mergeCells>
  <conditionalFormatting sqref="A10:A18">
    <cfRule type="expression" dxfId="36" priority="8" stopIfTrue="1">
      <formula>AND(NOT(ISBLANK(C10)),ISBLANK(A10))</formula>
    </cfRule>
  </conditionalFormatting>
  <conditionalFormatting sqref="B10:B18">
    <cfRule type="expression" dxfId="35" priority="7" stopIfTrue="1">
      <formula>AND(NOT(ISBLANK(C10)),ISBLANK(B10))</formula>
    </cfRule>
  </conditionalFormatting>
  <conditionalFormatting sqref="B1:D2">
    <cfRule type="expression" dxfId="34" priority="6" stopIfTrue="1">
      <formula>ISBLANK(B1)</formula>
    </cfRule>
  </conditionalFormatting>
  <conditionalFormatting sqref="C3">
    <cfRule type="expression" dxfId="33" priority="5" stopIfTrue="1">
      <formula>ISBLANK(C3)</formula>
    </cfRule>
  </conditionalFormatting>
  <conditionalFormatting sqref="E3">
    <cfRule type="expression" dxfId="32" priority="1" stopIfTrue="1">
      <formula>ISBLANK(E3)</formula>
    </cfRule>
  </conditionalFormatting>
  <conditionalFormatting sqref="I10:I18">
    <cfRule type="expression" priority="2" stopIfTrue="1">
      <formula>AND(SUM($N10:$R10)&gt;0,NOT(ISBLANK(I10)))</formula>
    </cfRule>
    <cfRule type="expression" dxfId="31" priority="3" stopIfTrue="1">
      <formula>SUM($N10:$R10)&gt;0</formula>
    </cfRule>
  </conditionalFormatting>
  <conditionalFormatting sqref="J10:L18">
    <cfRule type="expression" dxfId="30" priority="4" stopIfTrue="1">
      <formula>AND(NOT(ISBLANK($C10)),ISBLANK(J10))</formula>
    </cfRule>
  </conditionalFormatting>
  <dataValidations count="3">
    <dataValidation type="list" allowBlank="1" showInputMessage="1" showErrorMessage="1" sqref="B10:B18" xr:uid="{B3DF2B54-B767-4F63-923C-F175F01812BE}">
      <formula1>$B$23:$B$27</formula1>
    </dataValidation>
    <dataValidation type="textLength" operator="lessThan" allowBlank="1" showInputMessage="1" showErrorMessage="1" sqref="B2:D2" xr:uid="{15AF3102-74E0-4CB9-90AB-EA7957F041D4}">
      <formula1>250</formula1>
    </dataValidation>
    <dataValidation type="date" allowBlank="1" showInputMessage="1" showErrorMessage="1" sqref="E3 C3" xr:uid="{7351ACE6-3708-464E-A60F-E8E430B3A169}">
      <formula1>44938</formula1>
      <formula2>73031</formula2>
    </dataValidation>
  </dataValidations>
  <pageMargins left="0.7" right="0.7" top="0.75" bottom="0.75" header="0.3" footer="0.3"/>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X33"/>
  <sheetViews>
    <sheetView workbookViewId="0">
      <selection activeCell="B3" sqref="B3"/>
    </sheetView>
  </sheetViews>
  <sheetFormatPr defaultColWidth="9.140625" defaultRowHeight="12.75" outlineLevelCol="1" x14ac:dyDescent="0.2"/>
  <cols>
    <col min="1" max="1" width="20.7109375" customWidth="1"/>
    <col min="2" max="2" width="10.7109375" customWidth="1"/>
    <col min="3" max="3" width="22.7109375" customWidth="1"/>
    <col min="4" max="5" width="20.7109375" customWidth="1"/>
    <col min="6" max="6" width="8.42578125" customWidth="1"/>
    <col min="7" max="7" width="9" customWidth="1"/>
    <col min="8" max="8" width="11.7109375" bestFit="1" customWidth="1"/>
    <col min="9" max="9" width="29.7109375" customWidth="1"/>
    <col min="10" max="10" width="60.42578125" bestFit="1" customWidth="1"/>
    <col min="11" max="11" width="27.42578125" customWidth="1"/>
    <col min="12" max="12" width="36.42578125" bestFit="1" customWidth="1"/>
    <col min="14" max="17" width="0" hidden="1" customWidth="1" outlineLevel="1"/>
    <col min="18" max="18" width="9.140625" collapsed="1"/>
  </cols>
  <sheetData>
    <row r="1" spans="1:24" s="58" customFormat="1" ht="36.75" customHeight="1" x14ac:dyDescent="0.25">
      <c r="A1" s="55" t="s">
        <v>94</v>
      </c>
      <c r="B1" s="150" t="s">
        <v>87</v>
      </c>
      <c r="C1" s="151"/>
      <c r="D1" s="151"/>
      <c r="E1" s="56"/>
      <c r="F1" s="56"/>
      <c r="G1" s="56"/>
      <c r="H1" s="56"/>
      <c r="I1" s="56"/>
      <c r="J1" s="57"/>
      <c r="K1" s="57"/>
      <c r="L1" s="57"/>
    </row>
    <row r="2" spans="1:24" s="58" customFormat="1" ht="36.75" customHeight="1" x14ac:dyDescent="0.25">
      <c r="A2" s="59" t="s">
        <v>95</v>
      </c>
      <c r="B2" s="150" t="s">
        <v>83</v>
      </c>
      <c r="C2" s="151"/>
      <c r="D2" s="151"/>
      <c r="E2" s="60"/>
      <c r="F2" s="60"/>
      <c r="G2" s="60"/>
      <c r="H2" s="60"/>
      <c r="I2" s="60"/>
    </row>
    <row r="3" spans="1:24" s="58" customFormat="1" ht="36" customHeight="1" x14ac:dyDescent="0.25">
      <c r="A3" s="61" t="s">
        <v>96</v>
      </c>
      <c r="B3" s="62" t="s">
        <v>3</v>
      </c>
      <c r="C3" s="63">
        <v>45058</v>
      </c>
      <c r="D3" s="62" t="s">
        <v>4</v>
      </c>
      <c r="E3" s="63">
        <v>45088</v>
      </c>
      <c r="F3" s="64"/>
    </row>
    <row r="4" spans="1:24" s="58" customFormat="1" ht="21.75" customHeight="1" thickBot="1" x14ac:dyDescent="0.3">
      <c r="A4" s="65"/>
      <c r="B4" s="65"/>
      <c r="C4" s="65"/>
      <c r="D4" s="65"/>
      <c r="E4" s="65"/>
      <c r="F4" s="66"/>
      <c r="G4" s="66"/>
      <c r="H4" s="66"/>
      <c r="I4" s="65"/>
      <c r="J4" s="65"/>
      <c r="K4" s="65"/>
    </row>
    <row r="5" spans="1:24" s="58" customFormat="1" ht="36" customHeight="1" thickBot="1" x14ac:dyDescent="0.3">
      <c r="A5" s="152" t="s">
        <v>97</v>
      </c>
      <c r="B5" s="153"/>
      <c r="C5" s="153"/>
      <c r="D5" s="153"/>
      <c r="E5" s="153"/>
      <c r="F5" s="153"/>
      <c r="G5" s="153"/>
      <c r="H5" s="153"/>
      <c r="I5" s="153"/>
      <c r="J5" s="153"/>
      <c r="K5" s="153"/>
      <c r="L5" s="154"/>
    </row>
    <row r="6" spans="1:24" s="58" customFormat="1" ht="21.75" customHeight="1" x14ac:dyDescent="0.25">
      <c r="A6" s="65"/>
      <c r="B6" s="65"/>
      <c r="C6" s="65"/>
      <c r="D6" s="65"/>
      <c r="E6" s="65"/>
      <c r="F6" s="66"/>
      <c r="G6" s="66"/>
      <c r="H6" s="66"/>
      <c r="I6" s="65"/>
      <c r="J6" s="65"/>
      <c r="K6" s="65"/>
      <c r="L6" s="67"/>
    </row>
    <row r="7" spans="1:24" s="58" customFormat="1" ht="18" x14ac:dyDescent="0.25">
      <c r="A7" s="155" t="s">
        <v>98</v>
      </c>
      <c r="B7" s="68" t="s">
        <v>6</v>
      </c>
      <c r="C7" s="68" t="s">
        <v>7</v>
      </c>
      <c r="D7" s="68" t="s">
        <v>6</v>
      </c>
      <c r="E7" s="68" t="s">
        <v>9</v>
      </c>
      <c r="F7" s="158" t="s">
        <v>99</v>
      </c>
      <c r="G7" s="159"/>
      <c r="H7" s="160"/>
      <c r="I7" s="161" t="s">
        <v>100</v>
      </c>
      <c r="J7" s="161" t="s">
        <v>101</v>
      </c>
      <c r="K7" s="164" t="s">
        <v>102</v>
      </c>
      <c r="L7" s="167" t="s">
        <v>13</v>
      </c>
      <c r="M7" s="69"/>
      <c r="N7" s="69"/>
      <c r="O7" s="69"/>
      <c r="P7" s="69"/>
      <c r="Q7" s="69"/>
      <c r="R7" s="69"/>
      <c r="S7" s="69"/>
      <c r="T7" s="69"/>
      <c r="U7" s="69"/>
      <c r="V7" s="69"/>
      <c r="W7" s="69"/>
      <c r="X7" s="69"/>
    </row>
    <row r="8" spans="1:24" s="58" customFormat="1" ht="18" x14ac:dyDescent="0.25">
      <c r="A8" s="156"/>
      <c r="B8" s="70" t="s">
        <v>14</v>
      </c>
      <c r="C8" s="70" t="s">
        <v>15</v>
      </c>
      <c r="D8" s="70" t="s">
        <v>15</v>
      </c>
      <c r="E8" s="70" t="s">
        <v>15</v>
      </c>
      <c r="F8" s="170" t="s">
        <v>103</v>
      </c>
      <c r="G8" s="171"/>
      <c r="H8" s="172"/>
      <c r="I8" s="162"/>
      <c r="J8" s="162"/>
      <c r="K8" s="165"/>
      <c r="L8" s="168"/>
      <c r="M8" s="69"/>
      <c r="N8" s="69"/>
      <c r="O8" s="69"/>
      <c r="P8" s="69"/>
      <c r="Q8" s="69"/>
      <c r="R8" s="69"/>
      <c r="S8" s="69"/>
      <c r="T8" s="69"/>
      <c r="U8" s="69"/>
      <c r="V8" s="69"/>
      <c r="W8" s="69"/>
      <c r="X8" s="69"/>
    </row>
    <row r="9" spans="1:24" s="58" customFormat="1" ht="32.25" customHeight="1" x14ac:dyDescent="0.25">
      <c r="A9" s="157"/>
      <c r="B9" s="71"/>
      <c r="C9" s="71" t="s">
        <v>18</v>
      </c>
      <c r="D9" s="71" t="s">
        <v>18</v>
      </c>
      <c r="E9" s="71" t="s">
        <v>18</v>
      </c>
      <c r="F9" s="173"/>
      <c r="G9" s="174"/>
      <c r="H9" s="175"/>
      <c r="I9" s="163"/>
      <c r="J9" s="163"/>
      <c r="K9" s="166"/>
      <c r="L9" s="169"/>
    </row>
    <row r="10" spans="1:24" s="58" customFormat="1" ht="0.75" customHeight="1" x14ac:dyDescent="0.25">
      <c r="A10" s="72"/>
      <c r="B10" s="71"/>
      <c r="C10" s="71"/>
      <c r="D10" s="71"/>
      <c r="E10" s="71"/>
      <c r="F10" s="71"/>
      <c r="G10" s="71"/>
      <c r="H10" s="71"/>
      <c r="I10" s="71"/>
      <c r="J10" s="73"/>
      <c r="K10" s="74"/>
      <c r="L10" s="74"/>
    </row>
    <row r="11" spans="1:24" s="58" customFormat="1" ht="20.100000000000001" customHeight="1" x14ac:dyDescent="0.3">
      <c r="A11" s="75">
        <v>45070</v>
      </c>
      <c r="B11" s="76" t="s">
        <v>27</v>
      </c>
      <c r="C11" s="77">
        <v>77.02</v>
      </c>
      <c r="D11" s="77">
        <v>12.84</v>
      </c>
      <c r="E11" s="77">
        <v>64.180000000000007</v>
      </c>
      <c r="F11" s="188" t="s">
        <v>146</v>
      </c>
      <c r="G11" s="189"/>
      <c r="H11" s="190"/>
      <c r="I11" s="81" t="s">
        <v>83</v>
      </c>
      <c r="J11" s="82" t="s">
        <v>147</v>
      </c>
      <c r="K11" s="83" t="s">
        <v>148</v>
      </c>
      <c r="L11" s="83" t="s">
        <v>111</v>
      </c>
      <c r="N11" s="58" t="b">
        <f>OR(F11&lt;100,LEN(F11)=2)</f>
        <v>0</v>
      </c>
      <c r="O11" s="58" t="b">
        <f>OR(G11&lt;1000,LEN(G11)=3)</f>
        <v>1</v>
      </c>
      <c r="P11" s="58" t="b">
        <f>IF(H11&lt;1000,TRUE)</f>
        <v>1</v>
      </c>
      <c r="Q11" s="58" t="e">
        <f>OR(#REF!&lt;100000,LEN(#REF!)=5)</f>
        <v>#REF!</v>
      </c>
    </row>
    <row r="12" spans="1:24" s="58" customFormat="1" ht="20.100000000000001" customHeight="1" x14ac:dyDescent="0.3">
      <c r="A12" s="75">
        <v>45077</v>
      </c>
      <c r="B12" s="76" t="s">
        <v>27</v>
      </c>
      <c r="C12" s="77">
        <v>72.010000000000005</v>
      </c>
      <c r="D12" s="77">
        <v>12</v>
      </c>
      <c r="E12" s="77">
        <v>60.01</v>
      </c>
      <c r="F12" s="188" t="s">
        <v>149</v>
      </c>
      <c r="G12" s="189"/>
      <c r="H12" s="190"/>
      <c r="I12" s="81" t="s">
        <v>150</v>
      </c>
      <c r="J12" s="82" t="s">
        <v>151</v>
      </c>
      <c r="K12" s="83" t="s">
        <v>152</v>
      </c>
      <c r="L12" s="83" t="s">
        <v>153</v>
      </c>
    </row>
    <row r="13" spans="1:24" s="58" customFormat="1" ht="20.100000000000001" customHeight="1" x14ac:dyDescent="0.3">
      <c r="A13" s="75">
        <v>45077</v>
      </c>
      <c r="B13" s="76" t="s">
        <v>19</v>
      </c>
      <c r="C13" s="77">
        <v>501.64</v>
      </c>
      <c r="D13" s="77">
        <v>0</v>
      </c>
      <c r="E13" s="77">
        <v>501.64</v>
      </c>
      <c r="F13" s="188" t="s">
        <v>154</v>
      </c>
      <c r="G13" s="189"/>
      <c r="H13" s="190"/>
      <c r="I13" s="81" t="s">
        <v>83</v>
      </c>
      <c r="J13" s="82" t="s">
        <v>155</v>
      </c>
      <c r="K13" s="83" t="s">
        <v>85</v>
      </c>
      <c r="L13" s="83" t="s">
        <v>111</v>
      </c>
    </row>
    <row r="14" spans="1:24" s="58" customFormat="1" ht="20.100000000000001" customHeight="1" x14ac:dyDescent="0.3">
      <c r="A14" s="75">
        <v>45084</v>
      </c>
      <c r="B14" s="76" t="s">
        <v>27</v>
      </c>
      <c r="C14" s="77">
        <v>14.99</v>
      </c>
      <c r="D14" s="77">
        <v>2.5</v>
      </c>
      <c r="E14" s="77">
        <v>12.49</v>
      </c>
      <c r="F14" s="188" t="s">
        <v>156</v>
      </c>
      <c r="G14" s="189"/>
      <c r="H14" s="190"/>
      <c r="I14" s="81" t="s">
        <v>83</v>
      </c>
      <c r="J14" s="82" t="s">
        <v>157</v>
      </c>
      <c r="K14" s="83" t="s">
        <v>158</v>
      </c>
      <c r="L14" s="83" t="s">
        <v>109</v>
      </c>
    </row>
    <row r="15" spans="1:24" s="58" customFormat="1" ht="20.100000000000001" customHeight="1" x14ac:dyDescent="0.3">
      <c r="A15" s="75"/>
      <c r="B15" s="76"/>
      <c r="C15" s="77"/>
      <c r="D15" s="77"/>
      <c r="E15" s="77"/>
      <c r="F15" s="84"/>
      <c r="G15" s="86"/>
      <c r="H15" s="85"/>
      <c r="I15" s="81"/>
      <c r="J15" s="82"/>
      <c r="K15" s="83"/>
      <c r="L15" s="83"/>
    </row>
    <row r="16" spans="1:24" s="58" customFormat="1" ht="20.100000000000001" customHeight="1" x14ac:dyDescent="0.3">
      <c r="A16" s="75"/>
      <c r="B16" s="76"/>
      <c r="C16" s="77"/>
      <c r="D16" s="77"/>
      <c r="E16" s="77"/>
      <c r="F16" s="84"/>
      <c r="G16" s="86"/>
      <c r="H16" s="85"/>
      <c r="I16" s="81"/>
      <c r="J16" s="82"/>
      <c r="K16" s="83"/>
      <c r="L16" s="83"/>
    </row>
    <row r="17" spans="1:17" s="58" customFormat="1" ht="20.100000000000001" customHeight="1" x14ac:dyDescent="0.3">
      <c r="A17" s="75"/>
      <c r="B17" s="76"/>
      <c r="C17" s="77"/>
      <c r="D17" s="77"/>
      <c r="E17" s="77"/>
      <c r="F17" s="84"/>
      <c r="G17" s="86"/>
      <c r="H17" s="85"/>
      <c r="I17" s="81"/>
      <c r="J17" s="82"/>
      <c r="K17" s="83"/>
      <c r="L17" s="83"/>
    </row>
    <row r="18" spans="1:17" s="58" customFormat="1" ht="20.100000000000001" customHeight="1" x14ac:dyDescent="0.3">
      <c r="A18" s="75"/>
      <c r="B18" s="76"/>
      <c r="C18" s="77"/>
      <c r="D18" s="77"/>
      <c r="E18" s="77"/>
      <c r="F18" s="84"/>
      <c r="G18" s="86"/>
      <c r="H18" s="85"/>
      <c r="I18" s="81"/>
      <c r="J18" s="82"/>
      <c r="K18" s="83"/>
      <c r="L18" s="83"/>
    </row>
    <row r="19" spans="1:17" s="58" customFormat="1" ht="20.100000000000001" customHeight="1" x14ac:dyDescent="0.3">
      <c r="A19" s="75"/>
      <c r="B19" s="76"/>
      <c r="C19" s="77"/>
      <c r="D19" s="77"/>
      <c r="E19" s="77"/>
      <c r="F19" s="84"/>
      <c r="G19" s="86"/>
      <c r="H19" s="85"/>
      <c r="I19" s="81"/>
      <c r="J19" s="82"/>
      <c r="K19" s="83"/>
      <c r="L19" s="83"/>
    </row>
    <row r="20" spans="1:17" s="58" customFormat="1" ht="18.75" x14ac:dyDescent="0.3">
      <c r="A20" s="75"/>
      <c r="B20" s="76"/>
      <c r="C20" s="77"/>
      <c r="D20" s="77"/>
      <c r="E20" s="77"/>
      <c r="F20" s="139"/>
      <c r="G20" s="140"/>
      <c r="H20" s="141"/>
      <c r="I20" s="81"/>
      <c r="J20" s="82"/>
      <c r="K20" s="83"/>
      <c r="L20" s="83"/>
      <c r="N20" s="58" t="b">
        <f>OR(F20&lt;100,LEN(F20)=2)</f>
        <v>1</v>
      </c>
      <c r="O20" s="58" t="b">
        <f>OR(G20&lt;1000,LEN(G20)=3)</f>
        <v>1</v>
      </c>
      <c r="P20" s="58" t="b">
        <f>IF(H20&lt;1000,TRUE)</f>
        <v>1</v>
      </c>
      <c r="Q20" s="58" t="e">
        <f>OR(#REF!&lt;100000,LEN(#REF!)=5)</f>
        <v>#REF!</v>
      </c>
    </row>
    <row r="21" spans="1:17" s="58" customFormat="1" ht="18.75" x14ac:dyDescent="0.3">
      <c r="A21" s="75"/>
      <c r="B21" s="76"/>
      <c r="C21" s="77"/>
      <c r="D21" s="77"/>
      <c r="E21" s="77"/>
      <c r="F21" s="139"/>
      <c r="G21" s="140"/>
      <c r="H21" s="141"/>
      <c r="I21" s="81"/>
      <c r="J21" s="82"/>
      <c r="K21" s="83"/>
      <c r="L21" s="83"/>
      <c r="N21" s="58" t="b">
        <f>OR(F21&lt;100,LEN(F21)=2)</f>
        <v>1</v>
      </c>
      <c r="O21" s="58" t="b">
        <f>OR(G21&lt;1000,LEN(G21)=3)</f>
        <v>1</v>
      </c>
      <c r="P21" s="58" t="b">
        <f>IF(H21&lt;1000,TRUE)</f>
        <v>1</v>
      </c>
      <c r="Q21" s="58" t="e">
        <f>OR(#REF!&lt;100000,LEN(#REF!)=5)</f>
        <v>#REF!</v>
      </c>
    </row>
    <row r="22" spans="1:17" s="58" customFormat="1" ht="18.75" thickBot="1" x14ac:dyDescent="0.3">
      <c r="A22" s="142" t="s">
        <v>104</v>
      </c>
      <c r="B22" s="143"/>
      <c r="C22" s="87">
        <f>SUM(C11:C21)</f>
        <v>665.66</v>
      </c>
      <c r="D22" s="87">
        <f>SUM(D11:D21)</f>
        <v>27.34</v>
      </c>
      <c r="E22" s="87">
        <f>SUM(E11:E21)</f>
        <v>638.31999999999994</v>
      </c>
      <c r="F22" s="144"/>
      <c r="G22" s="145"/>
      <c r="H22" s="146"/>
      <c r="I22" s="88"/>
      <c r="J22" s="89"/>
      <c r="K22" s="90"/>
      <c r="L22" s="91"/>
    </row>
    <row r="25" spans="1:17" s="92" customFormat="1" ht="15.75" x14ac:dyDescent="0.25">
      <c r="B25" s="147" t="s">
        <v>105</v>
      </c>
      <c r="C25" s="148"/>
    </row>
    <row r="26" spans="1:17" s="92" customFormat="1" ht="15" x14ac:dyDescent="0.2">
      <c r="B26" s="93" t="s">
        <v>24</v>
      </c>
      <c r="C26" s="94" t="s">
        <v>25</v>
      </c>
    </row>
    <row r="27" spans="1:17" s="92" customFormat="1" ht="15" x14ac:dyDescent="0.2">
      <c r="B27" s="93" t="s">
        <v>19</v>
      </c>
      <c r="C27" s="94" t="s">
        <v>26</v>
      </c>
    </row>
    <row r="28" spans="1:17" s="92" customFormat="1" ht="15" x14ac:dyDescent="0.2">
      <c r="B28" s="93" t="s">
        <v>27</v>
      </c>
      <c r="C28" s="94" t="s">
        <v>106</v>
      </c>
    </row>
    <row r="29" spans="1:17" s="92" customFormat="1" ht="15" x14ac:dyDescent="0.2">
      <c r="B29" s="93" t="s">
        <v>84</v>
      </c>
      <c r="C29" s="94" t="s">
        <v>107</v>
      </c>
    </row>
    <row r="30" spans="1:17" s="92" customFormat="1" ht="15" x14ac:dyDescent="0.2">
      <c r="B30" s="95" t="s">
        <v>21</v>
      </c>
      <c r="C30" s="96" t="s">
        <v>29</v>
      </c>
    </row>
    <row r="33" spans="2:3" x14ac:dyDescent="0.2">
      <c r="B33" s="149"/>
      <c r="C33" s="149"/>
    </row>
  </sheetData>
  <mergeCells count="20">
    <mergeCell ref="B1:D1"/>
    <mergeCell ref="B2:D2"/>
    <mergeCell ref="A5:L5"/>
    <mergeCell ref="A7:A9"/>
    <mergeCell ref="F7:H7"/>
    <mergeCell ref="I7:I9"/>
    <mergeCell ref="F8:H9"/>
    <mergeCell ref="J7:J9"/>
    <mergeCell ref="K7:K9"/>
    <mergeCell ref="L7:L9"/>
    <mergeCell ref="F11:H11"/>
    <mergeCell ref="F12:H12"/>
    <mergeCell ref="F13:H13"/>
    <mergeCell ref="F14:H14"/>
    <mergeCell ref="F20:H20"/>
    <mergeCell ref="F21:H21"/>
    <mergeCell ref="A22:B22"/>
    <mergeCell ref="F22:H22"/>
    <mergeCell ref="B25:C25"/>
    <mergeCell ref="B33:C33"/>
  </mergeCells>
  <conditionalFormatting sqref="A11:A21">
    <cfRule type="expression" dxfId="29" priority="8" stopIfTrue="1">
      <formula>AND(NOT(ISBLANK(C11)),ISBLANK(A11))</formula>
    </cfRule>
  </conditionalFormatting>
  <conditionalFormatting sqref="B11:B21">
    <cfRule type="expression" dxfId="28" priority="7" stopIfTrue="1">
      <formula>AND(NOT(ISBLANK(C11)),ISBLANK(B11))</formula>
    </cfRule>
  </conditionalFormatting>
  <conditionalFormatting sqref="B1:D2">
    <cfRule type="expression" dxfId="27" priority="6" stopIfTrue="1">
      <formula>ISBLANK(B1)</formula>
    </cfRule>
  </conditionalFormatting>
  <conditionalFormatting sqref="C3">
    <cfRule type="expression" dxfId="26" priority="5" stopIfTrue="1">
      <formula>ISBLANK(C3)</formula>
    </cfRule>
  </conditionalFormatting>
  <conditionalFormatting sqref="E3">
    <cfRule type="expression" dxfId="25" priority="1" stopIfTrue="1">
      <formula>ISBLANK(E3)</formula>
    </cfRule>
  </conditionalFormatting>
  <conditionalFormatting sqref="I11:I21">
    <cfRule type="expression" priority="2" stopIfTrue="1">
      <formula>AND(SUM($N11:$R11)&gt;0,NOT(ISBLANK(I11)))</formula>
    </cfRule>
    <cfRule type="expression" dxfId="24" priority="3" stopIfTrue="1">
      <formula>SUM($N11:$R11)&gt;0</formula>
    </cfRule>
  </conditionalFormatting>
  <conditionalFormatting sqref="J11:L21">
    <cfRule type="expression" dxfId="23" priority="4" stopIfTrue="1">
      <formula>AND(NOT(ISBLANK($C11)),ISBLANK(J11))</formula>
    </cfRule>
  </conditionalFormatting>
  <dataValidations count="3">
    <dataValidation type="textLength" operator="lessThan" allowBlank="1" showInputMessage="1" showErrorMessage="1" sqref="B2:D2" xr:uid="{EAC60AC6-5131-4D9A-B242-C194C3B2A491}">
      <formula1>250</formula1>
    </dataValidation>
    <dataValidation type="date" allowBlank="1" showInputMessage="1" showErrorMessage="1" sqref="E3 C3" xr:uid="{B841FEA9-0B5F-43BA-8E69-3DB3AB4E8BC9}">
      <formula1>44938</formula1>
      <formula2>73031</formula2>
    </dataValidation>
    <dataValidation type="list" allowBlank="1" showInputMessage="1" showErrorMessage="1" sqref="B11:B21" xr:uid="{615EA6A1-E248-4851-99ED-89083A3A69DC}">
      <formula1>$B$26:$B$30</formula1>
    </dataValidation>
  </dataValidations>
  <pageMargins left="0.7" right="0.7" top="0.75" bottom="0.75" header="0.3" footer="0.3"/>
  <legacy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0EBFB-95A3-4952-9765-A459997EB729}">
  <sheetPr>
    <tabColor rgb="FF92D050"/>
  </sheetPr>
  <dimension ref="A1:X26"/>
  <sheetViews>
    <sheetView workbookViewId="0">
      <selection activeCell="B12" sqref="B12"/>
    </sheetView>
  </sheetViews>
  <sheetFormatPr defaultColWidth="9.140625" defaultRowHeight="12.75" outlineLevelCol="1" x14ac:dyDescent="0.2"/>
  <cols>
    <col min="1" max="1" width="20.7109375" customWidth="1"/>
    <col min="2" max="2" width="10.7109375" customWidth="1"/>
    <col min="3" max="3" width="22.7109375" customWidth="1"/>
    <col min="4" max="5" width="20.7109375" customWidth="1"/>
    <col min="6" max="6" width="8.42578125" customWidth="1"/>
    <col min="7" max="7" width="9" customWidth="1"/>
    <col min="8" max="8" width="11.7109375" bestFit="1" customWidth="1"/>
    <col min="9" max="9" width="29.7109375" customWidth="1"/>
    <col min="10" max="10" width="60.42578125" bestFit="1" customWidth="1"/>
    <col min="11" max="11" width="27.42578125" customWidth="1"/>
    <col min="12" max="12" width="36.42578125" bestFit="1" customWidth="1"/>
    <col min="14" max="17" width="0" hidden="1" customWidth="1" outlineLevel="1"/>
    <col min="18" max="18" width="9.140625" collapsed="1"/>
  </cols>
  <sheetData>
    <row r="1" spans="1:24" s="58" customFormat="1" ht="18" x14ac:dyDescent="0.25">
      <c r="A1" s="55" t="s">
        <v>94</v>
      </c>
      <c r="B1" s="150" t="s">
        <v>87</v>
      </c>
      <c r="C1" s="151"/>
      <c r="D1" s="151"/>
      <c r="E1" s="56"/>
      <c r="F1" s="56"/>
      <c r="G1" s="56"/>
      <c r="H1" s="56"/>
      <c r="I1" s="56"/>
      <c r="J1" s="57"/>
      <c r="K1" s="57"/>
      <c r="L1" s="57"/>
    </row>
    <row r="2" spans="1:24" s="58" customFormat="1" ht="18" x14ac:dyDescent="0.25">
      <c r="A2" s="59" t="s">
        <v>95</v>
      </c>
      <c r="B2" s="150" t="s">
        <v>167</v>
      </c>
      <c r="C2" s="151"/>
      <c r="D2" s="151"/>
      <c r="E2" s="60"/>
      <c r="F2" s="60"/>
      <c r="G2" s="60"/>
      <c r="H2" s="60"/>
      <c r="I2" s="60"/>
    </row>
    <row r="3" spans="1:24" s="58" customFormat="1" ht="36" x14ac:dyDescent="0.25">
      <c r="A3" s="61" t="s">
        <v>96</v>
      </c>
      <c r="B3" s="62" t="s">
        <v>3</v>
      </c>
      <c r="C3" s="63">
        <v>45058</v>
      </c>
      <c r="D3" s="62" t="s">
        <v>4</v>
      </c>
      <c r="E3" s="63">
        <v>45088</v>
      </c>
      <c r="F3" s="64"/>
    </row>
    <row r="4" spans="1:24" s="58" customFormat="1" ht="18.75" thickBot="1" x14ac:dyDescent="0.3">
      <c r="A4" s="65"/>
      <c r="B4" s="65"/>
      <c r="C4" s="65"/>
      <c r="D4" s="65"/>
      <c r="E4" s="65"/>
      <c r="F4" s="66"/>
      <c r="G4" s="66"/>
      <c r="H4" s="66"/>
      <c r="I4" s="65"/>
      <c r="J4" s="65"/>
      <c r="K4" s="65"/>
    </row>
    <row r="5" spans="1:24" s="58" customFormat="1" ht="18.75" thickBot="1" x14ac:dyDescent="0.3">
      <c r="A5" s="152" t="s">
        <v>97</v>
      </c>
      <c r="B5" s="153"/>
      <c r="C5" s="153"/>
      <c r="D5" s="153"/>
      <c r="E5" s="153"/>
      <c r="F5" s="153"/>
      <c r="G5" s="153"/>
      <c r="H5" s="153"/>
      <c r="I5" s="153"/>
      <c r="J5" s="153"/>
      <c r="K5" s="153"/>
      <c r="L5" s="154"/>
    </row>
    <row r="6" spans="1:24" s="58" customFormat="1" ht="18" x14ac:dyDescent="0.25">
      <c r="A6" s="65"/>
      <c r="B6" s="65"/>
      <c r="C6" s="65"/>
      <c r="D6" s="65"/>
      <c r="E6" s="65"/>
      <c r="F6" s="66"/>
      <c r="G6" s="66"/>
      <c r="H6" s="66"/>
      <c r="I6" s="65"/>
      <c r="J6" s="65"/>
      <c r="K6" s="65"/>
      <c r="L6" s="67"/>
    </row>
    <row r="7" spans="1:24" s="58" customFormat="1" ht="18" x14ac:dyDescent="0.25">
      <c r="A7" s="155" t="s">
        <v>98</v>
      </c>
      <c r="B7" s="68" t="s">
        <v>6</v>
      </c>
      <c r="C7" s="68" t="s">
        <v>7</v>
      </c>
      <c r="D7" s="68" t="s">
        <v>6</v>
      </c>
      <c r="E7" s="68" t="s">
        <v>9</v>
      </c>
      <c r="F7" s="158" t="s">
        <v>99</v>
      </c>
      <c r="G7" s="159"/>
      <c r="H7" s="160"/>
      <c r="I7" s="161" t="s">
        <v>100</v>
      </c>
      <c r="J7" s="161" t="s">
        <v>101</v>
      </c>
      <c r="K7" s="164" t="s">
        <v>102</v>
      </c>
      <c r="L7" s="167" t="s">
        <v>13</v>
      </c>
      <c r="M7" s="69"/>
      <c r="N7" s="69"/>
      <c r="O7" s="69"/>
      <c r="P7" s="69"/>
      <c r="Q7" s="69"/>
      <c r="R7" s="69"/>
      <c r="S7" s="69"/>
      <c r="T7" s="69"/>
      <c r="U7" s="69"/>
      <c r="V7" s="69"/>
      <c r="W7" s="69"/>
      <c r="X7" s="69"/>
    </row>
    <row r="8" spans="1:24" s="58" customFormat="1" ht="18" x14ac:dyDescent="0.25">
      <c r="A8" s="156"/>
      <c r="B8" s="70" t="s">
        <v>14</v>
      </c>
      <c r="C8" s="70" t="s">
        <v>15</v>
      </c>
      <c r="D8" s="70" t="s">
        <v>15</v>
      </c>
      <c r="E8" s="70" t="s">
        <v>15</v>
      </c>
      <c r="F8" s="170" t="s">
        <v>103</v>
      </c>
      <c r="G8" s="171"/>
      <c r="H8" s="172"/>
      <c r="I8" s="162"/>
      <c r="J8" s="162"/>
      <c r="K8" s="165"/>
      <c r="L8" s="168"/>
      <c r="M8" s="69"/>
      <c r="N8" s="69"/>
      <c r="O8" s="69"/>
      <c r="P8" s="69"/>
      <c r="Q8" s="69"/>
      <c r="R8" s="69"/>
      <c r="S8" s="69"/>
      <c r="T8" s="69"/>
      <c r="U8" s="69"/>
      <c r="V8" s="69"/>
      <c r="W8" s="69"/>
      <c r="X8" s="69"/>
    </row>
    <row r="9" spans="1:24" s="58" customFormat="1" ht="18" x14ac:dyDescent="0.25">
      <c r="A9" s="157"/>
      <c r="B9" s="71"/>
      <c r="C9" s="71" t="s">
        <v>18</v>
      </c>
      <c r="D9" s="71" t="s">
        <v>18</v>
      </c>
      <c r="E9" s="71" t="s">
        <v>18</v>
      </c>
      <c r="F9" s="173"/>
      <c r="G9" s="174"/>
      <c r="H9" s="175"/>
      <c r="I9" s="163"/>
      <c r="J9" s="163"/>
      <c r="K9" s="166"/>
      <c r="L9" s="169"/>
    </row>
    <row r="10" spans="1:24" s="58" customFormat="1" ht="18" x14ac:dyDescent="0.25">
      <c r="A10" s="72"/>
      <c r="B10" s="71"/>
      <c r="C10" s="71"/>
      <c r="D10" s="71"/>
      <c r="E10" s="71"/>
      <c r="F10" s="71"/>
      <c r="G10" s="71"/>
      <c r="H10" s="71"/>
      <c r="I10" s="71"/>
      <c r="J10" s="73"/>
      <c r="K10" s="74"/>
      <c r="L10" s="74"/>
    </row>
    <row r="11" spans="1:24" s="58" customFormat="1" ht="18.75" x14ac:dyDescent="0.3">
      <c r="A11" s="75">
        <v>45064</v>
      </c>
      <c r="B11" s="76" t="s">
        <v>27</v>
      </c>
      <c r="C11" s="77">
        <v>27.48</v>
      </c>
      <c r="D11" s="77">
        <v>4.58</v>
      </c>
      <c r="E11" s="77">
        <v>22.9</v>
      </c>
      <c r="F11" s="84">
        <v>110</v>
      </c>
      <c r="G11" s="86">
        <v>4020</v>
      </c>
      <c r="H11" s="85"/>
      <c r="I11" s="81" t="s">
        <v>83</v>
      </c>
      <c r="J11" s="82" t="s">
        <v>159</v>
      </c>
      <c r="K11" s="83" t="s">
        <v>160</v>
      </c>
      <c r="L11" s="83" t="s">
        <v>161</v>
      </c>
      <c r="N11" s="58" t="b">
        <f>OR(F11&lt;100,LEN(F11)=2)</f>
        <v>0</v>
      </c>
      <c r="O11" s="58" t="b">
        <f>OR(G11&lt;1000,LEN(G11)=3)</f>
        <v>0</v>
      </c>
      <c r="P11" s="58" t="b">
        <f>IF(H11&lt;1000,TRUE)</f>
        <v>1</v>
      </c>
      <c r="Q11" s="58" t="e">
        <f>OR(#REF!&lt;100000,LEN(#REF!)=5)</f>
        <v>#REF!</v>
      </c>
    </row>
    <row r="12" spans="1:24" s="58" customFormat="1" ht="18.75" x14ac:dyDescent="0.3">
      <c r="A12" s="75">
        <v>45072</v>
      </c>
      <c r="B12" s="76" t="s">
        <v>19</v>
      </c>
      <c r="C12" s="77">
        <v>1.55</v>
      </c>
      <c r="D12" s="77">
        <v>0</v>
      </c>
      <c r="E12" s="77">
        <v>1.55</v>
      </c>
      <c r="F12" s="84">
        <v>110</v>
      </c>
      <c r="G12" s="86">
        <v>4400</v>
      </c>
      <c r="H12" s="85" t="s">
        <v>162</v>
      </c>
      <c r="I12" s="81" t="s">
        <v>83</v>
      </c>
      <c r="J12" s="82" t="s">
        <v>163</v>
      </c>
      <c r="K12" s="83" t="s">
        <v>164</v>
      </c>
      <c r="L12" s="83" t="s">
        <v>125</v>
      </c>
    </row>
    <row r="13" spans="1:24" s="58" customFormat="1" ht="18.75" x14ac:dyDescent="0.3">
      <c r="A13" s="75">
        <v>45078</v>
      </c>
      <c r="B13" s="76" t="s">
        <v>27</v>
      </c>
      <c r="C13" s="77">
        <v>54.95</v>
      </c>
      <c r="D13" s="77">
        <v>9.16</v>
      </c>
      <c r="E13" s="77">
        <v>45.79</v>
      </c>
      <c r="F13" s="84">
        <v>110</v>
      </c>
      <c r="G13" s="86">
        <v>2001</v>
      </c>
      <c r="H13" s="104"/>
      <c r="I13" s="81" t="s">
        <v>83</v>
      </c>
      <c r="J13" s="82" t="s">
        <v>165</v>
      </c>
      <c r="K13" s="83" t="s">
        <v>166</v>
      </c>
      <c r="L13" s="83" t="s">
        <v>125</v>
      </c>
    </row>
    <row r="14" spans="1:24" s="58" customFormat="1" ht="18.75" x14ac:dyDescent="0.3">
      <c r="A14" s="75">
        <v>45078</v>
      </c>
      <c r="B14" s="76" t="s">
        <v>19</v>
      </c>
      <c r="C14" s="77">
        <v>16.989999999999998</v>
      </c>
      <c r="D14" s="77">
        <v>0</v>
      </c>
      <c r="E14" s="77">
        <v>16.989999999999998</v>
      </c>
      <c r="F14" s="84">
        <v>110</v>
      </c>
      <c r="G14" s="86">
        <v>4400</v>
      </c>
      <c r="H14" s="85" t="s">
        <v>89</v>
      </c>
      <c r="I14" s="81" t="s">
        <v>83</v>
      </c>
      <c r="J14" s="82" t="s">
        <v>93</v>
      </c>
      <c r="K14" s="83" t="s">
        <v>90</v>
      </c>
      <c r="L14" s="83" t="s">
        <v>109</v>
      </c>
    </row>
    <row r="15" spans="1:24" s="58" customFormat="1" ht="18.75" thickBot="1" x14ac:dyDescent="0.3">
      <c r="A15" s="142" t="s">
        <v>104</v>
      </c>
      <c r="B15" s="143"/>
      <c r="C15" s="87">
        <f>SUM(C11:C14)</f>
        <v>100.97</v>
      </c>
      <c r="D15" s="87">
        <f>SUM(D11:D14)</f>
        <v>13.74</v>
      </c>
      <c r="E15" s="87">
        <f>SUM(E11:E14)</f>
        <v>87.22999999999999</v>
      </c>
      <c r="F15" s="144"/>
      <c r="G15" s="145"/>
      <c r="H15" s="146"/>
      <c r="I15" s="88"/>
      <c r="J15" s="89"/>
      <c r="K15" s="90"/>
      <c r="L15" s="91"/>
    </row>
    <row r="18" spans="2:3" s="92" customFormat="1" ht="15.75" x14ac:dyDescent="0.25">
      <c r="B18" s="147" t="s">
        <v>105</v>
      </c>
      <c r="C18" s="148"/>
    </row>
    <row r="19" spans="2:3" s="92" customFormat="1" ht="15" x14ac:dyDescent="0.2">
      <c r="B19" s="93" t="s">
        <v>24</v>
      </c>
      <c r="C19" s="94" t="s">
        <v>25</v>
      </c>
    </row>
    <row r="20" spans="2:3" s="92" customFormat="1" ht="15" x14ac:dyDescent="0.2">
      <c r="B20" s="93" t="s">
        <v>19</v>
      </c>
      <c r="C20" s="94" t="s">
        <v>26</v>
      </c>
    </row>
    <row r="21" spans="2:3" s="92" customFormat="1" ht="15" x14ac:dyDescent="0.2">
      <c r="B21" s="93" t="s">
        <v>27</v>
      </c>
      <c r="C21" s="94" t="s">
        <v>106</v>
      </c>
    </row>
    <row r="22" spans="2:3" s="92" customFormat="1" ht="15" x14ac:dyDescent="0.2">
      <c r="B22" s="93" t="s">
        <v>84</v>
      </c>
      <c r="C22" s="94" t="s">
        <v>107</v>
      </c>
    </row>
    <row r="23" spans="2:3" s="92" customFormat="1" ht="15" x14ac:dyDescent="0.2">
      <c r="B23" s="95" t="s">
        <v>21</v>
      </c>
      <c r="C23" s="96" t="s">
        <v>29</v>
      </c>
    </row>
    <row r="26" spans="2:3" x14ac:dyDescent="0.2">
      <c r="B26" s="149"/>
      <c r="C26" s="149"/>
    </row>
  </sheetData>
  <mergeCells count="14">
    <mergeCell ref="A15:B15"/>
    <mergeCell ref="F15:H15"/>
    <mergeCell ref="B18:C18"/>
    <mergeCell ref="B26:C26"/>
    <mergeCell ref="B1:D1"/>
    <mergeCell ref="B2:D2"/>
    <mergeCell ref="A5:L5"/>
    <mergeCell ref="A7:A9"/>
    <mergeCell ref="F7:H7"/>
    <mergeCell ref="I7:I9"/>
    <mergeCell ref="J7:J9"/>
    <mergeCell ref="K7:K9"/>
    <mergeCell ref="L7:L9"/>
    <mergeCell ref="F8:H9"/>
  </mergeCells>
  <conditionalFormatting sqref="A11:A14">
    <cfRule type="expression" dxfId="22" priority="8" stopIfTrue="1">
      <formula>AND(NOT(ISBLANK(C11)),ISBLANK(A11))</formula>
    </cfRule>
  </conditionalFormatting>
  <conditionalFormatting sqref="B11:B14">
    <cfRule type="expression" dxfId="21" priority="7" stopIfTrue="1">
      <formula>AND(NOT(ISBLANK(C11)),ISBLANK(B11))</formula>
    </cfRule>
  </conditionalFormatting>
  <conditionalFormatting sqref="B1:D2">
    <cfRule type="expression" dxfId="20" priority="5" stopIfTrue="1">
      <formula>ISBLANK(B1)</formula>
    </cfRule>
  </conditionalFormatting>
  <conditionalFormatting sqref="C3">
    <cfRule type="expression" dxfId="19" priority="4" stopIfTrue="1">
      <formula>ISBLANK(C3)</formula>
    </cfRule>
  </conditionalFormatting>
  <conditionalFormatting sqref="E3">
    <cfRule type="expression" dxfId="18" priority="1" stopIfTrue="1">
      <formula>ISBLANK(E3)</formula>
    </cfRule>
  </conditionalFormatting>
  <conditionalFormatting sqref="I11:I14">
    <cfRule type="expression" priority="2" stopIfTrue="1">
      <formula>AND(SUM($N11:$R11)&gt;0,NOT(ISBLANK(I11)))</formula>
    </cfRule>
    <cfRule type="expression" dxfId="17" priority="3" stopIfTrue="1">
      <formula>SUM($N11:$R11)&gt;0</formula>
    </cfRule>
  </conditionalFormatting>
  <conditionalFormatting sqref="J11:L14">
    <cfRule type="expression" dxfId="16" priority="6" stopIfTrue="1">
      <formula>AND(NOT(ISBLANK($C11)),ISBLANK(J11))</formula>
    </cfRule>
  </conditionalFormatting>
  <dataValidations count="3">
    <dataValidation type="list" allowBlank="1" showInputMessage="1" showErrorMessage="1" sqref="B11:B14" xr:uid="{501E6D84-4ECD-4B97-87E4-98E623D41585}">
      <formula1>$B$19:$B$23</formula1>
    </dataValidation>
    <dataValidation type="textLength" operator="lessThan" allowBlank="1" showInputMessage="1" showErrorMessage="1" sqref="B2:D2" xr:uid="{BDA5C43B-B1CD-4CFD-ABF4-20EF2CE14D2A}">
      <formula1>250</formula1>
    </dataValidation>
    <dataValidation type="date" allowBlank="1" showInputMessage="1" showErrorMessage="1" sqref="E3 C3" xr:uid="{668F8812-D045-40B2-B048-4B87A642F972}">
      <formula1>44938</formula1>
      <formula2>73031</formula2>
    </dataValidation>
  </dataValidations>
  <pageMargins left="0.7" right="0.7" top="0.75" bottom="0.75" header="0.3" footer="0.3"/>
  <legacy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38"/>
  <sheetViews>
    <sheetView zoomScale="90" workbookViewId="0">
      <selection activeCell="H35" sqref="H35"/>
    </sheetView>
  </sheetViews>
  <sheetFormatPr defaultColWidth="9.140625" defaultRowHeight="12.75" outlineLevelCol="1" x14ac:dyDescent="0.2"/>
  <cols>
    <col min="2" max="2" width="10.42578125" customWidth="1"/>
    <col min="3" max="6" width="15.7109375" customWidth="1"/>
    <col min="7" max="7" width="5.28515625" bestFit="1" customWidth="1"/>
    <col min="8" max="8" width="7.42578125" bestFit="1" customWidth="1"/>
    <col min="9" max="9" width="5.28515625" customWidth="1"/>
    <col min="10" max="10" width="9.7109375" bestFit="1" customWidth="1"/>
    <col min="11" max="11" width="7.5703125" customWidth="1"/>
    <col min="12" max="12" width="3" customWidth="1"/>
    <col min="13" max="13" width="50.7109375" customWidth="1"/>
    <col min="14" max="14" width="27.42578125" customWidth="1"/>
    <col min="16" max="19" width="0" hidden="1" customWidth="1" outlineLevel="1"/>
    <col min="20" max="20" width="9.140625" collapsed="1"/>
  </cols>
  <sheetData>
    <row r="1" spans="1:26" ht="36.75" customHeight="1" x14ac:dyDescent="0.2">
      <c r="A1" s="2" t="s">
        <v>0</v>
      </c>
      <c r="B1" s="196" t="s">
        <v>30</v>
      </c>
      <c r="C1" s="197"/>
      <c r="D1" s="197"/>
      <c r="E1" s="198"/>
      <c r="F1" s="1"/>
      <c r="G1" s="1"/>
      <c r="H1" s="1"/>
      <c r="I1" s="1"/>
      <c r="J1" s="1"/>
      <c r="K1" s="1"/>
      <c r="L1" s="1"/>
      <c r="M1" s="3"/>
      <c r="N1" s="4"/>
    </row>
    <row r="2" spans="1:26" x14ac:dyDescent="0.2">
      <c r="A2" s="5"/>
      <c r="N2" s="6"/>
    </row>
    <row r="3" spans="1:26" ht="36.75" customHeight="1" x14ac:dyDescent="0.2">
      <c r="A3" s="7" t="s">
        <v>1</v>
      </c>
      <c r="B3" s="196" t="s">
        <v>31</v>
      </c>
      <c r="C3" s="197"/>
      <c r="D3" s="197"/>
      <c r="E3" s="198"/>
      <c r="F3" s="8"/>
      <c r="G3" s="8"/>
      <c r="H3" s="8"/>
      <c r="I3" s="8"/>
      <c r="J3" s="8"/>
      <c r="K3" s="8"/>
      <c r="L3" s="8"/>
      <c r="N3" s="6"/>
    </row>
    <row r="4" spans="1:26" x14ac:dyDescent="0.2">
      <c r="A4" s="5"/>
      <c r="N4" s="6"/>
    </row>
    <row r="5" spans="1:26" ht="36" customHeight="1" x14ac:dyDescent="0.2">
      <c r="A5" s="9" t="s">
        <v>2</v>
      </c>
      <c r="B5" s="10" t="s">
        <v>3</v>
      </c>
      <c r="C5" s="45"/>
      <c r="D5" s="10" t="s">
        <v>4</v>
      </c>
      <c r="E5" s="45"/>
      <c r="F5" s="8"/>
      <c r="G5" s="11"/>
      <c r="H5" s="12"/>
      <c r="I5" s="12"/>
      <c r="J5" s="12"/>
      <c r="K5" s="12"/>
      <c r="L5" s="12"/>
      <c r="N5" s="6"/>
    </row>
    <row r="6" spans="1:26" x14ac:dyDescent="0.2">
      <c r="A6" s="5"/>
      <c r="N6" s="6"/>
    </row>
    <row r="7" spans="1:26" x14ac:dyDescent="0.2">
      <c r="A7" s="5"/>
      <c r="N7" s="6"/>
    </row>
    <row r="8" spans="1:26" x14ac:dyDescent="0.2">
      <c r="A8" s="13" t="s">
        <v>32</v>
      </c>
      <c r="B8" s="14" t="s">
        <v>6</v>
      </c>
      <c r="C8" s="14" t="s">
        <v>7</v>
      </c>
      <c r="D8" s="14" t="s">
        <v>6</v>
      </c>
      <c r="E8" s="14" t="s">
        <v>8</v>
      </c>
      <c r="F8" s="14" t="s">
        <v>9</v>
      </c>
      <c r="G8" s="191" t="s">
        <v>10</v>
      </c>
      <c r="H8" s="192"/>
      <c r="I8" s="192"/>
      <c r="J8" s="192"/>
      <c r="K8" s="192"/>
      <c r="L8" s="193"/>
      <c r="M8" s="14" t="s">
        <v>11</v>
      </c>
      <c r="N8" s="15" t="s">
        <v>12</v>
      </c>
      <c r="O8" s="16"/>
      <c r="P8" s="16"/>
      <c r="Q8" s="16"/>
      <c r="R8" s="16"/>
      <c r="S8" s="16"/>
      <c r="T8" s="16"/>
      <c r="U8" s="16"/>
      <c r="V8" s="16"/>
      <c r="W8" s="16"/>
      <c r="X8" s="16"/>
      <c r="Y8" s="16"/>
      <c r="Z8" s="16"/>
    </row>
    <row r="9" spans="1:26" x14ac:dyDescent="0.2">
      <c r="A9" s="17" t="s">
        <v>33</v>
      </c>
      <c r="B9" s="18" t="s">
        <v>14</v>
      </c>
      <c r="C9" s="18" t="s">
        <v>15</v>
      </c>
      <c r="D9" s="18" t="s">
        <v>15</v>
      </c>
      <c r="E9" s="18" t="s">
        <v>16</v>
      </c>
      <c r="F9" s="18" t="s">
        <v>15</v>
      </c>
      <c r="G9" s="183"/>
      <c r="H9" s="194"/>
      <c r="I9" s="194"/>
      <c r="J9" s="194"/>
      <c r="K9" s="194"/>
      <c r="L9" s="195"/>
      <c r="M9" s="19" t="s">
        <v>34</v>
      </c>
      <c r="N9" s="20"/>
      <c r="O9" s="16"/>
      <c r="P9" s="16"/>
      <c r="Q9" s="16"/>
      <c r="R9" s="16"/>
      <c r="S9" s="16"/>
      <c r="T9" s="16"/>
      <c r="U9" s="16"/>
      <c r="V9" s="16"/>
      <c r="W9" s="16"/>
      <c r="X9" s="16"/>
      <c r="Y9" s="16"/>
      <c r="Z9" s="16"/>
    </row>
    <row r="10" spans="1:26" x14ac:dyDescent="0.2">
      <c r="A10" s="21"/>
      <c r="B10" s="22" t="s">
        <v>17</v>
      </c>
      <c r="C10" s="22" t="s">
        <v>18</v>
      </c>
      <c r="D10" s="22" t="s">
        <v>18</v>
      </c>
      <c r="E10" s="22" t="s">
        <v>18</v>
      </c>
      <c r="F10" s="22" t="s">
        <v>18</v>
      </c>
      <c r="G10" s="23" t="s">
        <v>35</v>
      </c>
      <c r="H10" s="23" t="s">
        <v>36</v>
      </c>
      <c r="I10" s="23" t="s">
        <v>37</v>
      </c>
      <c r="J10" s="23" t="s">
        <v>38</v>
      </c>
      <c r="K10" s="23"/>
      <c r="L10" s="23"/>
      <c r="M10" s="24"/>
      <c r="N10" s="25"/>
    </row>
    <row r="11" spans="1:26" ht="0.75" customHeight="1" x14ac:dyDescent="0.2">
      <c r="A11" s="21"/>
      <c r="B11" s="22"/>
      <c r="C11" s="22"/>
      <c r="D11" s="22"/>
      <c r="E11" s="22"/>
      <c r="F11" s="22"/>
      <c r="G11" s="23"/>
      <c r="H11" s="23"/>
      <c r="I11" s="23"/>
      <c r="J11" s="23"/>
      <c r="K11" s="23"/>
      <c r="L11" s="23"/>
      <c r="M11" s="24"/>
      <c r="N11" s="40"/>
    </row>
    <row r="12" spans="1:26" ht="20.100000000000001" customHeight="1" x14ac:dyDescent="0.25">
      <c r="A12" s="26" t="s">
        <v>39</v>
      </c>
      <c r="B12" s="27" t="s">
        <v>19</v>
      </c>
      <c r="C12" s="28">
        <v>127.95</v>
      </c>
      <c r="D12" s="29" t="str">
        <f>IF(B12="S",IF(ISBLANK(E12),ROUND(C12*0.2/1.2,2),E12),"")</f>
        <v/>
      </c>
      <c r="E12" s="28"/>
      <c r="F12" s="29">
        <f>IF(ISBLANK(C12),"",IF(B12="S",C12-D12,C12))</f>
        <v>127.95</v>
      </c>
      <c r="G12" s="30">
        <v>45</v>
      </c>
      <c r="H12" s="31">
        <v>450</v>
      </c>
      <c r="I12" s="31">
        <v>301</v>
      </c>
      <c r="J12" s="32">
        <v>0</v>
      </c>
      <c r="K12" s="33">
        <v>0</v>
      </c>
      <c r="L12" s="34" t="s">
        <v>27</v>
      </c>
      <c r="M12" s="42" t="s">
        <v>40</v>
      </c>
      <c r="N12" s="42" t="s">
        <v>41</v>
      </c>
      <c r="P12" t="b">
        <f>OR(G12&lt;100,LEN(G12)=2)</f>
        <v>1</v>
      </c>
      <c r="Q12" t="b">
        <f>OR(H12&lt;1000,LEN(H12)=3)</f>
        <v>1</v>
      </c>
      <c r="R12" t="b">
        <f>IF(I12&lt;1000,TRUE)</f>
        <v>1</v>
      </c>
      <c r="S12" t="b">
        <f>OR(J12&lt;100000,LEN(J12)=5)</f>
        <v>1</v>
      </c>
    </row>
    <row r="13" spans="1:26" ht="20.100000000000001" customHeight="1" x14ac:dyDescent="0.25">
      <c r="A13" s="26" t="s">
        <v>39</v>
      </c>
      <c r="B13" s="27" t="s">
        <v>27</v>
      </c>
      <c r="C13" s="28">
        <v>10.38</v>
      </c>
      <c r="D13" s="29">
        <f>IF(B13="S",IF(ISBLANK(E13),ROUND(C13*0.2/1.2,2),E13),"")</f>
        <v>1.73</v>
      </c>
      <c r="E13" s="28"/>
      <c r="F13" s="29">
        <f>IF(ISBLANK(C13),"",IF(B13="S",C13-D13,C13))</f>
        <v>8.65</v>
      </c>
      <c r="G13" s="30">
        <v>45</v>
      </c>
      <c r="H13" s="31">
        <v>450</v>
      </c>
      <c r="I13" s="31">
        <v>301</v>
      </c>
      <c r="J13" s="32">
        <v>0</v>
      </c>
      <c r="K13" s="33">
        <v>0</v>
      </c>
      <c r="L13" s="34" t="s">
        <v>27</v>
      </c>
      <c r="M13" s="42" t="s">
        <v>42</v>
      </c>
      <c r="N13" s="42" t="s">
        <v>41</v>
      </c>
      <c r="P13" t="b">
        <f t="shared" ref="P13:P31" si="0">OR(G13&lt;100,LEN(G13)=2)</f>
        <v>1</v>
      </c>
      <c r="Q13" t="b">
        <f t="shared" ref="Q13:Q31" si="1">OR(H13&lt;1000,LEN(H13)=3)</f>
        <v>1</v>
      </c>
      <c r="R13" t="b">
        <f t="shared" ref="R13:R31" si="2">IF(I13&lt;1000,TRUE)</f>
        <v>1</v>
      </c>
      <c r="S13" t="b">
        <f t="shared" ref="S13:S31" si="3">OR(J13&lt;100000,LEN(J13)=5)</f>
        <v>1</v>
      </c>
    </row>
    <row r="14" spans="1:26" ht="20.100000000000001" customHeight="1" x14ac:dyDescent="0.25">
      <c r="A14" s="26" t="s">
        <v>43</v>
      </c>
      <c r="B14" s="27" t="s">
        <v>19</v>
      </c>
      <c r="C14" s="28">
        <v>25.59</v>
      </c>
      <c r="D14" s="29" t="str">
        <f t="shared" ref="D14:D31" si="4">IF(B14="S",IF(ISBLANK(E14),ROUND(C14*0.2/1.2,2),E14),"")</f>
        <v/>
      </c>
      <c r="E14" s="28"/>
      <c r="F14" s="29">
        <f t="shared" ref="F14:F31" si="5">IF(ISBLANK(C14),"",IF(B14="S",C14-D14,C14))</f>
        <v>25.59</v>
      </c>
      <c r="G14" s="30">
        <v>45</v>
      </c>
      <c r="H14" s="31">
        <v>450</v>
      </c>
      <c r="I14" s="31">
        <v>301</v>
      </c>
      <c r="J14" s="32">
        <v>0</v>
      </c>
      <c r="K14" s="33">
        <v>0</v>
      </c>
      <c r="L14" s="34" t="s">
        <v>27</v>
      </c>
      <c r="M14" s="42" t="s">
        <v>44</v>
      </c>
      <c r="N14" s="42" t="s">
        <v>20</v>
      </c>
      <c r="P14" t="b">
        <f t="shared" si="0"/>
        <v>1</v>
      </c>
      <c r="Q14" t="b">
        <f t="shared" si="1"/>
        <v>1</v>
      </c>
      <c r="R14" t="b">
        <f t="shared" si="2"/>
        <v>1</v>
      </c>
      <c r="S14" t="b">
        <f t="shared" si="3"/>
        <v>1</v>
      </c>
    </row>
    <row r="15" spans="1:26" ht="20.100000000000001" customHeight="1" x14ac:dyDescent="0.25">
      <c r="A15" s="26" t="s">
        <v>45</v>
      </c>
      <c r="B15" s="27" t="s">
        <v>27</v>
      </c>
      <c r="C15" s="28">
        <v>35.97</v>
      </c>
      <c r="D15" s="29">
        <f t="shared" si="4"/>
        <v>5.99</v>
      </c>
      <c r="E15" s="28">
        <v>5.99</v>
      </c>
      <c r="F15" s="29">
        <f t="shared" si="5"/>
        <v>29.979999999999997</v>
      </c>
      <c r="G15" s="30">
        <v>45</v>
      </c>
      <c r="H15" s="31">
        <v>450</v>
      </c>
      <c r="I15" s="31">
        <v>301</v>
      </c>
      <c r="J15" s="32">
        <v>0</v>
      </c>
      <c r="K15" s="33">
        <v>0</v>
      </c>
      <c r="L15" s="34" t="s">
        <v>27</v>
      </c>
      <c r="M15" s="42" t="s">
        <v>46</v>
      </c>
      <c r="N15" s="42" t="s">
        <v>47</v>
      </c>
      <c r="P15" t="b">
        <f t="shared" si="0"/>
        <v>1</v>
      </c>
      <c r="Q15" t="b">
        <f t="shared" si="1"/>
        <v>1</v>
      </c>
      <c r="R15" t="b">
        <f t="shared" si="2"/>
        <v>1</v>
      </c>
      <c r="S15" t="b">
        <f t="shared" si="3"/>
        <v>1</v>
      </c>
    </row>
    <row r="16" spans="1:26" ht="20.100000000000001" customHeight="1" x14ac:dyDescent="0.25">
      <c r="A16" s="26" t="s">
        <v>48</v>
      </c>
      <c r="B16" s="27" t="s">
        <v>19</v>
      </c>
      <c r="C16" s="28">
        <v>63.84</v>
      </c>
      <c r="D16" s="29" t="str">
        <f t="shared" si="4"/>
        <v/>
      </c>
      <c r="E16" s="28"/>
      <c r="F16" s="29">
        <f t="shared" si="5"/>
        <v>63.84</v>
      </c>
      <c r="G16" s="30">
        <v>45</v>
      </c>
      <c r="H16" s="31">
        <v>450</v>
      </c>
      <c r="I16" s="31">
        <v>352</v>
      </c>
      <c r="J16" s="32">
        <v>0</v>
      </c>
      <c r="K16" s="33">
        <v>0</v>
      </c>
      <c r="L16" s="34" t="s">
        <v>27</v>
      </c>
      <c r="M16" s="42" t="s">
        <v>49</v>
      </c>
      <c r="N16" s="42" t="s">
        <v>50</v>
      </c>
      <c r="P16" t="b">
        <f t="shared" si="0"/>
        <v>1</v>
      </c>
      <c r="Q16" t="b">
        <f t="shared" si="1"/>
        <v>1</v>
      </c>
      <c r="R16" t="b">
        <f t="shared" si="2"/>
        <v>1</v>
      </c>
      <c r="S16" t="b">
        <f t="shared" si="3"/>
        <v>1</v>
      </c>
    </row>
    <row r="17" spans="1:19" ht="20.100000000000001" customHeight="1" x14ac:dyDescent="0.25">
      <c r="A17" s="26" t="s">
        <v>51</v>
      </c>
      <c r="B17" s="27" t="s">
        <v>27</v>
      </c>
      <c r="C17" s="28">
        <v>196.65</v>
      </c>
      <c r="D17" s="29">
        <f t="shared" si="4"/>
        <v>32.770000000000003</v>
      </c>
      <c r="E17" s="28">
        <v>32.770000000000003</v>
      </c>
      <c r="F17" s="29">
        <f t="shared" si="5"/>
        <v>163.88</v>
      </c>
      <c r="G17" s="30">
        <v>45</v>
      </c>
      <c r="H17" s="31">
        <v>450</v>
      </c>
      <c r="I17" s="31">
        <v>430</v>
      </c>
      <c r="J17" s="32">
        <v>0</v>
      </c>
      <c r="K17" s="33">
        <v>0</v>
      </c>
      <c r="L17" s="34" t="s">
        <v>27</v>
      </c>
      <c r="M17" s="42" t="s">
        <v>52</v>
      </c>
      <c r="N17" s="42" t="s">
        <v>53</v>
      </c>
      <c r="P17" t="b">
        <f t="shared" si="0"/>
        <v>1</v>
      </c>
      <c r="Q17" t="b">
        <f t="shared" si="1"/>
        <v>1</v>
      </c>
      <c r="R17" t="b">
        <f t="shared" si="2"/>
        <v>1</v>
      </c>
      <c r="S17" t="b">
        <f t="shared" si="3"/>
        <v>1</v>
      </c>
    </row>
    <row r="18" spans="1:19" ht="20.100000000000001" customHeight="1" x14ac:dyDescent="0.25">
      <c r="A18" s="26" t="s">
        <v>54</v>
      </c>
      <c r="B18" s="27" t="s">
        <v>19</v>
      </c>
      <c r="C18" s="28">
        <v>160.38</v>
      </c>
      <c r="D18" s="29" t="str">
        <f t="shared" si="4"/>
        <v/>
      </c>
      <c r="E18" s="28"/>
      <c r="F18" s="29">
        <f t="shared" si="5"/>
        <v>160.38</v>
      </c>
      <c r="G18" s="30">
        <v>45</v>
      </c>
      <c r="H18" s="31">
        <v>450</v>
      </c>
      <c r="I18" s="31">
        <v>430</v>
      </c>
      <c r="J18" s="32">
        <v>0</v>
      </c>
      <c r="K18" s="33">
        <v>0</v>
      </c>
      <c r="L18" s="34" t="s">
        <v>27</v>
      </c>
      <c r="M18" s="42" t="s">
        <v>55</v>
      </c>
      <c r="N18" s="42" t="s">
        <v>56</v>
      </c>
      <c r="P18" t="b">
        <f t="shared" si="0"/>
        <v>1</v>
      </c>
      <c r="Q18" t="b">
        <f t="shared" si="1"/>
        <v>1</v>
      </c>
      <c r="R18" t="b">
        <f t="shared" si="2"/>
        <v>1</v>
      </c>
      <c r="S18" t="b">
        <f t="shared" si="3"/>
        <v>1</v>
      </c>
    </row>
    <row r="19" spans="1:19" ht="20.100000000000001" customHeight="1" x14ac:dyDescent="0.25">
      <c r="A19" s="26" t="s">
        <v>57</v>
      </c>
      <c r="B19" s="27" t="s">
        <v>21</v>
      </c>
      <c r="C19" s="28">
        <v>36.36</v>
      </c>
      <c r="D19" s="29" t="str">
        <f t="shared" si="4"/>
        <v/>
      </c>
      <c r="E19" s="28"/>
      <c r="F19" s="29">
        <f t="shared" si="5"/>
        <v>36.36</v>
      </c>
      <c r="G19" s="30">
        <v>45</v>
      </c>
      <c r="H19" s="31">
        <v>210</v>
      </c>
      <c r="I19" s="31">
        <v>390</v>
      </c>
      <c r="J19" s="32">
        <v>0</v>
      </c>
      <c r="K19" s="33">
        <v>0</v>
      </c>
      <c r="L19" s="34" t="s">
        <v>27</v>
      </c>
      <c r="M19" s="42" t="s">
        <v>58</v>
      </c>
      <c r="N19" s="42" t="s">
        <v>20</v>
      </c>
      <c r="P19" t="b">
        <f t="shared" si="0"/>
        <v>1</v>
      </c>
      <c r="Q19" t="b">
        <f t="shared" si="1"/>
        <v>1</v>
      </c>
      <c r="R19" t="b">
        <f t="shared" si="2"/>
        <v>1</v>
      </c>
      <c r="S19" t="b">
        <f t="shared" si="3"/>
        <v>1</v>
      </c>
    </row>
    <row r="20" spans="1:19" ht="20.100000000000001" customHeight="1" x14ac:dyDescent="0.25">
      <c r="A20" s="26" t="s">
        <v>59</v>
      </c>
      <c r="B20" s="27" t="s">
        <v>21</v>
      </c>
      <c r="C20" s="28">
        <v>103</v>
      </c>
      <c r="D20" s="29" t="str">
        <f t="shared" si="4"/>
        <v/>
      </c>
      <c r="E20" s="28"/>
      <c r="F20" s="29">
        <f t="shared" si="5"/>
        <v>103</v>
      </c>
      <c r="G20" s="30">
        <v>52</v>
      </c>
      <c r="H20" s="31">
        <v>527</v>
      </c>
      <c r="I20" s="31">
        <v>230</v>
      </c>
      <c r="J20" s="32">
        <v>7055</v>
      </c>
      <c r="K20" s="33">
        <v>0</v>
      </c>
      <c r="L20" s="34" t="s">
        <v>27</v>
      </c>
      <c r="M20" s="42" t="s">
        <v>60</v>
      </c>
      <c r="N20" s="42" t="s">
        <v>61</v>
      </c>
      <c r="P20" t="b">
        <f t="shared" si="0"/>
        <v>1</v>
      </c>
      <c r="Q20" t="b">
        <f t="shared" si="1"/>
        <v>1</v>
      </c>
      <c r="R20" t="b">
        <f t="shared" si="2"/>
        <v>1</v>
      </c>
      <c r="S20" t="b">
        <f t="shared" si="3"/>
        <v>1</v>
      </c>
    </row>
    <row r="21" spans="1:19" ht="20.100000000000001" customHeight="1" x14ac:dyDescent="0.25">
      <c r="A21" s="26" t="s">
        <v>59</v>
      </c>
      <c r="B21" s="27" t="s">
        <v>21</v>
      </c>
      <c r="C21" s="28">
        <v>103</v>
      </c>
      <c r="D21" s="29" t="str">
        <f t="shared" si="4"/>
        <v/>
      </c>
      <c r="E21" s="28"/>
      <c r="F21" s="29">
        <f t="shared" si="5"/>
        <v>103</v>
      </c>
      <c r="G21" s="30">
        <v>52</v>
      </c>
      <c r="H21" s="31">
        <v>527</v>
      </c>
      <c r="I21" s="31">
        <v>230</v>
      </c>
      <c r="J21" s="32">
        <v>7056</v>
      </c>
      <c r="K21" s="33">
        <v>0</v>
      </c>
      <c r="L21" s="34" t="s">
        <v>27</v>
      </c>
      <c r="M21" s="42" t="s">
        <v>60</v>
      </c>
      <c r="N21" s="42" t="s">
        <v>61</v>
      </c>
      <c r="P21" t="b">
        <f t="shared" si="0"/>
        <v>1</v>
      </c>
      <c r="Q21" t="b">
        <f t="shared" si="1"/>
        <v>1</v>
      </c>
      <c r="R21" t="b">
        <f t="shared" si="2"/>
        <v>1</v>
      </c>
      <c r="S21" t="b">
        <f t="shared" si="3"/>
        <v>1</v>
      </c>
    </row>
    <row r="22" spans="1:19" ht="20.100000000000001" customHeight="1" x14ac:dyDescent="0.25">
      <c r="A22" s="26" t="s">
        <v>62</v>
      </c>
      <c r="B22" s="27" t="s">
        <v>27</v>
      </c>
      <c r="C22" s="28">
        <v>43.82</v>
      </c>
      <c r="D22" s="29">
        <f t="shared" si="4"/>
        <v>7.3</v>
      </c>
      <c r="E22" s="28"/>
      <c r="F22" s="29">
        <f t="shared" si="5"/>
        <v>36.520000000000003</v>
      </c>
      <c r="G22" s="30">
        <v>76</v>
      </c>
      <c r="H22" s="31">
        <v>561</v>
      </c>
      <c r="I22" s="31">
        <v>399</v>
      </c>
      <c r="J22" s="32">
        <v>0</v>
      </c>
      <c r="K22" s="33">
        <v>0</v>
      </c>
      <c r="L22" s="34" t="s">
        <v>27</v>
      </c>
      <c r="M22" s="42" t="s">
        <v>63</v>
      </c>
      <c r="N22" s="42" t="s">
        <v>64</v>
      </c>
      <c r="P22" t="b">
        <f t="shared" si="0"/>
        <v>1</v>
      </c>
      <c r="Q22" t="b">
        <f t="shared" si="1"/>
        <v>1</v>
      </c>
      <c r="R22" t="b">
        <f t="shared" si="2"/>
        <v>1</v>
      </c>
      <c r="S22" t="b">
        <f t="shared" si="3"/>
        <v>1</v>
      </c>
    </row>
    <row r="23" spans="1:19" ht="20.100000000000001" customHeight="1" x14ac:dyDescent="0.25">
      <c r="A23" s="26"/>
      <c r="B23" s="27"/>
      <c r="C23" s="28"/>
      <c r="D23" s="29" t="str">
        <f t="shared" si="4"/>
        <v/>
      </c>
      <c r="E23" s="28"/>
      <c r="F23" s="29" t="str">
        <f t="shared" si="5"/>
        <v/>
      </c>
      <c r="G23" s="30"/>
      <c r="H23" s="31"/>
      <c r="I23" s="31"/>
      <c r="J23" s="32"/>
      <c r="K23" s="33">
        <v>0</v>
      </c>
      <c r="L23" s="34" t="s">
        <v>27</v>
      </c>
      <c r="M23" s="42"/>
      <c r="N23" s="42"/>
      <c r="P23" t="b">
        <f t="shared" si="0"/>
        <v>1</v>
      </c>
      <c r="Q23" t="b">
        <f t="shared" si="1"/>
        <v>1</v>
      </c>
      <c r="R23" t="b">
        <f t="shared" si="2"/>
        <v>1</v>
      </c>
      <c r="S23" t="b">
        <f t="shared" si="3"/>
        <v>1</v>
      </c>
    </row>
    <row r="24" spans="1:19" ht="20.100000000000001" customHeight="1" x14ac:dyDescent="0.25">
      <c r="A24" s="26"/>
      <c r="B24" s="27"/>
      <c r="C24" s="28"/>
      <c r="D24" s="29" t="str">
        <f t="shared" si="4"/>
        <v/>
      </c>
      <c r="E24" s="28"/>
      <c r="F24" s="29" t="str">
        <f t="shared" si="5"/>
        <v/>
      </c>
      <c r="G24" s="30"/>
      <c r="H24" s="31"/>
      <c r="I24" s="31"/>
      <c r="J24" s="32"/>
      <c r="K24" s="33">
        <v>0</v>
      </c>
      <c r="L24" s="34" t="s">
        <v>27</v>
      </c>
      <c r="M24" s="42"/>
      <c r="N24" s="42"/>
      <c r="P24" t="b">
        <f t="shared" si="0"/>
        <v>1</v>
      </c>
      <c r="Q24" t="b">
        <f t="shared" si="1"/>
        <v>1</v>
      </c>
      <c r="R24" t="b">
        <f t="shared" si="2"/>
        <v>1</v>
      </c>
      <c r="S24" t="b">
        <f t="shared" si="3"/>
        <v>1</v>
      </c>
    </row>
    <row r="25" spans="1:19" ht="20.100000000000001" customHeight="1" x14ac:dyDescent="0.25">
      <c r="A25" s="26"/>
      <c r="B25" s="27"/>
      <c r="C25" s="28"/>
      <c r="D25" s="29" t="str">
        <f t="shared" si="4"/>
        <v/>
      </c>
      <c r="E25" s="28"/>
      <c r="F25" s="29" t="str">
        <f t="shared" si="5"/>
        <v/>
      </c>
      <c r="G25" s="30"/>
      <c r="H25" s="31"/>
      <c r="I25" s="31"/>
      <c r="J25" s="32"/>
      <c r="K25" s="33">
        <v>0</v>
      </c>
      <c r="L25" s="34" t="s">
        <v>27</v>
      </c>
      <c r="M25" s="42"/>
      <c r="N25" s="42"/>
      <c r="P25" t="b">
        <f t="shared" si="0"/>
        <v>1</v>
      </c>
      <c r="Q25" t="b">
        <f t="shared" si="1"/>
        <v>1</v>
      </c>
      <c r="R25" t="b">
        <f t="shared" si="2"/>
        <v>1</v>
      </c>
      <c r="S25" t="b">
        <f t="shared" si="3"/>
        <v>1</v>
      </c>
    </row>
    <row r="26" spans="1:19" ht="20.100000000000001" customHeight="1" x14ac:dyDescent="0.25">
      <c r="A26" s="26"/>
      <c r="B26" s="27"/>
      <c r="C26" s="28"/>
      <c r="D26" s="29" t="str">
        <f t="shared" si="4"/>
        <v/>
      </c>
      <c r="E26" s="28"/>
      <c r="F26" s="29" t="str">
        <f t="shared" si="5"/>
        <v/>
      </c>
      <c r="G26" s="30"/>
      <c r="H26" s="31"/>
      <c r="I26" s="31"/>
      <c r="J26" s="32"/>
      <c r="K26" s="33">
        <v>0</v>
      </c>
      <c r="L26" s="34" t="s">
        <v>27</v>
      </c>
      <c r="M26" s="42"/>
      <c r="N26" s="42"/>
      <c r="P26" t="b">
        <f t="shared" si="0"/>
        <v>1</v>
      </c>
      <c r="Q26" t="b">
        <f t="shared" si="1"/>
        <v>1</v>
      </c>
      <c r="R26" t="b">
        <f t="shared" si="2"/>
        <v>1</v>
      </c>
      <c r="S26" t="b">
        <f t="shared" si="3"/>
        <v>1</v>
      </c>
    </row>
    <row r="27" spans="1:19" ht="20.100000000000001" customHeight="1" x14ac:dyDescent="0.25">
      <c r="A27" s="26"/>
      <c r="B27" s="27"/>
      <c r="C27" s="28"/>
      <c r="D27" s="29" t="str">
        <f t="shared" si="4"/>
        <v/>
      </c>
      <c r="E27" s="28"/>
      <c r="F27" s="29" t="str">
        <f t="shared" si="5"/>
        <v/>
      </c>
      <c r="G27" s="30"/>
      <c r="H27" s="31"/>
      <c r="I27" s="31"/>
      <c r="J27" s="32"/>
      <c r="K27" s="33">
        <v>0</v>
      </c>
      <c r="L27" s="34" t="s">
        <v>27</v>
      </c>
      <c r="M27" s="42"/>
      <c r="N27" s="42"/>
      <c r="P27" t="b">
        <f t="shared" si="0"/>
        <v>1</v>
      </c>
      <c r="Q27" t="b">
        <f t="shared" si="1"/>
        <v>1</v>
      </c>
      <c r="R27" t="b">
        <f t="shared" si="2"/>
        <v>1</v>
      </c>
      <c r="S27" t="b">
        <f t="shared" si="3"/>
        <v>1</v>
      </c>
    </row>
    <row r="28" spans="1:19" ht="20.100000000000001" customHeight="1" x14ac:dyDescent="0.25">
      <c r="A28" s="26"/>
      <c r="B28" s="27"/>
      <c r="C28" s="28"/>
      <c r="D28" s="29" t="str">
        <f t="shared" si="4"/>
        <v/>
      </c>
      <c r="E28" s="28"/>
      <c r="F28" s="29" t="str">
        <f t="shared" si="5"/>
        <v/>
      </c>
      <c r="G28" s="30"/>
      <c r="H28" s="31"/>
      <c r="I28" s="31"/>
      <c r="J28" s="32"/>
      <c r="K28" s="33">
        <v>0</v>
      </c>
      <c r="L28" s="34" t="s">
        <v>27</v>
      </c>
      <c r="M28" s="42"/>
      <c r="N28" s="42"/>
      <c r="P28" t="b">
        <f t="shared" si="0"/>
        <v>1</v>
      </c>
      <c r="Q28" t="b">
        <f t="shared" si="1"/>
        <v>1</v>
      </c>
      <c r="R28" t="b">
        <f t="shared" si="2"/>
        <v>1</v>
      </c>
      <c r="S28" t="b">
        <f t="shared" si="3"/>
        <v>1</v>
      </c>
    </row>
    <row r="29" spans="1:19" ht="20.100000000000001" customHeight="1" x14ac:dyDescent="0.25">
      <c r="A29" s="26"/>
      <c r="B29" s="27"/>
      <c r="C29" s="28"/>
      <c r="D29" s="29" t="str">
        <f t="shared" si="4"/>
        <v/>
      </c>
      <c r="E29" s="28"/>
      <c r="F29" s="29" t="str">
        <f t="shared" si="5"/>
        <v/>
      </c>
      <c r="G29" s="30"/>
      <c r="H29" s="31"/>
      <c r="I29" s="31"/>
      <c r="J29" s="32"/>
      <c r="K29" s="33">
        <v>0</v>
      </c>
      <c r="L29" s="34" t="s">
        <v>27</v>
      </c>
      <c r="M29" s="42"/>
      <c r="N29" s="42"/>
      <c r="P29" t="b">
        <f t="shared" si="0"/>
        <v>1</v>
      </c>
      <c r="Q29" t="b">
        <f t="shared" si="1"/>
        <v>1</v>
      </c>
      <c r="R29" t="b">
        <f t="shared" si="2"/>
        <v>1</v>
      </c>
      <c r="S29" t="b">
        <f t="shared" si="3"/>
        <v>1</v>
      </c>
    </row>
    <row r="30" spans="1:19" ht="20.100000000000001" customHeight="1" x14ac:dyDescent="0.25">
      <c r="A30" s="26"/>
      <c r="B30" s="27"/>
      <c r="C30" s="28"/>
      <c r="D30" s="29" t="str">
        <f t="shared" si="4"/>
        <v/>
      </c>
      <c r="E30" s="28"/>
      <c r="F30" s="29" t="str">
        <f t="shared" si="5"/>
        <v/>
      </c>
      <c r="G30" s="30"/>
      <c r="H30" s="31"/>
      <c r="I30" s="31"/>
      <c r="J30" s="32"/>
      <c r="K30" s="33">
        <v>0</v>
      </c>
      <c r="L30" s="34" t="s">
        <v>27</v>
      </c>
      <c r="M30" s="42"/>
      <c r="N30" s="42"/>
      <c r="P30" t="b">
        <f t="shared" si="0"/>
        <v>1</v>
      </c>
      <c r="Q30" t="b">
        <f t="shared" si="1"/>
        <v>1</v>
      </c>
      <c r="R30" t="b">
        <f t="shared" si="2"/>
        <v>1</v>
      </c>
      <c r="S30" t="b">
        <f t="shared" si="3"/>
        <v>1</v>
      </c>
    </row>
    <row r="31" spans="1:19" ht="20.100000000000001" customHeight="1" thickBot="1" x14ac:dyDescent="0.3">
      <c r="A31" s="26"/>
      <c r="B31" s="27"/>
      <c r="C31" s="28"/>
      <c r="D31" s="35" t="str">
        <f t="shared" si="4"/>
        <v/>
      </c>
      <c r="E31" s="28"/>
      <c r="F31" s="35" t="str">
        <f t="shared" si="5"/>
        <v/>
      </c>
      <c r="G31" s="30"/>
      <c r="H31" s="31"/>
      <c r="I31" s="31"/>
      <c r="J31" s="32"/>
      <c r="K31" s="33">
        <v>0</v>
      </c>
      <c r="L31" s="34" t="s">
        <v>27</v>
      </c>
      <c r="M31" s="42"/>
      <c r="N31" s="42"/>
      <c r="P31" t="b">
        <f t="shared" si="0"/>
        <v>1</v>
      </c>
      <c r="Q31" t="b">
        <f t="shared" si="1"/>
        <v>1</v>
      </c>
      <c r="R31" t="b">
        <f t="shared" si="2"/>
        <v>1</v>
      </c>
      <c r="S31" t="b">
        <f t="shared" si="3"/>
        <v>1</v>
      </c>
    </row>
    <row r="32" spans="1:19" ht="20.100000000000001" customHeight="1" thickBot="1" x14ac:dyDescent="0.25">
      <c r="A32" s="186" t="s">
        <v>22</v>
      </c>
      <c r="B32" s="187"/>
      <c r="C32" s="36">
        <f>SUM(C12:C31)</f>
        <v>906.94</v>
      </c>
      <c r="D32" s="36">
        <f>SUM(D12:D31)</f>
        <v>47.79</v>
      </c>
      <c r="E32" s="36"/>
      <c r="F32" s="36">
        <f>SUM(F12:F31)</f>
        <v>859.15</v>
      </c>
      <c r="G32" s="36"/>
      <c r="H32" s="36"/>
      <c r="I32" s="36"/>
      <c r="J32" s="36"/>
      <c r="K32" s="36"/>
      <c r="L32" s="37"/>
      <c r="M32" s="43"/>
      <c r="N32" s="44"/>
    </row>
    <row r="34" spans="2:3" x14ac:dyDescent="0.2">
      <c r="B34" s="191" t="s">
        <v>23</v>
      </c>
      <c r="C34" s="193"/>
    </row>
    <row r="35" spans="2:3" x14ac:dyDescent="0.2">
      <c r="B35" s="38" t="s">
        <v>24</v>
      </c>
      <c r="C35" s="39" t="s">
        <v>25</v>
      </c>
    </row>
    <row r="36" spans="2:3" x14ac:dyDescent="0.2">
      <c r="B36" s="38" t="s">
        <v>19</v>
      </c>
      <c r="C36" s="39" t="s">
        <v>26</v>
      </c>
    </row>
    <row r="37" spans="2:3" x14ac:dyDescent="0.2">
      <c r="B37" s="38" t="s">
        <v>27</v>
      </c>
      <c r="C37" s="39" t="s">
        <v>28</v>
      </c>
    </row>
    <row r="38" spans="2:3" x14ac:dyDescent="0.2">
      <c r="B38" s="40" t="s">
        <v>21</v>
      </c>
      <c r="C38" s="41" t="s">
        <v>29</v>
      </c>
    </row>
  </sheetData>
  <sheetProtection sheet="1" objects="1" scenarios="1"/>
  <mergeCells count="6">
    <mergeCell ref="G8:L8"/>
    <mergeCell ref="G9:L9"/>
    <mergeCell ref="A32:B32"/>
    <mergeCell ref="B34:C34"/>
    <mergeCell ref="B1:E1"/>
    <mergeCell ref="B3:E3"/>
  </mergeCells>
  <phoneticPr fontId="5" type="noConversion"/>
  <conditionalFormatting sqref="A12:A31">
    <cfRule type="expression" dxfId="15" priority="6" stopIfTrue="1">
      <formula>AND(NOT(ISBLANK(C12)),ISBLANK(A12))</formula>
    </cfRule>
  </conditionalFormatting>
  <conditionalFormatting sqref="B12:B31">
    <cfRule type="expression" dxfId="14" priority="5" stopIfTrue="1">
      <formula>AND(NOT(ISBLANK(C12)),ISBLANK(B12))</formula>
    </cfRule>
  </conditionalFormatting>
  <conditionalFormatting sqref="B1:E1 B3:E3 C5 E5 C12:C31">
    <cfRule type="expression" dxfId="13" priority="3" stopIfTrue="1">
      <formula>ISBLANK(B1)</formula>
    </cfRule>
  </conditionalFormatting>
  <conditionalFormatting sqref="E12:E31">
    <cfRule type="expression" dxfId="12" priority="10" stopIfTrue="1">
      <formula>AND(NOT(ISBLANK(C12)),ISBLANK(E12),B12="S")</formula>
    </cfRule>
  </conditionalFormatting>
  <conditionalFormatting sqref="G12:G31">
    <cfRule type="expression" dxfId="11" priority="7" stopIfTrue="1">
      <formula>AND(ISBLANK(G12),NOT(ISBLANK(C12)))</formula>
    </cfRule>
  </conditionalFormatting>
  <conditionalFormatting sqref="H12:I31">
    <cfRule type="expression" dxfId="10" priority="8" stopIfTrue="1">
      <formula>AND(ISBLANK(H12),NOT(ISBLANK($C12)))</formula>
    </cfRule>
  </conditionalFormatting>
  <conditionalFormatting sqref="J12:J31">
    <cfRule type="expression" dxfId="9" priority="9" stopIfTrue="1">
      <formula>AND(ISBLANK(J12),NOT(ISBLANK(C12)))</formula>
    </cfRule>
  </conditionalFormatting>
  <conditionalFormatting sqref="L12:L31">
    <cfRule type="expression" priority="1" stopIfTrue="1">
      <formula>AND(SUM($P12:$T12)&gt;0,NOT(ISBLANK(L12)))</formula>
    </cfRule>
    <cfRule type="expression" dxfId="8" priority="2" stopIfTrue="1">
      <formula>SUM($P12:$T12)&gt;0</formula>
    </cfRule>
  </conditionalFormatting>
  <conditionalFormatting sqref="M12:N31">
    <cfRule type="expression" dxfId="7" priority="4" stopIfTrue="1">
      <formula>AND(NOT(ISBLANK($C12)),ISBLANK(M12))</formula>
    </cfRule>
  </conditionalFormatting>
  <dataValidations count="5">
    <dataValidation type="list" allowBlank="1" showInputMessage="1" showErrorMessage="1" sqref="B1:E1" xr:uid="{00000000-0002-0000-0C00-000000000000}">
      <formula1>"BARCLAYCARD,CORPORATE CARD"</formula1>
    </dataValidation>
    <dataValidation type="date" allowBlank="1" showInputMessage="1" showErrorMessage="1" sqref="E5" xr:uid="{00000000-0002-0000-0C00-000001000000}">
      <formula1>C5+1</formula1>
      <formula2>NOW()</formula2>
    </dataValidation>
    <dataValidation type="date" allowBlank="1" showInputMessage="1" showErrorMessage="1" sqref="C5" xr:uid="{00000000-0002-0000-0C00-000002000000}">
      <formula1>NOW()-120</formula1>
      <formula2>NOW()</formula2>
    </dataValidation>
    <dataValidation type="custom" allowBlank="1" showInputMessage="1" showErrorMessage="1" sqref="G12:J31" xr:uid="{00000000-0002-0000-0C00-000003000000}">
      <formula1>P12=TRUE</formula1>
    </dataValidation>
    <dataValidation type="list" allowBlank="1" showInputMessage="1" showErrorMessage="1" sqref="B12:B31" xr:uid="{00000000-0002-0000-0C00-000004000000}">
      <formula1>$B$35:$B$38</formula1>
    </dataValidation>
  </dataValidations>
  <pageMargins left="0.75" right="0.75" top="1" bottom="1" header="0.5" footer="0.5"/>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37"/>
  <sheetViews>
    <sheetView workbookViewId="0">
      <selection activeCell="I39" sqref="C31:I39"/>
    </sheetView>
  </sheetViews>
  <sheetFormatPr defaultRowHeight="12.75" x14ac:dyDescent="0.2"/>
  <sheetData>
    <row r="1" spans="1:8" x14ac:dyDescent="0.2">
      <c r="A1" s="54" t="s">
        <v>5</v>
      </c>
      <c r="B1" s="14" t="s">
        <v>6</v>
      </c>
      <c r="C1" s="14" t="s">
        <v>7</v>
      </c>
      <c r="D1" s="14" t="s">
        <v>6</v>
      </c>
      <c r="E1" s="14" t="s">
        <v>8</v>
      </c>
      <c r="F1" s="14" t="s">
        <v>9</v>
      </c>
      <c r="G1" s="50" t="s">
        <v>65</v>
      </c>
      <c r="H1" s="51" t="s">
        <v>66</v>
      </c>
    </row>
    <row r="2" spans="1:8" x14ac:dyDescent="0.2">
      <c r="A2" s="47" t="s">
        <v>67</v>
      </c>
      <c r="B2" s="27" t="s">
        <v>19</v>
      </c>
      <c r="C2" s="28">
        <v>104.2</v>
      </c>
      <c r="D2" s="28">
        <v>0</v>
      </c>
      <c r="E2" s="28"/>
      <c r="F2" s="28">
        <f t="shared" ref="F2:F13" si="0">C2-D2</f>
        <v>104.2</v>
      </c>
      <c r="G2" s="49">
        <v>110</v>
      </c>
      <c r="H2" s="46">
        <v>8052</v>
      </c>
    </row>
    <row r="3" spans="1:8" x14ac:dyDescent="0.2">
      <c r="A3" s="47" t="s">
        <v>68</v>
      </c>
      <c r="B3" s="27" t="s">
        <v>19</v>
      </c>
      <c r="C3" s="28">
        <v>16.399999999999999</v>
      </c>
      <c r="D3" s="28">
        <v>0</v>
      </c>
      <c r="E3" s="28"/>
      <c r="F3" s="28">
        <f t="shared" si="0"/>
        <v>16.399999999999999</v>
      </c>
      <c r="G3" s="49">
        <v>110</v>
      </c>
      <c r="H3" s="46">
        <v>8052</v>
      </c>
    </row>
    <row r="4" spans="1:8" x14ac:dyDescent="0.2">
      <c r="A4" s="47" t="s">
        <v>69</v>
      </c>
      <c r="B4" s="27" t="s">
        <v>70</v>
      </c>
      <c r="C4" s="28">
        <v>194.16</v>
      </c>
      <c r="D4" s="28">
        <v>0</v>
      </c>
      <c r="E4" s="28"/>
      <c r="F4" s="28">
        <f t="shared" si="0"/>
        <v>194.16</v>
      </c>
      <c r="G4" s="49">
        <v>115</v>
      </c>
      <c r="H4" s="46">
        <v>4014</v>
      </c>
    </row>
    <row r="5" spans="1:8" x14ac:dyDescent="0.2">
      <c r="A5" s="47" t="s">
        <v>71</v>
      </c>
      <c r="B5" s="27" t="s">
        <v>27</v>
      </c>
      <c r="C5" s="53">
        <v>11.95</v>
      </c>
      <c r="D5" s="28">
        <f t="shared" ref="D5:D11" si="1">IF(B5="S",IF(ISBLANK(E5),ROUND(C5*0.2/1.2,2),E5),"")</f>
        <v>1.99</v>
      </c>
      <c r="E5" s="28"/>
      <c r="F5" s="28">
        <f t="shared" si="0"/>
        <v>9.9599999999999991</v>
      </c>
      <c r="G5" s="49">
        <v>110</v>
      </c>
      <c r="H5" s="46">
        <v>4400</v>
      </c>
    </row>
    <row r="6" spans="1:8" x14ac:dyDescent="0.2">
      <c r="A6" s="47" t="s">
        <v>71</v>
      </c>
      <c r="B6" s="27" t="s">
        <v>27</v>
      </c>
      <c r="C6" s="53">
        <v>12</v>
      </c>
      <c r="D6" s="28">
        <f t="shared" si="1"/>
        <v>2</v>
      </c>
      <c r="E6" s="28"/>
      <c r="F6" s="28">
        <f t="shared" si="0"/>
        <v>10</v>
      </c>
      <c r="G6" s="49">
        <v>110</v>
      </c>
      <c r="H6" s="46">
        <v>4400</v>
      </c>
    </row>
    <row r="7" spans="1:8" x14ac:dyDescent="0.2">
      <c r="A7" s="47" t="s">
        <v>68</v>
      </c>
      <c r="B7" s="27" t="s">
        <v>27</v>
      </c>
      <c r="C7" s="53">
        <v>53.97</v>
      </c>
      <c r="D7" s="28">
        <f t="shared" si="1"/>
        <v>9</v>
      </c>
      <c r="E7" s="28"/>
      <c r="F7" s="28">
        <f t="shared" si="0"/>
        <v>44.97</v>
      </c>
      <c r="G7" s="49">
        <v>110</v>
      </c>
      <c r="H7" s="46">
        <v>4400</v>
      </c>
    </row>
    <row r="8" spans="1:8" x14ac:dyDescent="0.2">
      <c r="A8" s="47" t="s">
        <v>69</v>
      </c>
      <c r="B8" s="27" t="s">
        <v>72</v>
      </c>
      <c r="C8" s="53">
        <v>144.25</v>
      </c>
      <c r="D8" s="28">
        <f t="shared" si="1"/>
        <v>24.04</v>
      </c>
      <c r="E8" s="28"/>
      <c r="F8" s="28">
        <f t="shared" si="0"/>
        <v>120.21000000000001</v>
      </c>
      <c r="G8" s="49">
        <v>115</v>
      </c>
      <c r="H8" s="46">
        <v>4014</v>
      </c>
    </row>
    <row r="9" spans="1:8" x14ac:dyDescent="0.2">
      <c r="A9" s="47" t="s">
        <v>73</v>
      </c>
      <c r="B9" s="27" t="s">
        <v>72</v>
      </c>
      <c r="C9" s="53">
        <v>59.99</v>
      </c>
      <c r="D9" s="28">
        <f t="shared" si="1"/>
        <v>10</v>
      </c>
      <c r="E9" s="28"/>
      <c r="F9" s="28">
        <f t="shared" si="0"/>
        <v>49.99</v>
      </c>
      <c r="G9" s="49">
        <v>110</v>
      </c>
      <c r="H9" s="46">
        <v>4400</v>
      </c>
    </row>
    <row r="10" spans="1:8" x14ac:dyDescent="0.2">
      <c r="A10" s="47" t="s">
        <v>74</v>
      </c>
      <c r="B10" s="27" t="s">
        <v>72</v>
      </c>
      <c r="C10" s="53">
        <v>194.4</v>
      </c>
      <c r="D10" s="28">
        <f t="shared" si="1"/>
        <v>32.4</v>
      </c>
      <c r="E10" s="28"/>
      <c r="F10" s="48">
        <f t="shared" si="0"/>
        <v>162</v>
      </c>
      <c r="G10" s="49">
        <v>110</v>
      </c>
      <c r="H10" s="46">
        <v>4400</v>
      </c>
    </row>
    <row r="11" spans="1:8" x14ac:dyDescent="0.2">
      <c r="A11" s="47" t="s">
        <v>75</v>
      </c>
      <c r="B11" s="27" t="s">
        <v>72</v>
      </c>
      <c r="C11" s="53">
        <v>3.1</v>
      </c>
      <c r="D11" s="29">
        <f t="shared" si="1"/>
        <v>0.52</v>
      </c>
      <c r="E11" s="28"/>
      <c r="F11" s="48">
        <f t="shared" si="0"/>
        <v>2.58</v>
      </c>
      <c r="G11" s="49">
        <v>115</v>
      </c>
      <c r="H11" s="46">
        <v>4014</v>
      </c>
    </row>
    <row r="12" spans="1:8" x14ac:dyDescent="0.2">
      <c r="A12" s="47" t="s">
        <v>75</v>
      </c>
      <c r="B12" s="27" t="s">
        <v>76</v>
      </c>
      <c r="C12" s="28">
        <v>13.2</v>
      </c>
      <c r="D12" s="28">
        <v>0</v>
      </c>
      <c r="E12" s="28"/>
      <c r="F12" s="48">
        <f t="shared" si="0"/>
        <v>13.2</v>
      </c>
      <c r="G12" s="49">
        <v>115</v>
      </c>
      <c r="H12" s="46">
        <v>4014</v>
      </c>
    </row>
    <row r="13" spans="1:8" x14ac:dyDescent="0.2">
      <c r="A13" s="47" t="s">
        <v>75</v>
      </c>
      <c r="B13" s="27" t="s">
        <v>76</v>
      </c>
      <c r="C13" s="28">
        <v>24.75</v>
      </c>
      <c r="D13" s="29">
        <v>0</v>
      </c>
      <c r="E13" s="28"/>
      <c r="F13" s="48">
        <f t="shared" si="0"/>
        <v>24.75</v>
      </c>
      <c r="G13" s="49">
        <v>115</v>
      </c>
      <c r="H13" s="46">
        <v>4014</v>
      </c>
    </row>
    <row r="19" spans="2:7" x14ac:dyDescent="0.2">
      <c r="D19" t="s">
        <v>77</v>
      </c>
      <c r="E19" t="s">
        <v>78</v>
      </c>
      <c r="G19" t="s">
        <v>79</v>
      </c>
    </row>
    <row r="20" spans="2:7" x14ac:dyDescent="0.2">
      <c r="C20" t="s">
        <v>80</v>
      </c>
      <c r="D20" s="52">
        <f>SUM(C5:C11)</f>
        <v>479.66000000000008</v>
      </c>
      <c r="E20" s="52">
        <f>SUM(D5:D11)</f>
        <v>79.95</v>
      </c>
      <c r="F20" s="52"/>
      <c r="G20" s="52">
        <f t="shared" ref="G20" si="2">SUM(F5:F11)</f>
        <v>399.71</v>
      </c>
    </row>
    <row r="23" spans="2:7" x14ac:dyDescent="0.2">
      <c r="B23">
        <v>110</v>
      </c>
      <c r="C23">
        <v>4400</v>
      </c>
      <c r="D23" s="52">
        <f>SUM(C5:C7)</f>
        <v>77.92</v>
      </c>
      <c r="E23" s="52">
        <f t="shared" ref="E23:G23" si="3">SUM(D5:D7)</f>
        <v>12.99</v>
      </c>
      <c r="F23" s="52"/>
      <c r="G23" s="52">
        <f t="shared" si="3"/>
        <v>64.930000000000007</v>
      </c>
    </row>
    <row r="24" spans="2:7" x14ac:dyDescent="0.2">
      <c r="B24">
        <v>110</v>
      </c>
      <c r="C24">
        <v>4400</v>
      </c>
      <c r="D24" s="52">
        <f>SUM(C9:C10)</f>
        <v>254.39000000000001</v>
      </c>
      <c r="E24" s="52">
        <f t="shared" ref="E24:G24" si="4">SUM(D9:D10)</f>
        <v>42.4</v>
      </c>
      <c r="F24" s="52">
        <f t="shared" si="4"/>
        <v>0</v>
      </c>
      <c r="G24" s="52">
        <f t="shared" si="4"/>
        <v>211.99</v>
      </c>
    </row>
    <row r="25" spans="2:7" x14ac:dyDescent="0.2">
      <c r="B25">
        <v>115</v>
      </c>
      <c r="C25">
        <v>4014</v>
      </c>
      <c r="D25" s="52">
        <f>SUM(C8)</f>
        <v>144.25</v>
      </c>
      <c r="E25" s="52">
        <f>SUM(D8)</f>
        <v>24.04</v>
      </c>
      <c r="F25" s="52"/>
      <c r="G25" s="52">
        <f>SUM(F8)</f>
        <v>120.21000000000001</v>
      </c>
    </row>
    <row r="26" spans="2:7" x14ac:dyDescent="0.2">
      <c r="B26">
        <v>115</v>
      </c>
      <c r="C26">
        <v>4014</v>
      </c>
      <c r="D26" s="52">
        <f>SUM(C11)</f>
        <v>3.1</v>
      </c>
      <c r="E26" s="52">
        <f t="shared" ref="E26:G26" si="5">SUM(D11)</f>
        <v>0.52</v>
      </c>
      <c r="F26" s="52">
        <f t="shared" si="5"/>
        <v>0</v>
      </c>
      <c r="G26" s="52">
        <f t="shared" si="5"/>
        <v>2.58</v>
      </c>
    </row>
    <row r="31" spans="2:7" x14ac:dyDescent="0.2">
      <c r="C31" t="s">
        <v>81</v>
      </c>
    </row>
    <row r="32" spans="2:7" x14ac:dyDescent="0.2">
      <c r="B32">
        <v>110</v>
      </c>
      <c r="C32">
        <v>8052</v>
      </c>
      <c r="D32" s="52">
        <f>SUM(C2:C3)</f>
        <v>120.6</v>
      </c>
      <c r="E32" s="52">
        <f t="shared" ref="E32:G32" si="6">SUM(D2:D3)</f>
        <v>0</v>
      </c>
      <c r="F32" s="52">
        <f t="shared" si="6"/>
        <v>0</v>
      </c>
      <c r="G32" s="52">
        <f t="shared" si="6"/>
        <v>120.6</v>
      </c>
    </row>
    <row r="33" spans="2:7" x14ac:dyDescent="0.2">
      <c r="B33">
        <v>115</v>
      </c>
      <c r="C33">
        <v>4014</v>
      </c>
      <c r="D33" s="52">
        <f>SUM(C4)</f>
        <v>194.16</v>
      </c>
      <c r="E33" s="52">
        <f t="shared" ref="E33:G33" si="7">SUM(D4)</f>
        <v>0</v>
      </c>
      <c r="F33" s="52">
        <f t="shared" si="7"/>
        <v>0</v>
      </c>
      <c r="G33" s="52">
        <f t="shared" si="7"/>
        <v>194.16</v>
      </c>
    </row>
    <row r="36" spans="2:7" x14ac:dyDescent="0.2">
      <c r="C36" t="s">
        <v>82</v>
      </c>
    </row>
    <row r="37" spans="2:7" x14ac:dyDescent="0.2">
      <c r="B37">
        <v>115</v>
      </c>
      <c r="C37">
        <v>4014</v>
      </c>
      <c r="D37" s="52">
        <f>SUM(C12:C13)</f>
        <v>37.950000000000003</v>
      </c>
      <c r="E37" s="52">
        <f t="shared" ref="E37:G37" si="8">SUM(D12:D13)</f>
        <v>0</v>
      </c>
      <c r="F37" s="52">
        <f t="shared" si="8"/>
        <v>0</v>
      </c>
      <c r="G37" s="52">
        <f t="shared" si="8"/>
        <v>37.950000000000003</v>
      </c>
    </row>
  </sheetData>
  <sortState xmlns:xlrd2="http://schemas.microsoft.com/office/spreadsheetml/2017/richdata2" ref="A2:H13">
    <sortCondition ref="B2:B13"/>
  </sortState>
  <conditionalFormatting sqref="A2:A13">
    <cfRule type="expression" dxfId="6" priority="2" stopIfTrue="1">
      <formula>AND(NOT(ISBLANK(C2)),ISBLANK(A2))</formula>
    </cfRule>
  </conditionalFormatting>
  <conditionalFormatting sqref="B2:B13">
    <cfRule type="expression" dxfId="5" priority="1" stopIfTrue="1">
      <formula>AND(NOT(ISBLANK(C2)),ISBLANK(B2))</formula>
    </cfRule>
  </conditionalFormatting>
  <conditionalFormatting sqref="C2:C13">
    <cfRule type="expression" dxfId="4" priority="8" stopIfTrue="1">
      <formula>ISBLANK(C2)</formula>
    </cfRule>
  </conditionalFormatting>
  <conditionalFormatting sqref="D2:D11">
    <cfRule type="expression" dxfId="3" priority="5" stopIfTrue="1">
      <formula>AND(NOT(ISBLANK(B2)),ISBLANK(D2),A2="S")</formula>
    </cfRule>
  </conditionalFormatting>
  <conditionalFormatting sqref="E2:E12">
    <cfRule type="expression" dxfId="2" priority="11" stopIfTrue="1">
      <formula>AND(NOT(ISBLANK(C2)),ISBLANK(E2),B2="S")</formula>
    </cfRule>
  </conditionalFormatting>
  <conditionalFormatting sqref="E13">
    <cfRule type="expression" dxfId="1" priority="12" stopIfTrue="1">
      <formula>AND(NOT(ISBLANK(C14)),ISBLANK(E13),B14="S")</formula>
    </cfRule>
  </conditionalFormatting>
  <conditionalFormatting sqref="F2:F9">
    <cfRule type="expression" dxfId="0" priority="3" stopIfTrue="1">
      <formula>ISBLANK(F2)</formula>
    </cfRule>
  </conditionalFormatting>
  <dataValidations count="1">
    <dataValidation type="list" allowBlank="1" showInputMessage="1" showErrorMessage="1" sqref="B2:B13" xr:uid="{00000000-0002-0000-0D00-000000000000}">
      <formula1>$B$42:$B$45</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Car Parking</vt:lpstr>
      <vt:lpstr>Civic Events</vt:lpstr>
      <vt:lpstr>Facilities</vt:lpstr>
      <vt:lpstr>Facilities 2</vt:lpstr>
      <vt:lpstr>Family Support</vt:lpstr>
      <vt:lpstr>Finance</vt:lpstr>
      <vt:lpstr>Greenspace</vt:lpstr>
      <vt:lpstr>Housing</vt:lpstr>
      <vt:lpstr>Housing 2</vt:lpstr>
      <vt:lpstr>JWS</vt:lpstr>
      <vt:lpstr>Housing 3</vt:lpstr>
      <vt:lpstr>HR</vt:lpstr>
      <vt:lpstr>JWS1</vt:lpstr>
      <vt:lpstr>JWS2</vt:lpstr>
      <vt:lpstr>Legal</vt:lpstr>
      <vt:lpstr>Theatre</vt:lpstr>
      <vt:lpstr>Theatre 2</vt:lpstr>
      <vt:lpstr>Example</vt:lpstr>
      <vt:lpstr>Sheet1</vt:lpstr>
    </vt:vector>
  </TitlesOfParts>
  <Manager/>
  <Company>SHBC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Hilda</dc:creator>
  <cp:keywords/>
  <dc:description/>
  <cp:lastModifiedBy>Michelle Smith</cp:lastModifiedBy>
  <cp:revision/>
  <dcterms:created xsi:type="dcterms:W3CDTF">2011-07-25T12:59:48Z</dcterms:created>
  <dcterms:modified xsi:type="dcterms:W3CDTF">2023-06-19T09:03:12Z</dcterms:modified>
  <cp:category/>
  <cp:contentStatus/>
</cp:coreProperties>
</file>