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comments9.xml" ContentType="application/vnd.openxmlformats-officedocument.spreadsheetml.comments+xml"/>
  <Override PartName="/xl/threadedComments/threadedComment8.xml" ContentType="application/vnd.ms-excel.threadedcomments+xml"/>
  <Override PartName="/xl/comments10.xml" ContentType="application/vnd.openxmlformats-officedocument.spreadsheetml.comments+xml"/>
  <Override PartName="/xl/threadedComments/threadedComment9.xml" ContentType="application/vnd.ms-excel.threadedcomments+xml"/>
  <Override PartName="/xl/comments11.xml" ContentType="application/vnd.openxmlformats-officedocument.spreadsheetml.comments+xml"/>
  <Override PartName="/xl/comments12.xml" ContentType="application/vnd.openxmlformats-officedocument.spreadsheetml.comments+xml"/>
  <Override PartName="/xl/threadedComments/threadedComment10.xml" ContentType="application/vnd.ms-excel.threadedcomments+xml"/>
  <Override PartName="/xl/comments13.xml" ContentType="application/vnd.openxmlformats-officedocument.spreadsheetml.comments+xml"/>
  <Override PartName="/xl/threadedComments/threadedComment11.xml" ContentType="application/vnd.ms-excel.threadedcomments+xml"/>
  <Override PartName="/xl/comments14.xml" ContentType="application/vnd.openxmlformats-officedocument.spreadsheetml.comments+xml"/>
  <Override PartName="/xl/threadedComments/threadedComment12.xml" ContentType="application/vnd.ms-excel.threadedcomments+xml"/>
  <Override PartName="/xl/comments15.xml" ContentType="application/vnd.openxmlformats-officedocument.spreadsheetml.comments+xml"/>
  <Override PartName="/xl/threadedComments/threadedComment13.xml" ContentType="application/vnd.ms-excel.threadedcomments+xml"/>
  <Override PartName="/xl/comments16.xml" ContentType="application/vnd.openxmlformats-officedocument.spreadsheetml.comments+xml"/>
  <Override PartName="/xl/threadedComments/threadedComment14.xml" ContentType="application/vnd.ms-excel.threadedcomments+xml"/>
  <Override PartName="/xl/comments17.xml" ContentType="application/vnd.openxmlformats-officedocument.spreadsheetml.comments+xml"/>
  <Override PartName="/xl/threadedComments/threadedComment1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C:\Users\Michelle.Smith\Box\Transactions\Transparency reporting\Procurement cards (PUBLISHED DIRECTLY TO WEB)\"/>
    </mc:Choice>
  </mc:AlternateContent>
  <xr:revisionPtr revIDLastSave="0" documentId="8_{2EC5B4B6-EA5F-4448-B1C0-01ED2C82F41C}" xr6:coauthVersionLast="47" xr6:coauthVersionMax="47" xr10:uidLastSave="{00000000-0000-0000-0000-000000000000}"/>
  <bookViews>
    <workbookView xWindow="-120" yWindow="-120" windowWidth="29040" windowHeight="15840" xr2:uid="{00000000-000D-0000-FFFF-FFFF00000000}"/>
  </bookViews>
  <sheets>
    <sheet name="Car Parking" sheetId="45" r:id="rId1"/>
    <sheet name="Civic Events" sheetId="56" r:id="rId2"/>
    <sheet name="Facilities" sheetId="53" r:id="rId3"/>
    <sheet name="Facilities 2" sheetId="55" r:id="rId4"/>
    <sheet name="Family Support" sheetId="47" r:id="rId5"/>
    <sheet name="Finance" sheetId="54" r:id="rId6"/>
    <sheet name="Greenspace" sheetId="11" r:id="rId7"/>
    <sheet name="Housing" sheetId="34" r:id="rId8"/>
    <sheet name="Housing 2" sheetId="58" r:id="rId9"/>
    <sheet name="JWS" sheetId="20" r:id="rId10"/>
    <sheet name="Housing 3" sheetId="60" r:id="rId11"/>
    <sheet name="HR" sheetId="61" r:id="rId12"/>
    <sheet name="JWS1" sheetId="50" r:id="rId13"/>
    <sheet name="JWS2" sheetId="59" r:id="rId14"/>
    <sheet name="Legal" sheetId="62" r:id="rId15"/>
    <sheet name="Theatre" sheetId="18" r:id="rId16"/>
    <sheet name="Theatre 2" sheetId="57" r:id="rId17"/>
    <sheet name="Example" sheetId="3" state="hidden" r:id="rId18"/>
    <sheet name="Sheet1" sheetId="4" state="hidden" r:id="rId19"/>
  </sheet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0" l="1"/>
  <c r="D18" i="20"/>
  <c r="C18" i="20"/>
  <c r="Q11" i="20"/>
  <c r="P11" i="20"/>
  <c r="O11" i="20"/>
  <c r="N11" i="20"/>
  <c r="E21" i="11"/>
  <c r="D21" i="11"/>
  <c r="C21" i="11"/>
  <c r="Q20" i="11"/>
  <c r="P20" i="11"/>
  <c r="O20" i="11"/>
  <c r="N20" i="11"/>
  <c r="Q19" i="11"/>
  <c r="P19" i="11"/>
  <c r="O19" i="11"/>
  <c r="N19" i="11"/>
  <c r="Q10" i="11"/>
  <c r="P10" i="11"/>
  <c r="O10" i="11"/>
  <c r="N10" i="11"/>
  <c r="E22" i="45" l="1"/>
  <c r="D22" i="45"/>
  <c r="C22" i="45"/>
  <c r="Q21" i="45"/>
  <c r="P21" i="45"/>
  <c r="O21" i="45"/>
  <c r="N21" i="45"/>
  <c r="Q20" i="45"/>
  <c r="P20" i="45"/>
  <c r="O20" i="45"/>
  <c r="N20" i="45"/>
  <c r="Q11" i="45"/>
  <c r="P11" i="45"/>
  <c r="O11" i="45"/>
  <c r="N11" i="45"/>
  <c r="E19" i="62"/>
  <c r="D19" i="62"/>
  <c r="C19" i="62"/>
  <c r="Q18" i="62"/>
  <c r="P18" i="62"/>
  <c r="O18" i="62"/>
  <c r="N18" i="62"/>
  <c r="Q17" i="62"/>
  <c r="P17" i="62"/>
  <c r="O17" i="62"/>
  <c r="N17" i="62"/>
  <c r="Q10" i="62"/>
  <c r="P10" i="62"/>
  <c r="O10" i="62"/>
  <c r="N10" i="62"/>
  <c r="E20" i="61"/>
  <c r="D20" i="61"/>
  <c r="C20" i="61"/>
  <c r="Q19" i="61"/>
  <c r="P19" i="61"/>
  <c r="O19" i="61"/>
  <c r="N19" i="61"/>
  <c r="Q18" i="61"/>
  <c r="P18" i="61"/>
  <c r="O18" i="61"/>
  <c r="N18" i="61"/>
  <c r="E13" i="47"/>
  <c r="D13" i="47"/>
  <c r="C13" i="47"/>
  <c r="Q11" i="47"/>
  <c r="P11" i="47"/>
  <c r="O11" i="47"/>
  <c r="N11" i="47"/>
  <c r="F18" i="60"/>
  <c r="D18" i="60"/>
  <c r="C18" i="60"/>
  <c r="S17" i="60"/>
  <c r="R17" i="60"/>
  <c r="Q17" i="60"/>
  <c r="P17" i="60"/>
  <c r="S12" i="60"/>
  <c r="R12" i="60"/>
  <c r="Q12" i="60"/>
  <c r="P12" i="60"/>
  <c r="E21" i="55" l="1"/>
  <c r="D21" i="55"/>
  <c r="C21" i="55"/>
  <c r="Q20" i="55"/>
  <c r="P20" i="55"/>
  <c r="O20" i="55"/>
  <c r="N20" i="55"/>
  <c r="Q19" i="55"/>
  <c r="P19" i="55"/>
  <c r="O19" i="55"/>
  <c r="N19" i="55"/>
  <c r="Q10" i="55"/>
  <c r="P10" i="55"/>
  <c r="O10" i="55"/>
  <c r="N10" i="55"/>
  <c r="E21" i="50" l="1"/>
  <c r="D21" i="50"/>
  <c r="C21" i="50"/>
  <c r="Q20" i="50"/>
  <c r="P20" i="50"/>
  <c r="O20" i="50"/>
  <c r="N20" i="50"/>
  <c r="Q19" i="50"/>
  <c r="P19" i="50"/>
  <c r="O19" i="50"/>
  <c r="N19" i="50"/>
  <c r="Q11" i="50"/>
  <c r="P11" i="50"/>
  <c r="O11" i="50"/>
  <c r="N11" i="50"/>
  <c r="D22" i="59" l="1"/>
  <c r="C22" i="59"/>
  <c r="Q21" i="59"/>
  <c r="P21" i="59"/>
  <c r="O21" i="59"/>
  <c r="N21" i="59"/>
  <c r="E16" i="59"/>
  <c r="E15" i="59"/>
  <c r="E14" i="59"/>
  <c r="E13" i="59"/>
  <c r="E11" i="59"/>
  <c r="E22" i="59" s="1"/>
  <c r="E22" i="58" l="1"/>
  <c r="D22" i="58"/>
  <c r="C22" i="58"/>
  <c r="Q21" i="58"/>
  <c r="P21" i="58"/>
  <c r="O21" i="58"/>
  <c r="N21" i="58"/>
  <c r="Q20" i="58"/>
  <c r="P20" i="58"/>
  <c r="O20" i="58"/>
  <c r="N20" i="58"/>
  <c r="Q11" i="58"/>
  <c r="P11" i="58"/>
  <c r="O11" i="58"/>
  <c r="N11" i="58"/>
  <c r="F15" i="34" l="1"/>
  <c r="D15" i="34"/>
  <c r="C15" i="34"/>
  <c r="S14" i="34"/>
  <c r="R14" i="34"/>
  <c r="Q14" i="34"/>
  <c r="P14" i="34"/>
  <c r="S13" i="34"/>
  <c r="R13" i="34"/>
  <c r="Q13" i="34"/>
  <c r="P13" i="34"/>
  <c r="S12" i="34"/>
  <c r="R12" i="34"/>
  <c r="Q12" i="34"/>
  <c r="P12" i="34"/>
  <c r="E15" i="57"/>
  <c r="D15" i="57"/>
  <c r="C15" i="57"/>
  <c r="Q11" i="57"/>
  <c r="P11" i="57"/>
  <c r="O11" i="57"/>
  <c r="N11" i="57"/>
  <c r="E22" i="18" l="1"/>
  <c r="D22" i="18"/>
  <c r="C22" i="18"/>
  <c r="Q21" i="18"/>
  <c r="P21" i="18"/>
  <c r="O21" i="18"/>
  <c r="N21" i="18"/>
  <c r="Q20" i="18"/>
  <c r="P20" i="18"/>
  <c r="O20" i="18"/>
  <c r="N20" i="18"/>
  <c r="Q11" i="18"/>
  <c r="P11" i="18"/>
  <c r="O11" i="18"/>
  <c r="N11" i="18"/>
  <c r="D12" i="56" l="1"/>
  <c r="C12" i="56"/>
  <c r="Q11" i="56"/>
  <c r="P11" i="56"/>
  <c r="O11" i="56"/>
  <c r="N11" i="56"/>
  <c r="E11" i="56"/>
  <c r="E12" i="56" s="1"/>
  <c r="E22" i="53" l="1"/>
  <c r="D22" i="53"/>
  <c r="C22" i="53"/>
  <c r="Q21" i="53"/>
  <c r="P21" i="53"/>
  <c r="O21" i="53"/>
  <c r="N21" i="53"/>
  <c r="Q20" i="53"/>
  <c r="P20" i="53"/>
  <c r="O20" i="53"/>
  <c r="N20" i="53"/>
  <c r="Q11" i="53"/>
  <c r="P11" i="53"/>
  <c r="O11" i="53"/>
  <c r="N11" i="53"/>
  <c r="E13" i="54" l="1"/>
  <c r="C13" i="54"/>
  <c r="Q12" i="54"/>
  <c r="P12" i="54"/>
  <c r="O12" i="54"/>
  <c r="N12" i="54"/>
  <c r="Q11" i="54"/>
  <c r="P11" i="54"/>
  <c r="O11" i="54"/>
  <c r="N11" i="54"/>
  <c r="D11" i="54"/>
  <c r="D13" i="54" s="1"/>
  <c r="E37" i="4" l="1"/>
  <c r="F37" i="4"/>
  <c r="D37" i="4"/>
  <c r="E33" i="4"/>
  <c r="F33" i="4"/>
  <c r="D33" i="4"/>
  <c r="E32" i="4"/>
  <c r="F32" i="4"/>
  <c r="D32" i="4"/>
  <c r="F26" i="4"/>
  <c r="D26" i="4"/>
  <c r="F24" i="4"/>
  <c r="D24" i="4"/>
  <c r="D25" i="4"/>
  <c r="D23" i="4"/>
  <c r="D20" i="4"/>
  <c r="D5" i="4"/>
  <c r="F5" i="4" s="1"/>
  <c r="F13" i="4"/>
  <c r="D11" i="4"/>
  <c r="F11" i="4" s="1"/>
  <c r="G26" i="4" s="1"/>
  <c r="F12" i="4"/>
  <c r="D10" i="4"/>
  <c r="F10" i="4" s="1"/>
  <c r="D9" i="4"/>
  <c r="F9" i="4" s="1"/>
  <c r="F4" i="4"/>
  <c r="G33" i="4" s="1"/>
  <c r="D8" i="4"/>
  <c r="F8" i="4" s="1"/>
  <c r="G25" i="4" s="1"/>
  <c r="D7" i="4"/>
  <c r="F7" i="4" s="1"/>
  <c r="F3" i="4"/>
  <c r="F2" i="4"/>
  <c r="D6" i="4"/>
  <c r="F6" i="4" s="1"/>
  <c r="G24" i="4" l="1"/>
  <c r="G32" i="4"/>
  <c r="G37" i="4"/>
  <c r="G23" i="4"/>
  <c r="E20" i="4"/>
  <c r="E23" i="4"/>
  <c r="G20" i="4"/>
  <c r="E25" i="4"/>
  <c r="E24" i="4"/>
  <c r="E26" i="4"/>
  <c r="F12" i="3" l="1"/>
  <c r="D13" i="3"/>
  <c r="F13" i="3" s="1"/>
  <c r="F14" i="3"/>
  <c r="D15" i="3"/>
  <c r="F15" i="3" s="1"/>
  <c r="F16" i="3"/>
  <c r="D17" i="3"/>
  <c r="F17" i="3" s="1"/>
  <c r="F18" i="3"/>
  <c r="F19" i="3"/>
  <c r="F20" i="3"/>
  <c r="F21" i="3"/>
  <c r="D22" i="3"/>
  <c r="F22" i="3" s="1"/>
  <c r="F23" i="3"/>
  <c r="F24" i="3"/>
  <c r="F25" i="3"/>
  <c r="F26" i="3"/>
  <c r="F27" i="3"/>
  <c r="F28" i="3"/>
  <c r="F29" i="3"/>
  <c r="F30" i="3"/>
  <c r="F31" i="3"/>
  <c r="D12" i="3"/>
  <c r="D14" i="3"/>
  <c r="D16" i="3"/>
  <c r="D18" i="3"/>
  <c r="D19" i="3"/>
  <c r="D20" i="3"/>
  <c r="D21" i="3"/>
  <c r="D23" i="3"/>
  <c r="D24" i="3"/>
  <c r="D25" i="3"/>
  <c r="D26" i="3"/>
  <c r="D27" i="3"/>
  <c r="D28" i="3"/>
  <c r="D29" i="3"/>
  <c r="D30" i="3"/>
  <c r="D31" i="3"/>
  <c r="C32" i="3"/>
  <c r="S31" i="3"/>
  <c r="R31" i="3"/>
  <c r="Q31" i="3"/>
  <c r="P31" i="3"/>
  <c r="S30" i="3"/>
  <c r="R30" i="3"/>
  <c r="Q30" i="3"/>
  <c r="P30" i="3"/>
  <c r="S29" i="3"/>
  <c r="R29" i="3"/>
  <c r="Q29" i="3"/>
  <c r="P29" i="3"/>
  <c r="S28" i="3"/>
  <c r="R28" i="3"/>
  <c r="Q28" i="3"/>
  <c r="P28" i="3"/>
  <c r="S27" i="3"/>
  <c r="R27" i="3"/>
  <c r="Q27" i="3"/>
  <c r="P27" i="3"/>
  <c r="S26" i="3"/>
  <c r="R26" i="3"/>
  <c r="Q26" i="3"/>
  <c r="P26" i="3"/>
  <c r="S25" i="3"/>
  <c r="R25" i="3"/>
  <c r="Q25" i="3"/>
  <c r="P25" i="3"/>
  <c r="S24" i="3"/>
  <c r="R24" i="3"/>
  <c r="Q24" i="3"/>
  <c r="P24" i="3"/>
  <c r="S23" i="3"/>
  <c r="R23" i="3"/>
  <c r="Q23" i="3"/>
  <c r="P23" i="3"/>
  <c r="S22" i="3"/>
  <c r="R22" i="3"/>
  <c r="Q22" i="3"/>
  <c r="P22" i="3"/>
  <c r="S21" i="3"/>
  <c r="R21" i="3"/>
  <c r="Q21" i="3"/>
  <c r="P21" i="3"/>
  <c r="S20" i="3"/>
  <c r="R20" i="3"/>
  <c r="Q20" i="3"/>
  <c r="P20" i="3"/>
  <c r="S19" i="3"/>
  <c r="R19" i="3"/>
  <c r="Q19" i="3"/>
  <c r="P19" i="3"/>
  <c r="S18" i="3"/>
  <c r="R18" i="3"/>
  <c r="Q18" i="3"/>
  <c r="P18" i="3"/>
  <c r="S17" i="3"/>
  <c r="R17" i="3"/>
  <c r="Q17" i="3"/>
  <c r="P17" i="3"/>
  <c r="S16" i="3"/>
  <c r="R16" i="3"/>
  <c r="Q16" i="3"/>
  <c r="P16" i="3"/>
  <c r="S15" i="3"/>
  <c r="R15" i="3"/>
  <c r="Q15" i="3"/>
  <c r="P15" i="3"/>
  <c r="S14" i="3"/>
  <c r="R14" i="3"/>
  <c r="Q14" i="3"/>
  <c r="P14" i="3"/>
  <c r="S13" i="3"/>
  <c r="R13" i="3"/>
  <c r="Q13" i="3"/>
  <c r="P13" i="3"/>
  <c r="S12" i="3"/>
  <c r="R12" i="3"/>
  <c r="Q12" i="3"/>
  <c r="P12" i="3"/>
  <c r="D32" i="3" l="1"/>
  <c r="F3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tc={4F433E00-8A7E-489C-B7E8-41538FA1B970}</author>
    <author>tc={A2D2DFC3-6AB4-454A-ADA0-F1388B869557}</author>
    <author>tc={D6203839-2C0A-49BE-BC4D-3CB9F63252BF}</author>
    <author>tc={6BC3C607-FA7B-4101-BCC1-8733117084F1}</author>
    <author>tc={9796B843-182C-4A07-9200-C4A1BC633705}</author>
    <author>tc={EB9C9FB4-4363-40C3-B3BE-7F8E75A8CD55}</author>
    <author>tc={3D2D93AB-9EC8-4C50-9A03-61C99EACDF49}</author>
    <author>tc={4B4F2A42-4076-45EB-A263-2F3159D646D4}</author>
    <author>tc={5F21EB07-72C8-4FE4-8C3A-ED04FBE81C13}</author>
    <author>tc={04200689-5888-4DEA-9355-A6D77027CB5B}</author>
    <author>tc={D87B5CCD-46EA-4298-A246-F323F4D51508}</author>
    <author>tc={FA36AC6D-BEFF-403E-83D2-70BF46569461}</author>
  </authors>
  <commentList>
    <comment ref="B1" authorId="0" shapeId="0" xr:uid="{4F433E00-8A7E-489C-B7E8-41538FA1B970}">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A2D2DFC3-6AB4-454A-ADA0-F1388B869557}">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D6203839-2C0A-49BE-BC4D-3CB9F63252BF}">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6BC3C607-FA7B-4101-BCC1-8733117084F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9796B843-182C-4A07-9200-C4A1BC633705}">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EB9C9FB4-4363-40C3-B3BE-7F8E75A8CD55}">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3D2D93AB-9EC8-4C50-9A03-61C99EACDF4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4B4F2A42-4076-45EB-A263-2F3159D646D4}">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5F21EB07-72C8-4FE4-8C3A-ED04FBE81C13}">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04200689-5888-4DEA-9355-A6D77027CB5B}">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D87B5CCD-46EA-4298-A246-F323F4D51508}">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FA36AC6D-BEFF-403E-83D2-70BF46569461}">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tc={86C5C1DC-44C7-458B-A0BC-9E4F996C4446}</author>
    <author>tc={A672394C-8870-4231-B28D-F764143AF366}</author>
    <author>tc={21A4B856-9DDC-4A83-A279-849A09D79D48}</author>
    <author>tc={A1FEF74F-1D85-4FA1-AA84-30851A239008}</author>
    <author>tc={73EAD461-B07E-4C1B-B103-B8575535EAF3}</author>
    <author>tc={8B5B5F40-E683-4E10-973E-96391E11CA53}</author>
    <author>tc={EC587FF1-6971-4ADF-AA6C-9C5CBD2EBDE1}</author>
    <author>tc={3F7ECE76-5281-4B73-876B-02A9648E5440}</author>
    <author>tc={3A5C44EE-75B2-4E03-AABE-EAFED33A0B6D}</author>
    <author>tc={08A642D4-B0DE-4EAC-9C7D-13BD2CEB01D7}</author>
    <author>tc={19AC6AB9-EE07-4D2E-9A9E-6FF6B3B6FF48}</author>
    <author>tc={73994972-CBF1-4490-A418-427A869436E2}</author>
  </authors>
  <commentList>
    <comment ref="B1" authorId="0" shapeId="0" xr:uid="{86C5C1DC-44C7-458B-A0BC-9E4F996C4446}">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A672394C-8870-4231-B28D-F764143AF366}">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21A4B856-9DDC-4A83-A279-849A09D79D48}">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A1FEF74F-1D85-4FA1-AA84-30851A239008}">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73EAD461-B07E-4C1B-B103-B8575535EAF3}">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8B5B5F40-E683-4E10-973E-96391E11CA53}">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EC587FF1-6971-4ADF-AA6C-9C5CBD2EBDE1}">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3F7ECE76-5281-4B73-876B-02A9648E5440}">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3A5C44EE-75B2-4E03-AABE-EAFED33A0B6D}">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08A642D4-B0DE-4EAC-9C7D-13BD2CEB01D7}">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9AC6AB9-EE07-4D2E-9A9E-6FF6B3B6FF48}">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8" authorId="11" shapeId="0" xr:uid="{73994972-CBF1-4490-A418-427A869436E2}">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Michelle Smith</author>
  </authors>
  <commentList>
    <comment ref="C5" authorId="0" shapeId="0" xr:uid="{5B64D956-D28C-404D-A0AB-26122211167E}">
      <text>
        <r>
          <rPr>
            <b/>
            <sz val="9"/>
            <color indexed="81"/>
            <rFont val="Tahoma"/>
            <family val="2"/>
          </rPr>
          <t>Michelle Smith:</t>
        </r>
        <r>
          <rPr>
            <sz val="9"/>
            <color indexed="81"/>
            <rFont val="Tahoma"/>
            <family val="2"/>
          </rPr>
          <t xml:space="preserve">
11th of the month (Natwest); 12th of the month (Barclaycard)</t>
        </r>
      </text>
    </comment>
    <comment ref="E5" authorId="0" shapeId="0" xr:uid="{43E1B206-2BF0-4C47-9937-546A5C5587A5}">
      <text>
        <r>
          <rPr>
            <b/>
            <sz val="9"/>
            <color indexed="81"/>
            <rFont val="Tahoma"/>
            <family val="2"/>
          </rPr>
          <t>Michelle Smith:</t>
        </r>
        <r>
          <rPr>
            <sz val="9"/>
            <color indexed="81"/>
            <rFont val="Tahoma"/>
            <family val="2"/>
          </rPr>
          <t xml:space="preserve">
10th of the month (Natwest); 11th of the month (Barclaycard)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tc={172C998C-CD1F-46FB-8F09-1AB7E9A49ACD}</author>
    <author>tc={63B2233A-E2DA-4385-B5D6-901E838285AE}</author>
    <author>tc={D7A4022B-60E5-4321-9C2F-6B5B6E3E9326}</author>
    <author>tc={3A704691-0394-4EC9-B605-90B822AEFBC3}</author>
    <author>tc={58D52552-6960-47B8-85FA-85E5306C14E3}</author>
    <author>tc={AD912E26-BE94-41D5-822E-DA8B7C25E0F4}</author>
    <author>tc={6A5EA7AE-2198-422A-917A-E81569290FFC}</author>
    <author>tc={9CF704EE-C869-4ED3-A622-3FCB7F873CBD}</author>
    <author>tc={658D69C2-8E31-495E-912B-A0A56D857CDF}</author>
    <author>tc={A75940F9-1231-4943-951C-59FB2A4B4FDD}</author>
    <author>tc={F37C0672-2750-4654-B38E-9F8EFCA2BD61}</author>
    <author>tc={EAD2102E-F70B-4566-84E4-5EDAD98DB622}</author>
  </authors>
  <commentList>
    <comment ref="B1" authorId="0" shapeId="0" xr:uid="{172C998C-CD1F-46FB-8F09-1AB7E9A49ACD}">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63B2233A-E2DA-4385-B5D6-901E838285AE}">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D7A4022B-60E5-4321-9C2F-6B5B6E3E9326}">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3A704691-0394-4EC9-B605-90B822AEFBC3}">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58D52552-6960-47B8-85FA-85E5306C14E3}">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AD912E26-BE94-41D5-822E-DA8B7C25E0F4}">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6A5EA7AE-2198-422A-917A-E81569290FFC}">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9CF704EE-C869-4ED3-A622-3FCB7F873CBD}">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658D69C2-8E31-495E-912B-A0A56D857CDF}">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A75940F9-1231-4943-951C-59FB2A4B4FDD}">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F37C0672-2750-4654-B38E-9F8EFCA2BD61}">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0" authorId="11" shapeId="0" xr:uid="{EAD2102E-F70B-4566-84E4-5EDAD98DB622}">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tc={B6FDCD52-43C6-4F79-BE4C-4D4A842C9655}</author>
    <author>tc={81A73CBE-1054-4EC5-B866-F3A528452FBE}</author>
    <author>tc={7D699575-383B-4312-B23A-67EE7B3526AE}</author>
    <author>tc={C6842BA3-E165-4D83-98CC-767D7D0F8C1B}</author>
    <author>tc={4480C49B-C2C9-455A-8682-B039BEDEED84}</author>
    <author>tc={19413F6D-AF28-468E-8BF6-123AD7394F28}</author>
    <author>tc={FF25504C-D4AB-404D-946A-48DFCEAA6B68}</author>
    <author>tc={01B2B9B3-44D7-4076-BE3B-81E9C66BB563}</author>
    <author>tc={3DED1D50-010D-4DEE-8B82-51C97A2B4A62}</author>
    <author>tc={17790896-C30D-479A-B88C-FCC749E991BB}</author>
    <author>tc={CAC6D35F-D8F3-42E3-AC96-E1CE4206824B}</author>
    <author>tc={E52BE239-58B6-4E8F-9D7B-246CABB5E4A8}</author>
  </authors>
  <commentList>
    <comment ref="B1" authorId="0" shapeId="0" xr:uid="{B6FDCD52-43C6-4F79-BE4C-4D4A842C9655}">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81A73CBE-1054-4EC5-B866-F3A528452FBE}">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7D699575-383B-4312-B23A-67EE7B3526AE}">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C6842BA3-E165-4D83-98CC-767D7D0F8C1B}">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4480C49B-C2C9-455A-8682-B039BEDEED84}">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19413F6D-AF28-468E-8BF6-123AD7394F28}">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FF25504C-D4AB-404D-946A-48DFCEAA6B68}">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01B2B9B3-44D7-4076-BE3B-81E9C66BB563}">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3DED1D50-010D-4DEE-8B82-51C97A2B4A62}">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17790896-C30D-479A-B88C-FCC749E991BB}">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CAC6D35F-D8F3-42E3-AC96-E1CE4206824B}">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1" authorId="11" shapeId="0" xr:uid="{E52BE239-58B6-4E8F-9D7B-246CABB5E4A8}">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tc={CE134674-1B4D-43FD-AD6D-EF6362BA4A7C}</author>
    <author>tc={20EE62AC-B699-44A4-908D-F86445128CAB}</author>
    <author>tc={5355FACC-7A16-4D93-B0F0-41D663B91F98}</author>
    <author>tc={1505B125-4BFD-457F-9085-CE608DB946F5}</author>
    <author>tc={3E9E43E3-9503-4D19-A68E-953787CD9FB4}</author>
    <author>tc={2DF82E8A-92FE-477F-99AF-A27B8FF8FC5F}</author>
    <author>tc={102A5A71-2704-41AA-8D9F-37028BDE7EE3}</author>
    <author>tc={16CF5D68-4108-4D8B-B7E1-221E0BB695B3}</author>
    <author>tc={1902C7FC-AAB3-47EE-90C2-C28ECA1983FF}</author>
    <author>tc={1DBB3831-4A8C-4981-8F0F-961AA9F0EDA3}</author>
    <author>tc={1CC478A4-8FE6-4113-BD4A-3D971E1B0051}</author>
    <author>tc={0D5630C3-99E5-4096-9C13-18562D4411CF}</author>
  </authors>
  <commentList>
    <comment ref="B1" authorId="0" shapeId="0" xr:uid="{CE134674-1B4D-43FD-AD6D-EF6362BA4A7C}">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20EE62AC-B699-44A4-908D-F86445128CAB}">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5355FACC-7A16-4D93-B0F0-41D663B91F98}">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1505B125-4BFD-457F-9085-CE608DB946F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3E9E43E3-9503-4D19-A68E-953787CD9FB4}">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DF82E8A-92FE-477F-99AF-A27B8FF8FC5F}">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102A5A71-2704-41AA-8D9F-37028BDE7EE3}">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16CF5D68-4108-4D8B-B7E1-221E0BB695B3}">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1902C7FC-AAB3-47EE-90C2-C28ECA1983FF}">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1DBB3831-4A8C-4981-8F0F-961AA9F0EDA3}">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CC478A4-8FE6-4113-BD4A-3D971E1B0051}">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0D5630C3-99E5-4096-9C13-18562D4411C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tc={F020AFB9-E7B6-4636-B3BB-48C096E2A927}</author>
    <author>tc={934EFEE3-911D-4CBF-BAD2-1C5A38FD0D98}</author>
    <author>tc={07D4098C-798F-4782-BE8E-94065D8A5476}</author>
    <author>tc={8D93B233-9D0A-4C4D-89DA-5318CF086D61}</author>
    <author>tc={A961EA03-92FE-4078-86FA-940FE971609B}</author>
    <author>tc={D2718BA9-FAC5-48C9-A3B4-03AFA2ED4D3D}</author>
    <author>tc={B66B93BA-D55F-44B2-A813-C7A0C853345B}</author>
    <author>tc={BF53904D-FC4B-4AFA-9C84-FCDE396D9199}</author>
    <author>tc={46BC6C0B-C958-4DD4-8398-FB954C589296}</author>
    <author>tc={E2714391-48DF-453E-8BD5-0E00DAA09E07}</author>
    <author>tc={0833FEB6-099C-4C52-8A83-2BB752B57AEC}</author>
    <author>tc={AE0151E0-F4C0-417A-B0A5-EA991D54BAA8}</author>
  </authors>
  <commentList>
    <comment ref="B1" authorId="0" shapeId="0" xr:uid="{F020AFB9-E7B6-4636-B3BB-48C096E2A927}">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934EFEE3-911D-4CBF-BAD2-1C5A38FD0D98}">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07D4098C-798F-4782-BE8E-94065D8A5476}">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8D93B233-9D0A-4C4D-89DA-5318CF086D6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A961EA03-92FE-4078-86FA-940FE971609B}">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D2718BA9-FAC5-48C9-A3B4-03AFA2ED4D3D}">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B66B93BA-D55F-44B2-A813-C7A0C853345B}">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BF53904D-FC4B-4AFA-9C84-FCDE396D9199}">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46BC6C0B-C958-4DD4-8398-FB954C58929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E2714391-48DF-453E-8BD5-0E00DAA09E07}">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0833FEB6-099C-4C52-8A83-2BB752B57AE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9" authorId="11" shapeId="0" xr:uid="{AE0151E0-F4C0-417A-B0A5-EA991D54BAA8}">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tc={8DB9941E-D876-43A8-BA60-FF81C7DBE29F}</author>
    <author>tc={15745CEF-17FB-4230-983E-D9420E7376D7}</author>
    <author>tc={B6B76EE3-6146-4372-9C07-25A3FDE489AB}</author>
    <author>tc={D3D6B0D4-ACDF-4021-8B8A-99942C6624BF}</author>
    <author>tc={79C43E78-F9C2-456C-9531-D87FF2F03218}</author>
    <author>tc={3D72D3C1-1038-401F-BC68-226B6D3F9481}</author>
    <author>tc={943F5BB0-5B54-4625-8118-76FC1C7A77D6}</author>
    <author>tc={0ADD5647-8293-479E-9800-6A1E81A64353}</author>
    <author>tc={E4218B60-AEDD-49A2-870A-D5ED9BBE6C04}</author>
    <author>tc={88FCD0DF-4740-41EB-BBEB-AF25983E5120}</author>
    <author>tc={8376A8D9-39EB-4AB8-9908-902C2D9145D0}</author>
    <author>tc={3070B4A8-4A51-4B6A-BB7A-B404BE3DA153}</author>
  </authors>
  <commentList>
    <comment ref="B1" authorId="0" shapeId="0" xr:uid="{8DB9941E-D876-43A8-BA60-FF81C7DBE29F}">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15745CEF-17FB-4230-983E-D9420E7376D7}">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B6B76EE3-6146-4372-9C07-25A3FDE489AB}">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D3D6B0D4-ACDF-4021-8B8A-99942C6624BF}">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79C43E78-F9C2-456C-9531-D87FF2F03218}">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3D72D3C1-1038-401F-BC68-226B6D3F9481}">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943F5BB0-5B54-4625-8118-76FC1C7A77D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0ADD5647-8293-479E-9800-6A1E81A64353}">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E4218B60-AEDD-49A2-870A-D5ED9BBE6C04}">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88FCD0DF-4740-41EB-BBEB-AF25983E5120}">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8376A8D9-39EB-4AB8-9908-902C2D9145D0}">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3070B4A8-4A51-4B6A-BB7A-B404BE3DA153}">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tc={92FD8068-3C3F-4B18-AFD0-789FD4E87F3D}</author>
    <author>tc={34BFD353-20A4-40EE-8ED8-16114B705E42}</author>
    <author>tc={94C996E8-8A22-4949-A04E-2D7F052F217A}</author>
    <author>tc={59A007E9-F34E-4988-A4CA-AE6F99580794}</author>
    <author>tc={E13FE1EE-30EB-48AB-B6AE-A76603D2F62A}</author>
    <author>tc={B439634C-A48E-4500-A182-79B13395C873}</author>
    <author>tc={CF54C7A8-58ED-4B55-AFE6-76C421C2E360}</author>
    <author>tc={1BC947AA-1C9D-4751-8CFD-048F23E28AB5}</author>
    <author>tc={FB9262BF-4715-4898-85B8-857297E3D2B6}</author>
    <author>tc={42C5146C-A615-45ED-842A-8A4A9630A3CF}</author>
    <author>tc={9B6CFE7E-10BB-451F-8240-F6A9642C4B4F}</author>
  </authors>
  <commentList>
    <comment ref="B1" authorId="0" shapeId="0" xr:uid="{92FD8068-3C3F-4B18-AFD0-789FD4E87F3D}">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34BFD353-20A4-40EE-8ED8-16114B705E42}">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94C996E8-8A22-4949-A04E-2D7F052F217A}">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59A007E9-F34E-4988-A4CA-AE6F99580794}">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E13FE1EE-30EB-48AB-B6AE-A76603D2F62A}">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B439634C-A48E-4500-A182-79B13395C873}">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F54C7A8-58ED-4B55-AFE6-76C421C2E360}">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1BC947AA-1C9D-4751-8CFD-048F23E28AB5}">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FB9262BF-4715-4898-85B8-857297E3D2B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42C5146C-A615-45ED-842A-8A4A9630A3CF}">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9B6CFE7E-10BB-451F-8240-F6A9642C4B4F}">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tc={E6572D48-88CA-4C39-8EDC-491962453882}</author>
    <author>tc={99F33076-17E6-4219-B4FB-B783463ED7C1}</author>
    <author>tc={AE870DEA-FEA3-4A51-8290-1EA71FB1D79B}</author>
    <author>tc={44F7C7E0-7FF5-4AE5-B642-EB3A2D2A9FC0}</author>
    <author>tc={EB60F8D6-20B9-418B-9E80-89C6CB7F40D7}</author>
    <author>tc={77129EBD-86F0-4943-86B6-5BAE7E270123}</author>
    <author>tc={F88D988E-3B47-4550-B4F1-A6EF98FBC7D9}</author>
    <author>tc={EAC978C8-1C91-4367-8AB6-16581A88D914}</author>
    <author>tc={7735F315-64B3-454F-8669-9FCDF17BE0B8}</author>
    <author>tc={2556155A-B9BE-46BA-9204-CC3745E27772}</author>
    <author>tc={B9407D60-EC90-44EF-8A3A-D0470963E012}</author>
    <author>tc={FA32C4DC-A9B3-4553-AC05-BD21578BFE77}</author>
    <author>tc={9F6B33A6-23E5-475E-8534-8CF699B1D439}</author>
    <author>tc={1F1F401F-5632-4258-AF8A-E7173C5C4FEC}</author>
  </authors>
  <commentList>
    <comment ref="B1" authorId="0" shapeId="0" xr:uid="{E6572D48-88CA-4C39-8EDC-491962453882}">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99F33076-17E6-4219-B4FB-B783463ED7C1}">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AE870DEA-FEA3-4A51-8290-1EA71FB1D79B}">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44F7C7E0-7FF5-4AE5-B642-EB3A2D2A9FC0}">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EB60F8D6-20B9-418B-9E80-89C6CB7F40D7}">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77129EBD-86F0-4943-86B6-5BAE7E270123}">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F88D988E-3B47-4550-B4F1-A6EF98FBC7D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EAC978C8-1C91-4367-8AB6-16581A88D914}">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7735F315-64B3-454F-8669-9FCDF17BE0B8}">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2556155A-B9BE-46BA-9204-CC3745E27772}">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B9407D60-EC90-44EF-8A3A-D0470963E012}">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2" authorId="11" shapeId="0" xr:uid="{FA32C4DC-A9B3-4553-AC05-BD21578BFE77}">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D12" authorId="12" shapeId="0" xr:uid="{9F6B33A6-23E5-475E-8534-8CF699B1D439}">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E12" authorId="13" shapeId="0" xr:uid="{1F1F401F-5632-4258-AF8A-E7173C5C4FEC}">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tc={3F61792A-3E5D-4678-BF68-FD722A205A3F}</author>
    <author>tc={09DBB4CF-8CC9-4BAC-A431-78C07692C622}</author>
    <author>tc={D39FF091-2931-44C1-ACF4-06A902B83A91}</author>
    <author>tc={DB346D8E-547B-4E3C-BFFB-7FA295584AEC}</author>
    <author>tc={C6938D82-4DB9-4764-BB08-1E9A7A231F72}</author>
    <author>tc={6DBB329C-DBB4-4E53-B56F-BEE8CBDF9B63}</author>
    <author>tc={7D0F812D-C413-4EA5-9014-4F8634B3CE7A}</author>
    <author>tc={E4E1BF67-3E35-475E-97E2-C14C56B4D84B}</author>
    <author>tc={A908B563-ABF3-45E2-9964-CEC286CB11A3}</author>
    <author>tc={DB834924-545C-4517-8E56-3F112347CFA9}</author>
    <author>tc={97EB9055-524D-41BE-AF1D-A866F72704AE}</author>
    <author>tc={A2646A22-45BC-4CAB-B8FE-A9A6728BCE86}</author>
  </authors>
  <commentList>
    <comment ref="B1" authorId="0" shapeId="0" xr:uid="{3F61792A-3E5D-4678-BF68-FD722A205A3F}">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09DBB4CF-8CC9-4BAC-A431-78C07692C622}">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D39FF091-2931-44C1-ACF4-06A902B83A91}">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DB346D8E-547B-4E3C-BFFB-7FA295584AEC}">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C6938D82-4DB9-4764-BB08-1E9A7A231F72}">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6DBB329C-DBB4-4E53-B56F-BEE8CBDF9B63}">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D0F812D-C413-4EA5-9014-4F8634B3CE7A}">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E4E1BF67-3E35-475E-97E2-C14C56B4D84B}">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A908B563-ABF3-45E2-9964-CEC286CB11A3}">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DB834924-545C-4517-8E56-3F112347CFA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97EB9055-524D-41BE-AF1D-A866F72704AE}">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A2646A22-45BC-4CAB-B8FE-A9A6728BCE86}">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tc={039BFCBA-8114-4AB4-9DAF-2B9FF4BBF72D}</author>
    <author>tc={4B0274FE-53F2-4DA6-9502-3DC524691FE6}</author>
    <author>tc={552E2EF1-BCD7-4508-B634-EB35B393ED54}</author>
    <author>tc={78F0BC24-1EED-4B05-B398-C36656375B66}</author>
    <author>tc={421F8D4D-D9E6-47E7-A1B9-5C7429A5EF2E}</author>
    <author>tc={20928638-FBCB-43C8-9F92-261CE461937B}</author>
    <author>tc={90A18BC9-9533-49AB-9D41-1D68C9AC53E3}</author>
    <author>tc={A8A9E37F-A0FC-4B01-BBF0-AEC7F852959D}</author>
    <author>tc={D28E3279-8219-4B35-9DCF-20EEFF6ABEFA}</author>
    <author>tc={AA977260-8BDA-4C3F-98FF-B729C3E4C003}</author>
    <author>tc={E096D728-E685-403A-93DD-A83DFE9828FD}</author>
    <author>tc={271BFF1C-61EB-4C97-8455-908B5A96B169}</author>
  </authors>
  <commentList>
    <comment ref="B1" authorId="0" shapeId="0" xr:uid="{039BFCBA-8114-4AB4-9DAF-2B9FF4BBF72D}">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4B0274FE-53F2-4DA6-9502-3DC524691FE6}">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552E2EF1-BCD7-4508-B634-EB35B393ED54}">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78F0BC24-1EED-4B05-B398-C36656375B66}">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421F8D4D-D9E6-47E7-A1B9-5C7429A5EF2E}">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0928638-FBCB-43C8-9F92-261CE461937B}">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90A18BC9-9533-49AB-9D41-1D68C9AC53E3}">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A8A9E37F-A0FC-4B01-BBF0-AEC7F852959D}">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D28E3279-8219-4B35-9DCF-20EEFF6ABEFA}">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AA977260-8BDA-4C3F-98FF-B729C3E4C003}">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E096D728-E685-403A-93DD-A83DFE9828F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1" authorId="11" shapeId="0" xr:uid="{271BFF1C-61EB-4C97-8455-908B5A96B169}">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tc={0BCA5074-AD99-4023-AA49-7997AF8D0FCF}</author>
    <author>tc={937463FD-9525-479F-8CE7-EE5C6AA9E4DD}</author>
    <author>tc={73A506C1-8DA7-4234-B485-9BFC7847BC5C}</author>
    <author>tc={E5512781-6586-4EA4-8309-800BAC6953E6}</author>
    <author>tc={6994BC35-F08E-4B66-8DF3-E01B326788AB}</author>
    <author>tc={40F448D0-27E4-42D2-8854-D4AD553FB563}</author>
    <author>tc={67A16B9E-DC19-4629-9322-E36ED9D3FEB1}</author>
    <author>tc={8C0BB74A-7834-471D-A39A-A47DE1C15D54}</author>
    <author>tc={5846B170-241A-4BED-A5D0-9030C87A7EEA}</author>
    <author>tc={636D8010-FF53-4275-AB9F-BFBA573359D1}</author>
    <author>tc={2011E022-382A-49BA-93DD-AEEEFA16C839}</author>
    <author>tc={EDECEFBB-A6A8-4F8D-81C0-6B1AAF1A5DC8}</author>
  </authors>
  <commentList>
    <comment ref="B1" authorId="0" shapeId="0" xr:uid="{0BCA5074-AD99-4023-AA49-7997AF8D0FCF}">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937463FD-9525-479F-8CE7-EE5C6AA9E4DD}">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73A506C1-8DA7-4234-B485-9BFC7847BC5C}">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E5512781-6586-4EA4-8309-800BAC6953E6}">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6994BC35-F08E-4B66-8DF3-E01B326788AB}">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40F448D0-27E4-42D2-8854-D4AD553FB563}">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67A16B9E-DC19-4629-9322-E36ED9D3FEB1}">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8C0BB74A-7834-471D-A39A-A47DE1C15D54}">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5846B170-241A-4BED-A5D0-9030C87A7EEA}">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636D8010-FF53-4275-AB9F-BFBA573359D1}">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2011E022-382A-49BA-93DD-AEEEFA16C839}">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EDECEFBB-A6A8-4F8D-81C0-6B1AAF1A5DC8}">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tc={DA66B80A-9F6F-4614-B152-F87CD08A6A01}</author>
    <author>tc={6EF6DF9D-C389-4260-BB2A-B53446506124}</author>
    <author>tc={3BB02A41-4F55-47B5-BCA2-14B70A8DE06A}</author>
    <author>tc={C9E53AD9-C983-4F4F-938B-054621426535}</author>
    <author>tc={5BF9AD1E-8AD2-4613-83C0-9F921277F719}</author>
    <author>tc={9D87E679-72CD-45E5-B382-ED0C96467ECD}</author>
    <author>tc={C4D0F19F-0232-4461-9824-0C4126250A72}</author>
    <author>tc={4491F104-8402-4A25-BD7C-A1FD95B860B1}</author>
    <author>tc={01DC6C11-C5B8-4885-8A8C-5039580DF15D}</author>
    <author>tc={9A8CE029-6965-40EF-B8FE-D9296640BE45}</author>
    <author>tc={CE5A326F-5651-4157-AADA-323D4F7F73FC}</author>
    <author>tc={0E89E9A1-C6BE-49AC-A621-E3CF85D246CE}</author>
  </authors>
  <commentList>
    <comment ref="B1" authorId="0" shapeId="0" xr:uid="{DA66B80A-9F6F-4614-B152-F87CD08A6A01}">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6EF6DF9D-C389-4260-BB2A-B53446506124}">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3BB02A41-4F55-47B5-BCA2-14B70A8DE06A}">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C9E53AD9-C983-4F4F-938B-05462142653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5BF9AD1E-8AD2-4613-83C0-9F921277F719}">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9D87E679-72CD-45E5-B382-ED0C96467ECD}">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4D0F19F-0232-4461-9824-0C4126250A72}">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4491F104-8402-4A25-BD7C-A1FD95B860B1}">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01DC6C11-C5B8-4885-8A8C-5039580DF15D}">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9A8CE029-6965-40EF-B8FE-D9296640BE45}">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CE5A326F-5651-4157-AADA-323D4F7F73F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0E89E9A1-C6BE-49AC-A621-E3CF85D246CE}">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tc={63289011-3EBF-4A52-8182-016FB709A40B}</author>
    <author>tc={EF5E7FB8-3EF1-4A75-9056-5DF76FE9780F}</author>
    <author>tc={D5CD9C78-FA3F-41DA-90BF-89636956F93A}</author>
    <author>tc={FBDFFBAE-4BE2-4EE9-BBE7-6BD6FBFE65E7}</author>
    <author>tc={4620D764-C033-41CB-8439-E28DBFF53137}</author>
    <author>tc={B412C5A8-CBBF-4577-A232-A47EF0AD5E58}</author>
    <author>tc={7A35E4E8-CE0E-4E27-8496-BA66C9C221B9}</author>
    <author>tc={9FDCF238-D6EC-49BF-9067-2DF6E6585E76}</author>
    <author>tc={517265FB-4D81-46F2-8233-0550D14616F6}</author>
    <author>tc={8811477B-8F65-44A2-9E70-F18434CBF65F}</author>
    <author>tc={3FFF2D88-543A-4C96-9773-0736E64158B1}</author>
    <author>tc={B20953CB-ADCE-415D-9F05-4CCE2CA0DF3C}</author>
  </authors>
  <commentList>
    <comment ref="B1" authorId="0" shapeId="0" xr:uid="{63289011-3EBF-4A52-8182-016FB709A40B}">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EF5E7FB8-3EF1-4A75-9056-5DF76FE9780F}">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D5CD9C78-FA3F-41DA-90BF-89636956F93A}">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FBDFFBAE-4BE2-4EE9-BBE7-6BD6FBFE65E7}">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4620D764-C033-41CB-8439-E28DBFF53137}">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B412C5A8-CBBF-4577-A232-A47EF0AD5E58}">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A35E4E8-CE0E-4E27-8496-BA66C9C221B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9FDCF238-D6EC-49BF-9067-2DF6E6585E76}">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517265FB-4D81-46F2-8233-0550D14616F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8811477B-8F65-44A2-9E70-F18434CBF65F}">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3FFF2D88-543A-4C96-9773-0736E64158B1}">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1" authorId="11" shapeId="0" xr:uid="{B20953CB-ADCE-415D-9F05-4CCE2CA0DF3C}">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Michelle Smith</author>
  </authors>
  <commentList>
    <comment ref="C5" authorId="0" shapeId="0" xr:uid="{E3E511AF-2DBF-4C1B-A85B-02091710AE67}">
      <text>
        <r>
          <rPr>
            <b/>
            <sz val="9"/>
            <color indexed="81"/>
            <rFont val="Tahoma"/>
            <charset val="1"/>
          </rPr>
          <t>Michelle Smith:</t>
        </r>
        <r>
          <rPr>
            <sz val="9"/>
            <color indexed="81"/>
            <rFont val="Tahoma"/>
            <charset val="1"/>
          </rPr>
          <t xml:space="preserve">
11th of the month (Natwest); 12th of the month (Barclaycard)</t>
        </r>
      </text>
    </comment>
    <comment ref="E5" authorId="0" shapeId="0" xr:uid="{CDE484EF-77A4-4C39-A9A0-9DCC8E748DF1}">
      <text>
        <r>
          <rPr>
            <b/>
            <sz val="9"/>
            <color indexed="81"/>
            <rFont val="Tahoma"/>
            <charset val="1"/>
          </rPr>
          <t>Michelle Smith:</t>
        </r>
        <r>
          <rPr>
            <sz val="9"/>
            <color indexed="81"/>
            <rFont val="Tahoma"/>
            <charset val="1"/>
          </rPr>
          <t xml:space="preserve">
10th of the month (Natwest); 11th of the month (Barclaycard)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tc={91BE833D-7F2D-4409-91F0-08B6419B23BF}</author>
    <author>tc={4C0452E1-41FB-4EE6-AEC5-B87324CA6B4A}</author>
    <author>tc={B8D783AF-688C-444F-8700-F4FAC94E7780}</author>
    <author>tc={5001B532-2880-43FC-A29B-BD99E71A4803}</author>
    <author>tc={80DA43DB-335B-4E4B-A2AB-B064C525F431}</author>
    <author>tc={F486E4DE-AFA0-4E6A-80BC-D6ADDFD6E64F}</author>
    <author>tc={9BEB4CDD-DD4F-4541-889C-2C2AAE5727BA}</author>
    <author>tc={04FB4BA2-91EE-41AB-A5FC-5B443708C9D0}</author>
    <author>tc={47808B9D-EA5C-4646-AEE1-1836ED95F692}</author>
    <author>tc={B2599CBF-96B6-44E2-8828-E1548D8B3B4B}</author>
    <author>tc={0656E085-73D3-44A3-AFBB-F4710E043AB3}</author>
    <author>tc={E3C98A78-7CFA-4659-A5F7-AFB9C3ED30C3}</author>
  </authors>
  <commentList>
    <comment ref="B1" authorId="0" shapeId="0" xr:uid="{91BE833D-7F2D-4409-91F0-08B6419B23BF}">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4C0452E1-41FB-4EE6-AEC5-B87324CA6B4A}">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B8D783AF-688C-444F-8700-F4FAC94E7780}">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5001B532-2880-43FC-A29B-BD99E71A4803}">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80DA43DB-335B-4E4B-A2AB-B064C525F431}">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F486E4DE-AFA0-4E6A-80BC-D6ADDFD6E64F}">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9BEB4CDD-DD4F-4541-889C-2C2AAE5727BA}">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04FB4BA2-91EE-41AB-A5FC-5B443708C9D0}">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47808B9D-EA5C-4646-AEE1-1836ED95F692}">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B2599CBF-96B6-44E2-8828-E1548D8B3B4B}">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0656E085-73D3-44A3-AFBB-F4710E043AB3}">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2" authorId="11" shapeId="0" xr:uid="{E3C98A78-7CFA-4659-A5F7-AFB9C3ED30C3}">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sharedStrings.xml><?xml version="1.0" encoding="utf-8"?>
<sst xmlns="http://schemas.openxmlformats.org/spreadsheetml/2006/main" count="1065" uniqueCount="238">
  <si>
    <t>CARD:</t>
  </si>
  <si>
    <t>USER:</t>
  </si>
  <si>
    <t xml:space="preserve">Dates Covered </t>
  </si>
  <si>
    <t>from:</t>
  </si>
  <si>
    <t>to:</t>
  </si>
  <si>
    <t xml:space="preserve">Date </t>
  </si>
  <si>
    <t>VAT</t>
  </si>
  <si>
    <t>Gross</t>
  </si>
  <si>
    <t>Manual VAT</t>
  </si>
  <si>
    <t>Net</t>
  </si>
  <si>
    <t>Account Code</t>
  </si>
  <si>
    <t>Description</t>
  </si>
  <si>
    <t>Supplier</t>
  </si>
  <si>
    <t>Merchant Category</t>
  </si>
  <si>
    <t>Code</t>
  </si>
  <si>
    <t>Amount</t>
  </si>
  <si>
    <t>Override</t>
  </si>
  <si>
    <t>S, E, Z, O</t>
  </si>
  <si>
    <t>£</t>
  </si>
  <si>
    <t>O</t>
  </si>
  <si>
    <t>Amazon</t>
  </si>
  <si>
    <t>Z</t>
  </si>
  <si>
    <t>Totals</t>
  </si>
  <si>
    <t>VAT indicators</t>
  </si>
  <si>
    <t>E</t>
  </si>
  <si>
    <t>Exempt</t>
  </si>
  <si>
    <t>Outside Scope</t>
  </si>
  <si>
    <t>S</t>
  </si>
  <si>
    <t>Standard Rated</t>
  </si>
  <si>
    <t>Zero Rated</t>
  </si>
  <si>
    <t>CORPORATE CARD</t>
  </si>
  <si>
    <t>Mrs Rita Hall</t>
  </si>
  <si>
    <t>Order</t>
  </si>
  <si>
    <t>No</t>
  </si>
  <si>
    <t>eg: Name, Item, event &amp; venue,</t>
  </si>
  <si>
    <t>PA</t>
  </si>
  <si>
    <t>CC</t>
  </si>
  <si>
    <t>AC</t>
  </si>
  <si>
    <t>JOB</t>
  </si>
  <si>
    <t>CF2149</t>
  </si>
  <si>
    <t>CISM Review 2011 Manual &amp; Q &amp; As</t>
  </si>
  <si>
    <t>itgovernance</t>
  </si>
  <si>
    <t>VAT only on shipping</t>
  </si>
  <si>
    <t>CF2158</t>
  </si>
  <si>
    <t>Battery for Phone</t>
  </si>
  <si>
    <t>CF2165</t>
  </si>
  <si>
    <t>Gliders for DB</t>
  </si>
  <si>
    <t>Style Direct Furniture</t>
  </si>
  <si>
    <t>CF2185</t>
  </si>
  <si>
    <t>ICT Subscription to web Site</t>
  </si>
  <si>
    <t>Experts Exchange USA</t>
  </si>
  <si>
    <t>CF2141</t>
  </si>
  <si>
    <t>Accomodation for xyz, 3 nights</t>
  </si>
  <si>
    <t>Travelodge</t>
  </si>
  <si>
    <t>CF2156</t>
  </si>
  <si>
    <t>LPT renewal fees</t>
  </si>
  <si>
    <t>EC-Council Int. Ltd  USA</t>
  </si>
  <si>
    <t>CF2143</t>
  </si>
  <si>
    <t>New Book for xyz</t>
  </si>
  <si>
    <t>CF2167</t>
  </si>
  <si>
    <t>Xyz - Rail Fare - to abc</t>
  </si>
  <si>
    <t>South Western Trains</t>
  </si>
  <si>
    <t>CF2137</t>
  </si>
  <si>
    <t>30 sheets foam board</t>
  </si>
  <si>
    <t>The Foamboard Store</t>
  </si>
  <si>
    <t>cc</t>
  </si>
  <si>
    <t>GL</t>
  </si>
  <si>
    <t>20.07.17</t>
  </si>
  <si>
    <t>21.07.17</t>
  </si>
  <si>
    <t>26.07.17</t>
  </si>
  <si>
    <t>o</t>
  </si>
  <si>
    <t>15.07.17</t>
  </si>
  <si>
    <t>s</t>
  </si>
  <si>
    <t>29.07.17</t>
  </si>
  <si>
    <t>31.07.17</t>
  </si>
  <si>
    <t>04.08.17</t>
  </si>
  <si>
    <t>z</t>
  </si>
  <si>
    <t>gross</t>
  </si>
  <si>
    <t xml:space="preserve">vat </t>
  </si>
  <si>
    <t>net</t>
  </si>
  <si>
    <t>standard</t>
  </si>
  <si>
    <t>outside</t>
  </si>
  <si>
    <t>x=zero</t>
  </si>
  <si>
    <t>Theatre</t>
  </si>
  <si>
    <t>R</t>
  </si>
  <si>
    <t>Facebook</t>
  </si>
  <si>
    <t>JWS</t>
  </si>
  <si>
    <t>Barclaycard - Procurement Card</t>
  </si>
  <si>
    <t>Housing</t>
  </si>
  <si>
    <t>FRONT</t>
  </si>
  <si>
    <t>Spotify</t>
  </si>
  <si>
    <t>iStock</t>
  </si>
  <si>
    <t>Google</t>
  </si>
  <si>
    <t>Monthly Spotify</t>
  </si>
  <si>
    <t>Card Type:</t>
  </si>
  <si>
    <t>Cardholder:</t>
  </si>
  <si>
    <t>Statement period</t>
  </si>
  <si>
    <t>Please record details of all transactions made in the statement period and ensure they match the transactions on your statement (and the total amount agrees to the total on your statement)</t>
  </si>
  <si>
    <t>Transaction date</t>
  </si>
  <si>
    <t>General Ledger Code</t>
  </si>
  <si>
    <t>SHBC Department  incurring the expenditure</t>
  </si>
  <si>
    <t>Description of the expenditure</t>
  </si>
  <si>
    <t>Supplier name</t>
  </si>
  <si>
    <t>Made up of cost centre and detail code and optionally classification code (separated by a /)</t>
  </si>
  <si>
    <t>Total:</t>
  </si>
  <si>
    <t>VAT codes:</t>
  </si>
  <si>
    <t>Standard rate (20%)</t>
  </si>
  <si>
    <t>Reduced rate (5%)</t>
  </si>
  <si>
    <t>Wilko</t>
  </si>
  <si>
    <t>Miscellaneous / Other</t>
  </si>
  <si>
    <t>Telecommunications services</t>
  </si>
  <si>
    <t>Print and advertising</t>
  </si>
  <si>
    <t>Training and educational</t>
  </si>
  <si>
    <t>00510</t>
  </si>
  <si>
    <t>Greenspace</t>
  </si>
  <si>
    <t>140/00140/3001</t>
  </si>
  <si>
    <t>Parking Services</t>
  </si>
  <si>
    <t>Vehicle Tax</t>
  </si>
  <si>
    <t>DVLA</t>
  </si>
  <si>
    <t>Vehicles, servicing and spares</t>
  </si>
  <si>
    <t>140/00140/4020</t>
  </si>
  <si>
    <t xml:space="preserve">Mobile hine case and screen protector </t>
  </si>
  <si>
    <t>Igadeget</t>
  </si>
  <si>
    <t>Car Parking</t>
  </si>
  <si>
    <t>HR</t>
  </si>
  <si>
    <t>General retail and wholesale</t>
  </si>
  <si>
    <t>Facilities</t>
  </si>
  <si>
    <t>JWS Communications and Engagement</t>
  </si>
  <si>
    <t>Stock image database subscription</t>
  </si>
  <si>
    <t>JWS - SBM</t>
  </si>
  <si>
    <t>JWS - Comms</t>
  </si>
  <si>
    <t>Google Ads</t>
  </si>
  <si>
    <t>500/4202</t>
  </si>
  <si>
    <t>Wall murals</t>
  </si>
  <si>
    <t>Wallsauce</t>
  </si>
  <si>
    <t>Office stationery, equipment and supplies</t>
  </si>
  <si>
    <t>Finance</t>
  </si>
  <si>
    <t>I&amp;D</t>
  </si>
  <si>
    <t>Fittings</t>
  </si>
  <si>
    <t>Legal</t>
  </si>
  <si>
    <t>Stationery</t>
  </si>
  <si>
    <t>Ryman</t>
  </si>
  <si>
    <t>448/4005</t>
  </si>
  <si>
    <t>Civic Events</t>
  </si>
  <si>
    <t>Photobook - gift for outgoing Mayor, Cllr H Whitcroft</t>
  </si>
  <si>
    <t>SnapfishUK</t>
  </si>
  <si>
    <t>112/4014</t>
  </si>
  <si>
    <t>Replacement Covers for Photo Frames</t>
  </si>
  <si>
    <t>UK Point of Sale</t>
  </si>
  <si>
    <t>449/4009</t>
  </si>
  <si>
    <t>Comedy Festival</t>
  </si>
  <si>
    <t>Wristbands</t>
  </si>
  <si>
    <t>EventGroove</t>
  </si>
  <si>
    <t>Miscellaneous industrial / commercial supplies</t>
  </si>
  <si>
    <t>112/4207</t>
  </si>
  <si>
    <t>Facebook Marketing</t>
  </si>
  <si>
    <t>110/4020</t>
  </si>
  <si>
    <t>Padlock for Blue Room</t>
  </si>
  <si>
    <t>Robert Dyas</t>
  </si>
  <si>
    <t>First aid box</t>
  </si>
  <si>
    <t>Firstaid.co.uk</t>
  </si>
  <si>
    <t>Medical supplies and services</t>
  </si>
  <si>
    <t>11BAR</t>
  </si>
  <si>
    <t>Milk for Bar service</t>
  </si>
  <si>
    <t>Sainsburys</t>
  </si>
  <si>
    <t>5 LED ceiling panel lights</t>
  </si>
  <si>
    <t>PanelHut</t>
  </si>
  <si>
    <t xml:space="preserve">Theatre </t>
  </si>
  <si>
    <t xml:space="preserve">Department </t>
  </si>
  <si>
    <t xml:space="preserve">of </t>
  </si>
  <si>
    <t xml:space="preserve">incurring the </t>
  </si>
  <si>
    <t>Summary of the purpose of the expenditure</t>
  </si>
  <si>
    <t>e.g. computers, software etc</t>
  </si>
  <si>
    <t>Transaction</t>
  </si>
  <si>
    <t>CCentre</t>
  </si>
  <si>
    <t>ACode</t>
  </si>
  <si>
    <t>Classification</t>
  </si>
  <si>
    <t>expenditure</t>
  </si>
  <si>
    <t>C05</t>
  </si>
  <si>
    <t xml:space="preserve"> </t>
  </si>
  <si>
    <t>Environment &amp; Community - Housing</t>
  </si>
  <si>
    <t>Stage 1 payment for vehicle crossover application</t>
  </si>
  <si>
    <t>Surrey CC</t>
  </si>
  <si>
    <t>Statutory Bodies</t>
  </si>
  <si>
    <t>Reduced rated</t>
  </si>
  <si>
    <t>370/4020/37030</t>
  </si>
  <si>
    <t>housing</t>
  </si>
  <si>
    <t>drain cleaner</t>
  </si>
  <si>
    <t>waitrose</t>
  </si>
  <si>
    <t>air bed and pump</t>
  </si>
  <si>
    <t>Dynergy ltd</t>
  </si>
  <si>
    <t>Adobe Subscription - Digital Goods, Applications</t>
  </si>
  <si>
    <t>Adobe</t>
  </si>
  <si>
    <t>Facebook Ads SEP Compost Bins Campaign</t>
  </si>
  <si>
    <t>Facebook Ads SEP Recycling in Surrey Report</t>
  </si>
  <si>
    <t>Inkjet Paper 25 Sheets</t>
  </si>
  <si>
    <t>Ordnance Survey Leisure Ltd</t>
  </si>
  <si>
    <t>Good Practice Guidelines 2018 Edition - Printed</t>
  </si>
  <si>
    <t>The BCI Forum Ltd</t>
  </si>
  <si>
    <t>CIWM Conference for Wilhelmina</t>
  </si>
  <si>
    <t>CIWM</t>
  </si>
  <si>
    <t>JWS - Projects</t>
  </si>
  <si>
    <t>Car Hire</t>
  </si>
  <si>
    <t>Penny car Hire</t>
  </si>
  <si>
    <t>Auto rental</t>
  </si>
  <si>
    <t>Fuel</t>
  </si>
  <si>
    <t>Egham Service Station</t>
  </si>
  <si>
    <t>Automotive fuel</t>
  </si>
  <si>
    <t>Penny Car Hire</t>
  </si>
  <si>
    <t>Env Health</t>
  </si>
  <si>
    <t>SHBC Stamp</t>
  </si>
  <si>
    <t>Get Stamped Ltd</t>
  </si>
  <si>
    <t xml:space="preserve">Replacement Locker Keys </t>
  </si>
  <si>
    <t xml:space="preserve">Replacements Keys </t>
  </si>
  <si>
    <t xml:space="preserve">Replacement Shower Heads </t>
  </si>
  <si>
    <t>Synthetic Bag Filters</t>
  </si>
  <si>
    <t>Filters Direct</t>
  </si>
  <si>
    <t>H&amp;S</t>
  </si>
  <si>
    <t xml:space="preserve">Replacement Defibrillator Pads </t>
  </si>
  <si>
    <t>Defibs.co.uk</t>
  </si>
  <si>
    <t>23.05.23</t>
  </si>
  <si>
    <t>Client Visit - coffee</t>
  </si>
  <si>
    <t>High Cross Barista</t>
  </si>
  <si>
    <t>Family Support Programme</t>
  </si>
  <si>
    <t>Gymnastics membership fee for SH723 - funded by Henry Smith Charity</t>
  </si>
  <si>
    <t>Clubs  / associations / organisations</t>
  </si>
  <si>
    <t>Washing Machine for SH785 funded by Henry Smith Charity</t>
  </si>
  <si>
    <t>AO</t>
  </si>
  <si>
    <t>Family support</t>
  </si>
  <si>
    <t>Receipt for train travel from Guildford to Newbury 22/05/2024</t>
  </si>
  <si>
    <t>Trainline.com</t>
  </si>
  <si>
    <t>Travel - air/rail/road</t>
  </si>
  <si>
    <t>595  4209</t>
  </si>
  <si>
    <t>court claim in contract</t>
  </si>
  <si>
    <t>MOJCTS</t>
  </si>
  <si>
    <t>31.05.23</t>
  </si>
  <si>
    <t>replacement brake pads and labour</t>
  </si>
  <si>
    <t>Isuzu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</si>
</sst>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0000"/>
    <numFmt numFmtId="167" formatCode="[$-409]d\-mmm\-yy;@"/>
  </numFmts>
  <fonts count="21" x14ac:knownFonts="1">
    <font>
      <sz val="10"/>
      <name val="Arial"/>
    </font>
    <font>
      <b/>
      <sz val="10"/>
      <name val="Arial"/>
      <family val="2"/>
    </font>
    <font>
      <sz val="12"/>
      <name val="Times New Roman"/>
      <family val="1"/>
    </font>
    <font>
      <sz val="10"/>
      <name val="Times New Roman"/>
      <family val="1"/>
    </font>
    <font>
      <sz val="9"/>
      <name val="Arial"/>
      <family val="2"/>
    </font>
    <font>
      <sz val="8"/>
      <name val="Arial"/>
      <family val="2"/>
    </font>
    <font>
      <sz val="10"/>
      <name val="Arial"/>
      <family val="2"/>
    </font>
    <font>
      <sz val="11"/>
      <name val="Arial"/>
      <family val="2"/>
    </font>
    <font>
      <sz val="10"/>
      <name val="Times New Roman"/>
      <family val="1"/>
    </font>
    <font>
      <sz val="10"/>
      <color indexed="8"/>
      <name val="Helvetica"/>
    </font>
    <font>
      <b/>
      <sz val="14"/>
      <name val="Arial"/>
      <family val="2"/>
    </font>
    <font>
      <sz val="14"/>
      <name val="Arial"/>
      <family val="2"/>
    </font>
    <font>
      <b/>
      <sz val="9"/>
      <name val="Arial"/>
      <family val="2"/>
    </font>
    <font>
      <sz val="14"/>
      <name val="Times New Roman"/>
      <family val="1"/>
    </font>
    <font>
      <sz val="12"/>
      <name val="Arial"/>
      <family val="2"/>
    </font>
    <font>
      <b/>
      <sz val="12"/>
      <name val="Arial"/>
      <family val="2"/>
    </font>
    <font>
      <sz val="9"/>
      <color indexed="81"/>
      <name val="Tahoma"/>
      <charset val="1"/>
    </font>
    <font>
      <sz val="9"/>
      <name val="Arial"/>
    </font>
    <font>
      <b/>
      <sz val="9"/>
      <color indexed="81"/>
      <name val="Tahoma"/>
      <charset val="1"/>
    </font>
    <font>
      <b/>
      <sz val="9"/>
      <color indexed="81"/>
      <name val="Tahoma"/>
      <family val="2"/>
    </font>
    <font>
      <sz val="9"/>
      <color indexed="81"/>
      <name val="Tahoma"/>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0" tint="-0.14996795556505021"/>
        <bgColor indexed="64"/>
      </patternFill>
    </fill>
  </fills>
  <borders count="50">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5">
    <xf numFmtId="0" fontId="0" fillId="0" borderId="0"/>
    <xf numFmtId="0" fontId="3" fillId="0" borderId="0"/>
    <xf numFmtId="0" fontId="8" fillId="0" borderId="0"/>
    <xf numFmtId="0" fontId="6" fillId="0" borderId="0"/>
    <xf numFmtId="0" fontId="9" fillId="0" borderId="0" applyNumberFormat="0" applyFill="0" applyBorder="0" applyProtection="0">
      <alignment vertical="top" wrapText="1"/>
    </xf>
  </cellStyleXfs>
  <cellXfs count="199">
    <xf numFmtId="0" fontId="0" fillId="0" borderId="0" xfId="0"/>
    <xf numFmtId="0" fontId="0" fillId="0" borderId="1" xfId="0" applyBorder="1"/>
    <xf numFmtId="0" fontId="1" fillId="0" borderId="2" xfId="0" applyFont="1" applyBorder="1"/>
    <xf numFmtId="0" fontId="1" fillId="0" borderId="1" xfId="0" applyFont="1" applyBorder="1"/>
    <xf numFmtId="0" fontId="1" fillId="0" borderId="3" xfId="0" applyFont="1" applyBorder="1"/>
    <xf numFmtId="0" fontId="0" fillId="0" borderId="4" xfId="0" applyBorder="1"/>
    <xf numFmtId="0" fontId="0" fillId="0" borderId="5" xfId="0" applyBorder="1"/>
    <xf numFmtId="0" fontId="1" fillId="0" borderId="6" xfId="0" applyFont="1" applyBorder="1"/>
    <xf numFmtId="0" fontId="1" fillId="0" borderId="0" xfId="0" applyFont="1"/>
    <xf numFmtId="0" fontId="1" fillId="0" borderId="2" xfId="0" applyFont="1" applyBorder="1" applyAlignment="1">
      <alignment horizontal="center" wrapText="1"/>
    </xf>
    <xf numFmtId="0" fontId="1" fillId="0" borderId="7" xfId="0" applyFont="1" applyBorder="1" applyAlignment="1">
      <alignment horizontal="right"/>
    </xf>
    <xf numFmtId="15" fontId="6" fillId="0" borderId="0" xfId="0" applyNumberFormat="1" applyFont="1"/>
    <xf numFmtId="0" fontId="6" fillId="0" borderId="0" xfId="0" applyFont="1"/>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0" fillId="0" borderId="0" xfId="0"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4" fillId="0" borderId="12" xfId="0" applyFont="1" applyBorder="1" applyAlignment="1">
      <alignment horizontal="center"/>
    </xf>
    <xf numFmtId="0" fontId="0" fillId="0" borderId="13" xfId="0" applyBorder="1" applyAlignment="1">
      <alignment horizontal="center"/>
    </xf>
    <xf numFmtId="0" fontId="0" fillId="0" borderId="14" xfId="0" applyBorder="1"/>
    <xf numFmtId="0" fontId="0" fillId="0" borderId="15" xfId="0" applyBorder="1" applyAlignment="1">
      <alignment horizontal="center"/>
    </xf>
    <xf numFmtId="0" fontId="4" fillId="0" borderId="15" xfId="0" applyFont="1" applyBorder="1" applyAlignment="1">
      <alignment horizontal="center"/>
    </xf>
    <xf numFmtId="0" fontId="0" fillId="0" borderId="15" xfId="0" applyBorder="1"/>
    <xf numFmtId="0" fontId="0" fillId="0" borderId="16" xfId="0" applyBorder="1"/>
    <xf numFmtId="0" fontId="0" fillId="0" borderId="17" xfId="0" applyBorder="1" applyProtection="1">
      <protection locked="0"/>
    </xf>
    <xf numFmtId="0" fontId="0" fillId="0" borderId="2" xfId="0" applyBorder="1" applyAlignment="1" applyProtection="1">
      <alignment horizontal="center"/>
      <protection locked="0"/>
    </xf>
    <xf numFmtId="4" fontId="0" fillId="0" borderId="2" xfId="0" applyNumberFormat="1" applyBorder="1" applyProtection="1">
      <protection locked="0"/>
    </xf>
    <xf numFmtId="4" fontId="0" fillId="0" borderId="2" xfId="0" applyNumberFormat="1" applyBorder="1"/>
    <xf numFmtId="164" fontId="2" fillId="0" borderId="2" xfId="1" applyNumberFormat="1" applyFont="1" applyBorder="1" applyAlignment="1" applyProtection="1">
      <alignment horizontal="center"/>
      <protection locked="0"/>
    </xf>
    <xf numFmtId="165" fontId="2" fillId="0" borderId="2" xfId="1" applyNumberFormat="1" applyFont="1" applyBorder="1" applyAlignment="1" applyProtection="1">
      <alignment horizontal="center"/>
      <protection locked="0"/>
    </xf>
    <xf numFmtId="166" fontId="2" fillId="0" borderId="2" xfId="1" applyNumberFormat="1" applyFont="1" applyBorder="1" applyAlignment="1" applyProtection="1">
      <alignment horizontal="center"/>
      <protection locked="0"/>
    </xf>
    <xf numFmtId="166" fontId="2" fillId="0" borderId="2" xfId="1" applyNumberFormat="1" applyFont="1" applyBorder="1" applyAlignment="1">
      <alignment horizontal="center"/>
    </xf>
    <xf numFmtId="164" fontId="2" fillId="0" borderId="2" xfId="1" applyNumberFormat="1" applyFont="1" applyBorder="1" applyAlignment="1">
      <alignment horizontal="center"/>
    </xf>
    <xf numFmtId="4" fontId="0" fillId="0" borderId="18" xfId="0" applyNumberFormat="1" applyBorder="1"/>
    <xf numFmtId="4" fontId="1" fillId="0" borderId="19" xfId="0" applyNumberFormat="1" applyFont="1" applyBorder="1"/>
    <xf numFmtId="0" fontId="0" fillId="0" borderId="18" xfId="0" applyBorder="1"/>
    <xf numFmtId="0" fontId="0" fillId="0" borderId="20" xfId="0" applyBorder="1"/>
    <xf numFmtId="0" fontId="0" fillId="0" borderId="21" xfId="0" applyBorder="1"/>
    <xf numFmtId="0" fontId="0" fillId="0" borderId="22" xfId="0" applyBorder="1"/>
    <xf numFmtId="0" fontId="0" fillId="0" borderId="23" xfId="0" applyBorder="1"/>
    <xf numFmtId="164" fontId="2" fillId="0" borderId="2" xfId="1" applyNumberFormat="1" applyFont="1" applyBorder="1" applyAlignment="1" applyProtection="1">
      <alignment horizontal="left"/>
      <protection locked="0"/>
    </xf>
    <xf numFmtId="0" fontId="0" fillId="0" borderId="18" xfId="0" applyBorder="1" applyAlignment="1">
      <alignment horizontal="left"/>
    </xf>
    <xf numFmtId="0" fontId="0" fillId="0" borderId="24" xfId="0" applyBorder="1" applyAlignment="1">
      <alignment horizontal="left"/>
    </xf>
    <xf numFmtId="167" fontId="1" fillId="0" borderId="2" xfId="0" applyNumberFormat="1" applyFont="1" applyBorder="1" applyAlignment="1" applyProtection="1">
      <alignment horizontal="center"/>
      <protection locked="0"/>
    </xf>
    <xf numFmtId="1" fontId="6" fillId="0" borderId="2" xfId="0" applyNumberFormat="1" applyFont="1" applyBorder="1"/>
    <xf numFmtId="14" fontId="0" fillId="0" borderId="17" xfId="0" applyNumberFormat="1" applyBorder="1" applyProtection="1">
      <protection locked="0"/>
    </xf>
    <xf numFmtId="4" fontId="6" fillId="0" borderId="25" xfId="0" applyNumberFormat="1" applyFont="1" applyBorder="1"/>
    <xf numFmtId="1" fontId="6" fillId="0" borderId="17" xfId="0" applyNumberFormat="1" applyFont="1" applyBorder="1"/>
    <xf numFmtId="0" fontId="1" fillId="0" borderId="25" xfId="0" applyFont="1" applyBorder="1"/>
    <xf numFmtId="0" fontId="1" fillId="0" borderId="7" xfId="0" applyFont="1" applyBorder="1"/>
    <xf numFmtId="4" fontId="0" fillId="0" borderId="0" xfId="0" applyNumberFormat="1"/>
    <xf numFmtId="4" fontId="0" fillId="2" borderId="2" xfId="0" applyNumberFormat="1" applyFill="1" applyBorder="1" applyProtection="1">
      <protection locked="0"/>
    </xf>
    <xf numFmtId="0" fontId="1" fillId="0" borderId="28" xfId="0" applyFont="1" applyBorder="1" applyAlignment="1">
      <alignment horizontal="center"/>
    </xf>
    <xf numFmtId="0" fontId="10" fillId="5" borderId="38" xfId="0" applyFont="1" applyFill="1" applyBorder="1"/>
    <xf numFmtId="0" fontId="11" fillId="0" borderId="1" xfId="0" applyFont="1" applyBorder="1"/>
    <xf numFmtId="0" fontId="10" fillId="0" borderId="1" xfId="0" applyFont="1" applyBorder="1"/>
    <xf numFmtId="0" fontId="11" fillId="0" borderId="0" xfId="0" applyFont="1"/>
    <xf numFmtId="0" fontId="10" fillId="5" borderId="6" xfId="0" applyFont="1" applyFill="1" applyBorder="1"/>
    <xf numFmtId="0" fontId="10" fillId="0" borderId="0" xfId="0" applyFont="1"/>
    <xf numFmtId="0" fontId="10" fillId="5" borderId="42" xfId="0" applyFont="1" applyFill="1" applyBorder="1" applyAlignment="1">
      <alignment horizontal="center" wrapText="1"/>
    </xf>
    <xf numFmtId="0" fontId="10" fillId="5" borderId="44" xfId="0" applyFont="1" applyFill="1" applyBorder="1" applyAlignment="1">
      <alignment horizontal="right"/>
    </xf>
    <xf numFmtId="167" fontId="10" fillId="5" borderId="42" xfId="0" applyNumberFormat="1" applyFont="1" applyFill="1" applyBorder="1" applyAlignment="1" applyProtection="1">
      <alignment horizontal="center"/>
      <protection locked="0"/>
    </xf>
    <xf numFmtId="15" fontId="11" fillId="0" borderId="0" xfId="0" applyNumberFormat="1" applyFont="1"/>
    <xf numFmtId="0" fontId="10" fillId="0" borderId="0" xfId="0" applyFont="1" applyAlignment="1">
      <alignment horizontal="center" wrapText="1"/>
    </xf>
    <xf numFmtId="0" fontId="10" fillId="0" borderId="36" xfId="0" applyFont="1" applyBorder="1" applyAlignment="1">
      <alignment horizontal="center" wrapText="1"/>
    </xf>
    <xf numFmtId="0" fontId="10" fillId="0" borderId="5" xfId="0" applyFont="1" applyBorder="1" applyAlignment="1">
      <alignment horizontal="center" wrapText="1"/>
    </xf>
    <xf numFmtId="0" fontId="10" fillId="0" borderId="42" xfId="0" applyFont="1" applyBorder="1" applyAlignment="1">
      <alignment horizontal="center"/>
    </xf>
    <xf numFmtId="0" fontId="11" fillId="0" borderId="0" xfId="0" applyFont="1" applyAlignment="1">
      <alignment horizontal="center"/>
    </xf>
    <xf numFmtId="0" fontId="10" fillId="0" borderId="12" xfId="0" applyFont="1" applyBorder="1" applyAlignment="1">
      <alignment horizontal="center"/>
    </xf>
    <xf numFmtId="0" fontId="11" fillId="0" borderId="15" xfId="0" applyFont="1" applyBorder="1" applyAlignment="1">
      <alignment horizontal="center"/>
    </xf>
    <xf numFmtId="0" fontId="11" fillId="0" borderId="14" xfId="0" applyFont="1" applyBorder="1"/>
    <xf numFmtId="0" fontId="11" fillId="0" borderId="15" xfId="0" applyFont="1" applyBorder="1"/>
    <xf numFmtId="0" fontId="11" fillId="0" borderId="22" xfId="0" applyFont="1" applyBorder="1"/>
    <xf numFmtId="14" fontId="11" fillId="0" borderId="17" xfId="0" applyNumberFormat="1" applyFont="1" applyBorder="1" applyProtection="1">
      <protection locked="0"/>
    </xf>
    <xf numFmtId="0" fontId="11" fillId="0" borderId="38" xfId="0" applyFont="1" applyBorder="1" applyAlignment="1" applyProtection="1">
      <alignment horizontal="center"/>
      <protection locked="0"/>
    </xf>
    <xf numFmtId="4" fontId="11" fillId="0" borderId="38" xfId="0" applyNumberFormat="1" applyFont="1" applyBorder="1"/>
    <xf numFmtId="0" fontId="11" fillId="0" borderId="37" xfId="0" applyFont="1" applyBorder="1" applyAlignment="1">
      <alignment horizontal="center"/>
    </xf>
    <xf numFmtId="0" fontId="11" fillId="0" borderId="39" xfId="0" applyFont="1" applyBorder="1" applyAlignment="1">
      <alignment horizontal="center"/>
    </xf>
    <xf numFmtId="0" fontId="11" fillId="0" borderId="40" xfId="0" applyFont="1" applyBorder="1" applyAlignment="1">
      <alignment horizontal="center"/>
    </xf>
    <xf numFmtId="164" fontId="13" fillId="0" borderId="38" xfId="2" applyNumberFormat="1" applyFont="1" applyBorder="1" applyAlignment="1">
      <alignment horizontal="center"/>
    </xf>
    <xf numFmtId="164" fontId="13" fillId="0" borderId="38" xfId="2" applyNumberFormat="1" applyFont="1" applyBorder="1" applyAlignment="1" applyProtection="1">
      <alignment horizontal="center"/>
      <protection locked="0"/>
    </xf>
    <xf numFmtId="164" fontId="13" fillId="0" borderId="38" xfId="2" applyNumberFormat="1" applyFont="1" applyBorder="1" applyAlignment="1" applyProtection="1">
      <alignment horizontal="left"/>
      <protection locked="0"/>
    </xf>
    <xf numFmtId="1" fontId="11" fillId="0" borderId="37" xfId="0" applyNumberFormat="1" applyFont="1" applyBorder="1" applyAlignment="1">
      <alignment horizontal="center"/>
    </xf>
    <xf numFmtId="1" fontId="11" fillId="0" borderId="40" xfId="0" applyNumberFormat="1" applyFont="1" applyBorder="1" applyAlignment="1">
      <alignment horizontal="center"/>
    </xf>
    <xf numFmtId="1" fontId="11" fillId="0" borderId="39" xfId="0" applyNumberFormat="1" applyFont="1" applyBorder="1" applyAlignment="1">
      <alignment horizontal="center"/>
    </xf>
    <xf numFmtId="4" fontId="10" fillId="4" borderId="18" xfId="0" applyNumberFormat="1" applyFont="1" applyFill="1" applyBorder="1"/>
    <xf numFmtId="0" fontId="11" fillId="6" borderId="18" xfId="0" applyFont="1" applyFill="1" applyBorder="1"/>
    <xf numFmtId="0" fontId="11" fillId="6" borderId="18" xfId="0" applyFont="1" applyFill="1" applyBorder="1" applyAlignment="1">
      <alignment horizontal="left"/>
    </xf>
    <xf numFmtId="0" fontId="11" fillId="6" borderId="33" xfId="0" applyFont="1" applyFill="1" applyBorder="1" applyAlignment="1">
      <alignment horizontal="left"/>
    </xf>
    <xf numFmtId="0" fontId="11" fillId="6" borderId="24" xfId="0" applyFont="1" applyFill="1" applyBorder="1" applyAlignment="1">
      <alignment horizontal="left"/>
    </xf>
    <xf numFmtId="0" fontId="14" fillId="0" borderId="0" xfId="0" applyFont="1"/>
    <xf numFmtId="0" fontId="14" fillId="0" borderId="20" xfId="0" applyFont="1" applyBorder="1"/>
    <xf numFmtId="0" fontId="14" fillId="0" borderId="21" xfId="0" applyFont="1" applyBorder="1"/>
    <xf numFmtId="0" fontId="14" fillId="0" borderId="22" xfId="0" applyFont="1" applyBorder="1"/>
    <xf numFmtId="0" fontId="14" fillId="0" borderId="35" xfId="0" applyFont="1" applyBorder="1"/>
    <xf numFmtId="1" fontId="11" fillId="0" borderId="40" xfId="0" applyNumberFormat="1" applyFont="1" applyBorder="1"/>
    <xf numFmtId="1" fontId="11" fillId="0" borderId="37" xfId="0" applyNumberFormat="1" applyFont="1" applyBorder="1"/>
    <xf numFmtId="1" fontId="11" fillId="0" borderId="39" xfId="0" applyNumberFormat="1" applyFont="1" applyBorder="1"/>
    <xf numFmtId="164" fontId="13" fillId="0" borderId="34" xfId="2" applyNumberFormat="1" applyFont="1" applyBorder="1" applyAlignment="1" applyProtection="1">
      <alignment horizontal="left"/>
      <protection locked="0"/>
    </xf>
    <xf numFmtId="0" fontId="6" fillId="0" borderId="0" xfId="3"/>
    <xf numFmtId="0" fontId="6" fillId="0" borderId="0" xfId="3" applyAlignment="1">
      <alignment horizontal="left"/>
    </xf>
    <xf numFmtId="0" fontId="11" fillId="3" borderId="38" xfId="0" applyFont="1" applyFill="1" applyBorder="1" applyAlignment="1" applyProtection="1">
      <alignment horizontal="center"/>
      <protection locked="0"/>
    </xf>
    <xf numFmtId="1" fontId="11" fillId="0" borderId="40" xfId="0" quotePrefix="1" applyNumberFormat="1" applyFont="1" applyBorder="1" applyAlignment="1">
      <alignment horizontal="center"/>
    </xf>
    <xf numFmtId="14" fontId="11" fillId="0" borderId="17" xfId="0" applyNumberFormat="1" applyFont="1" applyBorder="1" applyAlignment="1" applyProtection="1">
      <alignment horizontal="center"/>
      <protection locked="0"/>
    </xf>
    <xf numFmtId="4" fontId="11" fillId="0" borderId="38" xfId="0" applyNumberFormat="1" applyFont="1" applyBorder="1" applyAlignment="1">
      <alignment horizontal="center"/>
    </xf>
    <xf numFmtId="0" fontId="1" fillId="0" borderId="38" xfId="0" applyFont="1" applyBorder="1"/>
    <xf numFmtId="0" fontId="1" fillId="0" borderId="38" xfId="0" applyFont="1" applyBorder="1" applyAlignment="1">
      <alignment horizontal="center" wrapText="1"/>
    </xf>
    <xf numFmtId="0" fontId="1" fillId="0" borderId="39" xfId="0" applyFont="1" applyBorder="1" applyAlignment="1">
      <alignment horizontal="right"/>
    </xf>
    <xf numFmtId="167" fontId="1" fillId="0" borderId="38" xfId="0" applyNumberFormat="1" applyFont="1" applyBorder="1" applyAlignment="1" applyProtection="1">
      <alignment horizontal="center"/>
      <protection locked="0"/>
    </xf>
    <xf numFmtId="167" fontId="1" fillId="0" borderId="38" xfId="0" applyNumberFormat="1" applyFont="1" applyBorder="1" applyAlignment="1">
      <alignment horizontal="right"/>
    </xf>
    <xf numFmtId="0" fontId="1" fillId="0" borderId="41" xfId="0" applyFont="1" applyBorder="1" applyAlignment="1">
      <alignment horizontal="center"/>
    </xf>
    <xf numFmtId="0" fontId="1" fillId="0" borderId="42" xfId="0" applyFont="1" applyBorder="1" applyAlignment="1">
      <alignment horizontal="center"/>
    </xf>
    <xf numFmtId="0" fontId="1" fillId="0" borderId="45" xfId="0" applyFont="1" applyBorder="1" applyAlignment="1">
      <alignment horizontal="center"/>
    </xf>
    <xf numFmtId="0" fontId="1" fillId="0" borderId="21" xfId="0" applyFont="1" applyBorder="1" applyAlignment="1">
      <alignment horizontal="center"/>
    </xf>
    <xf numFmtId="0" fontId="1" fillId="0" borderId="20" xfId="0" applyFont="1" applyBorder="1" applyAlignment="1">
      <alignment horizontal="center"/>
    </xf>
    <xf numFmtId="0" fontId="6" fillId="0" borderId="13" xfId="0" applyFont="1" applyBorder="1" applyAlignment="1">
      <alignment horizontal="center"/>
    </xf>
    <xf numFmtId="0" fontId="1" fillId="0" borderId="35" xfId="0" applyFont="1" applyBorder="1"/>
    <xf numFmtId="0" fontId="17" fillId="0" borderId="15" xfId="0" applyFont="1" applyBorder="1" applyAlignment="1">
      <alignment horizontal="center"/>
    </xf>
    <xf numFmtId="0" fontId="1" fillId="0" borderId="15" xfId="0" applyFont="1" applyBorder="1" applyAlignment="1">
      <alignment horizontal="center"/>
    </xf>
    <xf numFmtId="14" fontId="6" fillId="0" borderId="17" xfId="0" applyNumberFormat="1" applyFont="1" applyBorder="1" applyProtection="1">
      <protection locked="0"/>
    </xf>
    <xf numFmtId="0" fontId="0" fillId="0" borderId="38" xfId="0" applyBorder="1" applyAlignment="1" applyProtection="1">
      <alignment horizontal="center"/>
      <protection locked="0"/>
    </xf>
    <xf numFmtId="4" fontId="0" fillId="0" borderId="38" xfId="0" applyNumberFormat="1" applyBorder="1" applyProtection="1">
      <protection locked="0"/>
    </xf>
    <xf numFmtId="4" fontId="0" fillId="0" borderId="38" xfId="0" applyNumberFormat="1" applyBorder="1"/>
    <xf numFmtId="4" fontId="6" fillId="0" borderId="38" xfId="0" applyNumberFormat="1" applyFont="1" applyBorder="1"/>
    <xf numFmtId="1" fontId="6" fillId="0" borderId="38" xfId="0" applyNumberFormat="1" applyFont="1" applyBorder="1"/>
    <xf numFmtId="164" fontId="2" fillId="0" borderId="38" xfId="2" applyNumberFormat="1" applyFont="1" applyBorder="1" applyAlignment="1">
      <alignment horizontal="center"/>
    </xf>
    <xf numFmtId="164" fontId="2" fillId="0" borderId="38" xfId="2" applyNumberFormat="1" applyFont="1" applyBorder="1" applyAlignment="1" applyProtection="1">
      <alignment horizontal="left" wrapText="1"/>
      <protection locked="0"/>
    </xf>
    <xf numFmtId="164" fontId="2" fillId="0" borderId="38" xfId="2" applyNumberFormat="1" applyFont="1" applyBorder="1" applyAlignment="1" applyProtection="1">
      <alignment horizontal="left"/>
      <protection locked="0"/>
    </xf>
    <xf numFmtId="1" fontId="6" fillId="0" borderId="38" xfId="0" applyNumberFormat="1" applyFont="1" applyBorder="1" applyAlignment="1">
      <alignment horizontal="right"/>
    </xf>
    <xf numFmtId="1" fontId="1" fillId="0" borderId="19" xfId="0" applyNumberFormat="1" applyFont="1" applyBorder="1"/>
    <xf numFmtId="0" fontId="0" fillId="0" borderId="33" xfId="0" applyBorder="1" applyAlignment="1">
      <alignment horizontal="left"/>
    </xf>
    <xf numFmtId="0" fontId="0" fillId="0" borderId="35" xfId="0" applyBorder="1"/>
    <xf numFmtId="0" fontId="6" fillId="0" borderId="38" xfId="0" applyFont="1" applyBorder="1" applyAlignment="1" applyProtection="1">
      <alignment horizontal="center"/>
      <protection locked="0"/>
    </xf>
    <xf numFmtId="164" fontId="2" fillId="0" borderId="38" xfId="2" applyNumberFormat="1" applyFont="1" applyBorder="1" applyAlignment="1" applyProtection="1">
      <alignment horizontal="center"/>
      <protection locked="0"/>
    </xf>
    <xf numFmtId="0" fontId="11" fillId="0" borderId="37" xfId="0" applyFont="1" applyBorder="1"/>
    <xf numFmtId="0" fontId="11" fillId="0" borderId="39" xfId="0" applyFont="1" applyBorder="1"/>
    <xf numFmtId="0" fontId="11" fillId="0" borderId="40" xfId="0" quotePrefix="1" applyFont="1" applyBorder="1"/>
    <xf numFmtId="1" fontId="11" fillId="0" borderId="37" xfId="0" applyNumberFormat="1" applyFont="1" applyBorder="1" applyAlignment="1">
      <alignment horizontal="center"/>
    </xf>
    <xf numFmtId="1" fontId="11" fillId="0" borderId="39" xfId="0" applyNumberFormat="1" applyFont="1" applyBorder="1" applyAlignment="1">
      <alignment horizontal="center"/>
    </xf>
    <xf numFmtId="1" fontId="11" fillId="0" borderId="40" xfId="0" applyNumberFormat="1" applyFont="1" applyBorder="1" applyAlignment="1">
      <alignment horizontal="center"/>
    </xf>
    <xf numFmtId="0" fontId="10" fillId="4" borderId="29" xfId="0" applyFont="1" applyFill="1" applyBorder="1" applyAlignment="1">
      <alignment horizontal="center"/>
    </xf>
    <xf numFmtId="0" fontId="10" fillId="4" borderId="30" xfId="0" applyFont="1" applyFill="1" applyBorder="1" applyAlignment="1">
      <alignment horizontal="center"/>
    </xf>
    <xf numFmtId="1" fontId="11" fillId="6" borderId="33" xfId="0" applyNumberFormat="1" applyFont="1" applyFill="1" applyBorder="1" applyAlignment="1">
      <alignment horizontal="center"/>
    </xf>
    <xf numFmtId="1" fontId="11" fillId="6" borderId="49" xfId="0" applyNumberFormat="1" applyFont="1" applyFill="1" applyBorder="1" applyAlignment="1">
      <alignment horizontal="center"/>
    </xf>
    <xf numFmtId="1" fontId="11" fillId="6" borderId="30" xfId="0" applyNumberFormat="1" applyFont="1" applyFill="1" applyBorder="1" applyAlignment="1">
      <alignment horizontal="center"/>
    </xf>
    <xf numFmtId="0" fontId="15" fillId="0" borderId="43" xfId="0" applyFont="1" applyBorder="1" applyAlignment="1">
      <alignment horizontal="center"/>
    </xf>
    <xf numFmtId="0" fontId="15" fillId="0" borderId="41" xfId="0" applyFont="1" applyBorder="1" applyAlignment="1">
      <alignment horizontal="center"/>
    </xf>
    <xf numFmtId="0" fontId="1" fillId="0" borderId="0" xfId="0" applyFont="1" applyAlignment="1">
      <alignment horizontal="center"/>
    </xf>
    <xf numFmtId="0" fontId="11" fillId="5" borderId="37" xfId="0" applyFont="1" applyFill="1" applyBorder="1" applyAlignment="1" applyProtection="1">
      <alignment horizontal="center"/>
      <protection locked="0"/>
    </xf>
    <xf numFmtId="0" fontId="11" fillId="5" borderId="39" xfId="0" applyFont="1" applyFill="1" applyBorder="1" applyAlignment="1" applyProtection="1">
      <alignment horizontal="center"/>
      <protection locked="0"/>
    </xf>
    <xf numFmtId="0" fontId="10" fillId="0" borderId="46" xfId="0" applyFont="1" applyBorder="1" applyAlignment="1">
      <alignment horizontal="center" wrapText="1"/>
    </xf>
    <xf numFmtId="0" fontId="10" fillId="0" borderId="47" xfId="0" applyFont="1" applyBorder="1" applyAlignment="1">
      <alignment horizontal="center" wrapText="1"/>
    </xf>
    <xf numFmtId="0" fontId="10" fillId="0" borderId="48" xfId="0" applyFont="1" applyBorder="1" applyAlignment="1">
      <alignment horizontal="center" wrapText="1"/>
    </xf>
    <xf numFmtId="0" fontId="10" fillId="0" borderId="41"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7" xfId="0" applyFont="1" applyBorder="1" applyAlignment="1">
      <alignment horizontal="center"/>
    </xf>
    <xf numFmtId="0" fontId="10" fillId="0" borderId="39" xfId="0" applyFont="1" applyBorder="1" applyAlignment="1">
      <alignment horizontal="center"/>
    </xf>
    <xf numFmtId="0" fontId="10" fillId="0" borderId="40" xfId="0" applyFont="1" applyBorder="1" applyAlignment="1">
      <alignment horizontal="center"/>
    </xf>
    <xf numFmtId="0" fontId="10" fillId="0" borderId="4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6"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5" xfId="0" applyFont="1" applyBorder="1" applyAlignment="1">
      <alignment horizontal="center" vertical="center" wrapText="1"/>
    </xf>
    <xf numFmtId="1" fontId="11" fillId="0" borderId="37" xfId="0" quotePrefix="1" applyNumberFormat="1" applyFont="1" applyBorder="1" applyAlignment="1">
      <alignment horizontal="center"/>
    </xf>
    <xf numFmtId="0" fontId="7" fillId="0" borderId="37" xfId="0" applyFont="1" applyBorder="1" applyAlignment="1" applyProtection="1">
      <alignment horizontal="center"/>
      <protection locked="0"/>
    </xf>
    <xf numFmtId="0" fontId="7" fillId="0" borderId="39" xfId="0" applyFont="1" applyBorder="1" applyAlignment="1" applyProtection="1">
      <alignment horizontal="center"/>
      <protection locked="0"/>
    </xf>
    <xf numFmtId="0" fontId="7" fillId="0" borderId="40" xfId="0" applyFont="1" applyBorder="1" applyAlignment="1" applyProtection="1">
      <alignment horizontal="center"/>
      <protection locked="0"/>
    </xf>
    <xf numFmtId="0" fontId="1" fillId="0" borderId="43" xfId="0" applyFont="1" applyBorder="1" applyAlignment="1">
      <alignment horizontal="center"/>
    </xf>
    <xf numFmtId="0" fontId="1" fillId="0" borderId="44" xfId="0" applyFont="1" applyBorder="1" applyAlignment="1">
      <alignment horizontal="center"/>
    </xf>
    <xf numFmtId="0" fontId="1" fillId="0" borderId="41" xfId="0" applyFont="1" applyBorder="1" applyAlignment="1">
      <alignment horizontal="center"/>
    </xf>
    <xf numFmtId="0" fontId="1" fillId="0" borderId="22" xfId="0" applyFont="1" applyBorder="1" applyAlignment="1">
      <alignment horizontal="center"/>
    </xf>
    <xf numFmtId="0" fontId="1" fillId="0" borderId="36" xfId="0" applyFont="1" applyBorder="1" applyAlignment="1">
      <alignment horizontal="center"/>
    </xf>
    <xf numFmtId="0" fontId="1" fillId="0" borderId="35"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1" fillId="0" borderId="37" xfId="0" applyFont="1" applyBorder="1" applyAlignment="1">
      <alignment horizontal="center"/>
    </xf>
    <xf numFmtId="0" fontId="11" fillId="0" borderId="39" xfId="0" applyFont="1" applyBorder="1" applyAlignment="1">
      <alignment horizontal="center"/>
    </xf>
    <xf numFmtId="0" fontId="11" fillId="0" borderId="40" xfId="0" applyFont="1" applyBorder="1" applyAlignment="1">
      <alignment horizontal="center"/>
    </xf>
    <xf numFmtId="0" fontId="1" fillId="0" borderId="27" xfId="0" applyFont="1" applyBorder="1" applyAlignment="1">
      <alignment horizontal="center"/>
    </xf>
    <xf numFmtId="0" fontId="1" fillId="0" borderId="31" xfId="0" applyFont="1" applyBorder="1" applyAlignment="1">
      <alignment horizontal="center"/>
    </xf>
    <xf numFmtId="0" fontId="1" fillId="0" borderId="28" xfId="0" applyFont="1" applyBorder="1" applyAlignment="1">
      <alignment horizontal="center"/>
    </xf>
    <xf numFmtId="0" fontId="1" fillId="0" borderId="32" xfId="0" applyFont="1" applyBorder="1" applyAlignment="1">
      <alignment horizontal="center"/>
    </xf>
    <xf numFmtId="0" fontId="1" fillId="0" borderId="23" xfId="0" applyFont="1" applyBorder="1" applyAlignment="1">
      <alignment horizontal="center"/>
    </xf>
    <xf numFmtId="0" fontId="7" fillId="0" borderId="25"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26" xfId="0" applyFont="1" applyBorder="1" applyAlignment="1" applyProtection="1">
      <alignment horizontal="center"/>
      <protection locked="0"/>
    </xf>
  </cellXfs>
  <cellStyles count="5">
    <cellStyle name="Normal" xfId="0" builtinId="0"/>
    <cellStyle name="Normal 2" xfId="3" xr:uid="{00000000-0005-0000-0000-000001000000}"/>
    <cellStyle name="Normal 3" xfId="4" xr:uid="{00000000-0005-0000-0000-000002000000}"/>
    <cellStyle name="Normal_Redistribution and journal forms.xls" xfId="1" xr:uid="{00000000-0005-0000-0000-000003000000}"/>
    <cellStyle name="Normal_Redistribution and journal forms.xls 2" xfId="2" xr:uid="{00000000-0005-0000-0000-000004000000}"/>
  </cellStyles>
  <dxfs count="149">
    <dxf>
      <fill>
        <patternFill>
          <bgColor indexed="26"/>
        </patternFill>
      </fill>
    </dxf>
    <dxf>
      <fill>
        <patternFill patternType="gray0625">
          <bgColor indexed="26"/>
        </patternFill>
      </fill>
    </dxf>
    <dxf>
      <fill>
        <patternFill patternType="gray0625">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patternType="gray0625">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ichelle Smith" id="{3CA71DAD-D2C7-47C7-8EDD-CFAABB3BA7C1}" userId="S::Michelle.Smith@surreyheath.gov.uk::9e0f5197-f150-4ff2-86e3-4ae48864f37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3-01-16T10:16:48.48" personId="{3CA71DAD-D2C7-47C7-8EDD-CFAABB3BA7C1}" id="{4F433E00-8A7E-489C-B7E8-41538FA1B970}">
    <text>Please select Natwest credit card or Barclaycard procurement card depending on the card type you hold</text>
  </threadedComment>
  <threadedComment ref="B2" dT="2023-01-16T10:17:14.71" personId="{3CA71DAD-D2C7-47C7-8EDD-CFAABB3BA7C1}" id="{A2D2DFC3-6AB4-454A-ADA0-F1388B869557}">
    <text>Please enter your name</text>
  </threadedComment>
  <threadedComment ref="C3" dT="2023-01-16T10:13:18.86" personId="{3CA71DAD-D2C7-47C7-8EDD-CFAABB3BA7C1}" id="{D6203839-2C0A-49BE-BC4D-3CB9F63252BF}">
    <text>Natwest - Statement start date is 11th of the month; Barclaycards - Statement start date is 12th of the month</text>
  </threadedComment>
  <threadedComment ref="E3" dT="2023-01-16T10:13:18.86" personId="{3CA71DAD-D2C7-47C7-8EDD-CFAABB3BA7C1}" id="{6BC3C607-FA7B-4101-BCC1-8733117084F1}">
    <text>Natwest - Statement end date is 10th of the month; Barclaycards - Statement end date is 11th of the month</text>
  </threadedComment>
  <threadedComment ref="A7" dT="2023-01-16T10:46:01.83" personId="{3CA71DAD-D2C7-47C7-8EDD-CFAABB3BA7C1}" id="{9796B843-182C-4A07-9200-C4A1BC633705}">
    <text>Please enter date of transaction as per the date on your statement</text>
  </threadedComment>
  <threadedComment ref="F7" dT="2023-01-16T10:11:43.29" personId="{3CA71DAD-D2C7-47C7-8EDD-CFAABB3BA7C1}" id="{EB9C9FB4-4363-40C3-B3BE-7F8E75A8CD55}">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3D2D93AB-9EC8-4C50-9A03-61C99EACDF49}">
    <text>Please select most appropriate category from dropdown list</text>
  </threadedComment>
  <threadedComment ref="B8" dT="2023-01-16T10:32:33.72" personId="{3CA71DAD-D2C7-47C7-8EDD-CFAABB3BA7C1}" id="{4B4F2A42-4076-45EB-A263-2F3159D646D4}">
    <text>Please select VAT code - see key below for definition of each code</text>
  </threadedComment>
  <threadedComment ref="C8" dT="2023-01-16T10:44:38.41" personId="{3CA71DAD-D2C7-47C7-8EDD-CFAABB3BA7C1}" id="{5F21EB07-72C8-4FE4-8C3A-ED04FBE81C13}">
    <text>Please enter same amount in Net and Gross amount columns if no VAT.  If there is VAT, please ensure net amount + VAT amount is equal to the Gross Amount</text>
  </threadedComment>
  <threadedComment ref="D8" dT="2023-01-16T10:45:06.89" personId="{3CA71DAD-D2C7-47C7-8EDD-CFAABB3BA7C1}" id="{04200689-5888-4DEA-9355-A6D77027CB5B}">
    <text>Please enter amount if VAT code R or S is selected</text>
  </threadedComment>
  <threadedComment ref="E8" dT="2023-01-16T10:45:41.53" personId="{3CA71DAD-D2C7-47C7-8EDD-CFAABB3BA7C1}" id="{D87B5CCD-46EA-4298-A246-F323F4D51508}">
    <text>Please enter net amount (this will be the same as the gross amount if the gross amount does not include any vat)</text>
  </threadedComment>
  <threadedComment ref="C22" dT="2023-01-16T10:48:37.32" personId="{3CA71DAD-D2C7-47C7-8EDD-CFAABB3BA7C1}" id="{FA36AC6D-BEFF-403E-83D2-70BF46569461}">
    <text>Please ensure this Total agrees to the total amount shown on your statement (and agrees to the sum of the VAT amount and Net Amount columns on this spreadsheet)</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23-01-16T10:16:48.48" personId="{3CA71DAD-D2C7-47C7-8EDD-CFAABB3BA7C1}" id="{172C998C-CD1F-46FB-8F09-1AB7E9A49ACD}">
    <text>Please select Natwest credit card or Barclaycard procurement card depending on the card type you hold</text>
  </threadedComment>
  <threadedComment ref="B2" dT="2023-01-16T10:17:14.71" personId="{3CA71DAD-D2C7-47C7-8EDD-CFAABB3BA7C1}" id="{63B2233A-E2DA-4385-B5D6-901E838285AE}">
    <text>Please enter your name</text>
  </threadedComment>
  <threadedComment ref="C3" dT="2023-01-16T10:13:18.86" personId="{3CA71DAD-D2C7-47C7-8EDD-CFAABB3BA7C1}" id="{D7A4022B-60E5-4321-9C2F-6B5B6E3E9326}">
    <text>Natwest - Statement start date is 11th of the month; Barclaycards - Statement start date is 12th of the month</text>
  </threadedComment>
  <threadedComment ref="E3" dT="2023-01-16T10:13:18.86" personId="{3CA71DAD-D2C7-47C7-8EDD-CFAABB3BA7C1}" id="{3A704691-0394-4EC9-B605-90B822AEFBC3}">
    <text>Natwest - Statement end date is 10th of the month; Barclaycards - Statement end date is 11th of the month</text>
  </threadedComment>
  <threadedComment ref="A7" dT="2023-01-16T10:46:01.83" personId="{3CA71DAD-D2C7-47C7-8EDD-CFAABB3BA7C1}" id="{58D52552-6960-47B8-85FA-85E5306C14E3}">
    <text>Please enter date of transaction as per the date on your statement</text>
  </threadedComment>
  <threadedComment ref="F7" dT="2023-01-16T10:11:43.29" personId="{3CA71DAD-D2C7-47C7-8EDD-CFAABB3BA7C1}" id="{AD912E26-BE94-41D5-822E-DA8B7C25E0F4}">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6A5EA7AE-2198-422A-917A-E81569290FFC}">
    <text>Please select most appropriate category from dropdown list</text>
  </threadedComment>
  <threadedComment ref="B8" dT="2023-01-16T10:32:33.72" personId="{3CA71DAD-D2C7-47C7-8EDD-CFAABB3BA7C1}" id="{9CF704EE-C869-4ED3-A622-3FCB7F873CBD}">
    <text>Please select VAT code - see key below for definition of each code</text>
  </threadedComment>
  <threadedComment ref="C8" dT="2023-01-16T10:44:38.41" personId="{3CA71DAD-D2C7-47C7-8EDD-CFAABB3BA7C1}" id="{658D69C2-8E31-495E-912B-A0A56D857CDF}">
    <text>Please enter same amount in Net and Gross amount columns if no VAT.  If there is VAT, please ensure net amount + VAT amount is equal to the Gross Amount</text>
  </threadedComment>
  <threadedComment ref="D8" dT="2023-01-16T10:45:06.89" personId="{3CA71DAD-D2C7-47C7-8EDD-CFAABB3BA7C1}" id="{A75940F9-1231-4943-951C-59FB2A4B4FDD}">
    <text>Please enter amount if VAT code R or S is selected</text>
  </threadedComment>
  <threadedComment ref="E8" dT="2023-01-16T10:45:41.53" personId="{3CA71DAD-D2C7-47C7-8EDD-CFAABB3BA7C1}" id="{F37C0672-2750-4654-B38E-9F8EFCA2BD61}">
    <text>Please enter net amount (this will be the same as the gross amount if the gross amount does not include any vat)</text>
  </threadedComment>
  <threadedComment ref="C20" dT="2023-01-16T10:48:37.32" personId="{3CA71DAD-D2C7-47C7-8EDD-CFAABB3BA7C1}" id="{EAD2102E-F70B-4566-84E4-5EDAD98DB622}">
    <text>Please ensure this Total agrees to the total amount shown on your statement (and agrees to the sum of the VAT amount and Net Amount columns on this spreadsheet)</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23-01-16T10:16:48.48" personId="{3CA71DAD-D2C7-47C7-8EDD-CFAABB3BA7C1}" id="{B6FDCD52-43C6-4F79-BE4C-4D4A842C9655}">
    <text>Please select Natwest credit card or Barclaycard procurement card depending on the card type you hold</text>
  </threadedComment>
  <threadedComment ref="B2" dT="2023-01-16T10:17:14.71" personId="{3CA71DAD-D2C7-47C7-8EDD-CFAABB3BA7C1}" id="{81A73CBE-1054-4EC5-B866-F3A528452FBE}">
    <text>Please enter your name</text>
  </threadedComment>
  <threadedComment ref="C3" dT="2023-01-16T10:13:18.86" personId="{3CA71DAD-D2C7-47C7-8EDD-CFAABB3BA7C1}" id="{7D699575-383B-4312-B23A-67EE7B3526AE}">
    <text>Natwest - Statement start date is 11th of the month; Barclaycards - Statement start date is 12th of the month</text>
  </threadedComment>
  <threadedComment ref="E3" dT="2023-01-16T10:13:18.86" personId="{3CA71DAD-D2C7-47C7-8EDD-CFAABB3BA7C1}" id="{C6842BA3-E165-4D83-98CC-767D7D0F8C1B}">
    <text>Natwest - Statement end date is 10th of the month; Barclaycards - Statement end date is 11th of the month</text>
  </threadedComment>
  <threadedComment ref="A7" dT="2023-01-16T10:46:01.83" personId="{3CA71DAD-D2C7-47C7-8EDD-CFAABB3BA7C1}" id="{4480C49B-C2C9-455A-8682-B039BEDEED84}">
    <text>Please enter date of transaction as per the date on your statement</text>
  </threadedComment>
  <threadedComment ref="F7" dT="2023-01-16T10:11:43.29" personId="{3CA71DAD-D2C7-47C7-8EDD-CFAABB3BA7C1}" id="{19413F6D-AF28-468E-8BF6-123AD7394F28}">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FF25504C-D4AB-404D-946A-48DFCEAA6B68}">
    <text>Please select most appropriate category from dropdown list</text>
  </threadedComment>
  <threadedComment ref="B8" dT="2023-01-16T10:32:33.72" personId="{3CA71DAD-D2C7-47C7-8EDD-CFAABB3BA7C1}" id="{01B2B9B3-44D7-4076-BE3B-81E9C66BB563}">
    <text>Please select VAT code - see key below for definition of each code</text>
  </threadedComment>
  <threadedComment ref="C8" dT="2023-01-16T10:44:38.41" personId="{3CA71DAD-D2C7-47C7-8EDD-CFAABB3BA7C1}" id="{3DED1D50-010D-4DEE-8B82-51C97A2B4A62}">
    <text>Please enter same amount in Net and Gross amount columns if no VAT.  If there is VAT, please ensure net amount + VAT amount is equal to the Gross Amount</text>
  </threadedComment>
  <threadedComment ref="D8" dT="2023-01-16T10:45:06.89" personId="{3CA71DAD-D2C7-47C7-8EDD-CFAABB3BA7C1}" id="{17790896-C30D-479A-B88C-FCC749E991BB}">
    <text>Please enter amount if VAT code R or S is selected</text>
  </threadedComment>
  <threadedComment ref="E8" dT="2023-01-16T10:45:41.53" personId="{3CA71DAD-D2C7-47C7-8EDD-CFAABB3BA7C1}" id="{CAC6D35F-D8F3-42E3-AC96-E1CE4206824B}">
    <text>Please enter net amount (this will be the same as the gross amount if the gross amount does not include any vat)</text>
  </threadedComment>
  <threadedComment ref="C21" dT="2023-01-16T10:48:37.32" personId="{3CA71DAD-D2C7-47C7-8EDD-CFAABB3BA7C1}" id="{E52BE239-58B6-4E8F-9D7B-246CABB5E4A8}">
    <text>Please ensure this Total agrees to the total amount shown on your statement (and agrees to the sum of the VAT amount and Net Amount columns on this spreadsheet)</text>
  </threadedComment>
</ThreadedComments>
</file>

<file path=xl/threadedComments/threadedComment12.xml><?xml version="1.0" encoding="utf-8"?>
<ThreadedComments xmlns="http://schemas.microsoft.com/office/spreadsheetml/2018/threadedcomments" xmlns:x="http://schemas.openxmlformats.org/spreadsheetml/2006/main">
  <threadedComment ref="B1" dT="2023-01-16T10:16:48.48" personId="{3CA71DAD-D2C7-47C7-8EDD-CFAABB3BA7C1}" id="{CE134674-1B4D-43FD-AD6D-EF6362BA4A7C}">
    <text>Please select Natwest credit card or Barclaycard procurement card depending on the card type you hold</text>
  </threadedComment>
  <threadedComment ref="B2" dT="2023-01-16T10:17:14.71" personId="{3CA71DAD-D2C7-47C7-8EDD-CFAABB3BA7C1}" id="{20EE62AC-B699-44A4-908D-F86445128CAB}">
    <text>Please enter your name</text>
  </threadedComment>
  <threadedComment ref="C3" dT="2023-01-16T10:13:18.86" personId="{3CA71DAD-D2C7-47C7-8EDD-CFAABB3BA7C1}" id="{5355FACC-7A16-4D93-B0F0-41D663B91F98}">
    <text>Natwest - Statement start date is 11th of the month; Barclaycards - Statement start date is 12th of the month</text>
  </threadedComment>
  <threadedComment ref="E3" dT="2023-01-16T10:13:18.86" personId="{3CA71DAD-D2C7-47C7-8EDD-CFAABB3BA7C1}" id="{1505B125-4BFD-457F-9085-CE608DB946F5}">
    <text>Natwest - Statement end date is 10th of the month; Barclaycards - Statement end date is 11th of the month</text>
  </threadedComment>
  <threadedComment ref="A7" dT="2023-01-16T10:46:01.83" personId="{3CA71DAD-D2C7-47C7-8EDD-CFAABB3BA7C1}" id="{3E9E43E3-9503-4D19-A68E-953787CD9FB4}">
    <text>Please enter date of transaction as per the date on your statement</text>
  </threadedComment>
  <threadedComment ref="F7" dT="2023-01-16T10:11:43.29" personId="{3CA71DAD-D2C7-47C7-8EDD-CFAABB3BA7C1}" id="{2DF82E8A-92FE-477F-99AF-A27B8FF8FC5F}">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102A5A71-2704-41AA-8D9F-37028BDE7EE3}">
    <text>Please select most appropriate category from dropdown list</text>
  </threadedComment>
  <threadedComment ref="B8" dT="2023-01-16T10:32:33.72" personId="{3CA71DAD-D2C7-47C7-8EDD-CFAABB3BA7C1}" id="{16CF5D68-4108-4D8B-B7E1-221E0BB695B3}">
    <text>Please select VAT code - see key below for definition of each code</text>
  </threadedComment>
  <threadedComment ref="C8" dT="2023-01-16T10:44:38.41" personId="{3CA71DAD-D2C7-47C7-8EDD-CFAABB3BA7C1}" id="{1902C7FC-AAB3-47EE-90C2-C28ECA1983FF}">
    <text>Please enter same amount in Net and Gross amount columns if no VAT.  If there is VAT, please ensure net amount + VAT amount is equal to the Gross Amount</text>
  </threadedComment>
  <threadedComment ref="D8" dT="2023-01-16T10:45:06.89" personId="{3CA71DAD-D2C7-47C7-8EDD-CFAABB3BA7C1}" id="{1DBB3831-4A8C-4981-8F0F-961AA9F0EDA3}">
    <text>Please enter amount if VAT code R or S is selected</text>
  </threadedComment>
  <threadedComment ref="E8" dT="2023-01-16T10:45:41.53" personId="{3CA71DAD-D2C7-47C7-8EDD-CFAABB3BA7C1}" id="{1CC478A4-8FE6-4113-BD4A-3D971E1B0051}">
    <text>Please enter net amount (this will be the same as the gross amount if the gross amount does not include any vat)</text>
  </threadedComment>
  <threadedComment ref="C22" dT="2023-01-16T10:48:37.32" personId="{3CA71DAD-D2C7-47C7-8EDD-CFAABB3BA7C1}" id="{0D5630C3-99E5-4096-9C13-18562D4411CF}">
    <text>Please ensure this Total agrees to the total amount shown on your statement (and agrees to the sum of the VAT amount and Net Amount columns on this spreadsheet)</text>
  </threadedComment>
</ThreadedComments>
</file>

<file path=xl/threadedComments/threadedComment13.xml><?xml version="1.0" encoding="utf-8"?>
<ThreadedComments xmlns="http://schemas.microsoft.com/office/spreadsheetml/2018/threadedcomments" xmlns:x="http://schemas.openxmlformats.org/spreadsheetml/2006/main">
  <threadedComment ref="B1" dT="2023-01-16T10:16:48.48" personId="{3CA71DAD-D2C7-47C7-8EDD-CFAABB3BA7C1}" id="{F020AFB9-E7B6-4636-B3BB-48C096E2A927}">
    <text>Please select Natwest credit card or Barclaycard procurement card depending on the card type you hold</text>
  </threadedComment>
  <threadedComment ref="B2" dT="2023-01-16T10:17:14.71" personId="{3CA71DAD-D2C7-47C7-8EDD-CFAABB3BA7C1}" id="{934EFEE3-911D-4CBF-BAD2-1C5A38FD0D98}">
    <text>Please enter your name</text>
  </threadedComment>
  <threadedComment ref="C3" dT="2023-01-16T10:13:18.86" personId="{3CA71DAD-D2C7-47C7-8EDD-CFAABB3BA7C1}" id="{07D4098C-798F-4782-BE8E-94065D8A5476}">
    <text>Natwest - Statement start date is 11th of the month; Barclaycards - Statement start date is 12th of the month</text>
  </threadedComment>
  <threadedComment ref="E3" dT="2023-01-16T10:13:18.86" personId="{3CA71DAD-D2C7-47C7-8EDD-CFAABB3BA7C1}" id="{8D93B233-9D0A-4C4D-89DA-5318CF086D61}">
    <text>Natwest - Statement end date is 10th of the month; Barclaycards - Statement end date is 11th of the month</text>
  </threadedComment>
  <threadedComment ref="A7" dT="2023-01-16T10:46:01.83" personId="{3CA71DAD-D2C7-47C7-8EDD-CFAABB3BA7C1}" id="{A961EA03-92FE-4078-86FA-940FE971609B}">
    <text>Please enter date of transaction as per the date on your statement</text>
  </threadedComment>
  <threadedComment ref="F7" dT="2023-01-16T10:11:43.29" personId="{3CA71DAD-D2C7-47C7-8EDD-CFAABB3BA7C1}" id="{D2718BA9-FAC5-48C9-A3B4-03AFA2ED4D3D}">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B66B93BA-D55F-44B2-A813-C7A0C853345B}">
    <text>Please select most appropriate category from dropdown list</text>
  </threadedComment>
  <threadedComment ref="B8" dT="2023-01-16T10:32:33.72" personId="{3CA71DAD-D2C7-47C7-8EDD-CFAABB3BA7C1}" id="{BF53904D-FC4B-4AFA-9C84-FCDE396D9199}">
    <text>Please select VAT code - see key below for definition of each code</text>
  </threadedComment>
  <threadedComment ref="C8" dT="2023-01-16T10:44:38.41" personId="{3CA71DAD-D2C7-47C7-8EDD-CFAABB3BA7C1}" id="{46BC6C0B-C958-4DD4-8398-FB954C589296}">
    <text>Please enter same amount in Net and Gross amount columns if no VAT.  If there is VAT, please ensure net amount + VAT amount is equal to the Gross Amount</text>
  </threadedComment>
  <threadedComment ref="D8" dT="2023-01-16T10:45:06.89" personId="{3CA71DAD-D2C7-47C7-8EDD-CFAABB3BA7C1}" id="{E2714391-48DF-453E-8BD5-0E00DAA09E07}">
    <text>Please enter amount if VAT code R or S is selected</text>
  </threadedComment>
  <threadedComment ref="E8" dT="2023-01-16T10:45:41.53" personId="{3CA71DAD-D2C7-47C7-8EDD-CFAABB3BA7C1}" id="{0833FEB6-099C-4C52-8A83-2BB752B57AEC}">
    <text>Please enter net amount (this will be the same as the gross amount if the gross amount does not include any vat)</text>
  </threadedComment>
  <threadedComment ref="C19" dT="2023-01-16T10:48:37.32" personId="{3CA71DAD-D2C7-47C7-8EDD-CFAABB3BA7C1}" id="{AE0151E0-F4C0-417A-B0A5-EA991D54BAA8}">
    <text>Please ensure this Total agrees to the total amount shown on your statement (and agrees to the sum of the VAT amount and Net Amount columns on this spreadsheet)</text>
  </threadedComment>
</ThreadedComments>
</file>

<file path=xl/threadedComments/threadedComment14.xml><?xml version="1.0" encoding="utf-8"?>
<ThreadedComments xmlns="http://schemas.microsoft.com/office/spreadsheetml/2018/threadedcomments" xmlns:x="http://schemas.openxmlformats.org/spreadsheetml/2006/main">
  <threadedComment ref="B1" dT="2023-01-16T10:16:48.48" personId="{3CA71DAD-D2C7-47C7-8EDD-CFAABB3BA7C1}" id="{8DB9941E-D876-43A8-BA60-FF81C7DBE29F}">
    <text>Please select Natwest credit card or Barclaycard procurement card depending on the card type you hold</text>
  </threadedComment>
  <threadedComment ref="B2" dT="2023-01-16T10:17:14.71" personId="{3CA71DAD-D2C7-47C7-8EDD-CFAABB3BA7C1}" id="{15745CEF-17FB-4230-983E-D9420E7376D7}">
    <text>Please enter your name</text>
  </threadedComment>
  <threadedComment ref="C3" dT="2023-01-16T10:13:18.86" personId="{3CA71DAD-D2C7-47C7-8EDD-CFAABB3BA7C1}" id="{B6B76EE3-6146-4372-9C07-25A3FDE489AB}">
    <text>Natwest - Statement start date is 11th of the month; Barclaycards - Statement start date is 12th of the month</text>
  </threadedComment>
  <threadedComment ref="E3" dT="2023-01-16T10:13:18.86" personId="{3CA71DAD-D2C7-47C7-8EDD-CFAABB3BA7C1}" id="{D3D6B0D4-ACDF-4021-8B8A-99942C6624BF}">
    <text>Natwest - Statement end date is 10th of the month; Barclaycards - Statement end date is 11th of the month</text>
  </threadedComment>
  <threadedComment ref="A7" dT="2023-01-16T10:46:01.83" personId="{3CA71DAD-D2C7-47C7-8EDD-CFAABB3BA7C1}" id="{79C43E78-F9C2-456C-9531-D87FF2F03218}">
    <text>Please enter date of transaction as per the date on your statement</text>
  </threadedComment>
  <threadedComment ref="F7" dT="2023-01-16T10:11:43.29" personId="{3CA71DAD-D2C7-47C7-8EDD-CFAABB3BA7C1}" id="{3D72D3C1-1038-401F-BC68-226B6D3F9481}">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943F5BB0-5B54-4625-8118-76FC1C7A77D6}">
    <text>Please select most appropriate category from dropdown list</text>
  </threadedComment>
  <threadedComment ref="B8" dT="2023-01-16T10:32:33.72" personId="{3CA71DAD-D2C7-47C7-8EDD-CFAABB3BA7C1}" id="{0ADD5647-8293-479E-9800-6A1E81A64353}">
    <text>Please select VAT code - see key below for definition of each code</text>
  </threadedComment>
  <threadedComment ref="C8" dT="2023-01-16T10:44:38.41" personId="{3CA71DAD-D2C7-47C7-8EDD-CFAABB3BA7C1}" id="{E4218B60-AEDD-49A2-870A-D5ED9BBE6C04}">
    <text>Please enter same amount in Net and Gross amount columns if no VAT.  If there is VAT, please ensure net amount + VAT amount is equal to the Gross Amount</text>
  </threadedComment>
  <threadedComment ref="D8" dT="2023-01-16T10:45:06.89" personId="{3CA71DAD-D2C7-47C7-8EDD-CFAABB3BA7C1}" id="{88FCD0DF-4740-41EB-BBEB-AF25983E5120}">
    <text>Please enter amount if VAT code R or S is selected</text>
  </threadedComment>
  <threadedComment ref="E8" dT="2023-01-16T10:45:41.53" personId="{3CA71DAD-D2C7-47C7-8EDD-CFAABB3BA7C1}" id="{8376A8D9-39EB-4AB8-9908-902C2D9145D0}">
    <text>Please enter net amount (this will be the same as the gross amount if the gross amount does not include any vat)</text>
  </threadedComment>
  <threadedComment ref="C22" dT="2023-01-16T10:48:37.32" personId="{3CA71DAD-D2C7-47C7-8EDD-CFAABB3BA7C1}" id="{3070B4A8-4A51-4B6A-BB7A-B404BE3DA153}">
    <text>Please ensure this Total agrees to the total amount shown on your statement (and agrees to the sum of the VAT amount and Net Amount columns on this spreadsheet)</text>
  </threadedComment>
</ThreadedComments>
</file>

<file path=xl/threadedComments/threadedComment15.xml><?xml version="1.0" encoding="utf-8"?>
<ThreadedComments xmlns="http://schemas.microsoft.com/office/spreadsheetml/2018/threadedcomments" xmlns:x="http://schemas.openxmlformats.org/spreadsheetml/2006/main">
  <threadedComment ref="B1" dT="2023-01-16T10:16:48.48" personId="{3CA71DAD-D2C7-47C7-8EDD-CFAABB3BA7C1}" id="{92FD8068-3C3F-4B18-AFD0-789FD4E87F3D}">
    <text>Please select Natwest credit card or Barclaycard procurement card depending on the card type you hold</text>
  </threadedComment>
  <threadedComment ref="B2" dT="2023-01-16T10:17:14.71" personId="{3CA71DAD-D2C7-47C7-8EDD-CFAABB3BA7C1}" id="{34BFD353-20A4-40EE-8ED8-16114B705E42}">
    <text>Please enter your name</text>
  </threadedComment>
  <threadedComment ref="C3" dT="2023-01-16T10:13:18.86" personId="{3CA71DAD-D2C7-47C7-8EDD-CFAABB3BA7C1}" id="{94C996E8-8A22-4949-A04E-2D7F052F217A}">
    <text>Natwest - Statement start date is 11th of the month; Barclaycards - Statement start date is 12th of the month</text>
  </threadedComment>
  <threadedComment ref="E3" dT="2023-01-16T10:13:18.86" personId="{3CA71DAD-D2C7-47C7-8EDD-CFAABB3BA7C1}" id="{59A007E9-F34E-4988-A4CA-AE6F99580794}">
    <text>Natwest - Statement end date is 10th of the month; Barclaycards - Statement end date is 11th of the month</text>
  </threadedComment>
  <threadedComment ref="A7" dT="2023-01-16T10:46:01.83" personId="{3CA71DAD-D2C7-47C7-8EDD-CFAABB3BA7C1}" id="{E13FE1EE-30EB-48AB-B6AE-A76603D2F62A}">
    <text>Please enter date of transaction as per the date on your statement</text>
  </threadedComment>
  <threadedComment ref="F7" dT="2023-01-16T10:11:43.29" personId="{3CA71DAD-D2C7-47C7-8EDD-CFAABB3BA7C1}" id="{B439634C-A48E-4500-A182-79B13395C873}">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CF54C7A8-58ED-4B55-AFE6-76C421C2E360}">
    <text>Please select most appropriate category from dropdown list</text>
  </threadedComment>
  <threadedComment ref="B8" dT="2023-01-16T10:32:33.72" personId="{3CA71DAD-D2C7-47C7-8EDD-CFAABB3BA7C1}" id="{1BC947AA-1C9D-4751-8CFD-048F23E28AB5}">
    <text>Please select VAT code - see key below for definition of each code</text>
  </threadedComment>
  <threadedComment ref="C8" dT="2023-01-16T10:44:38.41" personId="{3CA71DAD-D2C7-47C7-8EDD-CFAABB3BA7C1}" id="{FB9262BF-4715-4898-85B8-857297E3D2B6}">
    <text>Please enter same amount in Net and Gross amount columns if no VAT.  If there is VAT, please ensure net amount + VAT amount is equal to the Gross Amount</text>
  </threadedComment>
  <threadedComment ref="D8" dT="2023-01-16T10:45:06.89" personId="{3CA71DAD-D2C7-47C7-8EDD-CFAABB3BA7C1}" id="{42C5146C-A615-45ED-842A-8A4A9630A3CF}">
    <text>Please enter amount if VAT code R or S is selected</text>
  </threadedComment>
  <threadedComment ref="E8" dT="2023-01-16T10:45:41.53" personId="{3CA71DAD-D2C7-47C7-8EDD-CFAABB3BA7C1}" id="{9B6CFE7E-10BB-451F-8240-F6A9642C4B4F}">
    <text>Please enter net amount (this will be the same as the gross amount if the gross amount does not include any vat)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01-16T10:16:48.48" personId="{3CA71DAD-D2C7-47C7-8EDD-CFAABB3BA7C1}" id="{E6572D48-88CA-4C39-8EDC-491962453882}">
    <text>Please select Natwest credit card or Barclaycard procurement card depending on the card type you hold</text>
  </threadedComment>
  <threadedComment ref="B2" dT="2023-01-16T10:17:14.71" personId="{3CA71DAD-D2C7-47C7-8EDD-CFAABB3BA7C1}" id="{99F33076-17E6-4219-B4FB-B783463ED7C1}">
    <text>Please enter your name</text>
  </threadedComment>
  <threadedComment ref="C3" dT="2023-01-16T10:13:18.86" personId="{3CA71DAD-D2C7-47C7-8EDD-CFAABB3BA7C1}" id="{AE870DEA-FEA3-4A51-8290-1EA71FB1D79B}">
    <text>Natwest - Statement start date is 11th of the month; Barclaycards - Statement start date is 12th of the month</text>
  </threadedComment>
  <threadedComment ref="E3" dT="2023-01-16T10:13:18.86" personId="{3CA71DAD-D2C7-47C7-8EDD-CFAABB3BA7C1}" id="{44F7C7E0-7FF5-4AE5-B642-EB3A2D2A9FC0}">
    <text>Natwest - Statement end date is 10th of the month; Barclaycards - Statement end date is 11th of the month</text>
  </threadedComment>
  <threadedComment ref="A7" dT="2023-01-16T10:46:01.83" personId="{3CA71DAD-D2C7-47C7-8EDD-CFAABB3BA7C1}" id="{EB60F8D6-20B9-418B-9E80-89C6CB7F40D7}">
    <text>Please enter date of transaction as per the date on your statement</text>
  </threadedComment>
  <threadedComment ref="F7" dT="2023-01-16T10:11:43.29" personId="{3CA71DAD-D2C7-47C7-8EDD-CFAABB3BA7C1}" id="{77129EBD-86F0-4943-86B6-5BAE7E270123}">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F88D988E-3B47-4550-B4F1-A6EF98FBC7D9}">
    <text>Please select most appropriate category from dropdown list</text>
  </threadedComment>
  <threadedComment ref="B8" dT="2023-01-16T10:32:33.72" personId="{3CA71DAD-D2C7-47C7-8EDD-CFAABB3BA7C1}" id="{EAC978C8-1C91-4367-8AB6-16581A88D914}">
    <text>Please select VAT code - see key below for definition of each code</text>
  </threadedComment>
  <threadedComment ref="C8" dT="2023-01-16T10:44:38.41" personId="{3CA71DAD-D2C7-47C7-8EDD-CFAABB3BA7C1}" id="{7735F315-64B3-454F-8669-9FCDF17BE0B8}">
    <text>Please enter same amount in Net and Gross amount columns if no VAT.  If there is VAT, please ensure net amount + VAT amount is equal to the Gross Amount</text>
  </threadedComment>
  <threadedComment ref="D8" dT="2023-01-16T10:45:06.89" personId="{3CA71DAD-D2C7-47C7-8EDD-CFAABB3BA7C1}" id="{2556155A-B9BE-46BA-9204-CC3745E27772}">
    <text>Please enter amount if VAT code R or S is selected</text>
  </threadedComment>
  <threadedComment ref="E8" dT="2023-01-16T10:45:41.53" personId="{3CA71DAD-D2C7-47C7-8EDD-CFAABB3BA7C1}" id="{B9407D60-EC90-44EF-8A3A-D0470963E012}">
    <text>Please enter net amount (this will be the same as the gross amount if the gross amount does not include any vat)</text>
  </threadedComment>
  <threadedComment ref="C12" dT="2023-01-16T10:48:37.32" personId="{3CA71DAD-D2C7-47C7-8EDD-CFAABB3BA7C1}" id="{FA32C4DC-A9B3-4553-AC05-BD21578BFE77}">
    <text>Please ensure this Total agrees to the total amount shown on your statement (and agrees to the sum of the VAT amount and Net Amount columns on this spreadsheet)</text>
  </threadedComment>
  <threadedComment ref="D12" dT="2023-01-16T10:48:37.32" personId="{3CA71DAD-D2C7-47C7-8EDD-CFAABB3BA7C1}" id="{9F6B33A6-23E5-475E-8534-8CF699B1D439}">
    <text>Please ensure this Total agrees to the total amount shown on your statement (and agrees to the sum of the VAT amount and Net Amount columns on this spreadsheet)</text>
  </threadedComment>
  <threadedComment ref="E12" dT="2023-01-16T10:48:37.32" personId="{3CA71DAD-D2C7-47C7-8EDD-CFAABB3BA7C1}" id="{1F1F401F-5632-4258-AF8A-E7173C5C4FEC}">
    <text>Please ensure this Total agrees to the total amount shown on your statement (and agrees to the sum of the VAT amount and Net Amount columns on this spreadsheet)</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01-16T10:16:48.48" personId="{3CA71DAD-D2C7-47C7-8EDD-CFAABB3BA7C1}" id="{3F61792A-3E5D-4678-BF68-FD722A205A3F}">
    <text>Please select Natwest credit card or Barclaycard procurement card depending on the card type you hold</text>
  </threadedComment>
  <threadedComment ref="B2" dT="2023-01-16T10:17:14.71" personId="{3CA71DAD-D2C7-47C7-8EDD-CFAABB3BA7C1}" id="{09DBB4CF-8CC9-4BAC-A431-78C07692C622}">
    <text>Please enter your name</text>
  </threadedComment>
  <threadedComment ref="C3" dT="2023-01-16T10:13:18.86" personId="{3CA71DAD-D2C7-47C7-8EDD-CFAABB3BA7C1}" id="{D39FF091-2931-44C1-ACF4-06A902B83A91}">
    <text>Natwest - Statement start date is 11th of the month; Barclaycards - Statement start date is 12th of the month</text>
  </threadedComment>
  <threadedComment ref="E3" dT="2023-01-16T10:13:18.86" personId="{3CA71DAD-D2C7-47C7-8EDD-CFAABB3BA7C1}" id="{DB346D8E-547B-4E3C-BFFB-7FA295584AEC}">
    <text>Natwest - Statement end date is 10th of the month; Barclaycards - Statement end date is 11th of the month</text>
  </threadedComment>
  <threadedComment ref="A7" dT="2023-01-16T10:46:01.83" personId="{3CA71DAD-D2C7-47C7-8EDD-CFAABB3BA7C1}" id="{C6938D82-4DB9-4764-BB08-1E9A7A231F72}">
    <text>Please enter date of transaction as per the date on your statement</text>
  </threadedComment>
  <threadedComment ref="F7" dT="2023-01-16T10:11:43.29" personId="{3CA71DAD-D2C7-47C7-8EDD-CFAABB3BA7C1}" id="{6DBB329C-DBB4-4E53-B56F-BEE8CBDF9B63}">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7D0F812D-C413-4EA5-9014-4F8634B3CE7A}">
    <text>Please select most appropriate category from dropdown list</text>
  </threadedComment>
  <threadedComment ref="B8" dT="2023-01-16T10:32:33.72" personId="{3CA71DAD-D2C7-47C7-8EDD-CFAABB3BA7C1}" id="{E4E1BF67-3E35-475E-97E2-C14C56B4D84B}">
    <text>Please select VAT code - see key below for definition of each code</text>
  </threadedComment>
  <threadedComment ref="C8" dT="2023-01-16T10:44:38.41" personId="{3CA71DAD-D2C7-47C7-8EDD-CFAABB3BA7C1}" id="{A908B563-ABF3-45E2-9964-CEC286CB11A3}">
    <text>Please enter same amount in Net and Gross amount columns if no VAT.  If there is VAT, please ensure net amount + VAT amount is equal to the Gross Amount</text>
  </threadedComment>
  <threadedComment ref="D8" dT="2023-01-16T10:45:06.89" personId="{3CA71DAD-D2C7-47C7-8EDD-CFAABB3BA7C1}" id="{DB834924-545C-4517-8E56-3F112347CFA9}">
    <text>Please enter amount if VAT code R or S is selected</text>
  </threadedComment>
  <threadedComment ref="E8" dT="2023-01-16T10:45:41.53" personId="{3CA71DAD-D2C7-47C7-8EDD-CFAABB3BA7C1}" id="{97EB9055-524D-41BE-AF1D-A866F72704AE}">
    <text>Please enter net amount (this will be the same as the gross amount if the gross amount does not include any vat)</text>
  </threadedComment>
  <threadedComment ref="C22" dT="2023-01-16T10:48:37.32" personId="{3CA71DAD-D2C7-47C7-8EDD-CFAABB3BA7C1}" id="{A2646A22-45BC-4CAB-B8FE-A9A6728BCE86}">
    <text>Please ensure this Total agrees to the total amount shown on your statement (and agrees to the sum of the VAT amount and Net Amount columns on this spreadsheet)</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01-16T10:16:48.48" personId="{3CA71DAD-D2C7-47C7-8EDD-CFAABB3BA7C1}" id="{039BFCBA-8114-4AB4-9DAF-2B9FF4BBF72D}">
    <text>Please select Natwest credit card or Barclaycard procurement card depending on the card type you hold</text>
  </threadedComment>
  <threadedComment ref="B2" dT="2023-01-16T10:17:14.71" personId="{3CA71DAD-D2C7-47C7-8EDD-CFAABB3BA7C1}" id="{4B0274FE-53F2-4DA6-9502-3DC524691FE6}">
    <text>Please enter your name</text>
  </threadedComment>
  <threadedComment ref="C3" dT="2023-01-16T10:13:18.86" personId="{3CA71DAD-D2C7-47C7-8EDD-CFAABB3BA7C1}" id="{552E2EF1-BCD7-4508-B634-EB35B393ED54}">
    <text>Natwest - Statement start date is 11th of the month; Barclaycards - Statement start date is 12th of the month</text>
  </threadedComment>
  <threadedComment ref="E3" dT="2023-01-16T10:13:18.86" personId="{3CA71DAD-D2C7-47C7-8EDD-CFAABB3BA7C1}" id="{78F0BC24-1EED-4B05-B398-C36656375B66}">
    <text>Natwest - Statement end date is 10th of the month; Barclaycards - Statement end date is 11th of the month</text>
  </threadedComment>
  <threadedComment ref="A7" dT="2023-01-16T10:46:01.83" personId="{3CA71DAD-D2C7-47C7-8EDD-CFAABB3BA7C1}" id="{421F8D4D-D9E6-47E7-A1B9-5C7429A5EF2E}">
    <text>Please enter date of transaction as per the date on your statement</text>
  </threadedComment>
  <threadedComment ref="F7" dT="2023-01-16T10:11:43.29" personId="{3CA71DAD-D2C7-47C7-8EDD-CFAABB3BA7C1}" id="{20928638-FBCB-43C8-9F92-261CE461937B}">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90A18BC9-9533-49AB-9D41-1D68C9AC53E3}">
    <text>Please select most appropriate category from dropdown list</text>
  </threadedComment>
  <threadedComment ref="B8" dT="2023-01-16T10:32:33.72" personId="{3CA71DAD-D2C7-47C7-8EDD-CFAABB3BA7C1}" id="{A8A9E37F-A0FC-4B01-BBF0-AEC7F852959D}">
    <text>Please select VAT code - see key below for definition of each code</text>
  </threadedComment>
  <threadedComment ref="C8" dT="2023-01-16T10:44:38.41" personId="{3CA71DAD-D2C7-47C7-8EDD-CFAABB3BA7C1}" id="{D28E3279-8219-4B35-9DCF-20EEFF6ABEFA}">
    <text>Please enter same amount in Net and Gross amount columns if no VAT.  If there is VAT, please ensure net amount + VAT amount is equal to the Gross Amount</text>
  </threadedComment>
  <threadedComment ref="D8" dT="2023-01-16T10:45:06.89" personId="{3CA71DAD-D2C7-47C7-8EDD-CFAABB3BA7C1}" id="{AA977260-8BDA-4C3F-98FF-B729C3E4C003}">
    <text>Please enter amount if VAT code R or S is selected</text>
  </threadedComment>
  <threadedComment ref="E8" dT="2023-01-16T10:45:41.53" personId="{3CA71DAD-D2C7-47C7-8EDD-CFAABB3BA7C1}" id="{E096D728-E685-403A-93DD-A83DFE9828FD}">
    <text>Please enter net amount (this will be the same as the gross amount if the gross amount does not include any vat)</text>
  </threadedComment>
  <threadedComment ref="C21" dT="2023-01-16T10:48:37.32" personId="{3CA71DAD-D2C7-47C7-8EDD-CFAABB3BA7C1}" id="{271BFF1C-61EB-4C97-8455-908B5A96B169}">
    <text>Please ensure this Total agrees to the total amount shown on your statement (and agrees to the sum of the VAT amount and Net Amount columns on this spreadsheet)</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3-01-16T10:16:48.48" personId="{3CA71DAD-D2C7-47C7-8EDD-CFAABB3BA7C1}" id="{0BCA5074-AD99-4023-AA49-7997AF8D0FCF}">
    <text>Please select Natwest credit card or Barclaycard procurement card depending on the card type you hold</text>
  </threadedComment>
  <threadedComment ref="B2" dT="2023-01-16T10:17:14.71" personId="{3CA71DAD-D2C7-47C7-8EDD-CFAABB3BA7C1}" id="{937463FD-9525-479F-8CE7-EE5C6AA9E4DD}">
    <text>Please enter your name</text>
  </threadedComment>
  <threadedComment ref="C3" dT="2023-01-16T10:13:18.86" personId="{3CA71DAD-D2C7-47C7-8EDD-CFAABB3BA7C1}" id="{73A506C1-8DA7-4234-B485-9BFC7847BC5C}">
    <text>Natwest - Statement start date is 11th of the month; Barclaycards - Statement start date is 12th of the month</text>
  </threadedComment>
  <threadedComment ref="E3" dT="2023-01-16T10:13:18.86" personId="{3CA71DAD-D2C7-47C7-8EDD-CFAABB3BA7C1}" id="{E5512781-6586-4EA4-8309-800BAC6953E6}">
    <text>Natwest - Statement end date is 10th of the month; Barclaycards - Statement end date is 11th of the month</text>
  </threadedComment>
  <threadedComment ref="A7" dT="2023-01-16T10:46:01.83" personId="{3CA71DAD-D2C7-47C7-8EDD-CFAABB3BA7C1}" id="{6994BC35-F08E-4B66-8DF3-E01B326788AB}">
    <text>Please enter date of transaction as per the date on your statement</text>
  </threadedComment>
  <threadedComment ref="F7" dT="2023-01-16T10:11:43.29" personId="{3CA71DAD-D2C7-47C7-8EDD-CFAABB3BA7C1}" id="{40F448D0-27E4-42D2-8854-D4AD553FB563}">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67A16B9E-DC19-4629-9322-E36ED9D3FEB1}">
    <text>Please select most appropriate category from dropdown list</text>
  </threadedComment>
  <threadedComment ref="B8" dT="2023-01-16T10:32:33.72" personId="{3CA71DAD-D2C7-47C7-8EDD-CFAABB3BA7C1}" id="{8C0BB74A-7834-471D-A39A-A47DE1C15D54}">
    <text>Please select VAT code - see key below for definition of each code</text>
  </threadedComment>
  <threadedComment ref="C8" dT="2023-01-16T10:44:38.41" personId="{3CA71DAD-D2C7-47C7-8EDD-CFAABB3BA7C1}" id="{5846B170-241A-4BED-A5D0-9030C87A7EEA}">
    <text>Please enter same amount in Net and Gross amount columns if no VAT.  If there is VAT, please ensure net amount + VAT amount is equal to the Gross Amount</text>
  </threadedComment>
  <threadedComment ref="D8" dT="2023-01-16T10:45:06.89" personId="{3CA71DAD-D2C7-47C7-8EDD-CFAABB3BA7C1}" id="{636D8010-FF53-4275-AB9F-BFBA573359D1}">
    <text>Please enter amount if VAT code R or S is selected</text>
  </threadedComment>
  <threadedComment ref="E8" dT="2023-01-16T10:45:41.53" personId="{3CA71DAD-D2C7-47C7-8EDD-CFAABB3BA7C1}" id="{2011E022-382A-49BA-93DD-AEEEFA16C839}">
    <text>Please enter net amount (this will be the same as the gross amount if the gross amount does not include any vat)</text>
  </threadedComment>
  <threadedComment ref="C13" dT="2023-01-16T10:48:37.32" personId="{3CA71DAD-D2C7-47C7-8EDD-CFAABB3BA7C1}" id="{EDECEFBB-A6A8-4F8D-81C0-6B1AAF1A5DC8}">
    <text>Please ensure this Total agrees to the total amount shown on your statement (and agrees to the sum of the VAT amount and Net Amount columns on this spreadsheet)</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23-01-16T10:16:48.48" personId="{3CA71DAD-D2C7-47C7-8EDD-CFAABB3BA7C1}" id="{DA66B80A-9F6F-4614-B152-F87CD08A6A01}">
    <text>Please select Natwest credit card or Barclaycard procurement card depending on the card type you hold</text>
  </threadedComment>
  <threadedComment ref="B2" dT="2023-01-16T10:17:14.71" personId="{3CA71DAD-D2C7-47C7-8EDD-CFAABB3BA7C1}" id="{6EF6DF9D-C389-4260-BB2A-B53446506124}">
    <text>Please enter your name</text>
  </threadedComment>
  <threadedComment ref="C3" dT="2023-01-16T10:13:18.86" personId="{3CA71DAD-D2C7-47C7-8EDD-CFAABB3BA7C1}" id="{3BB02A41-4F55-47B5-BCA2-14B70A8DE06A}">
    <text>Natwest - Statement start date is 11th of the month; Barclaycards - Statement start date is 12th of the month</text>
  </threadedComment>
  <threadedComment ref="E3" dT="2023-01-16T10:13:18.86" personId="{3CA71DAD-D2C7-47C7-8EDD-CFAABB3BA7C1}" id="{C9E53AD9-C983-4F4F-938B-054621426535}">
    <text>Natwest - Statement end date is 10th of the month; Barclaycards - Statement end date is 11th of the month</text>
  </threadedComment>
  <threadedComment ref="A7" dT="2023-01-16T10:46:01.83" personId="{3CA71DAD-D2C7-47C7-8EDD-CFAABB3BA7C1}" id="{5BF9AD1E-8AD2-4613-83C0-9F921277F719}">
    <text>Please enter date of transaction as per the date on your statement</text>
  </threadedComment>
  <threadedComment ref="F7" dT="2023-01-16T10:11:43.29" personId="{3CA71DAD-D2C7-47C7-8EDD-CFAABB3BA7C1}" id="{9D87E679-72CD-45E5-B382-ED0C96467ECD}">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C4D0F19F-0232-4461-9824-0C4126250A72}">
    <text>Please select most appropriate category from dropdown list</text>
  </threadedComment>
  <threadedComment ref="B8" dT="2023-01-16T10:32:33.72" personId="{3CA71DAD-D2C7-47C7-8EDD-CFAABB3BA7C1}" id="{4491F104-8402-4A25-BD7C-A1FD95B860B1}">
    <text>Please select VAT code - see key below for definition of each code</text>
  </threadedComment>
  <threadedComment ref="C8" dT="2023-01-16T10:44:38.41" personId="{3CA71DAD-D2C7-47C7-8EDD-CFAABB3BA7C1}" id="{01DC6C11-C5B8-4885-8A8C-5039580DF15D}">
    <text>Please enter same amount in Net and Gross amount columns if no VAT.  If there is VAT, please ensure net amount + VAT amount is equal to the Gross Amount</text>
  </threadedComment>
  <threadedComment ref="D8" dT="2023-01-16T10:45:06.89" personId="{3CA71DAD-D2C7-47C7-8EDD-CFAABB3BA7C1}" id="{9A8CE029-6965-40EF-B8FE-D9296640BE45}">
    <text>Please enter amount if VAT code R or S is selected</text>
  </threadedComment>
  <threadedComment ref="E8" dT="2023-01-16T10:45:41.53" personId="{3CA71DAD-D2C7-47C7-8EDD-CFAABB3BA7C1}" id="{CE5A326F-5651-4157-AADA-323D4F7F73FC}">
    <text>Please enter net amount (this will be the same as the gross amount if the gross amount does not include any vat)</text>
  </threadedComment>
  <threadedComment ref="C13" dT="2023-01-16T10:48:37.32" personId="{3CA71DAD-D2C7-47C7-8EDD-CFAABB3BA7C1}" id="{0E89E9A1-C6BE-49AC-A621-E3CF85D246CE}">
    <text>Please ensure this Total agrees to the total amount shown on your statement (and agrees to the sum of the VAT amount and Net Amount columns on this spreadsheet)</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23-01-16T10:16:48.48" personId="{3CA71DAD-D2C7-47C7-8EDD-CFAABB3BA7C1}" id="{63289011-3EBF-4A52-8182-016FB709A40B}">
    <text>Please select Natwest credit card or Barclaycard procurement card depending on the card type you hold</text>
  </threadedComment>
  <threadedComment ref="B2" dT="2023-01-16T10:17:14.71" personId="{3CA71DAD-D2C7-47C7-8EDD-CFAABB3BA7C1}" id="{EF5E7FB8-3EF1-4A75-9056-5DF76FE9780F}">
    <text>Please enter your name</text>
  </threadedComment>
  <threadedComment ref="C3" dT="2023-01-16T10:13:18.86" personId="{3CA71DAD-D2C7-47C7-8EDD-CFAABB3BA7C1}" id="{D5CD9C78-FA3F-41DA-90BF-89636956F93A}">
    <text>Natwest - Statement start date is 11th of the month; Barclaycards - Statement start date is 12th of the month</text>
  </threadedComment>
  <threadedComment ref="E3" dT="2023-01-16T10:13:18.86" personId="{3CA71DAD-D2C7-47C7-8EDD-CFAABB3BA7C1}" id="{FBDFFBAE-4BE2-4EE9-BBE7-6BD6FBFE65E7}">
    <text>Natwest - Statement end date is 10th of the month; Barclaycards - Statement end date is 11th of the month</text>
  </threadedComment>
  <threadedComment ref="A7" dT="2023-01-16T10:46:01.83" personId="{3CA71DAD-D2C7-47C7-8EDD-CFAABB3BA7C1}" id="{4620D764-C033-41CB-8439-E28DBFF53137}">
    <text>Please enter date of transaction as per the date on your statement</text>
  </threadedComment>
  <threadedComment ref="F7" dT="2023-01-16T10:11:43.29" personId="{3CA71DAD-D2C7-47C7-8EDD-CFAABB3BA7C1}" id="{B412C5A8-CBBF-4577-A232-A47EF0AD5E58}">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7A35E4E8-CE0E-4E27-8496-BA66C9C221B9}">
    <text>Please select most appropriate category from dropdown list</text>
  </threadedComment>
  <threadedComment ref="B8" dT="2023-01-16T10:32:33.72" personId="{3CA71DAD-D2C7-47C7-8EDD-CFAABB3BA7C1}" id="{9FDCF238-D6EC-49BF-9067-2DF6E6585E76}">
    <text>Please select VAT code - see key below for definition of each code</text>
  </threadedComment>
  <threadedComment ref="C8" dT="2023-01-16T10:44:38.41" personId="{3CA71DAD-D2C7-47C7-8EDD-CFAABB3BA7C1}" id="{517265FB-4D81-46F2-8233-0550D14616F6}">
    <text>Please enter same amount in Net and Gross amount columns if no VAT.  If there is VAT, please ensure net amount + VAT amount is equal to the Gross Amount</text>
  </threadedComment>
  <threadedComment ref="D8" dT="2023-01-16T10:45:06.89" personId="{3CA71DAD-D2C7-47C7-8EDD-CFAABB3BA7C1}" id="{8811477B-8F65-44A2-9E70-F18434CBF65F}">
    <text>Please enter amount if VAT code R or S is selected</text>
  </threadedComment>
  <threadedComment ref="E8" dT="2023-01-16T10:45:41.53" personId="{3CA71DAD-D2C7-47C7-8EDD-CFAABB3BA7C1}" id="{3FFF2D88-543A-4C96-9773-0736E64158B1}">
    <text>Please enter net amount (this will be the same as the gross amount if the gross amount does not include any vat)</text>
  </threadedComment>
  <threadedComment ref="C21" dT="2023-01-16T10:48:37.32" personId="{3CA71DAD-D2C7-47C7-8EDD-CFAABB3BA7C1}" id="{B20953CB-ADCE-415D-9F05-4CCE2CA0DF3C}">
    <text>Please ensure this Total agrees to the total amount shown on your statement (and agrees to the sum of the VAT amount and Net Amount columns on this spreadsheet)</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23-01-16T10:16:48.48" personId="{3CA71DAD-D2C7-47C7-8EDD-CFAABB3BA7C1}" id="{91BE833D-7F2D-4409-91F0-08B6419B23BF}">
    <text>Please select Natwest credit card or Barclaycard procurement card depending on the card type you hold</text>
  </threadedComment>
  <threadedComment ref="B2" dT="2023-01-16T10:17:14.71" personId="{3CA71DAD-D2C7-47C7-8EDD-CFAABB3BA7C1}" id="{4C0452E1-41FB-4EE6-AEC5-B87324CA6B4A}">
    <text>Please enter your name</text>
  </threadedComment>
  <threadedComment ref="C3" dT="2023-01-16T10:13:18.86" personId="{3CA71DAD-D2C7-47C7-8EDD-CFAABB3BA7C1}" id="{B8D783AF-688C-444F-8700-F4FAC94E7780}">
    <text>Natwest - Statement start date is 11th of the month; Barclaycards - Statement start date is 12th of the month</text>
  </threadedComment>
  <threadedComment ref="E3" dT="2023-01-16T10:13:18.86" personId="{3CA71DAD-D2C7-47C7-8EDD-CFAABB3BA7C1}" id="{5001B532-2880-43FC-A29B-BD99E71A4803}">
    <text>Natwest - Statement end date is 10th of the month; Barclaycards - Statement end date is 11th of the month</text>
  </threadedComment>
  <threadedComment ref="A7" dT="2023-01-16T10:46:01.83" personId="{3CA71DAD-D2C7-47C7-8EDD-CFAABB3BA7C1}" id="{80DA43DB-335B-4E4B-A2AB-B064C525F431}">
    <text>Please enter date of transaction as per the date on your statement</text>
  </threadedComment>
  <threadedComment ref="F7" dT="2023-01-16T10:11:43.29" personId="{3CA71DAD-D2C7-47C7-8EDD-CFAABB3BA7C1}" id="{F486E4DE-AFA0-4E6A-80BC-D6ADDFD6E64F}">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9BEB4CDD-DD4F-4541-889C-2C2AAE5727BA}">
    <text>Please select most appropriate category from dropdown list</text>
  </threadedComment>
  <threadedComment ref="B8" dT="2023-01-16T10:32:33.72" personId="{3CA71DAD-D2C7-47C7-8EDD-CFAABB3BA7C1}" id="{04FB4BA2-91EE-41AB-A5FC-5B443708C9D0}">
    <text>Please select VAT code - see key below for definition of each code</text>
  </threadedComment>
  <threadedComment ref="C8" dT="2023-01-16T10:44:38.41" personId="{3CA71DAD-D2C7-47C7-8EDD-CFAABB3BA7C1}" id="{47808B9D-EA5C-4646-AEE1-1836ED95F692}">
    <text>Please enter same amount in Net and Gross amount columns if no VAT.  If there is VAT, please ensure net amount + VAT amount is equal to the Gross Amount</text>
  </threadedComment>
  <threadedComment ref="D8" dT="2023-01-16T10:45:06.89" personId="{3CA71DAD-D2C7-47C7-8EDD-CFAABB3BA7C1}" id="{B2599CBF-96B6-44E2-8828-E1548D8B3B4B}">
    <text>Please enter amount if VAT code R or S is selected</text>
  </threadedComment>
  <threadedComment ref="E8" dT="2023-01-16T10:45:41.53" personId="{3CA71DAD-D2C7-47C7-8EDD-CFAABB3BA7C1}" id="{0656E085-73D3-44A3-AFBB-F4710E043AB3}">
    <text>Please enter net amount (this will be the same as the gross amount if the gross amount does not include any vat)</text>
  </threadedComment>
  <threadedComment ref="C22" dT="2023-01-16T10:48:37.32" personId="{3CA71DAD-D2C7-47C7-8EDD-CFAABB3BA7C1}" id="{E3C98A78-7CFA-4659-A5F7-AFB9C3ED30C3}">
    <text>Please ensure this Total agrees to the total amount shown on your statement (and agrees to the sum of the VAT amount and Net Amount columns on this spreadsheet)</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23-01-16T10:16:48.48" personId="{3CA71DAD-D2C7-47C7-8EDD-CFAABB3BA7C1}" id="{86C5C1DC-44C7-458B-A0BC-9E4F996C4446}">
    <text>Please select Natwest credit card or Barclaycard procurement card depending on the card type you hold</text>
  </threadedComment>
  <threadedComment ref="B2" dT="2023-01-16T10:17:14.71" personId="{3CA71DAD-D2C7-47C7-8EDD-CFAABB3BA7C1}" id="{A672394C-8870-4231-B28D-F764143AF366}">
    <text>Please enter your name</text>
  </threadedComment>
  <threadedComment ref="C3" dT="2023-01-16T10:13:18.86" personId="{3CA71DAD-D2C7-47C7-8EDD-CFAABB3BA7C1}" id="{21A4B856-9DDC-4A83-A279-849A09D79D48}">
    <text>Natwest - Statement start date is 11th of the month; Barclaycards - Statement start date is 12th of the month</text>
  </threadedComment>
  <threadedComment ref="E3" dT="2023-01-16T10:13:18.86" personId="{3CA71DAD-D2C7-47C7-8EDD-CFAABB3BA7C1}" id="{A1FEF74F-1D85-4FA1-AA84-30851A239008}">
    <text>Natwest - Statement end date is 10th of the month; Barclaycards - Statement end date is 11th of the month</text>
  </threadedComment>
  <threadedComment ref="A7" dT="2023-01-16T10:46:01.83" personId="{3CA71DAD-D2C7-47C7-8EDD-CFAABB3BA7C1}" id="{73EAD461-B07E-4C1B-B103-B8575535EAF3}">
    <text>Please enter date of transaction as per the date on your statement</text>
  </threadedComment>
  <threadedComment ref="F7" dT="2023-01-16T10:11:43.29" personId="{3CA71DAD-D2C7-47C7-8EDD-CFAABB3BA7C1}" id="{8B5B5F40-E683-4E10-973E-96391E11CA53}">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3CA71DAD-D2C7-47C7-8EDD-CFAABB3BA7C1}" id="{EC587FF1-6971-4ADF-AA6C-9C5CBD2EBDE1}">
    <text>Please select most appropriate category from dropdown list</text>
  </threadedComment>
  <threadedComment ref="B8" dT="2023-01-16T10:32:33.72" personId="{3CA71DAD-D2C7-47C7-8EDD-CFAABB3BA7C1}" id="{3F7ECE76-5281-4B73-876B-02A9648E5440}">
    <text>Please select VAT code - see key below for definition of each code</text>
  </threadedComment>
  <threadedComment ref="C8" dT="2023-01-16T10:44:38.41" personId="{3CA71DAD-D2C7-47C7-8EDD-CFAABB3BA7C1}" id="{3A5C44EE-75B2-4E03-AABE-EAFED33A0B6D}">
    <text>Please enter same amount in Net and Gross amount columns if no VAT.  If there is VAT, please ensure net amount + VAT amount is equal to the Gross Amount</text>
  </threadedComment>
  <threadedComment ref="D8" dT="2023-01-16T10:45:06.89" personId="{3CA71DAD-D2C7-47C7-8EDD-CFAABB3BA7C1}" id="{08A642D4-B0DE-4EAC-9C7D-13BD2CEB01D7}">
    <text>Please enter amount if VAT code R or S is selected</text>
  </threadedComment>
  <threadedComment ref="E8" dT="2023-01-16T10:45:41.53" personId="{3CA71DAD-D2C7-47C7-8EDD-CFAABB3BA7C1}" id="{19AC6AB9-EE07-4D2E-9A9E-6FF6B3B6FF48}">
    <text>Please enter net amount (this will be the same as the gross amount if the gross amount does not include any vat)</text>
  </threadedComment>
  <threadedComment ref="C18" dT="2023-01-16T10:48:37.32" personId="{3CA71DAD-D2C7-47C7-8EDD-CFAABB3BA7C1}" id="{73994972-CBF1-4490-A418-427A869436E2}">
    <text>Please ensure this Total agrees to the total amount shown on your statement (and agrees to the sum of the VAT amount and Net Amount columns on this spreadsheet)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10.xml"/><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1.xml"/><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12.xml"/><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microsoft.com/office/2017/10/relationships/threadedComment" Target="../threadedComments/threadedComment13.xml"/><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3" Type="http://schemas.microsoft.com/office/2017/10/relationships/threadedComment" Target="../threadedComments/threadedComment14.xml"/><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3" Type="http://schemas.microsoft.com/office/2017/10/relationships/threadedComment" Target="../threadedComments/threadedComment15.xml"/><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4245B-F6E7-44BD-BE24-28EC4403D01B}">
  <sheetPr>
    <tabColor rgb="FF92D050"/>
  </sheetPr>
  <dimension ref="A1:X33"/>
  <sheetViews>
    <sheetView tabSelected="1" workbookViewId="0">
      <selection activeCell="D22" sqref="D22:E2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94</v>
      </c>
      <c r="B1" s="150" t="s">
        <v>87</v>
      </c>
      <c r="C1" s="151"/>
      <c r="D1" s="151"/>
      <c r="E1" s="56"/>
      <c r="F1" s="56"/>
      <c r="G1" s="56"/>
      <c r="H1" s="56"/>
      <c r="I1" s="56"/>
      <c r="J1" s="57"/>
      <c r="K1" s="57"/>
      <c r="L1" s="57"/>
    </row>
    <row r="2" spans="1:24" s="58" customFormat="1" ht="36.75" customHeight="1" x14ac:dyDescent="0.25">
      <c r="A2" s="59" t="s">
        <v>95</v>
      </c>
      <c r="B2" s="150" t="s">
        <v>123</v>
      </c>
      <c r="C2" s="151"/>
      <c r="D2" s="151"/>
      <c r="E2" s="60"/>
      <c r="F2" s="60"/>
      <c r="G2" s="60"/>
      <c r="H2" s="60"/>
      <c r="I2" s="60"/>
    </row>
    <row r="3" spans="1:24" s="58" customFormat="1" ht="36" customHeight="1" x14ac:dyDescent="0.25">
      <c r="A3" s="61" t="s">
        <v>96</v>
      </c>
      <c r="B3" s="62" t="s">
        <v>3</v>
      </c>
      <c r="C3" s="63">
        <v>45058</v>
      </c>
      <c r="D3" s="62" t="s">
        <v>4</v>
      </c>
      <c r="E3" s="63">
        <v>45088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52" t="s">
        <v>97</v>
      </c>
      <c r="B5" s="153"/>
      <c r="C5" s="153"/>
      <c r="D5" s="153"/>
      <c r="E5" s="153"/>
      <c r="F5" s="153"/>
      <c r="G5" s="153"/>
      <c r="H5" s="153"/>
      <c r="I5" s="153"/>
      <c r="J5" s="153"/>
      <c r="K5" s="153"/>
      <c r="L5" s="154"/>
    </row>
    <row r="6" spans="1:24" s="58" customFormat="1" ht="21.75" customHeight="1"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32.25" customHeight="1" x14ac:dyDescent="0.25">
      <c r="A9" s="157"/>
      <c r="B9" s="71"/>
      <c r="C9" s="71" t="s">
        <v>18</v>
      </c>
      <c r="D9" s="71" t="s">
        <v>18</v>
      </c>
      <c r="E9" s="71" t="s">
        <v>18</v>
      </c>
      <c r="F9" s="173"/>
      <c r="G9" s="174"/>
      <c r="H9" s="175"/>
      <c r="I9" s="163"/>
      <c r="J9" s="163"/>
      <c r="K9" s="166"/>
      <c r="L9" s="169"/>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v>45024</v>
      </c>
      <c r="B11" s="76" t="s">
        <v>27</v>
      </c>
      <c r="C11" s="77">
        <v>25</v>
      </c>
      <c r="D11" s="77">
        <v>4.17</v>
      </c>
      <c r="E11" s="77">
        <v>20.83</v>
      </c>
      <c r="F11" s="139" t="s">
        <v>120</v>
      </c>
      <c r="G11" s="140"/>
      <c r="H11" s="141"/>
      <c r="I11" s="81" t="s">
        <v>116</v>
      </c>
      <c r="J11" s="82" t="s">
        <v>121</v>
      </c>
      <c r="K11" s="83" t="s">
        <v>122</v>
      </c>
      <c r="L11" s="83" t="s">
        <v>110</v>
      </c>
      <c r="N11" s="58" t="b">
        <f>OR(F11&lt;100,LEN(F11)=2)</f>
        <v>0</v>
      </c>
      <c r="O11" s="58" t="b">
        <f>OR(G11&lt;1000,LEN(G11)=3)</f>
        <v>1</v>
      </c>
      <c r="P11" s="58" t="b">
        <f>IF(H11&lt;1000,TRUE)</f>
        <v>1</v>
      </c>
      <c r="Q11" s="58" t="e">
        <f>OR(#REF!&lt;100000,LEN(#REF!)=5)</f>
        <v>#REF!</v>
      </c>
    </row>
    <row r="12" spans="1:24" s="58" customFormat="1" ht="20.100000000000001" customHeight="1" x14ac:dyDescent="0.3">
      <c r="A12" s="75">
        <v>45063</v>
      </c>
      <c r="B12" s="76" t="s">
        <v>24</v>
      </c>
      <c r="C12" s="77">
        <v>242.5</v>
      </c>
      <c r="D12" s="77"/>
      <c r="E12" s="77">
        <v>242.5</v>
      </c>
      <c r="F12" s="84"/>
      <c r="G12" s="86" t="s">
        <v>115</v>
      </c>
      <c r="H12" s="85"/>
      <c r="I12" s="81" t="s">
        <v>116</v>
      </c>
      <c r="J12" s="82" t="s">
        <v>117</v>
      </c>
      <c r="K12" s="83" t="s">
        <v>118</v>
      </c>
      <c r="L12" s="83" t="s">
        <v>119</v>
      </c>
    </row>
    <row r="13" spans="1:24" s="58" customFormat="1" ht="20.100000000000001" customHeight="1" x14ac:dyDescent="0.3">
      <c r="A13" s="75"/>
      <c r="B13" s="76"/>
      <c r="C13" s="77"/>
      <c r="D13" s="77"/>
      <c r="E13" s="77"/>
      <c r="F13" s="84"/>
      <c r="G13" s="86"/>
      <c r="H13" s="85"/>
      <c r="I13" s="81"/>
      <c r="J13" s="82"/>
      <c r="K13" s="83"/>
      <c r="L13" s="83"/>
    </row>
    <row r="14" spans="1:24" s="58" customFormat="1" ht="20.100000000000001" customHeight="1" x14ac:dyDescent="0.3">
      <c r="A14" s="75"/>
      <c r="B14" s="76"/>
      <c r="C14" s="77"/>
      <c r="D14" s="77"/>
      <c r="E14" s="77"/>
      <c r="F14" s="84"/>
      <c r="G14" s="86"/>
      <c r="H14" s="85"/>
      <c r="I14" s="81"/>
      <c r="J14" s="82"/>
      <c r="K14" s="83"/>
      <c r="L14" s="83"/>
    </row>
    <row r="15" spans="1:24" s="58" customFormat="1" ht="20.100000000000001" customHeight="1" x14ac:dyDescent="0.3">
      <c r="A15" s="75"/>
      <c r="B15" s="76"/>
      <c r="C15" s="77"/>
      <c r="D15" s="77"/>
      <c r="E15" s="77"/>
      <c r="F15" s="84"/>
      <c r="G15" s="86"/>
      <c r="H15" s="85"/>
      <c r="I15" s="81"/>
      <c r="J15" s="82"/>
      <c r="K15" s="83"/>
      <c r="L15" s="83"/>
    </row>
    <row r="16" spans="1:24" s="58" customFormat="1" ht="20.100000000000001" customHeight="1" x14ac:dyDescent="0.3">
      <c r="A16" s="75"/>
      <c r="B16" s="76"/>
      <c r="C16" s="77"/>
      <c r="D16" s="77"/>
      <c r="E16" s="77"/>
      <c r="F16" s="84"/>
      <c r="G16" s="86"/>
      <c r="H16" s="85"/>
      <c r="I16" s="81"/>
      <c r="J16" s="82"/>
      <c r="K16" s="83"/>
      <c r="L16" s="83"/>
    </row>
    <row r="17" spans="1:17" s="58" customFormat="1" ht="20.100000000000001" customHeight="1" x14ac:dyDescent="0.3">
      <c r="A17" s="75"/>
      <c r="B17" s="76"/>
      <c r="C17" s="77"/>
      <c r="D17" s="77"/>
      <c r="E17" s="77"/>
      <c r="F17" s="84"/>
      <c r="G17" s="86"/>
      <c r="H17" s="85"/>
      <c r="I17" s="81"/>
      <c r="J17" s="82"/>
      <c r="K17" s="83"/>
      <c r="L17" s="83"/>
    </row>
    <row r="18" spans="1:17" s="58" customFormat="1" ht="20.100000000000001" customHeight="1" x14ac:dyDescent="0.3">
      <c r="A18" s="75"/>
      <c r="B18" s="76"/>
      <c r="C18" s="77"/>
      <c r="D18" s="77"/>
      <c r="E18" s="77"/>
      <c r="F18" s="84"/>
      <c r="G18" s="86"/>
      <c r="H18" s="85"/>
      <c r="I18" s="81"/>
      <c r="J18" s="82"/>
      <c r="K18" s="83"/>
      <c r="L18" s="83"/>
    </row>
    <row r="19" spans="1:17" s="58" customFormat="1" ht="20.100000000000001" customHeight="1" x14ac:dyDescent="0.3">
      <c r="A19" s="75"/>
      <c r="B19" s="76"/>
      <c r="C19" s="77"/>
      <c r="D19" s="77"/>
      <c r="E19" s="77"/>
      <c r="F19" s="84"/>
      <c r="G19" s="86"/>
      <c r="H19" s="85"/>
      <c r="I19" s="81"/>
      <c r="J19" s="82"/>
      <c r="K19" s="83"/>
      <c r="L19" s="83"/>
    </row>
    <row r="20" spans="1:17" s="58" customFormat="1" ht="20.100000000000001" customHeight="1" x14ac:dyDescent="0.3">
      <c r="A20" s="75"/>
      <c r="B20" s="76"/>
      <c r="C20" s="77"/>
      <c r="D20" s="77"/>
      <c r="E20" s="77"/>
      <c r="F20" s="139"/>
      <c r="G20" s="140"/>
      <c r="H20" s="141"/>
      <c r="I20" s="81"/>
      <c r="J20" s="82"/>
      <c r="K20" s="83"/>
      <c r="L20" s="83"/>
      <c r="N20" s="58" t="b">
        <f>OR(F20&lt;100,LEN(F20)=2)</f>
        <v>1</v>
      </c>
      <c r="O20" s="58" t="b">
        <f>OR(G20&lt;1000,LEN(G20)=3)</f>
        <v>1</v>
      </c>
      <c r="P20" s="58" t="b">
        <f>IF(H20&lt;1000,TRUE)</f>
        <v>1</v>
      </c>
      <c r="Q20" s="58" t="e">
        <f>OR(#REF!&lt;100000,LEN(#REF!)=5)</f>
        <v>#REF!</v>
      </c>
    </row>
    <row r="21" spans="1:17" s="58" customFormat="1" ht="20.100000000000001" customHeight="1" x14ac:dyDescent="0.3">
      <c r="A21" s="75"/>
      <c r="B21" s="76"/>
      <c r="C21" s="77"/>
      <c r="D21" s="77"/>
      <c r="E21" s="77"/>
      <c r="F21" s="139"/>
      <c r="G21" s="140"/>
      <c r="H21" s="141"/>
      <c r="I21" s="81"/>
      <c r="J21" s="82"/>
      <c r="K21" s="83"/>
      <c r="L21" s="83"/>
      <c r="N21" s="58" t="b">
        <f>OR(F21&lt;100,LEN(F21)=2)</f>
        <v>1</v>
      </c>
      <c r="O21" s="58" t="b">
        <f>OR(G21&lt;1000,LEN(G21)=3)</f>
        <v>1</v>
      </c>
      <c r="P21" s="58" t="b">
        <f>IF(H21&lt;1000,TRUE)</f>
        <v>1</v>
      </c>
      <c r="Q21" s="58" t="e">
        <f>OR(#REF!&lt;100000,LEN(#REF!)=5)</f>
        <v>#REF!</v>
      </c>
    </row>
    <row r="22" spans="1:17" s="58" customFormat="1" ht="20.100000000000001" customHeight="1" thickBot="1" x14ac:dyDescent="0.3">
      <c r="A22" s="142" t="s">
        <v>104</v>
      </c>
      <c r="B22" s="143"/>
      <c r="C22" s="87">
        <f>SUM(C11:C21)</f>
        <v>267.5</v>
      </c>
      <c r="D22" s="87">
        <f>SUM(D11:D21)</f>
        <v>4.17</v>
      </c>
      <c r="E22" s="87">
        <f>SUM(E11:E21)</f>
        <v>263.33</v>
      </c>
      <c r="F22" s="144"/>
      <c r="G22" s="145"/>
      <c r="H22" s="146"/>
      <c r="I22" s="88"/>
      <c r="J22" s="89"/>
      <c r="K22" s="90"/>
      <c r="L22" s="91"/>
    </row>
    <row r="25" spans="1:17" s="92" customFormat="1" ht="15.75" x14ac:dyDescent="0.25">
      <c r="B25" s="147" t="s">
        <v>105</v>
      </c>
      <c r="C25" s="148"/>
    </row>
    <row r="26" spans="1:17" s="92" customFormat="1" ht="15" x14ac:dyDescent="0.2">
      <c r="B26" s="93" t="s">
        <v>24</v>
      </c>
      <c r="C26" s="94" t="s">
        <v>25</v>
      </c>
    </row>
    <row r="27" spans="1:17" s="92" customFormat="1" ht="15" x14ac:dyDescent="0.2">
      <c r="B27" s="93" t="s">
        <v>19</v>
      </c>
      <c r="C27" s="94" t="s">
        <v>26</v>
      </c>
    </row>
    <row r="28" spans="1:17" s="92" customFormat="1" ht="15" x14ac:dyDescent="0.2">
      <c r="B28" s="93" t="s">
        <v>27</v>
      </c>
      <c r="C28" s="94" t="s">
        <v>106</v>
      </c>
    </row>
    <row r="29" spans="1:17" s="92" customFormat="1" ht="15" x14ac:dyDescent="0.2">
      <c r="B29" s="93" t="s">
        <v>84</v>
      </c>
      <c r="C29" s="94" t="s">
        <v>107</v>
      </c>
    </row>
    <row r="30" spans="1:17" s="92" customFormat="1" ht="15" x14ac:dyDescent="0.2">
      <c r="B30" s="95" t="s">
        <v>21</v>
      </c>
      <c r="C30" s="96" t="s">
        <v>29</v>
      </c>
    </row>
    <row r="33" spans="2:3" x14ac:dyDescent="0.2">
      <c r="B33" s="149"/>
      <c r="C33" s="149"/>
    </row>
  </sheetData>
  <mergeCells count="17">
    <mergeCell ref="B1:D1"/>
    <mergeCell ref="B2:D2"/>
    <mergeCell ref="A5:L5"/>
    <mergeCell ref="A7:A9"/>
    <mergeCell ref="F7:H7"/>
    <mergeCell ref="I7:I9"/>
    <mergeCell ref="J7:J9"/>
    <mergeCell ref="K7:K9"/>
    <mergeCell ref="L7:L9"/>
    <mergeCell ref="F8:H9"/>
    <mergeCell ref="F11:H11"/>
    <mergeCell ref="A22:B22"/>
    <mergeCell ref="F22:H22"/>
    <mergeCell ref="B25:C25"/>
    <mergeCell ref="B33:C33"/>
    <mergeCell ref="F20:H20"/>
    <mergeCell ref="F21:H21"/>
  </mergeCells>
  <conditionalFormatting sqref="A11:A21">
    <cfRule type="expression" dxfId="148" priority="8" stopIfTrue="1">
      <formula>AND(NOT(ISBLANK(C11)),ISBLANK(A11))</formula>
    </cfRule>
  </conditionalFormatting>
  <conditionalFormatting sqref="B11:B21">
    <cfRule type="expression" dxfId="147" priority="7" stopIfTrue="1">
      <formula>AND(NOT(ISBLANK(C11)),ISBLANK(B11))</formula>
    </cfRule>
  </conditionalFormatting>
  <conditionalFormatting sqref="B1:D2">
    <cfRule type="expression" dxfId="146" priority="6" stopIfTrue="1">
      <formula>ISBLANK(B1)</formula>
    </cfRule>
  </conditionalFormatting>
  <conditionalFormatting sqref="C3">
    <cfRule type="expression" dxfId="145" priority="5" stopIfTrue="1">
      <formula>ISBLANK(C3)</formula>
    </cfRule>
  </conditionalFormatting>
  <conditionalFormatting sqref="E3">
    <cfRule type="expression" dxfId="144" priority="1" stopIfTrue="1">
      <formula>ISBLANK(E3)</formula>
    </cfRule>
  </conditionalFormatting>
  <conditionalFormatting sqref="I11:I21">
    <cfRule type="expression" priority="2" stopIfTrue="1">
      <formula>AND(SUM($N11:$R11)&gt;0,NOT(ISBLANK(I11)))</formula>
    </cfRule>
    <cfRule type="expression" dxfId="143" priority="3" stopIfTrue="1">
      <formula>SUM($N11:$R11)&gt;0</formula>
    </cfRule>
  </conditionalFormatting>
  <conditionalFormatting sqref="J11:L21">
    <cfRule type="expression" dxfId="142" priority="4" stopIfTrue="1">
      <formula>AND(NOT(ISBLANK($C11)),ISBLANK(J11))</formula>
    </cfRule>
  </conditionalFormatting>
  <dataValidations count="3">
    <dataValidation type="textLength" operator="lessThan" allowBlank="1" showInputMessage="1" showErrorMessage="1" sqref="B2:D2" xr:uid="{C2BE9563-17F9-4C4B-A14D-390F139302E6}">
      <formula1>250</formula1>
    </dataValidation>
    <dataValidation type="date" allowBlank="1" showInputMessage="1" showErrorMessage="1" sqref="E3 C3" xr:uid="{312C2C23-4BDF-41A4-906B-CE66AF1130B7}">
      <formula1>44938</formula1>
      <formula2>73031</formula2>
    </dataValidation>
    <dataValidation type="list" allowBlank="1" showInputMessage="1" showErrorMessage="1" sqref="B11:B21" xr:uid="{F8CEA773-C572-4A17-86CA-838305C95D5C}">
      <formula1>$B$26:$B$30</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X29"/>
  <sheetViews>
    <sheetView workbookViewId="0">
      <selection activeCell="B2" sqref="B2:D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57.85546875" bestFit="1"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94</v>
      </c>
      <c r="B1" s="150" t="s">
        <v>87</v>
      </c>
      <c r="C1" s="151"/>
      <c r="D1" s="151"/>
      <c r="E1" s="56"/>
      <c r="F1" s="56"/>
      <c r="G1" s="56"/>
      <c r="H1" s="56"/>
      <c r="I1" s="56"/>
      <c r="J1" s="57"/>
      <c r="K1" s="57"/>
      <c r="L1" s="57"/>
    </row>
    <row r="2" spans="1:24" s="58" customFormat="1" ht="36.75" customHeight="1" x14ac:dyDescent="0.25">
      <c r="A2" s="59" t="s">
        <v>95</v>
      </c>
      <c r="B2" s="150" t="s">
        <v>86</v>
      </c>
      <c r="C2" s="151"/>
      <c r="D2" s="151"/>
      <c r="E2" s="60"/>
      <c r="F2" s="60"/>
      <c r="G2" s="60"/>
      <c r="H2" s="60"/>
      <c r="I2" s="60"/>
    </row>
    <row r="3" spans="1:24" s="58" customFormat="1" ht="36" customHeight="1" x14ac:dyDescent="0.25">
      <c r="A3" s="61" t="s">
        <v>96</v>
      </c>
      <c r="B3" s="62" t="s">
        <v>3</v>
      </c>
      <c r="C3" s="63">
        <v>45058</v>
      </c>
      <c r="D3" s="62" t="s">
        <v>4</v>
      </c>
      <c r="E3" s="63">
        <v>45088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52" t="s">
        <v>97</v>
      </c>
      <c r="B5" s="153"/>
      <c r="C5" s="153"/>
      <c r="D5" s="153"/>
      <c r="E5" s="153"/>
      <c r="F5" s="153"/>
      <c r="G5" s="153"/>
      <c r="H5" s="153"/>
      <c r="I5" s="153"/>
      <c r="J5" s="153"/>
      <c r="K5" s="153"/>
      <c r="L5" s="154"/>
    </row>
    <row r="6" spans="1:24" s="58" customFormat="1" ht="21.75" customHeight="1"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32.25" customHeight="1" x14ac:dyDescent="0.25">
      <c r="A9" s="157"/>
      <c r="B9" s="71"/>
      <c r="C9" s="71" t="s">
        <v>18</v>
      </c>
      <c r="D9" s="71" t="s">
        <v>18</v>
      </c>
      <c r="E9" s="71" t="s">
        <v>18</v>
      </c>
      <c r="F9" s="173"/>
      <c r="G9" s="174"/>
      <c r="H9" s="175"/>
      <c r="I9" s="163"/>
      <c r="J9" s="163"/>
      <c r="K9" s="166"/>
      <c r="L9" s="169"/>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v>45058</v>
      </c>
      <c r="B11" s="76" t="s">
        <v>19</v>
      </c>
      <c r="C11" s="77">
        <v>373.39</v>
      </c>
      <c r="D11" s="77">
        <v>0</v>
      </c>
      <c r="E11" s="77">
        <v>373.39</v>
      </c>
      <c r="F11" s="84">
        <v>595</v>
      </c>
      <c r="G11" s="86">
        <v>2202</v>
      </c>
      <c r="H11" s="85"/>
      <c r="I11" s="81" t="s">
        <v>127</v>
      </c>
      <c r="J11" s="82" t="s">
        <v>191</v>
      </c>
      <c r="K11" s="83" t="s">
        <v>192</v>
      </c>
      <c r="L11" s="83" t="s">
        <v>109</v>
      </c>
      <c r="N11" s="58" t="b">
        <f>OR(F11&lt;100,LEN(F11)=2)</f>
        <v>0</v>
      </c>
      <c r="O11" s="58" t="b">
        <f>OR(G11&lt;1000,LEN(G11)=3)</f>
        <v>0</v>
      </c>
      <c r="P11" s="58" t="b">
        <f>IF(H11&lt;1000,TRUE)</f>
        <v>1</v>
      </c>
      <c r="Q11" s="58" t="e">
        <f>OR(#REF!&lt;100000,LEN(#REF!)=5)</f>
        <v>#REF!</v>
      </c>
    </row>
    <row r="12" spans="1:24" s="58" customFormat="1" ht="20.100000000000001" customHeight="1" x14ac:dyDescent="0.3">
      <c r="A12" s="75">
        <v>45060</v>
      </c>
      <c r="B12" s="76" t="s">
        <v>27</v>
      </c>
      <c r="C12" s="77">
        <v>174</v>
      </c>
      <c r="D12" s="77">
        <v>29</v>
      </c>
      <c r="E12" s="77">
        <v>145</v>
      </c>
      <c r="F12" s="84">
        <v>611</v>
      </c>
      <c r="G12" s="86">
        <v>4200</v>
      </c>
      <c r="H12" s="85">
        <v>61111</v>
      </c>
      <c r="I12" s="81" t="s">
        <v>127</v>
      </c>
      <c r="J12" s="82" t="s">
        <v>128</v>
      </c>
      <c r="K12" s="83" t="s">
        <v>91</v>
      </c>
      <c r="L12" s="83" t="s">
        <v>109</v>
      </c>
    </row>
    <row r="13" spans="1:24" s="58" customFormat="1" ht="20.100000000000001" customHeight="1" x14ac:dyDescent="0.3">
      <c r="A13" s="75">
        <v>45073</v>
      </c>
      <c r="B13" s="76" t="s">
        <v>19</v>
      </c>
      <c r="C13" s="77">
        <v>250</v>
      </c>
      <c r="D13" s="77"/>
      <c r="E13" s="77">
        <v>250</v>
      </c>
      <c r="F13" s="84">
        <v>611</v>
      </c>
      <c r="G13" s="86">
        <v>4200</v>
      </c>
      <c r="H13" s="85">
        <v>61106</v>
      </c>
      <c r="I13" s="81" t="s">
        <v>127</v>
      </c>
      <c r="J13" s="82" t="s">
        <v>193</v>
      </c>
      <c r="K13" s="83" t="s">
        <v>85</v>
      </c>
      <c r="L13" s="83" t="s">
        <v>111</v>
      </c>
    </row>
    <row r="14" spans="1:24" s="58" customFormat="1" ht="20.100000000000001" customHeight="1" x14ac:dyDescent="0.3">
      <c r="A14" s="75">
        <v>45074</v>
      </c>
      <c r="B14" s="76" t="s">
        <v>19</v>
      </c>
      <c r="C14" s="77">
        <v>48.91</v>
      </c>
      <c r="D14" s="77"/>
      <c r="E14" s="77">
        <v>48.91</v>
      </c>
      <c r="F14" s="84">
        <v>611</v>
      </c>
      <c r="G14" s="86">
        <v>4200</v>
      </c>
      <c r="H14" s="85">
        <v>61106</v>
      </c>
      <c r="I14" s="81" t="s">
        <v>127</v>
      </c>
      <c r="J14" s="82" t="s">
        <v>193</v>
      </c>
      <c r="K14" s="83" t="s">
        <v>85</v>
      </c>
      <c r="L14" s="83" t="s">
        <v>111</v>
      </c>
    </row>
    <row r="15" spans="1:24" s="58" customFormat="1" ht="20.100000000000001" customHeight="1" x14ac:dyDescent="0.3">
      <c r="A15" s="75">
        <v>45078</v>
      </c>
      <c r="B15" s="76" t="s">
        <v>19</v>
      </c>
      <c r="C15" s="77">
        <v>131.85</v>
      </c>
      <c r="D15" s="77"/>
      <c r="E15" s="77">
        <v>131.85</v>
      </c>
      <c r="F15" s="84">
        <v>611</v>
      </c>
      <c r="G15" s="86">
        <v>4200</v>
      </c>
      <c r="H15" s="85">
        <v>61106</v>
      </c>
      <c r="I15" s="81" t="s">
        <v>127</v>
      </c>
      <c r="J15" s="82" t="s">
        <v>193</v>
      </c>
      <c r="K15" s="83" t="s">
        <v>85</v>
      </c>
      <c r="L15" s="83" t="s">
        <v>111</v>
      </c>
    </row>
    <row r="16" spans="1:24" s="58" customFormat="1" ht="20.100000000000001" customHeight="1" x14ac:dyDescent="0.3">
      <c r="A16" s="75">
        <v>45082</v>
      </c>
      <c r="B16" s="76" t="s">
        <v>19</v>
      </c>
      <c r="C16" s="77">
        <v>250</v>
      </c>
      <c r="D16" s="77"/>
      <c r="E16" s="77">
        <v>250</v>
      </c>
      <c r="F16" s="84">
        <v>611</v>
      </c>
      <c r="G16" s="86">
        <v>4200</v>
      </c>
      <c r="H16" s="85">
        <v>61128</v>
      </c>
      <c r="I16" s="81" t="s">
        <v>127</v>
      </c>
      <c r="J16" s="82" t="s">
        <v>194</v>
      </c>
      <c r="K16" s="83" t="s">
        <v>85</v>
      </c>
      <c r="L16" s="83" t="s">
        <v>111</v>
      </c>
    </row>
    <row r="17" spans="1:12" s="58" customFormat="1" ht="20.100000000000001" customHeight="1" x14ac:dyDescent="0.3">
      <c r="A17" s="75">
        <v>45084</v>
      </c>
      <c r="B17" s="76" t="s">
        <v>19</v>
      </c>
      <c r="C17" s="77">
        <v>250</v>
      </c>
      <c r="D17" s="77"/>
      <c r="E17" s="77">
        <v>250</v>
      </c>
      <c r="F17" s="84">
        <v>611</v>
      </c>
      <c r="G17" s="86">
        <v>4200</v>
      </c>
      <c r="H17" s="85">
        <v>61128</v>
      </c>
      <c r="I17" s="81" t="s">
        <v>127</v>
      </c>
      <c r="J17" s="82" t="s">
        <v>194</v>
      </c>
      <c r="K17" s="83" t="s">
        <v>85</v>
      </c>
      <c r="L17" s="83" t="s">
        <v>111</v>
      </c>
    </row>
    <row r="18" spans="1:12" s="58" customFormat="1" ht="20.100000000000001" customHeight="1" thickBot="1" x14ac:dyDescent="0.3">
      <c r="A18" s="142" t="s">
        <v>104</v>
      </c>
      <c r="B18" s="143"/>
      <c r="C18" s="87">
        <f>SUM(C11:C17)</f>
        <v>1478.15</v>
      </c>
      <c r="D18" s="87">
        <f>SUM(D11:D17)</f>
        <v>29</v>
      </c>
      <c r="E18" s="87">
        <f>SUM(E11:E17)</f>
        <v>1449.15</v>
      </c>
      <c r="F18" s="144"/>
      <c r="G18" s="145"/>
      <c r="H18" s="146"/>
      <c r="I18" s="88"/>
      <c r="J18" s="89"/>
      <c r="K18" s="90"/>
      <c r="L18" s="91"/>
    </row>
    <row r="21" spans="1:12" s="92" customFormat="1" ht="15.75" x14ac:dyDescent="0.25">
      <c r="B21" s="147" t="s">
        <v>105</v>
      </c>
      <c r="C21" s="148"/>
    </row>
    <row r="22" spans="1:12" s="92" customFormat="1" ht="15" x14ac:dyDescent="0.2">
      <c r="B22" s="93" t="s">
        <v>24</v>
      </c>
      <c r="C22" s="94" t="s">
        <v>25</v>
      </c>
    </row>
    <row r="23" spans="1:12" s="92" customFormat="1" ht="15" x14ac:dyDescent="0.2">
      <c r="B23" s="93" t="s">
        <v>19</v>
      </c>
      <c r="C23" s="94" t="s">
        <v>26</v>
      </c>
    </row>
    <row r="24" spans="1:12" s="92" customFormat="1" ht="15" x14ac:dyDescent="0.2">
      <c r="B24" s="93" t="s">
        <v>27</v>
      </c>
      <c r="C24" s="94" t="s">
        <v>106</v>
      </c>
    </row>
    <row r="25" spans="1:12" s="92" customFormat="1" ht="15" x14ac:dyDescent="0.2">
      <c r="B25" s="93" t="s">
        <v>84</v>
      </c>
      <c r="C25" s="94" t="s">
        <v>107</v>
      </c>
    </row>
    <row r="26" spans="1:12" s="92" customFormat="1" ht="15" x14ac:dyDescent="0.2">
      <c r="B26" s="95" t="s">
        <v>21</v>
      </c>
      <c r="C26" s="96" t="s">
        <v>29</v>
      </c>
    </row>
    <row r="29" spans="1:12" x14ac:dyDescent="0.2">
      <c r="B29" s="149"/>
      <c r="C29" s="149"/>
    </row>
  </sheetData>
  <mergeCells count="14">
    <mergeCell ref="B21:C21"/>
    <mergeCell ref="B29:C29"/>
    <mergeCell ref="B1:D1"/>
    <mergeCell ref="B2:D2"/>
    <mergeCell ref="A5:L5"/>
    <mergeCell ref="A7:A9"/>
    <mergeCell ref="F7:H7"/>
    <mergeCell ref="I7:I9"/>
    <mergeCell ref="J7:J9"/>
    <mergeCell ref="K7:K9"/>
    <mergeCell ref="L7:L9"/>
    <mergeCell ref="F8:H9"/>
    <mergeCell ref="A18:B18"/>
    <mergeCell ref="F18:H18"/>
  </mergeCells>
  <conditionalFormatting sqref="A11:A17">
    <cfRule type="expression" dxfId="83" priority="7" stopIfTrue="1">
      <formula>AND(NOT(ISBLANK(C11)),ISBLANK(A11))</formula>
    </cfRule>
  </conditionalFormatting>
  <conditionalFormatting sqref="B11:B17">
    <cfRule type="expression" dxfId="82" priority="6" stopIfTrue="1">
      <formula>AND(NOT(ISBLANK(C11)),ISBLANK(B11))</formula>
    </cfRule>
  </conditionalFormatting>
  <conditionalFormatting sqref="B1:D2">
    <cfRule type="expression" dxfId="81" priority="4" stopIfTrue="1">
      <formula>ISBLANK(B1)</formula>
    </cfRule>
  </conditionalFormatting>
  <conditionalFormatting sqref="C3">
    <cfRule type="expression" dxfId="80" priority="3" stopIfTrue="1">
      <formula>ISBLANK(C3)</formula>
    </cfRule>
  </conditionalFormatting>
  <conditionalFormatting sqref="E3">
    <cfRule type="expression" dxfId="79" priority="2" stopIfTrue="1">
      <formula>ISBLANK(E3)</formula>
    </cfRule>
  </conditionalFormatting>
  <conditionalFormatting sqref="I11:I17">
    <cfRule type="expression" priority="8" stopIfTrue="1">
      <formula>AND(SUM($N11:$R11)&gt;0,NOT(ISBLANK(I11)))</formula>
    </cfRule>
    <cfRule type="expression" dxfId="78" priority="9" stopIfTrue="1">
      <formula>SUM($N11:$R11)&gt;0</formula>
    </cfRule>
  </conditionalFormatting>
  <conditionalFormatting sqref="J11:L17">
    <cfRule type="expression" dxfId="77" priority="1" stopIfTrue="1">
      <formula>AND(NOT(ISBLANK($C11)),ISBLANK(J11))</formula>
    </cfRule>
  </conditionalFormatting>
  <dataValidations count="3">
    <dataValidation type="textLength" operator="lessThan" allowBlank="1" showInputMessage="1" showErrorMessage="1" sqref="B2:D2" xr:uid="{31DA77EF-3BAD-41B8-96D5-9B18DF35DFF6}">
      <formula1>250</formula1>
    </dataValidation>
    <dataValidation type="date" allowBlank="1" showInputMessage="1" showErrorMessage="1" sqref="E3 C3" xr:uid="{CB7A8021-8522-415E-BE73-3B134EBF2175}">
      <formula1>44938</formula1>
      <formula2>73031</formula2>
    </dataValidation>
    <dataValidation type="list" allowBlank="1" showInputMessage="1" showErrorMessage="1" sqref="B11:B17" xr:uid="{348720B7-9FB7-4A57-897A-EE2B07BD4DF4}">
      <formula1>$B$22:$B$26</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E8CF2-D8DF-4C42-850B-3FE412A06482}">
  <sheetPr>
    <tabColor rgb="FF92D050"/>
  </sheetPr>
  <dimension ref="A1:Z28"/>
  <sheetViews>
    <sheetView workbookViewId="0">
      <selection activeCell="B4" sqref="B4"/>
    </sheetView>
  </sheetViews>
  <sheetFormatPr defaultColWidth="9.140625" defaultRowHeight="12.75" outlineLevelCol="1" x14ac:dyDescent="0.2"/>
  <cols>
    <col min="1" max="1" width="11.85546875" bestFit="1" customWidth="1"/>
    <col min="2" max="2" width="10.42578125" customWidth="1"/>
    <col min="3" max="6" width="15.7109375" customWidth="1"/>
    <col min="7" max="7" width="8.42578125" customWidth="1"/>
    <col min="8" max="8" width="9" customWidth="1"/>
    <col min="9" max="9" width="11.7109375" bestFit="1" customWidth="1"/>
    <col min="10" max="10" width="3" customWidth="1"/>
    <col min="11" max="11" width="29.7109375" customWidth="1"/>
    <col min="12" max="12" width="50.7109375" customWidth="1"/>
    <col min="13" max="14" width="27.42578125" customWidth="1"/>
    <col min="16" max="19" width="0" hidden="1" customWidth="1" outlineLevel="1"/>
    <col min="20" max="20" width="9.140625" collapsed="1"/>
  </cols>
  <sheetData>
    <row r="1" spans="1:26" ht="14.25" x14ac:dyDescent="0.2">
      <c r="A1" s="107" t="s">
        <v>0</v>
      </c>
      <c r="B1" s="177" t="s">
        <v>87</v>
      </c>
      <c r="C1" s="178"/>
      <c r="D1" s="178"/>
      <c r="E1" s="179"/>
      <c r="F1" s="1"/>
      <c r="G1" s="1"/>
      <c r="H1" s="1"/>
      <c r="I1" s="1"/>
      <c r="J1" s="1"/>
      <c r="K1" s="1"/>
      <c r="L1" s="3"/>
      <c r="M1" s="3"/>
      <c r="N1" s="4"/>
    </row>
    <row r="2" spans="1:26" x14ac:dyDescent="0.2">
      <c r="A2" s="5"/>
      <c r="N2" s="6"/>
    </row>
    <row r="3" spans="1:26" ht="14.25" x14ac:dyDescent="0.2">
      <c r="A3" s="7" t="s">
        <v>1</v>
      </c>
      <c r="B3" s="177" t="s">
        <v>88</v>
      </c>
      <c r="C3" s="178"/>
      <c r="D3" s="178"/>
      <c r="E3" s="179"/>
      <c r="F3" s="8"/>
      <c r="G3" s="8"/>
      <c r="H3" s="8"/>
      <c r="I3" s="8"/>
      <c r="J3" s="8"/>
      <c r="K3" s="8"/>
      <c r="N3" s="6"/>
    </row>
    <row r="4" spans="1:26" x14ac:dyDescent="0.2">
      <c r="A4" s="5"/>
      <c r="N4" s="6"/>
    </row>
    <row r="5" spans="1:26" ht="25.5" x14ac:dyDescent="0.2">
      <c r="A5" s="108" t="s">
        <v>2</v>
      </c>
      <c r="B5" s="109" t="s">
        <v>3</v>
      </c>
      <c r="C5" s="110">
        <v>45058</v>
      </c>
      <c r="D5" s="109" t="s">
        <v>4</v>
      </c>
      <c r="E5" s="111">
        <v>45088</v>
      </c>
      <c r="F5" s="8"/>
      <c r="G5" s="11"/>
      <c r="H5" s="12"/>
      <c r="I5" s="12"/>
      <c r="J5" s="12"/>
      <c r="K5" s="12"/>
      <c r="N5" s="6"/>
    </row>
    <row r="6" spans="1:26" x14ac:dyDescent="0.2">
      <c r="A6" s="5"/>
      <c r="N6" s="6"/>
    </row>
    <row r="7" spans="1:26" x14ac:dyDescent="0.2">
      <c r="A7" s="5"/>
      <c r="N7" s="6"/>
    </row>
    <row r="8" spans="1:26" x14ac:dyDescent="0.2">
      <c r="A8" s="112" t="s">
        <v>5</v>
      </c>
      <c r="B8" s="113" t="s">
        <v>6</v>
      </c>
      <c r="C8" s="113" t="s">
        <v>7</v>
      </c>
      <c r="D8" s="113" t="s">
        <v>6</v>
      </c>
      <c r="E8" s="113" t="s">
        <v>8</v>
      </c>
      <c r="F8" s="113" t="s">
        <v>9</v>
      </c>
      <c r="G8" s="180" t="s">
        <v>10</v>
      </c>
      <c r="H8" s="181"/>
      <c r="I8" s="181"/>
      <c r="J8" s="182"/>
      <c r="K8" s="112" t="s">
        <v>168</v>
      </c>
      <c r="L8" s="113" t="s">
        <v>11</v>
      </c>
      <c r="M8" s="114" t="s">
        <v>12</v>
      </c>
      <c r="N8" s="114" t="s">
        <v>13</v>
      </c>
      <c r="O8" s="16"/>
      <c r="P8" s="16"/>
      <c r="Q8" s="16"/>
      <c r="R8" s="16"/>
      <c r="S8" s="16"/>
      <c r="T8" s="16"/>
      <c r="U8" s="16"/>
      <c r="V8" s="16"/>
      <c r="W8" s="16"/>
      <c r="X8" s="16"/>
      <c r="Y8" s="16"/>
      <c r="Z8" s="16"/>
    </row>
    <row r="9" spans="1:26" x14ac:dyDescent="0.2">
      <c r="A9" s="115" t="s">
        <v>169</v>
      </c>
      <c r="B9" s="18" t="s">
        <v>14</v>
      </c>
      <c r="C9" s="18" t="s">
        <v>15</v>
      </c>
      <c r="D9" s="18" t="s">
        <v>15</v>
      </c>
      <c r="E9" s="18" t="s">
        <v>16</v>
      </c>
      <c r="F9" s="18" t="s">
        <v>15</v>
      </c>
      <c r="G9" s="183"/>
      <c r="H9" s="184"/>
      <c r="I9" s="184"/>
      <c r="J9" s="185"/>
      <c r="K9" s="115" t="s">
        <v>170</v>
      </c>
      <c r="L9" s="18" t="s">
        <v>171</v>
      </c>
      <c r="M9" s="116"/>
      <c r="N9" s="117" t="s">
        <v>172</v>
      </c>
      <c r="O9" s="16"/>
      <c r="P9" s="16"/>
      <c r="Q9" s="16"/>
      <c r="R9" s="16"/>
      <c r="S9" s="16"/>
      <c r="T9" s="16"/>
      <c r="U9" s="16"/>
      <c r="V9" s="16"/>
      <c r="W9" s="16"/>
      <c r="X9" s="16"/>
      <c r="Y9" s="16"/>
      <c r="Z9" s="16"/>
    </row>
    <row r="10" spans="1:26" x14ac:dyDescent="0.2">
      <c r="A10" s="118" t="s">
        <v>173</v>
      </c>
      <c r="B10" s="22" t="s">
        <v>17</v>
      </c>
      <c r="C10" s="22" t="s">
        <v>18</v>
      </c>
      <c r="D10" s="22" t="s">
        <v>18</v>
      </c>
      <c r="E10" s="22" t="s">
        <v>18</v>
      </c>
      <c r="F10" s="22" t="s">
        <v>18</v>
      </c>
      <c r="G10" s="23" t="s">
        <v>174</v>
      </c>
      <c r="H10" s="23" t="s">
        <v>175</v>
      </c>
      <c r="I10" s="23" t="s">
        <v>176</v>
      </c>
      <c r="J10" s="23"/>
      <c r="K10" s="120" t="s">
        <v>177</v>
      </c>
      <c r="L10" s="24"/>
      <c r="M10" s="40"/>
      <c r="N10" s="25"/>
    </row>
    <row r="11" spans="1:26" x14ac:dyDescent="0.2">
      <c r="A11" s="21"/>
      <c r="B11" s="22"/>
      <c r="C11" s="22"/>
      <c r="D11" s="22"/>
      <c r="E11" s="22"/>
      <c r="F11" s="22"/>
      <c r="G11" s="23"/>
      <c r="H11" s="23"/>
      <c r="I11" s="23"/>
      <c r="J11" s="23"/>
      <c r="K11" s="23"/>
      <c r="L11" s="24"/>
      <c r="M11" s="40"/>
      <c r="N11" s="40"/>
    </row>
    <row r="12" spans="1:26" ht="15.75" x14ac:dyDescent="0.25">
      <c r="A12" s="121" t="s">
        <v>220</v>
      </c>
      <c r="B12" s="134" t="s">
        <v>19</v>
      </c>
      <c r="C12" s="123">
        <v>4.95</v>
      </c>
      <c r="D12" s="124"/>
      <c r="E12" s="123"/>
      <c r="F12" s="125">
        <v>4.95</v>
      </c>
      <c r="G12" s="126">
        <v>370</v>
      </c>
      <c r="H12" s="126">
        <v>4020</v>
      </c>
      <c r="I12" s="126">
        <v>37030</v>
      </c>
      <c r="J12" s="127"/>
      <c r="K12" s="127" t="s">
        <v>88</v>
      </c>
      <c r="L12" s="135" t="s">
        <v>221</v>
      </c>
      <c r="M12" s="129" t="s">
        <v>222</v>
      </c>
      <c r="N12" s="129"/>
      <c r="P12" t="b">
        <f t="shared" ref="P12:P17" si="0">OR(G12&lt;100,LEN(G12)=2)</f>
        <v>0</v>
      </c>
      <c r="Q12" t="b">
        <f t="shared" ref="Q12:Q17" si="1">OR(H12&lt;1000,LEN(H12)=3)</f>
        <v>0</v>
      </c>
      <c r="R12" t="b">
        <f t="shared" ref="R12:R17" si="2">IF(I12&lt;1000,TRUE)</f>
        <v>0</v>
      </c>
      <c r="S12" t="e">
        <f>OR(#REF!&lt;100000,LEN(#REF!)=5)</f>
        <v>#REF!</v>
      </c>
    </row>
    <row r="13" spans="1:26" ht="15.75" x14ac:dyDescent="0.25">
      <c r="A13" s="121"/>
      <c r="B13" s="122"/>
      <c r="C13" s="123"/>
      <c r="D13" s="124"/>
      <c r="E13" s="123"/>
      <c r="F13" s="125"/>
      <c r="G13" s="126"/>
      <c r="H13" s="126"/>
      <c r="I13" s="126"/>
      <c r="J13" s="127"/>
      <c r="K13" s="127"/>
      <c r="L13" s="135"/>
      <c r="M13" s="129"/>
      <c r="N13" s="129"/>
    </row>
    <row r="14" spans="1:26" ht="15.75" x14ac:dyDescent="0.25">
      <c r="A14" s="121"/>
      <c r="B14" s="122"/>
      <c r="C14" s="123"/>
      <c r="D14" s="124"/>
      <c r="E14" s="123"/>
      <c r="F14" s="125"/>
      <c r="G14" s="126"/>
      <c r="H14" s="126"/>
      <c r="I14" s="126"/>
      <c r="J14" s="127"/>
      <c r="K14" s="127"/>
      <c r="L14" s="135"/>
      <c r="M14" s="129"/>
      <c r="N14" s="129"/>
    </row>
    <row r="15" spans="1:26" ht="15.75" x14ac:dyDescent="0.25">
      <c r="A15" s="121"/>
      <c r="B15" s="122"/>
      <c r="C15" s="123"/>
      <c r="D15" s="124"/>
      <c r="E15" s="123"/>
      <c r="F15" s="123"/>
      <c r="G15" s="126"/>
      <c r="H15" s="126"/>
      <c r="I15" s="126"/>
      <c r="J15" s="127"/>
      <c r="K15" s="127"/>
      <c r="L15" s="135"/>
      <c r="M15" s="129"/>
      <c r="N15" s="129"/>
    </row>
    <row r="16" spans="1:26" ht="15.75" x14ac:dyDescent="0.25">
      <c r="A16" s="121"/>
      <c r="B16" s="122"/>
      <c r="C16" s="123"/>
      <c r="D16" s="124"/>
      <c r="E16" s="123"/>
      <c r="F16" s="123"/>
      <c r="G16" s="126"/>
      <c r="H16" s="126"/>
      <c r="I16" s="126"/>
      <c r="J16" s="127"/>
      <c r="K16" s="127"/>
      <c r="L16" s="135"/>
      <c r="M16" s="129"/>
      <c r="N16" s="129"/>
    </row>
    <row r="17" spans="1:19" ht="15.75" x14ac:dyDescent="0.25">
      <c r="A17" s="121"/>
      <c r="B17" s="122"/>
      <c r="C17" s="123"/>
      <c r="D17" s="124"/>
      <c r="E17" s="123"/>
      <c r="F17" s="125"/>
      <c r="G17" s="126"/>
      <c r="H17" s="126"/>
      <c r="I17" s="126"/>
      <c r="J17" s="127"/>
      <c r="K17" s="127"/>
      <c r="L17" s="135"/>
      <c r="M17" s="129"/>
      <c r="N17" s="129"/>
      <c r="P17" t="b">
        <f t="shared" si="0"/>
        <v>1</v>
      </c>
      <c r="Q17" t="b">
        <f t="shared" si="1"/>
        <v>1</v>
      </c>
      <c r="R17" t="b">
        <f t="shared" si="2"/>
        <v>1</v>
      </c>
      <c r="S17" t="e">
        <f>OR(#REF!&lt;100000,LEN(#REF!)=5)</f>
        <v>#REF!</v>
      </c>
    </row>
    <row r="18" spans="1:19" ht="13.5" thickBot="1" x14ac:dyDescent="0.25">
      <c r="A18" s="186" t="s">
        <v>22</v>
      </c>
      <c r="B18" s="187"/>
      <c r="C18" s="36">
        <f>SUM(C12:C17)</f>
        <v>4.95</v>
      </c>
      <c r="D18" s="36">
        <f>SUM(D12:D17)</f>
        <v>0</v>
      </c>
      <c r="E18" s="36"/>
      <c r="F18" s="36">
        <f>SUM(F12:F17)</f>
        <v>4.95</v>
      </c>
      <c r="G18" s="131"/>
      <c r="H18" s="131"/>
      <c r="I18" s="131"/>
      <c r="J18" s="37"/>
      <c r="K18" s="37"/>
      <c r="L18" s="43"/>
      <c r="M18" s="132"/>
      <c r="N18" s="44"/>
    </row>
    <row r="20" spans="1:19" x14ac:dyDescent="0.2">
      <c r="B20" s="180" t="s">
        <v>23</v>
      </c>
      <c r="C20" s="182"/>
    </row>
    <row r="21" spans="1:19" x14ac:dyDescent="0.2">
      <c r="B21" s="38" t="s">
        <v>24</v>
      </c>
      <c r="C21" s="39" t="s">
        <v>25</v>
      </c>
    </row>
    <row r="22" spans="1:19" x14ac:dyDescent="0.2">
      <c r="B22" s="38" t="s">
        <v>19</v>
      </c>
      <c r="C22" s="39" t="s">
        <v>26</v>
      </c>
    </row>
    <row r="23" spans="1:19" x14ac:dyDescent="0.2">
      <c r="B23" s="38" t="s">
        <v>27</v>
      </c>
      <c r="C23" s="39" t="s">
        <v>28</v>
      </c>
      <c r="F23" s="52"/>
    </row>
    <row r="24" spans="1:19" x14ac:dyDescent="0.2">
      <c r="B24" s="38" t="s">
        <v>84</v>
      </c>
      <c r="C24" s="39" t="s">
        <v>184</v>
      </c>
    </row>
    <row r="25" spans="1:19" x14ac:dyDescent="0.2">
      <c r="B25" s="40" t="s">
        <v>21</v>
      </c>
      <c r="C25" s="133" t="s">
        <v>29</v>
      </c>
    </row>
    <row r="28" spans="1:19" x14ac:dyDescent="0.2">
      <c r="B28" s="149"/>
      <c r="C28" s="149"/>
    </row>
  </sheetData>
  <mergeCells count="7">
    <mergeCell ref="B28:C28"/>
    <mergeCell ref="B1:E1"/>
    <mergeCell ref="B3:E3"/>
    <mergeCell ref="G8:J8"/>
    <mergeCell ref="G9:J9"/>
    <mergeCell ref="A18:B18"/>
    <mergeCell ref="B20:C20"/>
  </mergeCells>
  <conditionalFormatting sqref="A12:A17">
    <cfRule type="expression" dxfId="76" priority="10" stopIfTrue="1">
      <formula>AND(NOT(ISBLANK(C12)),ISBLANK(A12))</formula>
    </cfRule>
  </conditionalFormatting>
  <conditionalFormatting sqref="B12:B17">
    <cfRule type="expression" dxfId="75" priority="9" stopIfTrue="1">
      <formula>AND(NOT(ISBLANK(C12)),ISBLANK(B12))</formula>
    </cfRule>
  </conditionalFormatting>
  <conditionalFormatting sqref="B1:E1 B3:E3 C12:C17">
    <cfRule type="expression" dxfId="74" priority="8" stopIfTrue="1">
      <formula>ISBLANK(B1)</formula>
    </cfRule>
  </conditionalFormatting>
  <conditionalFormatting sqref="C5">
    <cfRule type="expression" dxfId="73" priority="5" stopIfTrue="1">
      <formula>ISBLANK(C5)</formula>
    </cfRule>
  </conditionalFormatting>
  <conditionalFormatting sqref="E12:E17">
    <cfRule type="expression" dxfId="72" priority="11" stopIfTrue="1">
      <formula>AND(NOT(ISBLANK(C12)),ISBLANK(E12),B12="S")</formula>
    </cfRule>
  </conditionalFormatting>
  <conditionalFormatting sqref="F15:F16">
    <cfRule type="expression" dxfId="71" priority="1" stopIfTrue="1">
      <formula>ISBLANK(F15)</formula>
    </cfRule>
  </conditionalFormatting>
  <conditionalFormatting sqref="J12:K12 J13:J17">
    <cfRule type="expression" priority="6" stopIfTrue="1">
      <formula>AND(SUM($P12:$T12)&gt;0,NOT(ISBLANK(J12)))</formula>
    </cfRule>
    <cfRule type="expression" dxfId="70" priority="7" stopIfTrue="1">
      <formula>SUM($P12:$T12)&gt;0</formula>
    </cfRule>
  </conditionalFormatting>
  <conditionalFormatting sqref="K13:K17">
    <cfRule type="expression" priority="2" stopIfTrue="1">
      <formula>AND(SUM($P13:$T13)&gt;0,NOT(ISBLANK(K13)))</formula>
    </cfRule>
    <cfRule type="expression" dxfId="69" priority="3" stopIfTrue="1">
      <formula>SUM($P13:$T13)&gt;0</formula>
    </cfRule>
  </conditionalFormatting>
  <conditionalFormatting sqref="L12:N17">
    <cfRule type="expression" dxfId="68" priority="4" stopIfTrue="1">
      <formula>AND(NOT(ISBLANK($C12)),ISBLANK(L12))</formula>
    </cfRule>
  </conditionalFormatting>
  <dataValidations count="2">
    <dataValidation type="date" allowBlank="1" showInputMessage="1" showErrorMessage="1" sqref="C5" xr:uid="{457BE8BA-1409-400B-A569-BF0962A26171}">
      <formula1>NOW()-120</formula1>
      <formula2>NOW()</formula2>
    </dataValidation>
    <dataValidation type="list" allowBlank="1" showInputMessage="1" showErrorMessage="1" sqref="B12:B17" xr:uid="{FA89DCBD-0721-4515-B419-6D393A83CD7D}">
      <formula1>$B$21:$B$25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83348-6EA1-4BF4-8371-F1D076806BFB}">
  <sheetPr>
    <tabColor rgb="FF92D050"/>
  </sheetPr>
  <dimension ref="A1:X31"/>
  <sheetViews>
    <sheetView workbookViewId="0">
      <selection activeCell="A10" sqref="A10:XFD1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94</v>
      </c>
      <c r="B1" s="150" t="s">
        <v>87</v>
      </c>
      <c r="C1" s="151"/>
      <c r="D1" s="151"/>
      <c r="E1" s="56"/>
      <c r="F1" s="56"/>
      <c r="G1" s="56"/>
      <c r="H1" s="56"/>
      <c r="I1" s="56"/>
      <c r="J1" s="57"/>
      <c r="K1" s="57"/>
      <c r="L1" s="57"/>
    </row>
    <row r="2" spans="1:24" s="58" customFormat="1" ht="18" x14ac:dyDescent="0.25">
      <c r="A2" s="59" t="s">
        <v>95</v>
      </c>
      <c r="B2" s="150" t="s">
        <v>124</v>
      </c>
      <c r="C2" s="151"/>
      <c r="D2" s="151"/>
      <c r="E2" s="60"/>
      <c r="F2" s="60"/>
      <c r="G2" s="60"/>
      <c r="H2" s="60"/>
      <c r="I2" s="60"/>
    </row>
    <row r="3" spans="1:24" s="58" customFormat="1" ht="36" x14ac:dyDescent="0.25">
      <c r="A3" s="61" t="s">
        <v>96</v>
      </c>
      <c r="B3" s="62" t="s">
        <v>3</v>
      </c>
      <c r="C3" s="63">
        <v>45058</v>
      </c>
      <c r="D3" s="62" t="s">
        <v>4</v>
      </c>
      <c r="E3" s="63">
        <v>45088</v>
      </c>
      <c r="F3" s="64"/>
    </row>
    <row r="4" spans="1:24" s="58" customFormat="1" ht="18.75" thickBot="1" x14ac:dyDescent="0.3">
      <c r="A4" s="65"/>
      <c r="B4" s="65"/>
      <c r="C4" s="65"/>
      <c r="D4" s="65"/>
      <c r="E4" s="65"/>
      <c r="F4" s="66"/>
      <c r="G4" s="66"/>
      <c r="H4" s="66"/>
      <c r="I4" s="65"/>
      <c r="J4" s="65"/>
      <c r="K4" s="65"/>
    </row>
    <row r="5" spans="1:24" s="58" customFormat="1" ht="18.75" thickBot="1" x14ac:dyDescent="0.3">
      <c r="A5" s="152" t="s">
        <v>97</v>
      </c>
      <c r="B5" s="153"/>
      <c r="C5" s="153"/>
      <c r="D5" s="153"/>
      <c r="E5" s="153"/>
      <c r="F5" s="153"/>
      <c r="G5" s="153"/>
      <c r="H5" s="153"/>
      <c r="I5" s="153"/>
      <c r="J5" s="153"/>
      <c r="K5" s="153"/>
      <c r="L5" s="154"/>
    </row>
    <row r="6" spans="1:24" s="58" customFormat="1" ht="18"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18" x14ac:dyDescent="0.25">
      <c r="A9" s="157"/>
      <c r="B9" s="71"/>
      <c r="C9" s="71" t="s">
        <v>18</v>
      </c>
      <c r="D9" s="71" t="s">
        <v>18</v>
      </c>
      <c r="E9" s="71" t="s">
        <v>18</v>
      </c>
      <c r="F9" s="173"/>
      <c r="G9" s="174"/>
      <c r="H9" s="175"/>
      <c r="I9" s="163"/>
      <c r="J9" s="163"/>
      <c r="K9" s="166"/>
      <c r="L9" s="169"/>
    </row>
    <row r="10" spans="1:24" s="58" customFormat="1" ht="18.75" x14ac:dyDescent="0.3">
      <c r="A10" s="75">
        <v>45065</v>
      </c>
      <c r="B10" s="76" t="s">
        <v>21</v>
      </c>
      <c r="C10" s="77">
        <v>27.56</v>
      </c>
      <c r="D10" s="77"/>
      <c r="E10" s="77">
        <v>27.56</v>
      </c>
      <c r="F10" s="84">
        <v>522</v>
      </c>
      <c r="G10" s="86">
        <v>3022</v>
      </c>
      <c r="H10" s="85">
        <v>0</v>
      </c>
      <c r="I10" s="81" t="s">
        <v>124</v>
      </c>
      <c r="J10" s="82" t="s">
        <v>229</v>
      </c>
      <c r="K10" s="83" t="s">
        <v>230</v>
      </c>
      <c r="L10" s="83" t="s">
        <v>231</v>
      </c>
    </row>
    <row r="11" spans="1:24" s="58" customFormat="1" ht="18.75" x14ac:dyDescent="0.3">
      <c r="A11" s="75"/>
      <c r="B11" s="76"/>
      <c r="C11" s="77"/>
      <c r="D11" s="77"/>
      <c r="E11" s="77"/>
      <c r="F11" s="84"/>
      <c r="G11" s="86"/>
      <c r="H11" s="85"/>
      <c r="I11" s="81"/>
      <c r="J11" s="82"/>
      <c r="K11" s="83"/>
      <c r="L11" s="83"/>
    </row>
    <row r="12" spans="1:24" s="58" customFormat="1" ht="18.75" x14ac:dyDescent="0.3">
      <c r="A12" s="75"/>
      <c r="B12" s="76"/>
      <c r="C12" s="77"/>
      <c r="D12" s="77"/>
      <c r="E12" s="77"/>
      <c r="F12" s="84"/>
      <c r="G12" s="86"/>
      <c r="H12" s="85"/>
      <c r="I12" s="81"/>
      <c r="J12" s="82"/>
      <c r="K12" s="83"/>
      <c r="L12" s="83"/>
    </row>
    <row r="13" spans="1:24" s="58" customFormat="1" ht="18.75" x14ac:dyDescent="0.3">
      <c r="A13" s="75"/>
      <c r="B13" s="76"/>
      <c r="C13" s="77"/>
      <c r="D13" s="77"/>
      <c r="E13" s="77"/>
      <c r="F13" s="84"/>
      <c r="G13" s="86"/>
      <c r="H13" s="85"/>
      <c r="I13" s="81"/>
      <c r="J13" s="82"/>
      <c r="K13" s="83"/>
      <c r="L13" s="83"/>
    </row>
    <row r="14" spans="1:24" s="58" customFormat="1" ht="18.75" x14ac:dyDescent="0.3">
      <c r="A14" s="75"/>
      <c r="B14" s="76"/>
      <c r="C14" s="77"/>
      <c r="D14" s="77"/>
      <c r="E14" s="77"/>
      <c r="F14" s="84"/>
      <c r="G14" s="86"/>
      <c r="H14" s="85"/>
      <c r="I14" s="81"/>
      <c r="J14" s="82"/>
      <c r="K14" s="83"/>
      <c r="L14" s="83"/>
    </row>
    <row r="15" spans="1:24" s="58" customFormat="1" ht="18.75" x14ac:dyDescent="0.3">
      <c r="A15" s="75"/>
      <c r="B15" s="76"/>
      <c r="C15" s="77"/>
      <c r="D15" s="77"/>
      <c r="E15" s="77"/>
      <c r="F15" s="84"/>
      <c r="G15" s="86"/>
      <c r="H15" s="85"/>
      <c r="I15" s="81"/>
      <c r="J15" s="82"/>
      <c r="K15" s="83"/>
      <c r="L15" s="83"/>
    </row>
    <row r="16" spans="1:24" s="58" customFormat="1" ht="18.75" x14ac:dyDescent="0.3">
      <c r="A16" s="75"/>
      <c r="B16" s="76"/>
      <c r="C16" s="77"/>
      <c r="D16" s="77"/>
      <c r="E16" s="77"/>
      <c r="F16" s="84"/>
      <c r="G16" s="86"/>
      <c r="H16" s="85"/>
      <c r="I16" s="81"/>
      <c r="J16" s="82"/>
      <c r="K16" s="83"/>
      <c r="L16" s="83"/>
    </row>
    <row r="17" spans="1:17" s="58" customFormat="1" ht="18.75" x14ac:dyDescent="0.3">
      <c r="A17" s="75"/>
      <c r="B17" s="76"/>
      <c r="C17" s="77"/>
      <c r="D17" s="77"/>
      <c r="E17" s="77"/>
      <c r="F17" s="84"/>
      <c r="G17" s="86"/>
      <c r="H17" s="85"/>
      <c r="I17" s="81"/>
      <c r="J17" s="82"/>
      <c r="K17" s="83"/>
      <c r="L17" s="83"/>
    </row>
    <row r="18" spans="1:17" s="58" customFormat="1" ht="18.75" x14ac:dyDescent="0.3">
      <c r="A18" s="75"/>
      <c r="B18" s="76"/>
      <c r="C18" s="77"/>
      <c r="D18" s="77"/>
      <c r="E18" s="77"/>
      <c r="F18" s="139"/>
      <c r="G18" s="140"/>
      <c r="H18" s="141"/>
      <c r="I18" s="81"/>
      <c r="J18" s="82"/>
      <c r="K18" s="83"/>
      <c r="L18" s="83"/>
      <c r="N18" s="58" t="b">
        <f>OR(F18&lt;100,LEN(F18)=2)</f>
        <v>1</v>
      </c>
      <c r="O18" s="58" t="b">
        <f>OR(G18&lt;1000,LEN(G18)=3)</f>
        <v>1</v>
      </c>
      <c r="P18" s="58" t="b">
        <f>IF(H18&lt;1000,TRUE)</f>
        <v>1</v>
      </c>
      <c r="Q18" s="58" t="e">
        <f>OR(#REF!&lt;100000,LEN(#REF!)=5)</f>
        <v>#REF!</v>
      </c>
    </row>
    <row r="19" spans="1:17" s="58" customFormat="1" ht="18.75" x14ac:dyDescent="0.3">
      <c r="A19" s="75"/>
      <c r="B19" s="76"/>
      <c r="C19" s="77"/>
      <c r="D19" s="77"/>
      <c r="E19" s="77"/>
      <c r="F19" s="139"/>
      <c r="G19" s="140"/>
      <c r="H19" s="141"/>
      <c r="I19" s="81"/>
      <c r="J19" s="82"/>
      <c r="K19" s="83"/>
      <c r="L19" s="83"/>
      <c r="N19" s="58" t="b">
        <f>OR(F19&lt;100,LEN(F19)=2)</f>
        <v>1</v>
      </c>
      <c r="O19" s="58" t="b">
        <f>OR(G19&lt;1000,LEN(G19)=3)</f>
        <v>1</v>
      </c>
      <c r="P19" s="58" t="b">
        <f>IF(H19&lt;1000,TRUE)</f>
        <v>1</v>
      </c>
      <c r="Q19" s="58" t="e">
        <f>OR(#REF!&lt;100000,LEN(#REF!)=5)</f>
        <v>#REF!</v>
      </c>
    </row>
    <row r="20" spans="1:17" s="58" customFormat="1" ht="18.75" thickBot="1" x14ac:dyDescent="0.3">
      <c r="A20" s="142" t="s">
        <v>104</v>
      </c>
      <c r="B20" s="143"/>
      <c r="C20" s="87">
        <f>SUM(C10:C19)</f>
        <v>27.56</v>
      </c>
      <c r="D20" s="87">
        <f>SUM(D10:D19)</f>
        <v>0</v>
      </c>
      <c r="E20" s="87">
        <f>SUM(E10:E19)</f>
        <v>27.56</v>
      </c>
      <c r="F20" s="144"/>
      <c r="G20" s="145"/>
      <c r="H20" s="146"/>
      <c r="I20" s="88"/>
      <c r="J20" s="89"/>
      <c r="K20" s="90"/>
      <c r="L20" s="91"/>
    </row>
    <row r="23" spans="1:17" s="92" customFormat="1" ht="15.75" x14ac:dyDescent="0.25">
      <c r="B23" s="147" t="s">
        <v>105</v>
      </c>
      <c r="C23" s="148"/>
    </row>
    <row r="24" spans="1:17" s="92" customFormat="1" ht="15" x14ac:dyDescent="0.2">
      <c r="B24" s="93" t="s">
        <v>24</v>
      </c>
      <c r="C24" s="94" t="s">
        <v>25</v>
      </c>
    </row>
    <row r="25" spans="1:17" s="92" customFormat="1" ht="15" x14ac:dyDescent="0.2">
      <c r="B25" s="93" t="s">
        <v>19</v>
      </c>
      <c r="C25" s="94" t="s">
        <v>26</v>
      </c>
    </row>
    <row r="26" spans="1:17" s="92" customFormat="1" ht="15" x14ac:dyDescent="0.2">
      <c r="B26" s="93" t="s">
        <v>27</v>
      </c>
      <c r="C26" s="94" t="s">
        <v>106</v>
      </c>
    </row>
    <row r="27" spans="1:17" s="92" customFormat="1" ht="15" x14ac:dyDescent="0.2">
      <c r="B27" s="93" t="s">
        <v>84</v>
      </c>
      <c r="C27" s="94" t="s">
        <v>107</v>
      </c>
    </row>
    <row r="28" spans="1:17" s="92" customFormat="1" ht="15" x14ac:dyDescent="0.2">
      <c r="B28" s="95" t="s">
        <v>21</v>
      </c>
      <c r="C28" s="96" t="s">
        <v>29</v>
      </c>
    </row>
    <row r="31" spans="1:17" x14ac:dyDescent="0.2">
      <c r="B31" s="149"/>
      <c r="C31" s="149"/>
    </row>
  </sheetData>
  <mergeCells count="16">
    <mergeCell ref="B31:C31"/>
    <mergeCell ref="F18:H18"/>
    <mergeCell ref="F19:H19"/>
    <mergeCell ref="A20:B20"/>
    <mergeCell ref="F20:H20"/>
    <mergeCell ref="B23:C23"/>
    <mergeCell ref="B1:D1"/>
    <mergeCell ref="B2:D2"/>
    <mergeCell ref="A5:L5"/>
    <mergeCell ref="A7:A9"/>
    <mergeCell ref="F7:H7"/>
    <mergeCell ref="I7:I9"/>
    <mergeCell ref="J7:J9"/>
    <mergeCell ref="K7:K9"/>
    <mergeCell ref="L7:L9"/>
    <mergeCell ref="F8:H9"/>
  </mergeCells>
  <conditionalFormatting sqref="A10:A19">
    <cfRule type="expression" dxfId="67" priority="8" stopIfTrue="1">
      <formula>AND(NOT(ISBLANK(C10)),ISBLANK(A10))</formula>
    </cfRule>
  </conditionalFormatting>
  <conditionalFormatting sqref="B10:B19">
    <cfRule type="expression" dxfId="66" priority="7" stopIfTrue="1">
      <formula>AND(NOT(ISBLANK(C10)),ISBLANK(B10))</formula>
    </cfRule>
  </conditionalFormatting>
  <conditionalFormatting sqref="B1:D2">
    <cfRule type="expression" dxfId="65" priority="6" stopIfTrue="1">
      <formula>ISBLANK(B1)</formula>
    </cfRule>
  </conditionalFormatting>
  <conditionalFormatting sqref="C3">
    <cfRule type="expression" dxfId="64" priority="5" stopIfTrue="1">
      <formula>ISBLANK(C3)</formula>
    </cfRule>
  </conditionalFormatting>
  <conditionalFormatting sqref="E3">
    <cfRule type="expression" dxfId="63" priority="1" stopIfTrue="1">
      <formula>ISBLANK(E3)</formula>
    </cfRule>
  </conditionalFormatting>
  <conditionalFormatting sqref="I10:I19">
    <cfRule type="expression" priority="2" stopIfTrue="1">
      <formula>AND(SUM($N10:$R10)&gt;0,NOT(ISBLANK(I10)))</formula>
    </cfRule>
    <cfRule type="expression" dxfId="62" priority="3" stopIfTrue="1">
      <formula>SUM($N10:$R10)&gt;0</formula>
    </cfRule>
  </conditionalFormatting>
  <conditionalFormatting sqref="J10:L19">
    <cfRule type="expression" dxfId="61" priority="4" stopIfTrue="1">
      <formula>AND(NOT(ISBLANK($C10)),ISBLANK(J10))</formula>
    </cfRule>
  </conditionalFormatting>
  <dataValidations count="3">
    <dataValidation type="textLength" operator="lessThan" allowBlank="1" showInputMessage="1" showErrorMessage="1" sqref="B2:D2" xr:uid="{13D66E8C-E67B-40CB-8353-4ED20BC7AC4B}">
      <formula1>250</formula1>
    </dataValidation>
    <dataValidation type="date" allowBlank="1" showInputMessage="1" showErrorMessage="1" sqref="E3 C3" xr:uid="{BFA6AC17-CFE7-45C3-91BE-8E6B031155AC}">
      <formula1>44938</formula1>
      <formula2>73031</formula2>
    </dataValidation>
    <dataValidation type="list" allowBlank="1" showInputMessage="1" showErrorMessage="1" sqref="B10:B19" xr:uid="{75D0A3CD-B4E6-4E98-ACF8-38EC4D4BE760}">
      <formula1>$B$24:$B$28</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0CEC0-7A10-457E-B709-687F5E44C6C6}">
  <sheetPr>
    <tabColor rgb="FF92D050"/>
  </sheetPr>
  <dimension ref="A1:X32"/>
  <sheetViews>
    <sheetView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94</v>
      </c>
      <c r="B1" s="150" t="s">
        <v>87</v>
      </c>
      <c r="C1" s="151"/>
      <c r="D1" s="151"/>
      <c r="E1" s="56"/>
      <c r="F1" s="56"/>
      <c r="G1" s="56"/>
      <c r="H1" s="56"/>
      <c r="I1" s="56"/>
      <c r="J1" s="57"/>
      <c r="K1" s="57"/>
      <c r="L1" s="57"/>
    </row>
    <row r="2" spans="1:24" s="58" customFormat="1" ht="36.75" customHeight="1" x14ac:dyDescent="0.25">
      <c r="A2" s="59" t="s">
        <v>95</v>
      </c>
      <c r="B2" s="150" t="s">
        <v>86</v>
      </c>
      <c r="C2" s="151"/>
      <c r="D2" s="151"/>
      <c r="E2" s="60"/>
      <c r="F2" s="60"/>
      <c r="G2" s="60"/>
      <c r="H2" s="60"/>
      <c r="I2" s="60"/>
    </row>
    <row r="3" spans="1:24" s="58" customFormat="1" ht="36" customHeight="1" x14ac:dyDescent="0.25">
      <c r="A3" s="61" t="s">
        <v>96</v>
      </c>
      <c r="B3" s="62" t="s">
        <v>3</v>
      </c>
      <c r="C3" s="63">
        <v>45058</v>
      </c>
      <c r="D3" s="62" t="s">
        <v>4</v>
      </c>
      <c r="E3" s="63">
        <v>45088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52" t="s">
        <v>97</v>
      </c>
      <c r="B5" s="153"/>
      <c r="C5" s="153"/>
      <c r="D5" s="153"/>
      <c r="E5" s="153"/>
      <c r="F5" s="153"/>
      <c r="G5" s="153"/>
      <c r="H5" s="153"/>
      <c r="I5" s="153"/>
      <c r="J5" s="153"/>
      <c r="K5" s="153"/>
      <c r="L5" s="154"/>
    </row>
    <row r="6" spans="1:24" s="58" customFormat="1" ht="21.75" customHeight="1"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32.25" customHeight="1" x14ac:dyDescent="0.25">
      <c r="A9" s="157"/>
      <c r="B9" s="71"/>
      <c r="C9" s="71" t="s">
        <v>18</v>
      </c>
      <c r="D9" s="71" t="s">
        <v>18</v>
      </c>
      <c r="E9" s="71" t="s">
        <v>18</v>
      </c>
      <c r="F9" s="173"/>
      <c r="G9" s="174"/>
      <c r="H9" s="175"/>
      <c r="I9" s="163"/>
      <c r="J9" s="163"/>
      <c r="K9" s="166"/>
      <c r="L9" s="169"/>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F11" s="139"/>
      <c r="G11" s="140"/>
      <c r="H11" s="141"/>
      <c r="I11" s="81"/>
      <c r="J11" s="82"/>
      <c r="K11" s="83"/>
      <c r="L11" s="83"/>
      <c r="N11" s="58" t="b">
        <f>OR(F11&lt;100,LEN(F11)=2)</f>
        <v>1</v>
      </c>
      <c r="O11" s="58" t="b">
        <f>OR(G11&lt;1000,LEN(G11)=3)</f>
        <v>1</v>
      </c>
      <c r="P11" s="58" t="b">
        <f>IF(H11&lt;1000,TRUE)</f>
        <v>1</v>
      </c>
      <c r="Q11" s="58" t="e">
        <f>OR(#REF!&lt;100000,LEN(#REF!)=5)</f>
        <v>#REF!</v>
      </c>
    </row>
    <row r="12" spans="1:24" s="58" customFormat="1" ht="20.100000000000001" customHeight="1" x14ac:dyDescent="0.3">
      <c r="A12" s="75">
        <v>45070</v>
      </c>
      <c r="B12" s="76" t="s">
        <v>27</v>
      </c>
      <c r="C12" s="77">
        <v>105</v>
      </c>
      <c r="D12" s="77">
        <v>17.5</v>
      </c>
      <c r="E12" s="77">
        <v>87.5</v>
      </c>
      <c r="F12" s="84">
        <v>611</v>
      </c>
      <c r="G12" s="86">
        <v>4041</v>
      </c>
      <c r="H12" s="85">
        <v>61126</v>
      </c>
      <c r="I12" s="81" t="s">
        <v>201</v>
      </c>
      <c r="J12" s="82" t="s">
        <v>202</v>
      </c>
      <c r="K12" s="83" t="s">
        <v>203</v>
      </c>
      <c r="L12" s="83" t="s">
        <v>204</v>
      </c>
    </row>
    <row r="13" spans="1:24" s="58" customFormat="1" ht="20.100000000000001" customHeight="1" x14ac:dyDescent="0.3">
      <c r="A13" s="75">
        <v>45070</v>
      </c>
      <c r="B13" s="76" t="s">
        <v>27</v>
      </c>
      <c r="C13" s="77">
        <v>26.31</v>
      </c>
      <c r="D13" s="77">
        <v>4.3899999999999997</v>
      </c>
      <c r="E13" s="77">
        <v>21.92</v>
      </c>
      <c r="F13" s="84">
        <v>611</v>
      </c>
      <c r="G13" s="86">
        <v>4041</v>
      </c>
      <c r="H13" s="85">
        <v>61126</v>
      </c>
      <c r="I13" s="81" t="s">
        <v>201</v>
      </c>
      <c r="J13" s="82" t="s">
        <v>205</v>
      </c>
      <c r="K13" s="83" t="s">
        <v>206</v>
      </c>
      <c r="L13" s="83" t="s">
        <v>207</v>
      </c>
    </row>
    <row r="14" spans="1:24" s="58" customFormat="1" ht="20.100000000000001" customHeight="1" x14ac:dyDescent="0.3">
      <c r="A14" s="75">
        <v>45084</v>
      </c>
      <c r="B14" s="76" t="s">
        <v>27</v>
      </c>
      <c r="C14" s="77">
        <v>105</v>
      </c>
      <c r="D14" s="77">
        <v>17.5</v>
      </c>
      <c r="E14" s="77">
        <v>87.5</v>
      </c>
      <c r="F14" s="84">
        <v>611</v>
      </c>
      <c r="G14" s="86">
        <v>4041</v>
      </c>
      <c r="H14" s="85">
        <v>61126</v>
      </c>
      <c r="I14" s="81" t="s">
        <v>201</v>
      </c>
      <c r="J14" s="82" t="s">
        <v>202</v>
      </c>
      <c r="K14" s="83" t="s">
        <v>208</v>
      </c>
      <c r="L14" s="83" t="s">
        <v>204</v>
      </c>
    </row>
    <row r="15" spans="1:24" s="58" customFormat="1" ht="20.100000000000001" customHeight="1" x14ac:dyDescent="0.3">
      <c r="A15" s="75">
        <v>45084</v>
      </c>
      <c r="B15" s="76" t="s">
        <v>27</v>
      </c>
      <c r="C15" s="77">
        <v>27.14</v>
      </c>
      <c r="D15" s="77">
        <v>4.5199999999999996</v>
      </c>
      <c r="E15" s="77">
        <v>22.62</v>
      </c>
      <c r="F15" s="84">
        <v>611</v>
      </c>
      <c r="G15" s="86">
        <v>4041</v>
      </c>
      <c r="H15" s="85">
        <v>61126</v>
      </c>
      <c r="I15" s="81" t="s">
        <v>201</v>
      </c>
      <c r="J15" s="82" t="s">
        <v>205</v>
      </c>
      <c r="K15" s="83" t="s">
        <v>206</v>
      </c>
      <c r="L15" s="83" t="s">
        <v>207</v>
      </c>
    </row>
    <row r="16" spans="1:24" s="58" customFormat="1" ht="20.100000000000001" customHeight="1" x14ac:dyDescent="0.3">
      <c r="A16" s="75"/>
      <c r="B16" s="76"/>
      <c r="C16" s="77"/>
      <c r="D16" s="77"/>
      <c r="E16" s="77"/>
      <c r="F16" s="84"/>
      <c r="G16" s="86"/>
      <c r="H16" s="85"/>
      <c r="I16" s="81"/>
      <c r="J16" s="82"/>
      <c r="K16" s="83"/>
      <c r="L16" s="83"/>
    </row>
    <row r="17" spans="1:17" s="58" customFormat="1" ht="20.100000000000001" customHeight="1" x14ac:dyDescent="0.3">
      <c r="A17" s="75"/>
      <c r="B17" s="76"/>
      <c r="C17" s="77"/>
      <c r="D17" s="77"/>
      <c r="E17" s="77"/>
      <c r="F17" s="84"/>
      <c r="G17" s="86"/>
      <c r="H17" s="85"/>
      <c r="I17" s="81"/>
      <c r="J17" s="82"/>
      <c r="K17" s="83"/>
      <c r="L17" s="83"/>
    </row>
    <row r="18" spans="1:17" s="58" customFormat="1" ht="20.100000000000001" customHeight="1" x14ac:dyDescent="0.3">
      <c r="A18" s="75"/>
      <c r="B18" s="76"/>
      <c r="C18" s="77"/>
      <c r="D18" s="77"/>
      <c r="E18" s="77"/>
      <c r="F18" s="84"/>
      <c r="G18" s="86"/>
      <c r="H18" s="85"/>
      <c r="I18" s="81"/>
      <c r="J18" s="82"/>
      <c r="K18" s="83"/>
      <c r="L18" s="83"/>
    </row>
    <row r="19" spans="1:17" s="58" customFormat="1" ht="20.100000000000001" customHeight="1" x14ac:dyDescent="0.3">
      <c r="A19" s="75"/>
      <c r="B19" s="76"/>
      <c r="C19" s="77"/>
      <c r="D19" s="77"/>
      <c r="E19" s="77"/>
      <c r="F19" s="139"/>
      <c r="G19" s="140"/>
      <c r="H19" s="141"/>
      <c r="I19" s="81"/>
      <c r="J19" s="82"/>
      <c r="K19" s="83"/>
      <c r="L19" s="83"/>
      <c r="N19" s="58" t="b">
        <f>OR(F19&lt;100,LEN(F19)=2)</f>
        <v>1</v>
      </c>
      <c r="O19" s="58" t="b">
        <f>OR(G19&lt;1000,LEN(G19)=3)</f>
        <v>1</v>
      </c>
      <c r="P19" s="58" t="b">
        <f>IF(H19&lt;1000,TRUE)</f>
        <v>1</v>
      </c>
      <c r="Q19" s="58" t="e">
        <f>OR(#REF!&lt;100000,LEN(#REF!)=5)</f>
        <v>#REF!</v>
      </c>
    </row>
    <row r="20" spans="1:17" s="58" customFormat="1" ht="20.100000000000001" customHeight="1" x14ac:dyDescent="0.3">
      <c r="A20" s="75"/>
      <c r="B20" s="76"/>
      <c r="C20" s="77"/>
      <c r="D20" s="77"/>
      <c r="E20" s="77"/>
      <c r="F20" s="139"/>
      <c r="G20" s="140"/>
      <c r="H20" s="141"/>
      <c r="I20" s="81"/>
      <c r="J20" s="82"/>
      <c r="K20" s="83"/>
      <c r="L20" s="83"/>
      <c r="N20" s="58" t="b">
        <f>OR(F20&lt;100,LEN(F20)=2)</f>
        <v>1</v>
      </c>
      <c r="O20" s="58" t="b">
        <f>OR(G20&lt;1000,LEN(G20)=3)</f>
        <v>1</v>
      </c>
      <c r="P20" s="58" t="b">
        <f>IF(H20&lt;1000,TRUE)</f>
        <v>1</v>
      </c>
      <c r="Q20" s="58" t="e">
        <f>OR(#REF!&lt;100000,LEN(#REF!)=5)</f>
        <v>#REF!</v>
      </c>
    </row>
    <row r="21" spans="1:17" s="58" customFormat="1" ht="20.100000000000001" customHeight="1" thickBot="1" x14ac:dyDescent="0.3">
      <c r="A21" s="142" t="s">
        <v>104</v>
      </c>
      <c r="B21" s="143"/>
      <c r="C21" s="87">
        <f>SUM(C12:C20)</f>
        <v>263.45</v>
      </c>
      <c r="D21" s="87">
        <f>SUM(D12:D20)</f>
        <v>43.91</v>
      </c>
      <c r="E21" s="87">
        <f>SUM(E12:E20)</f>
        <v>219.54000000000002</v>
      </c>
      <c r="F21" s="144"/>
      <c r="G21" s="145"/>
      <c r="H21" s="146"/>
      <c r="I21" s="88"/>
      <c r="J21" s="89"/>
      <c r="K21" s="90"/>
      <c r="L21" s="91"/>
    </row>
    <row r="22" spans="1:17" ht="20.100000000000001" customHeight="1" x14ac:dyDescent="0.2"/>
    <row r="23" spans="1:17" ht="20.100000000000001" customHeight="1" x14ac:dyDescent="0.2"/>
    <row r="24" spans="1:17" s="92" customFormat="1" ht="20.100000000000001" customHeight="1" x14ac:dyDescent="0.25">
      <c r="B24" s="147" t="s">
        <v>105</v>
      </c>
      <c r="C24" s="148"/>
    </row>
    <row r="25" spans="1:17" s="92" customFormat="1" ht="20.100000000000001" customHeight="1" x14ac:dyDescent="0.2">
      <c r="B25" s="93" t="s">
        <v>24</v>
      </c>
      <c r="C25" s="94" t="s">
        <v>25</v>
      </c>
    </row>
    <row r="26" spans="1:17" s="92" customFormat="1" ht="20.100000000000001" customHeight="1" x14ac:dyDescent="0.2">
      <c r="B26" s="93" t="s">
        <v>19</v>
      </c>
      <c r="C26" s="94" t="s">
        <v>26</v>
      </c>
    </row>
    <row r="27" spans="1:17" s="92" customFormat="1" ht="20.100000000000001" customHeight="1" x14ac:dyDescent="0.2">
      <c r="B27" s="93" t="s">
        <v>27</v>
      </c>
      <c r="C27" s="94" t="s">
        <v>106</v>
      </c>
    </row>
    <row r="28" spans="1:17" s="92" customFormat="1" ht="20.100000000000001" customHeight="1" x14ac:dyDescent="0.2">
      <c r="B28" s="93" t="s">
        <v>84</v>
      </c>
      <c r="C28" s="94" t="s">
        <v>107</v>
      </c>
    </row>
    <row r="29" spans="1:17" s="92" customFormat="1" ht="15" x14ac:dyDescent="0.2">
      <c r="B29" s="95" t="s">
        <v>21</v>
      </c>
      <c r="C29" s="96" t="s">
        <v>29</v>
      </c>
    </row>
    <row r="32" spans="1:17" x14ac:dyDescent="0.2">
      <c r="B32" s="149"/>
      <c r="C32" s="149"/>
    </row>
  </sheetData>
  <mergeCells count="17">
    <mergeCell ref="F11:H11"/>
    <mergeCell ref="B1:D1"/>
    <mergeCell ref="B2:D2"/>
    <mergeCell ref="A5:L5"/>
    <mergeCell ref="A7:A9"/>
    <mergeCell ref="F7:H7"/>
    <mergeCell ref="I7:I9"/>
    <mergeCell ref="J7:J9"/>
    <mergeCell ref="K7:K9"/>
    <mergeCell ref="L7:L9"/>
    <mergeCell ref="F8:H9"/>
    <mergeCell ref="B32:C32"/>
    <mergeCell ref="F19:H19"/>
    <mergeCell ref="F20:H20"/>
    <mergeCell ref="A21:B21"/>
    <mergeCell ref="F21:H21"/>
    <mergeCell ref="B24:C24"/>
  </mergeCells>
  <conditionalFormatting sqref="A12:A20">
    <cfRule type="expression" dxfId="60" priority="12" stopIfTrue="1">
      <formula>AND(NOT(ISBLANK(C12)),ISBLANK(A12))</formula>
    </cfRule>
  </conditionalFormatting>
  <conditionalFormatting sqref="B12:B20">
    <cfRule type="expression" dxfId="59" priority="11" stopIfTrue="1">
      <formula>AND(NOT(ISBLANK(C12)),ISBLANK(B12))</formula>
    </cfRule>
  </conditionalFormatting>
  <conditionalFormatting sqref="B1:D2">
    <cfRule type="expression" dxfId="58" priority="9" stopIfTrue="1">
      <formula>ISBLANK(B1)</formula>
    </cfRule>
  </conditionalFormatting>
  <conditionalFormatting sqref="C3">
    <cfRule type="expression" dxfId="57" priority="8" stopIfTrue="1">
      <formula>ISBLANK(C3)</formula>
    </cfRule>
  </conditionalFormatting>
  <conditionalFormatting sqref="E3">
    <cfRule type="expression" dxfId="56" priority="5" stopIfTrue="1">
      <formula>ISBLANK(E3)</formula>
    </cfRule>
  </conditionalFormatting>
  <conditionalFormatting sqref="I11">
    <cfRule type="expression" priority="6" stopIfTrue="1">
      <formula>AND(SUM($N11:$R11)&gt;0,NOT(ISBLANK(I11)))</formula>
    </cfRule>
    <cfRule type="expression" dxfId="55" priority="7" stopIfTrue="1">
      <formula>SUM($N11:$R11)&gt;0</formula>
    </cfRule>
  </conditionalFormatting>
  <conditionalFormatting sqref="I12:I20">
    <cfRule type="expression" priority="1" stopIfTrue="1">
      <formula>AND(SUM($N12:$R12)&gt;0,NOT(ISBLANK(I12)))</formula>
    </cfRule>
    <cfRule type="expression" dxfId="54" priority="2" stopIfTrue="1">
      <formula>SUM($N12:$R12)&gt;0</formula>
    </cfRule>
  </conditionalFormatting>
  <conditionalFormatting sqref="J11:L11">
    <cfRule type="expression" dxfId="53" priority="13" stopIfTrue="1">
      <formula>AND(NOT(ISBLANK(#REF!)),ISBLANK(J11))</formula>
    </cfRule>
  </conditionalFormatting>
  <conditionalFormatting sqref="J12:L13">
    <cfRule type="expression" dxfId="52" priority="10" stopIfTrue="1">
      <formula>AND(NOT(ISBLANK($C12)),ISBLANK(J12))</formula>
    </cfRule>
  </conditionalFormatting>
  <conditionalFormatting sqref="J14:L14">
    <cfRule type="expression" dxfId="51" priority="4" stopIfTrue="1">
      <formula>AND(NOT(ISBLANK(#REF!)),ISBLANK(J14))</formula>
    </cfRule>
  </conditionalFormatting>
  <conditionalFormatting sqref="J15:L20">
    <cfRule type="expression" dxfId="50" priority="3" stopIfTrue="1">
      <formula>AND(NOT(ISBLANK($C15)),ISBLANK(J15))</formula>
    </cfRule>
  </conditionalFormatting>
  <dataValidations count="3">
    <dataValidation type="textLength" operator="lessThan" allowBlank="1" showInputMessage="1" showErrorMessage="1" sqref="B2:D2" xr:uid="{F1F2866F-1294-455A-B361-5ECCCD8D4425}">
      <formula1>250</formula1>
    </dataValidation>
    <dataValidation type="date" allowBlank="1" showInputMessage="1" showErrorMessage="1" sqref="E3 C3" xr:uid="{21DAF742-DE41-424A-9836-6217D4B8DBEC}">
      <formula1>44938</formula1>
      <formula2>73031</formula2>
    </dataValidation>
    <dataValidation type="list" allowBlank="1" showInputMessage="1" showErrorMessage="1" sqref="B12:B20" xr:uid="{E29D8CC5-D4E5-4628-95BA-CB2ADC95D4C3}">
      <formula1>$B$25:$B$29</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34ED-175B-46F9-B6F6-EB3DF8AEE8A2}">
  <sheetPr>
    <tabColor rgb="FF92D050"/>
  </sheetPr>
  <dimension ref="A1:X33"/>
  <sheetViews>
    <sheetView workbookViewId="0">
      <selection activeCell="D13" sqref="D1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87.7109375" bestFit="1" customWidth="1"/>
    <col min="11" max="11" width="27.42578125" customWidth="1"/>
    <col min="12" max="12" width="46.85546875" bestFit="1" customWidth="1"/>
    <col min="14" max="17" width="0" hidden="1" customWidth="1" outlineLevel="1"/>
    <col min="18" max="18" width="9.140625" collapsed="1"/>
  </cols>
  <sheetData>
    <row r="1" spans="1:24" s="58" customFormat="1" ht="18" x14ac:dyDescent="0.25">
      <c r="A1" s="55" t="s">
        <v>94</v>
      </c>
      <c r="B1" s="150" t="s">
        <v>87</v>
      </c>
      <c r="C1" s="151"/>
      <c r="D1" s="151"/>
      <c r="E1" s="56"/>
      <c r="F1" s="56"/>
      <c r="G1" s="56"/>
      <c r="H1" s="56"/>
      <c r="I1" s="56"/>
      <c r="J1" s="57"/>
      <c r="K1" s="57"/>
      <c r="L1" s="57"/>
    </row>
    <row r="2" spans="1:24" s="58" customFormat="1" ht="18" x14ac:dyDescent="0.25">
      <c r="A2" s="59" t="s">
        <v>95</v>
      </c>
      <c r="B2" s="150" t="s">
        <v>86</v>
      </c>
      <c r="C2" s="151"/>
      <c r="D2" s="151"/>
      <c r="E2" s="60"/>
      <c r="F2" s="60"/>
      <c r="G2" s="60"/>
      <c r="H2" s="60"/>
      <c r="I2" s="60"/>
    </row>
    <row r="3" spans="1:24" s="58" customFormat="1" ht="36" x14ac:dyDescent="0.25">
      <c r="A3" s="61" t="s">
        <v>96</v>
      </c>
      <c r="B3" s="62" t="s">
        <v>3</v>
      </c>
      <c r="C3" s="63">
        <v>45058</v>
      </c>
      <c r="D3" s="62" t="s">
        <v>4</v>
      </c>
      <c r="E3" s="63">
        <v>45088</v>
      </c>
      <c r="F3" s="64"/>
    </row>
    <row r="4" spans="1:24" s="58" customFormat="1" ht="18.75" thickBot="1" x14ac:dyDescent="0.3">
      <c r="A4" s="65"/>
      <c r="B4" s="65"/>
      <c r="C4" s="65"/>
      <c r="D4" s="65"/>
      <c r="E4" s="65"/>
      <c r="F4" s="66"/>
      <c r="G4" s="66"/>
      <c r="H4" s="66"/>
      <c r="I4" s="65"/>
      <c r="J4" s="65"/>
      <c r="K4" s="65"/>
    </row>
    <row r="5" spans="1:24" s="58" customFormat="1" ht="18.75" thickBot="1" x14ac:dyDescent="0.3">
      <c r="A5" s="152" t="s">
        <v>97</v>
      </c>
      <c r="B5" s="153"/>
      <c r="C5" s="153"/>
      <c r="D5" s="153"/>
      <c r="E5" s="153"/>
      <c r="F5" s="153"/>
      <c r="G5" s="153"/>
      <c r="H5" s="153"/>
      <c r="I5" s="153"/>
      <c r="J5" s="153"/>
      <c r="K5" s="153"/>
      <c r="L5" s="154"/>
    </row>
    <row r="6" spans="1:24" s="58" customFormat="1" ht="18"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18" x14ac:dyDescent="0.25">
      <c r="A9" s="157"/>
      <c r="B9" s="71"/>
      <c r="C9" s="71" t="s">
        <v>18</v>
      </c>
      <c r="D9" s="71" t="s">
        <v>18</v>
      </c>
      <c r="E9" s="71" t="s">
        <v>18</v>
      </c>
      <c r="F9" s="173"/>
      <c r="G9" s="174"/>
      <c r="H9" s="175"/>
      <c r="I9" s="163"/>
      <c r="J9" s="163"/>
      <c r="K9" s="166"/>
      <c r="L9" s="169"/>
    </row>
    <row r="10" spans="1:24" s="58" customFormat="1" ht="18" x14ac:dyDescent="0.25">
      <c r="A10" s="72"/>
      <c r="B10" s="71"/>
      <c r="C10" s="71"/>
      <c r="D10" s="71"/>
      <c r="E10" s="71"/>
      <c r="F10" s="71"/>
      <c r="G10" s="71"/>
      <c r="H10" s="71"/>
      <c r="I10" s="71"/>
      <c r="J10" s="73"/>
      <c r="K10" s="74"/>
      <c r="L10" s="74"/>
    </row>
    <row r="11" spans="1:24" s="101" customFormat="1" ht="18.75" x14ac:dyDescent="0.3">
      <c r="A11" s="75">
        <v>45071</v>
      </c>
      <c r="B11" s="76" t="s">
        <v>27</v>
      </c>
      <c r="C11" s="77">
        <v>19.989999999999998</v>
      </c>
      <c r="D11" s="77">
        <v>3.33</v>
      </c>
      <c r="E11" s="77">
        <f>C11-D11</f>
        <v>16.659999999999997</v>
      </c>
      <c r="F11" s="98">
        <v>595</v>
      </c>
      <c r="G11" s="99">
        <v>4202</v>
      </c>
      <c r="H11" s="97"/>
      <c r="I11" s="127" t="s">
        <v>129</v>
      </c>
      <c r="J11" s="82" t="s">
        <v>195</v>
      </c>
      <c r="K11" s="83" t="s">
        <v>196</v>
      </c>
      <c r="L11" s="100" t="s">
        <v>135</v>
      </c>
      <c r="N11" s="101" t="b">
        <v>0</v>
      </c>
      <c r="O11" s="101" t="b">
        <v>0</v>
      </c>
      <c r="P11" s="101" t="b">
        <v>1</v>
      </c>
      <c r="Q11" s="101" t="e">
        <v>#REF!</v>
      </c>
      <c r="S11" s="102"/>
    </row>
    <row r="12" spans="1:24" s="101" customFormat="1" ht="18.75" x14ac:dyDescent="0.3">
      <c r="A12" s="75">
        <v>45071</v>
      </c>
      <c r="B12" s="76" t="s">
        <v>21</v>
      </c>
      <c r="C12" s="77">
        <v>40</v>
      </c>
      <c r="D12" s="77">
        <v>0</v>
      </c>
      <c r="E12" s="77">
        <v>40</v>
      </c>
      <c r="F12" s="98">
        <v>595</v>
      </c>
      <c r="G12" s="99">
        <v>1101</v>
      </c>
      <c r="H12" s="97"/>
      <c r="I12" s="127" t="s">
        <v>129</v>
      </c>
      <c r="J12" s="82" t="s">
        <v>197</v>
      </c>
      <c r="K12" s="83" t="s">
        <v>198</v>
      </c>
      <c r="L12" s="100" t="s">
        <v>112</v>
      </c>
      <c r="N12" s="101" t="e">
        <v>#REF!</v>
      </c>
      <c r="O12" s="101" t="e">
        <v>#REF!</v>
      </c>
      <c r="P12" s="101" t="e">
        <v>#REF!</v>
      </c>
      <c r="Q12" s="101" t="e">
        <v>#REF!</v>
      </c>
      <c r="S12" s="102"/>
    </row>
    <row r="13" spans="1:24" s="101" customFormat="1" ht="18.75" x14ac:dyDescent="0.3">
      <c r="A13" s="75">
        <v>45071</v>
      </c>
      <c r="B13" s="76" t="s">
        <v>27</v>
      </c>
      <c r="C13" s="77">
        <v>226.22</v>
      </c>
      <c r="D13" s="77">
        <v>37.700000000000003</v>
      </c>
      <c r="E13" s="77">
        <f>C13-D13</f>
        <v>188.51999999999998</v>
      </c>
      <c r="F13" s="98">
        <v>595</v>
      </c>
      <c r="G13" s="99">
        <v>1101</v>
      </c>
      <c r="H13" s="97"/>
      <c r="I13" s="127" t="s">
        <v>129</v>
      </c>
      <c r="J13" s="82" t="s">
        <v>199</v>
      </c>
      <c r="K13" s="83" t="s">
        <v>200</v>
      </c>
      <c r="L13" s="100" t="s">
        <v>112</v>
      </c>
      <c r="S13" s="102"/>
    </row>
    <row r="14" spans="1:24" s="101" customFormat="1" ht="18.75" x14ac:dyDescent="0.3">
      <c r="A14" s="75">
        <v>45072</v>
      </c>
      <c r="B14" s="76" t="s">
        <v>19</v>
      </c>
      <c r="C14" s="77">
        <v>500</v>
      </c>
      <c r="D14" s="77">
        <v>0</v>
      </c>
      <c r="E14" s="77">
        <f>C14</f>
        <v>500</v>
      </c>
      <c r="F14" s="98">
        <v>611</v>
      </c>
      <c r="G14" s="99">
        <v>4200</v>
      </c>
      <c r="H14" s="97">
        <v>61106</v>
      </c>
      <c r="I14" s="127" t="s">
        <v>130</v>
      </c>
      <c r="J14" s="82" t="s">
        <v>131</v>
      </c>
      <c r="K14" s="83" t="s">
        <v>92</v>
      </c>
      <c r="L14" s="100" t="s">
        <v>111</v>
      </c>
      <c r="S14" s="102"/>
    </row>
    <row r="15" spans="1:24" s="101" customFormat="1" ht="18.75" x14ac:dyDescent="0.3">
      <c r="A15" s="75">
        <v>45078</v>
      </c>
      <c r="B15" s="76" t="s">
        <v>19</v>
      </c>
      <c r="C15" s="77">
        <v>527.92999999999995</v>
      </c>
      <c r="D15" s="77">
        <v>0</v>
      </c>
      <c r="E15" s="77">
        <f t="shared" ref="E15:E16" si="0">C15</f>
        <v>527.92999999999995</v>
      </c>
      <c r="F15" s="98">
        <v>611</v>
      </c>
      <c r="G15" s="99">
        <v>4200</v>
      </c>
      <c r="H15" s="97">
        <v>61106</v>
      </c>
      <c r="I15" s="127" t="s">
        <v>130</v>
      </c>
      <c r="J15" s="82" t="s">
        <v>131</v>
      </c>
      <c r="K15" s="83" t="s">
        <v>92</v>
      </c>
      <c r="L15" s="100" t="s">
        <v>111</v>
      </c>
      <c r="S15" s="102"/>
    </row>
    <row r="16" spans="1:24" s="101" customFormat="1" ht="18.75" x14ac:dyDescent="0.3">
      <c r="A16" s="75">
        <v>45085</v>
      </c>
      <c r="B16" s="76" t="s">
        <v>19</v>
      </c>
      <c r="C16" s="77">
        <v>500</v>
      </c>
      <c r="D16" s="77">
        <v>0</v>
      </c>
      <c r="E16" s="77">
        <f t="shared" si="0"/>
        <v>500</v>
      </c>
      <c r="F16" s="98">
        <v>611</v>
      </c>
      <c r="G16" s="99">
        <v>4200</v>
      </c>
      <c r="H16" s="97">
        <v>61128</v>
      </c>
      <c r="I16" s="127" t="s">
        <v>130</v>
      </c>
      <c r="J16" s="82" t="s">
        <v>131</v>
      </c>
      <c r="K16" s="83" t="s">
        <v>92</v>
      </c>
      <c r="L16" s="100" t="s">
        <v>111</v>
      </c>
      <c r="S16" s="102"/>
    </row>
    <row r="17" spans="1:19" s="101" customFormat="1" ht="18.75" x14ac:dyDescent="0.3">
      <c r="A17" s="75"/>
      <c r="B17" s="76"/>
      <c r="C17" s="77"/>
      <c r="D17" s="77"/>
      <c r="E17" s="77"/>
      <c r="F17" s="98"/>
      <c r="G17" s="99"/>
      <c r="H17" s="97"/>
      <c r="I17" s="81"/>
      <c r="J17" s="82"/>
      <c r="K17" s="83"/>
      <c r="L17" s="100"/>
      <c r="S17" s="102"/>
    </row>
    <row r="18" spans="1:19" s="101" customFormat="1" ht="18.75" x14ac:dyDescent="0.3">
      <c r="A18" s="75"/>
      <c r="B18" s="76"/>
      <c r="C18" s="77"/>
      <c r="D18" s="77"/>
      <c r="E18" s="77"/>
      <c r="F18" s="98"/>
      <c r="G18" s="99"/>
      <c r="H18" s="97"/>
      <c r="I18" s="81"/>
      <c r="J18" s="82"/>
      <c r="K18" s="83"/>
      <c r="L18" s="100"/>
      <c r="S18" s="102"/>
    </row>
    <row r="19" spans="1:19" s="101" customFormat="1" ht="18.75" x14ac:dyDescent="0.3">
      <c r="A19" s="75"/>
      <c r="B19" s="76"/>
      <c r="C19" s="77"/>
      <c r="D19" s="77"/>
      <c r="E19" s="77"/>
      <c r="F19" s="98"/>
      <c r="G19" s="99"/>
      <c r="H19" s="97"/>
      <c r="I19" s="81"/>
      <c r="J19" s="82"/>
      <c r="K19" s="83"/>
      <c r="L19" s="100"/>
      <c r="S19" s="102"/>
    </row>
    <row r="20" spans="1:19" s="101" customFormat="1" ht="18.75" x14ac:dyDescent="0.3">
      <c r="A20" s="75"/>
      <c r="B20" s="76"/>
      <c r="C20" s="77"/>
      <c r="D20" s="77"/>
      <c r="E20" s="77"/>
      <c r="F20" s="98"/>
      <c r="G20" s="99"/>
      <c r="H20" s="97"/>
      <c r="I20" s="81"/>
      <c r="J20" s="82"/>
      <c r="K20" s="83"/>
      <c r="L20" s="100"/>
      <c r="S20" s="102"/>
    </row>
    <row r="21" spans="1:19" s="58" customFormat="1" ht="18.75" x14ac:dyDescent="0.3">
      <c r="A21" s="75"/>
      <c r="B21" s="76"/>
      <c r="C21" s="77"/>
      <c r="D21" s="77"/>
      <c r="E21" s="77"/>
      <c r="F21" s="139"/>
      <c r="G21" s="140"/>
      <c r="H21" s="141"/>
      <c r="I21" s="81"/>
      <c r="J21" s="82"/>
      <c r="K21" s="83"/>
      <c r="L21" s="100"/>
      <c r="N21" s="58" t="b">
        <f>OR(F21&lt;100,LEN(F21)=2)</f>
        <v>1</v>
      </c>
      <c r="O21" s="58" t="b">
        <f>OR(G21&lt;1000,LEN(G21)=3)</f>
        <v>1</v>
      </c>
      <c r="P21" s="58" t="b">
        <f>IF(H21&lt;1000,TRUE)</f>
        <v>1</v>
      </c>
      <c r="Q21" s="58" t="e">
        <f>OR(#REF!&lt;100000,LEN(#REF!)=5)</f>
        <v>#REF!</v>
      </c>
    </row>
    <row r="22" spans="1:19" s="58" customFormat="1" ht="18.75" thickBot="1" x14ac:dyDescent="0.3">
      <c r="A22" s="142" t="s">
        <v>104</v>
      </c>
      <c r="B22" s="143"/>
      <c r="C22" s="87">
        <f>SUM(C11:C21)</f>
        <v>1814.1399999999999</v>
      </c>
      <c r="D22" s="87">
        <f>SUM(D11:D21)</f>
        <v>41.03</v>
      </c>
      <c r="E22" s="87">
        <f>SUM(E11:E21)</f>
        <v>1773.11</v>
      </c>
      <c r="F22" s="144"/>
      <c r="G22" s="145"/>
      <c r="H22" s="146"/>
      <c r="I22" s="88"/>
      <c r="J22" s="89"/>
      <c r="K22" s="90"/>
      <c r="L22" s="91"/>
    </row>
    <row r="25" spans="1:19" s="92" customFormat="1" ht="15.75" x14ac:dyDescent="0.25">
      <c r="B25" s="147" t="s">
        <v>105</v>
      </c>
      <c r="C25" s="148"/>
    </row>
    <row r="26" spans="1:19" s="92" customFormat="1" ht="15" x14ac:dyDescent="0.2">
      <c r="B26" s="93" t="s">
        <v>24</v>
      </c>
      <c r="C26" s="94" t="s">
        <v>25</v>
      </c>
    </row>
    <row r="27" spans="1:19" s="92" customFormat="1" ht="15" x14ac:dyDescent="0.2">
      <c r="B27" s="93" t="s">
        <v>19</v>
      </c>
      <c r="C27" s="94" t="s">
        <v>26</v>
      </c>
    </row>
    <row r="28" spans="1:19" s="92" customFormat="1" ht="15" x14ac:dyDescent="0.2">
      <c r="B28" s="93" t="s">
        <v>27</v>
      </c>
      <c r="C28" s="94" t="s">
        <v>106</v>
      </c>
    </row>
    <row r="29" spans="1:19" s="92" customFormat="1" ht="15" x14ac:dyDescent="0.2">
      <c r="B29" s="93" t="s">
        <v>84</v>
      </c>
      <c r="C29" s="94" t="s">
        <v>107</v>
      </c>
    </row>
    <row r="30" spans="1:19" s="92" customFormat="1" ht="15" x14ac:dyDescent="0.2">
      <c r="B30" s="95" t="s">
        <v>21</v>
      </c>
      <c r="C30" s="96" t="s">
        <v>29</v>
      </c>
    </row>
    <row r="33" spans="2:3" x14ac:dyDescent="0.2">
      <c r="B33" s="149"/>
      <c r="C33" s="149"/>
    </row>
  </sheetData>
  <mergeCells count="15">
    <mergeCell ref="B1:D1"/>
    <mergeCell ref="B2:D2"/>
    <mergeCell ref="A5:L5"/>
    <mergeCell ref="A7:A9"/>
    <mergeCell ref="F7:H7"/>
    <mergeCell ref="I7:I9"/>
    <mergeCell ref="J7:J9"/>
    <mergeCell ref="K7:K9"/>
    <mergeCell ref="L7:L9"/>
    <mergeCell ref="F8:H9"/>
    <mergeCell ref="F21:H21"/>
    <mergeCell ref="A22:B22"/>
    <mergeCell ref="F22:H22"/>
    <mergeCell ref="B25:C25"/>
    <mergeCell ref="B33:C33"/>
  </mergeCells>
  <conditionalFormatting sqref="A11:A21">
    <cfRule type="expression" dxfId="49" priority="10" stopIfTrue="1">
      <formula>AND(NOT(ISBLANK(C11)),ISBLANK(A11))</formula>
    </cfRule>
  </conditionalFormatting>
  <conditionalFormatting sqref="B11:B21">
    <cfRule type="expression" dxfId="48" priority="9" stopIfTrue="1">
      <formula>AND(NOT(ISBLANK(C11)),ISBLANK(B11))</formula>
    </cfRule>
  </conditionalFormatting>
  <conditionalFormatting sqref="B1:D2">
    <cfRule type="expression" dxfId="47" priority="19" stopIfTrue="1">
      <formula>ISBLANK(B1)</formula>
    </cfRule>
  </conditionalFormatting>
  <conditionalFormatting sqref="C3">
    <cfRule type="expression" dxfId="46" priority="18" stopIfTrue="1">
      <formula>ISBLANK(C3)</formula>
    </cfRule>
  </conditionalFormatting>
  <conditionalFormatting sqref="E3">
    <cfRule type="expression" dxfId="45" priority="17" stopIfTrue="1">
      <formula>ISBLANK(E3)</formula>
    </cfRule>
  </conditionalFormatting>
  <conditionalFormatting sqref="I11:I12">
    <cfRule type="expression" priority="4" stopIfTrue="1">
      <formula>AND(SUM(#REF!)&gt;0,NOT(ISBLANK(I11)))</formula>
    </cfRule>
    <cfRule type="expression" dxfId="44" priority="5" stopIfTrue="1">
      <formula>SUM(#REF!)&gt;0</formula>
    </cfRule>
  </conditionalFormatting>
  <conditionalFormatting sqref="I12">
    <cfRule type="expression" dxfId="43" priority="7" stopIfTrue="1">
      <formula>SUM(#REF!)&gt;0</formula>
    </cfRule>
  </conditionalFormatting>
  <conditionalFormatting sqref="I12:I13">
    <cfRule type="expression" priority="6" stopIfTrue="1">
      <formula>AND(SUM(#REF!)&gt;0,NOT(ISBLANK(I12)))</formula>
    </cfRule>
  </conditionalFormatting>
  <conditionalFormatting sqref="I13">
    <cfRule type="expression" dxfId="42" priority="8" stopIfTrue="1">
      <formula>SUM(#REF!)&gt;0</formula>
    </cfRule>
  </conditionalFormatting>
  <conditionalFormatting sqref="I14:I16">
    <cfRule type="expression" priority="2" stopIfTrue="1">
      <formula>AND(SUM(#REF!)&gt;0,NOT(ISBLANK(I14)))</formula>
    </cfRule>
    <cfRule type="expression" dxfId="41" priority="3" stopIfTrue="1">
      <formula>SUM(#REF!)&gt;0</formula>
    </cfRule>
  </conditionalFormatting>
  <conditionalFormatting sqref="I17:I20">
    <cfRule type="expression" priority="13" stopIfTrue="1">
      <formula>AND(SUM(#REF!)&gt;0,NOT(ISBLANK(I17)))</formula>
    </cfRule>
    <cfRule type="expression" dxfId="40" priority="14" stopIfTrue="1">
      <formula>SUM(#REF!)&gt;0</formula>
    </cfRule>
  </conditionalFormatting>
  <conditionalFormatting sqref="I17:I21">
    <cfRule type="expression" priority="11" stopIfTrue="1">
      <formula>AND(SUM($N17:$R17)&gt;0,NOT(ISBLANK(I17)))</formula>
    </cfRule>
    <cfRule type="expression" dxfId="39" priority="12" stopIfTrue="1">
      <formula>SUM($N17:$R17)&gt;0</formula>
    </cfRule>
  </conditionalFormatting>
  <conditionalFormatting sqref="I19">
    <cfRule type="expression" priority="15" stopIfTrue="1">
      <formula>AND(SUM(#REF!)&gt;0,NOT(ISBLANK(I19)))</formula>
    </cfRule>
    <cfRule type="expression" dxfId="38" priority="16" stopIfTrue="1">
      <formula>SUM(#REF!)&gt;0</formula>
    </cfRule>
  </conditionalFormatting>
  <conditionalFormatting sqref="J11:L21">
    <cfRule type="expression" dxfId="37" priority="1" stopIfTrue="1">
      <formula>AND(NOT(ISBLANK($C11)),ISBLANK(J11))</formula>
    </cfRule>
  </conditionalFormatting>
  <dataValidations count="5">
    <dataValidation type="list" allowBlank="1" showInputMessage="1" showErrorMessage="1" sqref="B11:B16" xr:uid="{044E5CF7-1836-4FF1-A5E5-3C49E9208919}">
      <formula1>$B$27:$B$31</formula1>
    </dataValidation>
    <dataValidation type="list" allowBlank="1" showInputMessage="1" showErrorMessage="1" sqref="B17:B20" xr:uid="{2F339824-D134-4809-BD28-79CCFD7B1CDD}">
      <formula1>$B$21:$B$25</formula1>
    </dataValidation>
    <dataValidation type="textLength" operator="lessThan" allowBlank="1" showInputMessage="1" showErrorMessage="1" sqref="B2:D2" xr:uid="{D6BD46D7-86C8-470F-8C1C-1DF70B421C9E}">
      <formula1>250</formula1>
    </dataValidation>
    <dataValidation type="date" allowBlank="1" showInputMessage="1" showErrorMessage="1" sqref="E3 C3" xr:uid="{4DA3CC7B-F9EA-4A51-BB08-1CD626406E1E}">
      <formula1>44938</formula1>
      <formula2>73031</formula2>
    </dataValidation>
    <dataValidation type="list" allowBlank="1" showInputMessage="1" showErrorMessage="1" sqref="B21" xr:uid="{0D2D6550-BCC5-4B87-A7B7-3D2E72638B2B}">
      <formula1>$B$26:$B$30</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974A3-ADC2-4A91-AA67-26F00D96A747}">
  <sheetPr>
    <tabColor rgb="FF92D050"/>
  </sheetPr>
  <dimension ref="A1:X30"/>
  <sheetViews>
    <sheetView workbookViewId="0">
      <selection activeCell="E10" sqref="E1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94</v>
      </c>
      <c r="B1" s="150" t="s">
        <v>87</v>
      </c>
      <c r="C1" s="151"/>
      <c r="D1" s="151"/>
      <c r="E1" s="56"/>
      <c r="F1" s="56"/>
      <c r="G1" s="56"/>
      <c r="H1" s="56"/>
      <c r="I1" s="56"/>
      <c r="J1" s="57"/>
      <c r="K1" s="57"/>
      <c r="L1" s="57"/>
    </row>
    <row r="2" spans="1:24" s="58" customFormat="1" ht="18" x14ac:dyDescent="0.25">
      <c r="A2" s="59" t="s">
        <v>95</v>
      </c>
      <c r="B2" s="150" t="s">
        <v>139</v>
      </c>
      <c r="C2" s="151"/>
      <c r="D2" s="151"/>
      <c r="E2" s="60"/>
      <c r="F2" s="60"/>
      <c r="G2" s="60"/>
      <c r="H2" s="60"/>
      <c r="I2" s="60"/>
    </row>
    <row r="3" spans="1:24" s="58" customFormat="1" ht="36" x14ac:dyDescent="0.25">
      <c r="A3" s="61" t="s">
        <v>96</v>
      </c>
      <c r="B3" s="62" t="s">
        <v>3</v>
      </c>
      <c r="C3" s="63">
        <v>45058</v>
      </c>
      <c r="D3" s="62" t="s">
        <v>4</v>
      </c>
      <c r="E3" s="63">
        <v>45088</v>
      </c>
      <c r="F3" s="64"/>
    </row>
    <row r="4" spans="1:24" s="58" customFormat="1" ht="18.75" thickBot="1" x14ac:dyDescent="0.3">
      <c r="A4" s="65"/>
      <c r="B4" s="65"/>
      <c r="C4" s="65"/>
      <c r="D4" s="65"/>
      <c r="E4" s="65"/>
      <c r="F4" s="66"/>
      <c r="G4" s="66"/>
      <c r="H4" s="66"/>
      <c r="I4" s="65"/>
      <c r="J4" s="65"/>
      <c r="K4" s="65"/>
    </row>
    <row r="5" spans="1:24" s="58" customFormat="1" ht="18.75" thickBot="1" x14ac:dyDescent="0.3">
      <c r="A5" s="152" t="s">
        <v>97</v>
      </c>
      <c r="B5" s="153"/>
      <c r="C5" s="153"/>
      <c r="D5" s="153"/>
      <c r="E5" s="153"/>
      <c r="F5" s="153"/>
      <c r="G5" s="153"/>
      <c r="H5" s="153"/>
      <c r="I5" s="153"/>
      <c r="J5" s="153"/>
      <c r="K5" s="153"/>
      <c r="L5" s="154"/>
    </row>
    <row r="6" spans="1:24" s="58" customFormat="1" ht="18"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18" x14ac:dyDescent="0.25">
      <c r="A9" s="157"/>
      <c r="B9" s="71"/>
      <c r="C9" s="71" t="s">
        <v>18</v>
      </c>
      <c r="D9" s="71" t="s">
        <v>18</v>
      </c>
      <c r="E9" s="71" t="s">
        <v>18</v>
      </c>
      <c r="F9" s="173"/>
      <c r="G9" s="174"/>
      <c r="H9" s="175"/>
      <c r="I9" s="163"/>
      <c r="J9" s="163"/>
      <c r="K9" s="166"/>
      <c r="L9" s="169"/>
    </row>
    <row r="10" spans="1:24" s="58" customFormat="1" ht="18.75" x14ac:dyDescent="0.3">
      <c r="A10" s="75">
        <v>45078</v>
      </c>
      <c r="B10" s="76" t="s">
        <v>19</v>
      </c>
      <c r="C10" s="77">
        <v>10000</v>
      </c>
      <c r="D10" s="77">
        <v>0</v>
      </c>
      <c r="E10" s="77">
        <v>10000</v>
      </c>
      <c r="F10" s="139" t="s">
        <v>232</v>
      </c>
      <c r="G10" s="140"/>
      <c r="H10" s="141"/>
      <c r="I10" s="81" t="s">
        <v>86</v>
      </c>
      <c r="J10" s="82" t="s">
        <v>233</v>
      </c>
      <c r="K10" s="83" t="s">
        <v>234</v>
      </c>
      <c r="L10" s="83" t="s">
        <v>109</v>
      </c>
      <c r="N10" s="58" t="b">
        <f>OR(F10&lt;100,LEN(F10)=2)</f>
        <v>0</v>
      </c>
      <c r="O10" s="58" t="b">
        <f>OR(G10&lt;1000,LEN(G10)=3)</f>
        <v>1</v>
      </c>
      <c r="P10" s="58" t="b">
        <f>IF(H10&lt;1000,TRUE)</f>
        <v>1</v>
      </c>
      <c r="Q10" s="58" t="e">
        <f>OR(#REF!&lt;100000,LEN(#REF!)=5)</f>
        <v>#REF!</v>
      </c>
    </row>
    <row r="11" spans="1:24" s="58" customFormat="1" ht="18.75" x14ac:dyDescent="0.3">
      <c r="A11" s="75"/>
      <c r="B11" s="76"/>
      <c r="C11" s="77"/>
      <c r="D11" s="77"/>
      <c r="E11" s="77"/>
      <c r="F11" s="84"/>
      <c r="G11" s="86"/>
      <c r="H11" s="85"/>
      <c r="I11" s="81"/>
      <c r="J11" s="82"/>
      <c r="K11" s="83"/>
      <c r="L11" s="83"/>
    </row>
    <row r="12" spans="1:24" s="58" customFormat="1" ht="18.75" x14ac:dyDescent="0.3">
      <c r="A12" s="75"/>
      <c r="B12" s="76"/>
      <c r="C12" s="77"/>
      <c r="D12" s="77"/>
      <c r="E12" s="77"/>
      <c r="F12" s="84"/>
      <c r="G12" s="86"/>
      <c r="H12" s="85"/>
      <c r="I12" s="81"/>
      <c r="J12" s="82"/>
      <c r="K12" s="83"/>
      <c r="L12" s="83"/>
    </row>
    <row r="13" spans="1:24" s="58" customFormat="1" ht="18.75" x14ac:dyDescent="0.3">
      <c r="A13" s="75"/>
      <c r="B13" s="76"/>
      <c r="C13" s="77"/>
      <c r="D13" s="77"/>
      <c r="E13" s="77"/>
      <c r="F13" s="84"/>
      <c r="G13" s="86"/>
      <c r="H13" s="85"/>
      <c r="I13" s="81"/>
      <c r="J13" s="82"/>
      <c r="K13" s="83"/>
      <c r="L13" s="83"/>
    </row>
    <row r="14" spans="1:24" s="58" customFormat="1" ht="18.75" x14ac:dyDescent="0.3">
      <c r="A14" s="75"/>
      <c r="B14" s="76"/>
      <c r="C14" s="77"/>
      <c r="D14" s="77"/>
      <c r="E14" s="77"/>
      <c r="F14" s="84"/>
      <c r="G14" s="86"/>
      <c r="H14" s="85"/>
      <c r="I14" s="81"/>
      <c r="J14" s="82"/>
      <c r="K14" s="83"/>
      <c r="L14" s="83"/>
    </row>
    <row r="15" spans="1:24" s="58" customFormat="1" ht="18.75" x14ac:dyDescent="0.3">
      <c r="A15" s="75"/>
      <c r="B15" s="76"/>
      <c r="C15" s="77"/>
      <c r="D15" s="77"/>
      <c r="E15" s="77"/>
      <c r="F15" s="84"/>
      <c r="G15" s="86"/>
      <c r="H15" s="85"/>
      <c r="I15" s="81"/>
      <c r="J15" s="82"/>
      <c r="K15" s="83"/>
      <c r="L15" s="83"/>
    </row>
    <row r="16" spans="1:24" s="58" customFormat="1" ht="18.75" x14ac:dyDescent="0.3">
      <c r="A16" s="75"/>
      <c r="B16" s="76"/>
      <c r="C16" s="77"/>
      <c r="D16" s="77"/>
      <c r="E16" s="77"/>
      <c r="F16" s="84"/>
      <c r="G16" s="86"/>
      <c r="H16" s="85"/>
      <c r="I16" s="81"/>
      <c r="J16" s="82"/>
      <c r="K16" s="83"/>
      <c r="L16" s="83"/>
    </row>
    <row r="17" spans="1:17" s="58" customFormat="1" ht="18.75" x14ac:dyDescent="0.3">
      <c r="A17" s="75"/>
      <c r="B17" s="76"/>
      <c r="C17" s="77"/>
      <c r="D17" s="77"/>
      <c r="E17" s="77"/>
      <c r="F17" s="139"/>
      <c r="G17" s="140"/>
      <c r="H17" s="141"/>
      <c r="I17" s="81"/>
      <c r="J17" s="82"/>
      <c r="K17" s="83"/>
      <c r="L17" s="83"/>
      <c r="N17" s="58" t="b">
        <f>OR(F17&lt;100,LEN(F17)=2)</f>
        <v>1</v>
      </c>
      <c r="O17" s="58" t="b">
        <f>OR(G17&lt;1000,LEN(G17)=3)</f>
        <v>1</v>
      </c>
      <c r="P17" s="58" t="b">
        <f>IF(H17&lt;1000,TRUE)</f>
        <v>1</v>
      </c>
      <c r="Q17" s="58" t="e">
        <f>OR(#REF!&lt;100000,LEN(#REF!)=5)</f>
        <v>#REF!</v>
      </c>
    </row>
    <row r="18" spans="1:17" s="58" customFormat="1" ht="18.75" x14ac:dyDescent="0.3">
      <c r="A18" s="75"/>
      <c r="B18" s="76"/>
      <c r="C18" s="77"/>
      <c r="D18" s="77"/>
      <c r="E18" s="77"/>
      <c r="F18" s="139"/>
      <c r="G18" s="140"/>
      <c r="H18" s="141"/>
      <c r="I18" s="81"/>
      <c r="J18" s="82"/>
      <c r="K18" s="83"/>
      <c r="L18" s="83"/>
      <c r="N18" s="58" t="b">
        <f>OR(F18&lt;100,LEN(F18)=2)</f>
        <v>1</v>
      </c>
      <c r="O18" s="58" t="b">
        <f>OR(G18&lt;1000,LEN(G18)=3)</f>
        <v>1</v>
      </c>
      <c r="P18" s="58" t="b">
        <f>IF(H18&lt;1000,TRUE)</f>
        <v>1</v>
      </c>
      <c r="Q18" s="58" t="e">
        <f>OR(#REF!&lt;100000,LEN(#REF!)=5)</f>
        <v>#REF!</v>
      </c>
    </row>
    <row r="19" spans="1:17" s="58" customFormat="1" ht="18.75" thickBot="1" x14ac:dyDescent="0.3">
      <c r="A19" s="142" t="s">
        <v>104</v>
      </c>
      <c r="B19" s="143"/>
      <c r="C19" s="87">
        <f>SUM(C10:C18)</f>
        <v>10000</v>
      </c>
      <c r="D19" s="87">
        <f>SUM(D10:D18)</f>
        <v>0</v>
      </c>
      <c r="E19" s="87">
        <f>SUM(E10:E18)</f>
        <v>10000</v>
      </c>
      <c r="F19" s="144"/>
      <c r="G19" s="145"/>
      <c r="H19" s="146"/>
      <c r="I19" s="88"/>
      <c r="J19" s="89"/>
      <c r="K19" s="90"/>
      <c r="L19" s="91"/>
    </row>
    <row r="22" spans="1:17" s="92" customFormat="1" ht="15.75" x14ac:dyDescent="0.25">
      <c r="B22" s="147" t="s">
        <v>105</v>
      </c>
      <c r="C22" s="148"/>
    </row>
    <row r="23" spans="1:17" s="92" customFormat="1" ht="15" x14ac:dyDescent="0.2">
      <c r="B23" s="93" t="s">
        <v>24</v>
      </c>
      <c r="C23" s="94" t="s">
        <v>25</v>
      </c>
    </row>
    <row r="24" spans="1:17" s="92" customFormat="1" ht="15" x14ac:dyDescent="0.2">
      <c r="B24" s="93" t="s">
        <v>19</v>
      </c>
      <c r="C24" s="94" t="s">
        <v>26</v>
      </c>
    </row>
    <row r="25" spans="1:17" s="92" customFormat="1" ht="15" x14ac:dyDescent="0.2">
      <c r="B25" s="93" t="s">
        <v>27</v>
      </c>
      <c r="C25" s="94" t="s">
        <v>106</v>
      </c>
    </row>
    <row r="26" spans="1:17" s="92" customFormat="1" ht="15" x14ac:dyDescent="0.2">
      <c r="B26" s="93" t="s">
        <v>84</v>
      </c>
      <c r="C26" s="94" t="s">
        <v>107</v>
      </c>
    </row>
    <row r="27" spans="1:17" s="92" customFormat="1" ht="15" x14ac:dyDescent="0.2">
      <c r="B27" s="95" t="s">
        <v>21</v>
      </c>
      <c r="C27" s="96" t="s">
        <v>29</v>
      </c>
    </row>
    <row r="30" spans="1:17" x14ac:dyDescent="0.2">
      <c r="B30" s="149"/>
      <c r="C30" s="149"/>
    </row>
  </sheetData>
  <mergeCells count="17">
    <mergeCell ref="B30:C30"/>
    <mergeCell ref="F10:H10"/>
    <mergeCell ref="F17:H17"/>
    <mergeCell ref="F18:H18"/>
    <mergeCell ref="A19:B19"/>
    <mergeCell ref="F19:H19"/>
    <mergeCell ref="B22:C22"/>
    <mergeCell ref="B1:D1"/>
    <mergeCell ref="B2:D2"/>
    <mergeCell ref="A5:L5"/>
    <mergeCell ref="A7:A9"/>
    <mergeCell ref="F7:H7"/>
    <mergeCell ref="I7:I9"/>
    <mergeCell ref="J7:J9"/>
    <mergeCell ref="K7:K9"/>
    <mergeCell ref="L7:L9"/>
    <mergeCell ref="F8:H9"/>
  </mergeCells>
  <conditionalFormatting sqref="A10:A18">
    <cfRule type="expression" dxfId="36" priority="8" stopIfTrue="1">
      <formula>AND(NOT(ISBLANK(C10)),ISBLANK(A10))</formula>
    </cfRule>
  </conditionalFormatting>
  <conditionalFormatting sqref="B10:B18">
    <cfRule type="expression" dxfId="35" priority="7" stopIfTrue="1">
      <formula>AND(NOT(ISBLANK(C10)),ISBLANK(B10))</formula>
    </cfRule>
  </conditionalFormatting>
  <conditionalFormatting sqref="B1:D2">
    <cfRule type="expression" dxfId="34" priority="6" stopIfTrue="1">
      <formula>ISBLANK(B1)</formula>
    </cfRule>
  </conditionalFormatting>
  <conditionalFormatting sqref="C3">
    <cfRule type="expression" dxfId="33" priority="5" stopIfTrue="1">
      <formula>ISBLANK(C3)</formula>
    </cfRule>
  </conditionalFormatting>
  <conditionalFormatting sqref="E3">
    <cfRule type="expression" dxfId="32" priority="1" stopIfTrue="1">
      <formula>ISBLANK(E3)</formula>
    </cfRule>
  </conditionalFormatting>
  <conditionalFormatting sqref="I10:I18">
    <cfRule type="expression" priority="2" stopIfTrue="1">
      <formula>AND(SUM($N10:$R10)&gt;0,NOT(ISBLANK(I10)))</formula>
    </cfRule>
    <cfRule type="expression" dxfId="31" priority="3" stopIfTrue="1">
      <formula>SUM($N10:$R10)&gt;0</formula>
    </cfRule>
  </conditionalFormatting>
  <conditionalFormatting sqref="J10:L18">
    <cfRule type="expression" dxfId="30" priority="4" stopIfTrue="1">
      <formula>AND(NOT(ISBLANK($C10)),ISBLANK(J10))</formula>
    </cfRule>
  </conditionalFormatting>
  <dataValidations count="3">
    <dataValidation type="list" allowBlank="1" showInputMessage="1" showErrorMessage="1" sqref="B10:B18" xr:uid="{B3DF2B54-B767-4F63-923C-F175F01812BE}">
      <formula1>$B$23:$B$27</formula1>
    </dataValidation>
    <dataValidation type="textLength" operator="lessThan" allowBlank="1" showInputMessage="1" showErrorMessage="1" sqref="B2:D2" xr:uid="{15AF3102-74E0-4CB9-90AB-EA7957F041D4}">
      <formula1>250</formula1>
    </dataValidation>
    <dataValidation type="date" allowBlank="1" showInputMessage="1" showErrorMessage="1" sqref="E3 C3" xr:uid="{7351ACE6-3708-464E-A60F-E8E430B3A169}">
      <formula1>44938</formula1>
      <formula2>73031</formula2>
    </dataValidation>
  </dataValidation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X33"/>
  <sheetViews>
    <sheetView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94</v>
      </c>
      <c r="B1" s="150" t="s">
        <v>87</v>
      </c>
      <c r="C1" s="151"/>
      <c r="D1" s="151"/>
      <c r="E1" s="56"/>
      <c r="F1" s="56"/>
      <c r="G1" s="56"/>
      <c r="H1" s="56"/>
      <c r="I1" s="56"/>
      <c r="J1" s="57"/>
      <c r="K1" s="57"/>
      <c r="L1" s="57"/>
    </row>
    <row r="2" spans="1:24" s="58" customFormat="1" ht="36.75" customHeight="1" x14ac:dyDescent="0.25">
      <c r="A2" s="59" t="s">
        <v>95</v>
      </c>
      <c r="B2" s="150" t="s">
        <v>83</v>
      </c>
      <c r="C2" s="151"/>
      <c r="D2" s="151"/>
      <c r="E2" s="60"/>
      <c r="F2" s="60"/>
      <c r="G2" s="60"/>
      <c r="H2" s="60"/>
      <c r="I2" s="60"/>
    </row>
    <row r="3" spans="1:24" s="58" customFormat="1" ht="36" customHeight="1" x14ac:dyDescent="0.25">
      <c r="A3" s="61" t="s">
        <v>96</v>
      </c>
      <c r="B3" s="62" t="s">
        <v>3</v>
      </c>
      <c r="C3" s="63">
        <v>45058</v>
      </c>
      <c r="D3" s="62" t="s">
        <v>4</v>
      </c>
      <c r="E3" s="63">
        <v>45088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52" t="s">
        <v>97</v>
      </c>
      <c r="B5" s="153"/>
      <c r="C5" s="153"/>
      <c r="D5" s="153"/>
      <c r="E5" s="153"/>
      <c r="F5" s="153"/>
      <c r="G5" s="153"/>
      <c r="H5" s="153"/>
      <c r="I5" s="153"/>
      <c r="J5" s="153"/>
      <c r="K5" s="153"/>
      <c r="L5" s="154"/>
    </row>
    <row r="6" spans="1:24" s="58" customFormat="1" ht="21.75" customHeight="1"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32.25" customHeight="1" x14ac:dyDescent="0.25">
      <c r="A9" s="157"/>
      <c r="B9" s="71"/>
      <c r="C9" s="71" t="s">
        <v>18</v>
      </c>
      <c r="D9" s="71" t="s">
        <v>18</v>
      </c>
      <c r="E9" s="71" t="s">
        <v>18</v>
      </c>
      <c r="F9" s="173"/>
      <c r="G9" s="174"/>
      <c r="H9" s="175"/>
      <c r="I9" s="163"/>
      <c r="J9" s="163"/>
      <c r="K9" s="166"/>
      <c r="L9" s="169"/>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v>45070</v>
      </c>
      <c r="B11" s="76" t="s">
        <v>27</v>
      </c>
      <c r="C11" s="77">
        <v>77.02</v>
      </c>
      <c r="D11" s="77">
        <v>12.84</v>
      </c>
      <c r="E11" s="77">
        <v>64.180000000000007</v>
      </c>
      <c r="F11" s="188" t="s">
        <v>146</v>
      </c>
      <c r="G11" s="189"/>
      <c r="H11" s="190"/>
      <c r="I11" s="81" t="s">
        <v>83</v>
      </c>
      <c r="J11" s="82" t="s">
        <v>147</v>
      </c>
      <c r="K11" s="83" t="s">
        <v>148</v>
      </c>
      <c r="L11" s="83" t="s">
        <v>111</v>
      </c>
      <c r="N11" s="58" t="b">
        <f>OR(F11&lt;100,LEN(F11)=2)</f>
        <v>0</v>
      </c>
      <c r="O11" s="58" t="b">
        <f>OR(G11&lt;1000,LEN(G11)=3)</f>
        <v>1</v>
      </c>
      <c r="P11" s="58" t="b">
        <f>IF(H11&lt;1000,TRUE)</f>
        <v>1</v>
      </c>
      <c r="Q11" s="58" t="e">
        <f>OR(#REF!&lt;100000,LEN(#REF!)=5)</f>
        <v>#REF!</v>
      </c>
    </row>
    <row r="12" spans="1:24" s="58" customFormat="1" ht="20.100000000000001" customHeight="1" x14ac:dyDescent="0.3">
      <c r="A12" s="75">
        <v>45077</v>
      </c>
      <c r="B12" s="76" t="s">
        <v>27</v>
      </c>
      <c r="C12" s="77">
        <v>72.010000000000005</v>
      </c>
      <c r="D12" s="77">
        <v>12</v>
      </c>
      <c r="E12" s="77">
        <v>60.01</v>
      </c>
      <c r="F12" s="188" t="s">
        <v>149</v>
      </c>
      <c r="G12" s="189"/>
      <c r="H12" s="190"/>
      <c r="I12" s="81" t="s">
        <v>150</v>
      </c>
      <c r="J12" s="82" t="s">
        <v>151</v>
      </c>
      <c r="K12" s="83" t="s">
        <v>152</v>
      </c>
      <c r="L12" s="83" t="s">
        <v>153</v>
      </c>
    </row>
    <row r="13" spans="1:24" s="58" customFormat="1" ht="20.100000000000001" customHeight="1" x14ac:dyDescent="0.3">
      <c r="A13" s="75">
        <v>45077</v>
      </c>
      <c r="B13" s="76" t="s">
        <v>19</v>
      </c>
      <c r="C13" s="77">
        <v>501.64</v>
      </c>
      <c r="D13" s="77">
        <v>0</v>
      </c>
      <c r="E13" s="77">
        <v>501.64</v>
      </c>
      <c r="F13" s="188" t="s">
        <v>154</v>
      </c>
      <c r="G13" s="189"/>
      <c r="H13" s="190"/>
      <c r="I13" s="81" t="s">
        <v>83</v>
      </c>
      <c r="J13" s="82" t="s">
        <v>155</v>
      </c>
      <c r="K13" s="83" t="s">
        <v>85</v>
      </c>
      <c r="L13" s="83" t="s">
        <v>111</v>
      </c>
    </row>
    <row r="14" spans="1:24" s="58" customFormat="1" ht="20.100000000000001" customHeight="1" x14ac:dyDescent="0.3">
      <c r="A14" s="75">
        <v>45084</v>
      </c>
      <c r="B14" s="76" t="s">
        <v>27</v>
      </c>
      <c r="C14" s="77">
        <v>14.99</v>
      </c>
      <c r="D14" s="77">
        <v>2.5</v>
      </c>
      <c r="E14" s="77">
        <v>12.49</v>
      </c>
      <c r="F14" s="188" t="s">
        <v>156</v>
      </c>
      <c r="G14" s="189"/>
      <c r="H14" s="190"/>
      <c r="I14" s="81" t="s">
        <v>83</v>
      </c>
      <c r="J14" s="82" t="s">
        <v>157</v>
      </c>
      <c r="K14" s="83" t="s">
        <v>158</v>
      </c>
      <c r="L14" s="83" t="s">
        <v>109</v>
      </c>
    </row>
    <row r="15" spans="1:24" s="58" customFormat="1" ht="20.100000000000001" customHeight="1" x14ac:dyDescent="0.3">
      <c r="A15" s="75"/>
      <c r="B15" s="76"/>
      <c r="C15" s="77"/>
      <c r="D15" s="77"/>
      <c r="E15" s="77"/>
      <c r="F15" s="84"/>
      <c r="G15" s="86"/>
      <c r="H15" s="85"/>
      <c r="I15" s="81"/>
      <c r="J15" s="82"/>
      <c r="K15" s="83"/>
      <c r="L15" s="83"/>
    </row>
    <row r="16" spans="1:24" s="58" customFormat="1" ht="20.100000000000001" customHeight="1" x14ac:dyDescent="0.3">
      <c r="A16" s="75"/>
      <c r="B16" s="76"/>
      <c r="C16" s="77"/>
      <c r="D16" s="77"/>
      <c r="E16" s="77"/>
      <c r="F16" s="84"/>
      <c r="G16" s="86"/>
      <c r="H16" s="85"/>
      <c r="I16" s="81"/>
      <c r="J16" s="82"/>
      <c r="K16" s="83"/>
      <c r="L16" s="83"/>
    </row>
    <row r="17" spans="1:17" s="58" customFormat="1" ht="20.100000000000001" customHeight="1" x14ac:dyDescent="0.3">
      <c r="A17" s="75"/>
      <c r="B17" s="76"/>
      <c r="C17" s="77"/>
      <c r="D17" s="77"/>
      <c r="E17" s="77"/>
      <c r="F17" s="84"/>
      <c r="G17" s="86"/>
      <c r="H17" s="85"/>
      <c r="I17" s="81"/>
      <c r="J17" s="82"/>
      <c r="K17" s="83"/>
      <c r="L17" s="83"/>
    </row>
    <row r="18" spans="1:17" s="58" customFormat="1" ht="20.100000000000001" customHeight="1" x14ac:dyDescent="0.3">
      <c r="A18" s="75"/>
      <c r="B18" s="76"/>
      <c r="C18" s="77"/>
      <c r="D18" s="77"/>
      <c r="E18" s="77"/>
      <c r="F18" s="84"/>
      <c r="G18" s="86"/>
      <c r="H18" s="85"/>
      <c r="I18" s="81"/>
      <c r="J18" s="82"/>
      <c r="K18" s="83"/>
      <c r="L18" s="83"/>
    </row>
    <row r="19" spans="1:17" s="58" customFormat="1" ht="20.100000000000001" customHeight="1" x14ac:dyDescent="0.3">
      <c r="A19" s="75"/>
      <c r="B19" s="76"/>
      <c r="C19" s="77"/>
      <c r="D19" s="77"/>
      <c r="E19" s="77"/>
      <c r="F19" s="84"/>
      <c r="G19" s="86"/>
      <c r="H19" s="85"/>
      <c r="I19" s="81"/>
      <c r="J19" s="82"/>
      <c r="K19" s="83"/>
      <c r="L19" s="83"/>
    </row>
    <row r="20" spans="1:17" s="58" customFormat="1" ht="18.75" x14ac:dyDescent="0.3">
      <c r="A20" s="75"/>
      <c r="B20" s="76"/>
      <c r="C20" s="77"/>
      <c r="D20" s="77"/>
      <c r="E20" s="77"/>
      <c r="F20" s="139"/>
      <c r="G20" s="140"/>
      <c r="H20" s="141"/>
      <c r="I20" s="81"/>
      <c r="J20" s="82"/>
      <c r="K20" s="83"/>
      <c r="L20" s="83"/>
      <c r="N20" s="58" t="b">
        <f>OR(F20&lt;100,LEN(F20)=2)</f>
        <v>1</v>
      </c>
      <c r="O20" s="58" t="b">
        <f>OR(G20&lt;1000,LEN(G20)=3)</f>
        <v>1</v>
      </c>
      <c r="P20" s="58" t="b">
        <f>IF(H20&lt;1000,TRUE)</f>
        <v>1</v>
      </c>
      <c r="Q20" s="58" t="e">
        <f>OR(#REF!&lt;100000,LEN(#REF!)=5)</f>
        <v>#REF!</v>
      </c>
    </row>
    <row r="21" spans="1:17" s="58" customFormat="1" ht="18.75" x14ac:dyDescent="0.3">
      <c r="A21" s="75"/>
      <c r="B21" s="76"/>
      <c r="C21" s="77"/>
      <c r="D21" s="77"/>
      <c r="E21" s="77"/>
      <c r="F21" s="139"/>
      <c r="G21" s="140"/>
      <c r="H21" s="141"/>
      <c r="I21" s="81"/>
      <c r="J21" s="82"/>
      <c r="K21" s="83"/>
      <c r="L21" s="83"/>
      <c r="N21" s="58" t="b">
        <f>OR(F21&lt;100,LEN(F21)=2)</f>
        <v>1</v>
      </c>
      <c r="O21" s="58" t="b">
        <f>OR(G21&lt;1000,LEN(G21)=3)</f>
        <v>1</v>
      </c>
      <c r="P21" s="58" t="b">
        <f>IF(H21&lt;1000,TRUE)</f>
        <v>1</v>
      </c>
      <c r="Q21" s="58" t="e">
        <f>OR(#REF!&lt;100000,LEN(#REF!)=5)</f>
        <v>#REF!</v>
      </c>
    </row>
    <row r="22" spans="1:17" s="58" customFormat="1" ht="18.75" thickBot="1" x14ac:dyDescent="0.3">
      <c r="A22" s="142" t="s">
        <v>104</v>
      </c>
      <c r="B22" s="143"/>
      <c r="C22" s="87">
        <f>SUM(C11:C21)</f>
        <v>665.66</v>
      </c>
      <c r="D22" s="87">
        <f>SUM(D11:D21)</f>
        <v>27.34</v>
      </c>
      <c r="E22" s="87">
        <f>SUM(E11:E21)</f>
        <v>638.31999999999994</v>
      </c>
      <c r="F22" s="144"/>
      <c r="G22" s="145"/>
      <c r="H22" s="146"/>
      <c r="I22" s="88"/>
      <c r="J22" s="89"/>
      <c r="K22" s="90"/>
      <c r="L22" s="91"/>
    </row>
    <row r="25" spans="1:17" s="92" customFormat="1" ht="15.75" x14ac:dyDescent="0.25">
      <c r="B25" s="147" t="s">
        <v>105</v>
      </c>
      <c r="C25" s="148"/>
    </row>
    <row r="26" spans="1:17" s="92" customFormat="1" ht="15" x14ac:dyDescent="0.2">
      <c r="B26" s="93" t="s">
        <v>24</v>
      </c>
      <c r="C26" s="94" t="s">
        <v>25</v>
      </c>
    </row>
    <row r="27" spans="1:17" s="92" customFormat="1" ht="15" x14ac:dyDescent="0.2">
      <c r="B27" s="93" t="s">
        <v>19</v>
      </c>
      <c r="C27" s="94" t="s">
        <v>26</v>
      </c>
    </row>
    <row r="28" spans="1:17" s="92" customFormat="1" ht="15" x14ac:dyDescent="0.2">
      <c r="B28" s="93" t="s">
        <v>27</v>
      </c>
      <c r="C28" s="94" t="s">
        <v>106</v>
      </c>
    </row>
    <row r="29" spans="1:17" s="92" customFormat="1" ht="15" x14ac:dyDescent="0.2">
      <c r="B29" s="93" t="s">
        <v>84</v>
      </c>
      <c r="C29" s="94" t="s">
        <v>107</v>
      </c>
    </row>
    <row r="30" spans="1:17" s="92" customFormat="1" ht="15" x14ac:dyDescent="0.2">
      <c r="B30" s="95" t="s">
        <v>21</v>
      </c>
      <c r="C30" s="96" t="s">
        <v>29</v>
      </c>
    </row>
    <row r="33" spans="2:3" x14ac:dyDescent="0.2">
      <c r="B33" s="149"/>
      <c r="C33" s="149"/>
    </row>
  </sheetData>
  <mergeCells count="20">
    <mergeCell ref="B1:D1"/>
    <mergeCell ref="B2:D2"/>
    <mergeCell ref="A5:L5"/>
    <mergeCell ref="A7:A9"/>
    <mergeCell ref="F7:H7"/>
    <mergeCell ref="I7:I9"/>
    <mergeCell ref="F8:H9"/>
    <mergeCell ref="J7:J9"/>
    <mergeCell ref="K7:K9"/>
    <mergeCell ref="L7:L9"/>
    <mergeCell ref="F11:H11"/>
    <mergeCell ref="F12:H12"/>
    <mergeCell ref="F13:H13"/>
    <mergeCell ref="F14:H14"/>
    <mergeCell ref="F20:H20"/>
    <mergeCell ref="F21:H21"/>
    <mergeCell ref="A22:B22"/>
    <mergeCell ref="F22:H22"/>
    <mergeCell ref="B25:C25"/>
    <mergeCell ref="B33:C33"/>
  </mergeCells>
  <conditionalFormatting sqref="A11:A21">
    <cfRule type="expression" dxfId="29" priority="8" stopIfTrue="1">
      <formula>AND(NOT(ISBLANK(C11)),ISBLANK(A11))</formula>
    </cfRule>
  </conditionalFormatting>
  <conditionalFormatting sqref="B11:B21">
    <cfRule type="expression" dxfId="28" priority="7" stopIfTrue="1">
      <formula>AND(NOT(ISBLANK(C11)),ISBLANK(B11))</formula>
    </cfRule>
  </conditionalFormatting>
  <conditionalFormatting sqref="B1:D2">
    <cfRule type="expression" dxfId="27" priority="6" stopIfTrue="1">
      <formula>ISBLANK(B1)</formula>
    </cfRule>
  </conditionalFormatting>
  <conditionalFormatting sqref="C3">
    <cfRule type="expression" dxfId="26" priority="5" stopIfTrue="1">
      <formula>ISBLANK(C3)</formula>
    </cfRule>
  </conditionalFormatting>
  <conditionalFormatting sqref="E3">
    <cfRule type="expression" dxfId="25" priority="1" stopIfTrue="1">
      <formula>ISBLANK(E3)</formula>
    </cfRule>
  </conditionalFormatting>
  <conditionalFormatting sqref="I11:I21">
    <cfRule type="expression" priority="2" stopIfTrue="1">
      <formula>AND(SUM($N11:$R11)&gt;0,NOT(ISBLANK(I11)))</formula>
    </cfRule>
    <cfRule type="expression" dxfId="24" priority="3" stopIfTrue="1">
      <formula>SUM($N11:$R11)&gt;0</formula>
    </cfRule>
  </conditionalFormatting>
  <conditionalFormatting sqref="J11:L21">
    <cfRule type="expression" dxfId="23" priority="4" stopIfTrue="1">
      <formula>AND(NOT(ISBLANK($C11)),ISBLANK(J11))</formula>
    </cfRule>
  </conditionalFormatting>
  <dataValidations count="3">
    <dataValidation type="textLength" operator="lessThan" allowBlank="1" showInputMessage="1" showErrorMessage="1" sqref="B2:D2" xr:uid="{EAC60AC6-5131-4D9A-B242-C194C3B2A491}">
      <formula1>250</formula1>
    </dataValidation>
    <dataValidation type="date" allowBlank="1" showInputMessage="1" showErrorMessage="1" sqref="E3 C3" xr:uid="{B841FEA9-0B5F-43BA-8E69-3DB3AB4E8BC9}">
      <formula1>44938</formula1>
      <formula2>73031</formula2>
    </dataValidation>
    <dataValidation type="list" allowBlank="1" showInputMessage="1" showErrorMessage="1" sqref="B11:B21" xr:uid="{615EA6A1-E248-4851-99ED-89083A3A69DC}">
      <formula1>$B$26:$B$30</formula1>
    </dataValidation>
  </dataValidation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EBFB-95A3-4952-9765-A459997EB729}">
  <sheetPr>
    <tabColor rgb="FF92D050"/>
  </sheetPr>
  <dimension ref="A1:X26"/>
  <sheetViews>
    <sheetView workbookViewId="0">
      <selection activeCell="B12" sqref="B1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94</v>
      </c>
      <c r="B1" s="150" t="s">
        <v>87</v>
      </c>
      <c r="C1" s="151"/>
      <c r="D1" s="151"/>
      <c r="E1" s="56"/>
      <c r="F1" s="56"/>
      <c r="G1" s="56"/>
      <c r="H1" s="56"/>
      <c r="I1" s="56"/>
      <c r="J1" s="57"/>
      <c r="K1" s="57"/>
      <c r="L1" s="57"/>
    </row>
    <row r="2" spans="1:24" s="58" customFormat="1" ht="18" x14ac:dyDescent="0.25">
      <c r="A2" s="59" t="s">
        <v>95</v>
      </c>
      <c r="B2" s="150" t="s">
        <v>167</v>
      </c>
      <c r="C2" s="151"/>
      <c r="D2" s="151"/>
      <c r="E2" s="60"/>
      <c r="F2" s="60"/>
      <c r="G2" s="60"/>
      <c r="H2" s="60"/>
      <c r="I2" s="60"/>
    </row>
    <row r="3" spans="1:24" s="58" customFormat="1" ht="36" x14ac:dyDescent="0.25">
      <c r="A3" s="61" t="s">
        <v>96</v>
      </c>
      <c r="B3" s="62" t="s">
        <v>3</v>
      </c>
      <c r="C3" s="63">
        <v>45058</v>
      </c>
      <c r="D3" s="62" t="s">
        <v>4</v>
      </c>
      <c r="E3" s="63">
        <v>45088</v>
      </c>
      <c r="F3" s="64"/>
    </row>
    <row r="4" spans="1:24" s="58" customFormat="1" ht="18.75" thickBot="1" x14ac:dyDescent="0.3">
      <c r="A4" s="65"/>
      <c r="B4" s="65"/>
      <c r="C4" s="65"/>
      <c r="D4" s="65"/>
      <c r="E4" s="65"/>
      <c r="F4" s="66"/>
      <c r="G4" s="66"/>
      <c r="H4" s="66"/>
      <c r="I4" s="65"/>
      <c r="J4" s="65"/>
      <c r="K4" s="65"/>
    </row>
    <row r="5" spans="1:24" s="58" customFormat="1" ht="18.75" thickBot="1" x14ac:dyDescent="0.3">
      <c r="A5" s="152" t="s">
        <v>97</v>
      </c>
      <c r="B5" s="153"/>
      <c r="C5" s="153"/>
      <c r="D5" s="153"/>
      <c r="E5" s="153"/>
      <c r="F5" s="153"/>
      <c r="G5" s="153"/>
      <c r="H5" s="153"/>
      <c r="I5" s="153"/>
      <c r="J5" s="153"/>
      <c r="K5" s="153"/>
      <c r="L5" s="154"/>
    </row>
    <row r="6" spans="1:24" s="58" customFormat="1" ht="18"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18" x14ac:dyDescent="0.25">
      <c r="A9" s="157"/>
      <c r="B9" s="71"/>
      <c r="C9" s="71" t="s">
        <v>18</v>
      </c>
      <c r="D9" s="71" t="s">
        <v>18</v>
      </c>
      <c r="E9" s="71" t="s">
        <v>18</v>
      </c>
      <c r="F9" s="173"/>
      <c r="G9" s="174"/>
      <c r="H9" s="175"/>
      <c r="I9" s="163"/>
      <c r="J9" s="163"/>
      <c r="K9" s="166"/>
      <c r="L9" s="169"/>
    </row>
    <row r="10" spans="1:24" s="58" customFormat="1" ht="18" x14ac:dyDescent="0.25">
      <c r="A10" s="72"/>
      <c r="B10" s="71"/>
      <c r="C10" s="71"/>
      <c r="D10" s="71"/>
      <c r="E10" s="71"/>
      <c r="F10" s="71"/>
      <c r="G10" s="71"/>
      <c r="H10" s="71"/>
      <c r="I10" s="71"/>
      <c r="J10" s="73"/>
      <c r="K10" s="74"/>
      <c r="L10" s="74"/>
    </row>
    <row r="11" spans="1:24" s="58" customFormat="1" ht="18.75" x14ac:dyDescent="0.3">
      <c r="A11" s="75">
        <v>45064</v>
      </c>
      <c r="B11" s="76" t="s">
        <v>27</v>
      </c>
      <c r="C11" s="77">
        <v>27.48</v>
      </c>
      <c r="D11" s="77">
        <v>4.58</v>
      </c>
      <c r="E11" s="77">
        <v>22.9</v>
      </c>
      <c r="F11" s="84">
        <v>110</v>
      </c>
      <c r="G11" s="86">
        <v>4020</v>
      </c>
      <c r="H11" s="85"/>
      <c r="I11" s="81" t="s">
        <v>83</v>
      </c>
      <c r="J11" s="82" t="s">
        <v>159</v>
      </c>
      <c r="K11" s="83" t="s">
        <v>160</v>
      </c>
      <c r="L11" s="83" t="s">
        <v>161</v>
      </c>
      <c r="N11" s="58" t="b">
        <f>OR(F11&lt;100,LEN(F11)=2)</f>
        <v>0</v>
      </c>
      <c r="O11" s="58" t="b">
        <f>OR(G11&lt;1000,LEN(G11)=3)</f>
        <v>0</v>
      </c>
      <c r="P11" s="58" t="b">
        <f>IF(H11&lt;1000,TRUE)</f>
        <v>1</v>
      </c>
      <c r="Q11" s="58" t="e">
        <f>OR(#REF!&lt;100000,LEN(#REF!)=5)</f>
        <v>#REF!</v>
      </c>
    </row>
    <row r="12" spans="1:24" s="58" customFormat="1" ht="18.75" x14ac:dyDescent="0.3">
      <c r="A12" s="75">
        <v>45072</v>
      </c>
      <c r="B12" s="76" t="s">
        <v>19</v>
      </c>
      <c r="C12" s="77">
        <v>1.55</v>
      </c>
      <c r="D12" s="77">
        <v>0</v>
      </c>
      <c r="E12" s="77">
        <v>1.55</v>
      </c>
      <c r="F12" s="84">
        <v>110</v>
      </c>
      <c r="G12" s="86">
        <v>4400</v>
      </c>
      <c r="H12" s="85" t="s">
        <v>162</v>
      </c>
      <c r="I12" s="81" t="s">
        <v>83</v>
      </c>
      <c r="J12" s="82" t="s">
        <v>163</v>
      </c>
      <c r="K12" s="83" t="s">
        <v>164</v>
      </c>
      <c r="L12" s="83" t="s">
        <v>125</v>
      </c>
    </row>
    <row r="13" spans="1:24" s="58" customFormat="1" ht="18.75" x14ac:dyDescent="0.3">
      <c r="A13" s="75">
        <v>45078</v>
      </c>
      <c r="B13" s="76" t="s">
        <v>27</v>
      </c>
      <c r="C13" s="77">
        <v>54.95</v>
      </c>
      <c r="D13" s="77">
        <v>9.16</v>
      </c>
      <c r="E13" s="77">
        <v>45.79</v>
      </c>
      <c r="F13" s="84">
        <v>110</v>
      </c>
      <c r="G13" s="86">
        <v>2001</v>
      </c>
      <c r="H13" s="104"/>
      <c r="I13" s="81" t="s">
        <v>83</v>
      </c>
      <c r="J13" s="82" t="s">
        <v>165</v>
      </c>
      <c r="K13" s="83" t="s">
        <v>166</v>
      </c>
      <c r="L13" s="83" t="s">
        <v>125</v>
      </c>
    </row>
    <row r="14" spans="1:24" s="58" customFormat="1" ht="18.75" x14ac:dyDescent="0.3">
      <c r="A14" s="75">
        <v>45078</v>
      </c>
      <c r="B14" s="76" t="s">
        <v>19</v>
      </c>
      <c r="C14" s="77">
        <v>16.989999999999998</v>
      </c>
      <c r="D14" s="77">
        <v>0</v>
      </c>
      <c r="E14" s="77">
        <v>16.989999999999998</v>
      </c>
      <c r="F14" s="84">
        <v>110</v>
      </c>
      <c r="G14" s="86">
        <v>4400</v>
      </c>
      <c r="H14" s="85" t="s">
        <v>89</v>
      </c>
      <c r="I14" s="81" t="s">
        <v>83</v>
      </c>
      <c r="J14" s="82" t="s">
        <v>93</v>
      </c>
      <c r="K14" s="83" t="s">
        <v>90</v>
      </c>
      <c r="L14" s="83" t="s">
        <v>109</v>
      </c>
    </row>
    <row r="15" spans="1:24" s="58" customFormat="1" ht="18.75" thickBot="1" x14ac:dyDescent="0.3">
      <c r="A15" s="142" t="s">
        <v>104</v>
      </c>
      <c r="B15" s="143"/>
      <c r="C15" s="87">
        <f>SUM(C11:C14)</f>
        <v>100.97</v>
      </c>
      <c r="D15" s="87">
        <f>SUM(D11:D14)</f>
        <v>13.74</v>
      </c>
      <c r="E15" s="87">
        <f>SUM(E11:E14)</f>
        <v>87.22999999999999</v>
      </c>
      <c r="F15" s="144"/>
      <c r="G15" s="145"/>
      <c r="H15" s="146"/>
      <c r="I15" s="88"/>
      <c r="J15" s="89"/>
      <c r="K15" s="90"/>
      <c r="L15" s="91"/>
    </row>
    <row r="18" spans="2:3" s="92" customFormat="1" ht="15.75" x14ac:dyDescent="0.25">
      <c r="B18" s="147" t="s">
        <v>105</v>
      </c>
      <c r="C18" s="148"/>
    </row>
    <row r="19" spans="2:3" s="92" customFormat="1" ht="15" x14ac:dyDescent="0.2">
      <c r="B19" s="93" t="s">
        <v>24</v>
      </c>
      <c r="C19" s="94" t="s">
        <v>25</v>
      </c>
    </row>
    <row r="20" spans="2:3" s="92" customFormat="1" ht="15" x14ac:dyDescent="0.2">
      <c r="B20" s="93" t="s">
        <v>19</v>
      </c>
      <c r="C20" s="94" t="s">
        <v>26</v>
      </c>
    </row>
    <row r="21" spans="2:3" s="92" customFormat="1" ht="15" x14ac:dyDescent="0.2">
      <c r="B21" s="93" t="s">
        <v>27</v>
      </c>
      <c r="C21" s="94" t="s">
        <v>106</v>
      </c>
    </row>
    <row r="22" spans="2:3" s="92" customFormat="1" ht="15" x14ac:dyDescent="0.2">
      <c r="B22" s="93" t="s">
        <v>84</v>
      </c>
      <c r="C22" s="94" t="s">
        <v>107</v>
      </c>
    </row>
    <row r="23" spans="2:3" s="92" customFormat="1" ht="15" x14ac:dyDescent="0.2">
      <c r="B23" s="95" t="s">
        <v>21</v>
      </c>
      <c r="C23" s="96" t="s">
        <v>29</v>
      </c>
    </row>
    <row r="26" spans="2:3" x14ac:dyDescent="0.2">
      <c r="B26" s="149"/>
      <c r="C26" s="149"/>
    </row>
  </sheetData>
  <mergeCells count="14">
    <mergeCell ref="A15:B15"/>
    <mergeCell ref="F15:H15"/>
    <mergeCell ref="B18:C18"/>
    <mergeCell ref="B26:C26"/>
    <mergeCell ref="B1:D1"/>
    <mergeCell ref="B2:D2"/>
    <mergeCell ref="A5:L5"/>
    <mergeCell ref="A7:A9"/>
    <mergeCell ref="F7:H7"/>
    <mergeCell ref="I7:I9"/>
    <mergeCell ref="J7:J9"/>
    <mergeCell ref="K7:K9"/>
    <mergeCell ref="L7:L9"/>
    <mergeCell ref="F8:H9"/>
  </mergeCells>
  <conditionalFormatting sqref="A11:A14">
    <cfRule type="expression" dxfId="22" priority="8" stopIfTrue="1">
      <formula>AND(NOT(ISBLANK(C11)),ISBLANK(A11))</formula>
    </cfRule>
  </conditionalFormatting>
  <conditionalFormatting sqref="B11:B14">
    <cfRule type="expression" dxfId="21" priority="7" stopIfTrue="1">
      <formula>AND(NOT(ISBLANK(C11)),ISBLANK(B11))</formula>
    </cfRule>
  </conditionalFormatting>
  <conditionalFormatting sqref="B1:D2">
    <cfRule type="expression" dxfId="20" priority="5" stopIfTrue="1">
      <formula>ISBLANK(B1)</formula>
    </cfRule>
  </conditionalFormatting>
  <conditionalFormatting sqref="C3">
    <cfRule type="expression" dxfId="19" priority="4" stopIfTrue="1">
      <formula>ISBLANK(C3)</formula>
    </cfRule>
  </conditionalFormatting>
  <conditionalFormatting sqref="E3">
    <cfRule type="expression" dxfId="18" priority="1" stopIfTrue="1">
      <formula>ISBLANK(E3)</formula>
    </cfRule>
  </conditionalFormatting>
  <conditionalFormatting sqref="I11:I14">
    <cfRule type="expression" priority="2" stopIfTrue="1">
      <formula>AND(SUM($N11:$R11)&gt;0,NOT(ISBLANK(I11)))</formula>
    </cfRule>
    <cfRule type="expression" dxfId="17" priority="3" stopIfTrue="1">
      <formula>SUM($N11:$R11)&gt;0</formula>
    </cfRule>
  </conditionalFormatting>
  <conditionalFormatting sqref="J11:L14">
    <cfRule type="expression" dxfId="16" priority="6" stopIfTrue="1">
      <formula>AND(NOT(ISBLANK($C11)),ISBLANK(J11))</formula>
    </cfRule>
  </conditionalFormatting>
  <dataValidations count="3">
    <dataValidation type="list" allowBlank="1" showInputMessage="1" showErrorMessage="1" sqref="B11:B14" xr:uid="{501E6D84-4ECD-4B97-87E4-98E623D41585}">
      <formula1>$B$19:$B$23</formula1>
    </dataValidation>
    <dataValidation type="textLength" operator="lessThan" allowBlank="1" showInputMessage="1" showErrorMessage="1" sqref="B2:D2" xr:uid="{BDA5C43B-B1CD-4CFD-ABF4-20EF2CE14D2A}">
      <formula1>250</formula1>
    </dataValidation>
    <dataValidation type="date" allowBlank="1" showInputMessage="1" showErrorMessage="1" sqref="E3 C3" xr:uid="{668F8812-D045-40B2-B048-4B87A642F972}">
      <formula1>44938</formula1>
      <formula2>73031</formula2>
    </dataValidation>
  </dataValidation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8"/>
  <sheetViews>
    <sheetView zoomScale="90" workbookViewId="0">
      <selection activeCell="H35" sqref="H35"/>
    </sheetView>
  </sheetViews>
  <sheetFormatPr defaultColWidth="9.140625" defaultRowHeight="12.75" outlineLevelCol="1" x14ac:dyDescent="0.2"/>
  <cols>
    <col min="2" max="2" width="10.42578125" customWidth="1"/>
    <col min="3" max="6" width="15.7109375" customWidth="1"/>
    <col min="7" max="7" width="5.28515625" bestFit="1" customWidth="1"/>
    <col min="8" max="8" width="7.42578125" bestFit="1" customWidth="1"/>
    <col min="9" max="9" width="5.28515625" customWidth="1"/>
    <col min="10" max="10" width="9.7109375" bestFit="1" customWidth="1"/>
    <col min="11" max="11" width="7.5703125" customWidth="1"/>
    <col min="12" max="12" width="3" customWidth="1"/>
    <col min="13" max="13" width="50.7109375" customWidth="1"/>
    <col min="14" max="14" width="27.42578125" customWidth="1"/>
    <col min="16" max="19" width="0" hidden="1" customWidth="1" outlineLevel="1"/>
    <col min="20" max="20" width="9.140625" collapsed="1"/>
  </cols>
  <sheetData>
    <row r="1" spans="1:26" ht="36.75" customHeight="1" x14ac:dyDescent="0.2">
      <c r="A1" s="2" t="s">
        <v>0</v>
      </c>
      <c r="B1" s="196" t="s">
        <v>30</v>
      </c>
      <c r="C1" s="197"/>
      <c r="D1" s="197"/>
      <c r="E1" s="198"/>
      <c r="F1" s="1"/>
      <c r="G1" s="1"/>
      <c r="H1" s="1"/>
      <c r="I1" s="1"/>
      <c r="J1" s="1"/>
      <c r="K1" s="1"/>
      <c r="L1" s="1"/>
      <c r="M1" s="3"/>
      <c r="N1" s="4"/>
    </row>
    <row r="2" spans="1:26" x14ac:dyDescent="0.2">
      <c r="A2" s="5"/>
      <c r="N2" s="6"/>
    </row>
    <row r="3" spans="1:26" ht="36.75" customHeight="1" x14ac:dyDescent="0.2">
      <c r="A3" s="7" t="s">
        <v>1</v>
      </c>
      <c r="B3" s="196" t="s">
        <v>31</v>
      </c>
      <c r="C3" s="197"/>
      <c r="D3" s="197"/>
      <c r="E3" s="198"/>
      <c r="F3" s="8"/>
      <c r="G3" s="8"/>
      <c r="H3" s="8"/>
      <c r="I3" s="8"/>
      <c r="J3" s="8"/>
      <c r="K3" s="8"/>
      <c r="L3" s="8"/>
      <c r="N3" s="6"/>
    </row>
    <row r="4" spans="1:26" x14ac:dyDescent="0.2">
      <c r="A4" s="5"/>
      <c r="N4" s="6"/>
    </row>
    <row r="5" spans="1:26" ht="36" customHeight="1" x14ac:dyDescent="0.2">
      <c r="A5" s="9" t="s">
        <v>2</v>
      </c>
      <c r="B5" s="10" t="s">
        <v>3</v>
      </c>
      <c r="C5" s="45"/>
      <c r="D5" s="10" t="s">
        <v>4</v>
      </c>
      <c r="E5" s="45"/>
      <c r="F5" s="8"/>
      <c r="G5" s="11"/>
      <c r="H5" s="12"/>
      <c r="I5" s="12"/>
      <c r="J5" s="12"/>
      <c r="K5" s="12"/>
      <c r="L5" s="12"/>
      <c r="N5" s="6"/>
    </row>
    <row r="6" spans="1:26" x14ac:dyDescent="0.2">
      <c r="A6" s="5"/>
      <c r="N6" s="6"/>
    </row>
    <row r="7" spans="1:26" x14ac:dyDescent="0.2">
      <c r="A7" s="5"/>
      <c r="N7" s="6"/>
    </row>
    <row r="8" spans="1:26" x14ac:dyDescent="0.2">
      <c r="A8" s="13" t="s">
        <v>32</v>
      </c>
      <c r="B8" s="14" t="s">
        <v>6</v>
      </c>
      <c r="C8" s="14" t="s">
        <v>7</v>
      </c>
      <c r="D8" s="14" t="s">
        <v>6</v>
      </c>
      <c r="E8" s="14" t="s">
        <v>8</v>
      </c>
      <c r="F8" s="14" t="s">
        <v>9</v>
      </c>
      <c r="G8" s="191" t="s">
        <v>10</v>
      </c>
      <c r="H8" s="192"/>
      <c r="I8" s="192"/>
      <c r="J8" s="192"/>
      <c r="K8" s="192"/>
      <c r="L8" s="193"/>
      <c r="M8" s="14" t="s">
        <v>11</v>
      </c>
      <c r="N8" s="15" t="s">
        <v>12</v>
      </c>
      <c r="O8" s="16"/>
      <c r="P8" s="16"/>
      <c r="Q8" s="16"/>
      <c r="R8" s="16"/>
      <c r="S8" s="16"/>
      <c r="T8" s="16"/>
      <c r="U8" s="16"/>
      <c r="V8" s="16"/>
      <c r="W8" s="16"/>
      <c r="X8" s="16"/>
      <c r="Y8" s="16"/>
      <c r="Z8" s="16"/>
    </row>
    <row r="9" spans="1:26" x14ac:dyDescent="0.2">
      <c r="A9" s="17" t="s">
        <v>33</v>
      </c>
      <c r="B9" s="18" t="s">
        <v>14</v>
      </c>
      <c r="C9" s="18" t="s">
        <v>15</v>
      </c>
      <c r="D9" s="18" t="s">
        <v>15</v>
      </c>
      <c r="E9" s="18" t="s">
        <v>16</v>
      </c>
      <c r="F9" s="18" t="s">
        <v>15</v>
      </c>
      <c r="G9" s="183"/>
      <c r="H9" s="194"/>
      <c r="I9" s="194"/>
      <c r="J9" s="194"/>
      <c r="K9" s="194"/>
      <c r="L9" s="195"/>
      <c r="M9" s="19" t="s">
        <v>34</v>
      </c>
      <c r="N9" s="20"/>
      <c r="O9" s="16"/>
      <c r="P9" s="16"/>
      <c r="Q9" s="16"/>
      <c r="R9" s="16"/>
      <c r="S9" s="16"/>
      <c r="T9" s="16"/>
      <c r="U9" s="16"/>
      <c r="V9" s="16"/>
      <c r="W9" s="16"/>
      <c r="X9" s="16"/>
      <c r="Y9" s="16"/>
      <c r="Z9" s="16"/>
    </row>
    <row r="10" spans="1:26" x14ac:dyDescent="0.2">
      <c r="A10" s="21"/>
      <c r="B10" s="22" t="s">
        <v>17</v>
      </c>
      <c r="C10" s="22" t="s">
        <v>18</v>
      </c>
      <c r="D10" s="22" t="s">
        <v>18</v>
      </c>
      <c r="E10" s="22" t="s">
        <v>18</v>
      </c>
      <c r="F10" s="22" t="s">
        <v>18</v>
      </c>
      <c r="G10" s="23" t="s">
        <v>35</v>
      </c>
      <c r="H10" s="23" t="s">
        <v>36</v>
      </c>
      <c r="I10" s="23" t="s">
        <v>37</v>
      </c>
      <c r="J10" s="23" t="s">
        <v>38</v>
      </c>
      <c r="K10" s="23"/>
      <c r="L10" s="23"/>
      <c r="M10" s="24"/>
      <c r="N10" s="25"/>
    </row>
    <row r="11" spans="1:26" ht="0.75" customHeight="1" x14ac:dyDescent="0.2">
      <c r="A11" s="21"/>
      <c r="B11" s="22"/>
      <c r="C11" s="22"/>
      <c r="D11" s="22"/>
      <c r="E11" s="22"/>
      <c r="F11" s="22"/>
      <c r="G11" s="23"/>
      <c r="H11" s="23"/>
      <c r="I11" s="23"/>
      <c r="J11" s="23"/>
      <c r="K11" s="23"/>
      <c r="L11" s="23"/>
      <c r="M11" s="24"/>
      <c r="N11" s="40"/>
    </row>
    <row r="12" spans="1:26" ht="20.100000000000001" customHeight="1" x14ac:dyDescent="0.25">
      <c r="A12" s="26" t="s">
        <v>39</v>
      </c>
      <c r="B12" s="27" t="s">
        <v>19</v>
      </c>
      <c r="C12" s="28">
        <v>127.95</v>
      </c>
      <c r="D12" s="29" t="str">
        <f>IF(B12="S",IF(ISBLANK(E12),ROUND(C12*0.2/1.2,2),E12),"")</f>
        <v/>
      </c>
      <c r="E12" s="28"/>
      <c r="F12" s="29">
        <f>IF(ISBLANK(C12),"",IF(B12="S",C12-D12,C12))</f>
        <v>127.95</v>
      </c>
      <c r="G12" s="30">
        <v>45</v>
      </c>
      <c r="H12" s="31">
        <v>450</v>
      </c>
      <c r="I12" s="31">
        <v>301</v>
      </c>
      <c r="J12" s="32">
        <v>0</v>
      </c>
      <c r="K12" s="33">
        <v>0</v>
      </c>
      <c r="L12" s="34" t="s">
        <v>27</v>
      </c>
      <c r="M12" s="42" t="s">
        <v>40</v>
      </c>
      <c r="N12" s="42" t="s">
        <v>41</v>
      </c>
      <c r="P12" t="b">
        <f>OR(G12&lt;100,LEN(G12)=2)</f>
        <v>1</v>
      </c>
      <c r="Q12" t="b">
        <f>OR(H12&lt;1000,LEN(H12)=3)</f>
        <v>1</v>
      </c>
      <c r="R12" t="b">
        <f>IF(I12&lt;1000,TRUE)</f>
        <v>1</v>
      </c>
      <c r="S12" t="b">
        <f>OR(J12&lt;100000,LEN(J12)=5)</f>
        <v>1</v>
      </c>
    </row>
    <row r="13" spans="1:26" ht="20.100000000000001" customHeight="1" x14ac:dyDescent="0.25">
      <c r="A13" s="26" t="s">
        <v>39</v>
      </c>
      <c r="B13" s="27" t="s">
        <v>27</v>
      </c>
      <c r="C13" s="28">
        <v>10.38</v>
      </c>
      <c r="D13" s="29">
        <f>IF(B13="S",IF(ISBLANK(E13),ROUND(C13*0.2/1.2,2),E13),"")</f>
        <v>1.73</v>
      </c>
      <c r="E13" s="28"/>
      <c r="F13" s="29">
        <f>IF(ISBLANK(C13),"",IF(B13="S",C13-D13,C13))</f>
        <v>8.65</v>
      </c>
      <c r="G13" s="30">
        <v>45</v>
      </c>
      <c r="H13" s="31">
        <v>450</v>
      </c>
      <c r="I13" s="31">
        <v>301</v>
      </c>
      <c r="J13" s="32">
        <v>0</v>
      </c>
      <c r="K13" s="33">
        <v>0</v>
      </c>
      <c r="L13" s="34" t="s">
        <v>27</v>
      </c>
      <c r="M13" s="42" t="s">
        <v>42</v>
      </c>
      <c r="N13" s="42" t="s">
        <v>41</v>
      </c>
      <c r="P13" t="b">
        <f t="shared" ref="P13:P31" si="0">OR(G13&lt;100,LEN(G13)=2)</f>
        <v>1</v>
      </c>
      <c r="Q13" t="b">
        <f t="shared" ref="Q13:Q31" si="1">OR(H13&lt;1000,LEN(H13)=3)</f>
        <v>1</v>
      </c>
      <c r="R13" t="b">
        <f t="shared" ref="R13:R31" si="2">IF(I13&lt;1000,TRUE)</f>
        <v>1</v>
      </c>
      <c r="S13" t="b">
        <f t="shared" ref="S13:S31" si="3">OR(J13&lt;100000,LEN(J13)=5)</f>
        <v>1</v>
      </c>
    </row>
    <row r="14" spans="1:26" ht="20.100000000000001" customHeight="1" x14ac:dyDescent="0.25">
      <c r="A14" s="26" t="s">
        <v>43</v>
      </c>
      <c r="B14" s="27" t="s">
        <v>19</v>
      </c>
      <c r="C14" s="28">
        <v>25.59</v>
      </c>
      <c r="D14" s="29" t="str">
        <f t="shared" ref="D14:D31" si="4">IF(B14="S",IF(ISBLANK(E14),ROUND(C14*0.2/1.2,2),E14),"")</f>
        <v/>
      </c>
      <c r="E14" s="28"/>
      <c r="F14" s="29">
        <f t="shared" ref="F14:F31" si="5">IF(ISBLANK(C14),"",IF(B14="S",C14-D14,C14))</f>
        <v>25.59</v>
      </c>
      <c r="G14" s="30">
        <v>45</v>
      </c>
      <c r="H14" s="31">
        <v>450</v>
      </c>
      <c r="I14" s="31">
        <v>301</v>
      </c>
      <c r="J14" s="32">
        <v>0</v>
      </c>
      <c r="K14" s="33">
        <v>0</v>
      </c>
      <c r="L14" s="34" t="s">
        <v>27</v>
      </c>
      <c r="M14" s="42" t="s">
        <v>44</v>
      </c>
      <c r="N14" s="42" t="s">
        <v>20</v>
      </c>
      <c r="P14" t="b">
        <f t="shared" si="0"/>
        <v>1</v>
      </c>
      <c r="Q14" t="b">
        <f t="shared" si="1"/>
        <v>1</v>
      </c>
      <c r="R14" t="b">
        <f t="shared" si="2"/>
        <v>1</v>
      </c>
      <c r="S14" t="b">
        <f t="shared" si="3"/>
        <v>1</v>
      </c>
    </row>
    <row r="15" spans="1:26" ht="20.100000000000001" customHeight="1" x14ac:dyDescent="0.25">
      <c r="A15" s="26" t="s">
        <v>45</v>
      </c>
      <c r="B15" s="27" t="s">
        <v>27</v>
      </c>
      <c r="C15" s="28">
        <v>35.97</v>
      </c>
      <c r="D15" s="29">
        <f t="shared" si="4"/>
        <v>5.99</v>
      </c>
      <c r="E15" s="28">
        <v>5.99</v>
      </c>
      <c r="F15" s="29">
        <f t="shared" si="5"/>
        <v>29.979999999999997</v>
      </c>
      <c r="G15" s="30">
        <v>45</v>
      </c>
      <c r="H15" s="31">
        <v>450</v>
      </c>
      <c r="I15" s="31">
        <v>301</v>
      </c>
      <c r="J15" s="32">
        <v>0</v>
      </c>
      <c r="K15" s="33">
        <v>0</v>
      </c>
      <c r="L15" s="34" t="s">
        <v>27</v>
      </c>
      <c r="M15" s="42" t="s">
        <v>46</v>
      </c>
      <c r="N15" s="42" t="s">
        <v>47</v>
      </c>
      <c r="P15" t="b">
        <f t="shared" si="0"/>
        <v>1</v>
      </c>
      <c r="Q15" t="b">
        <f t="shared" si="1"/>
        <v>1</v>
      </c>
      <c r="R15" t="b">
        <f t="shared" si="2"/>
        <v>1</v>
      </c>
      <c r="S15" t="b">
        <f t="shared" si="3"/>
        <v>1</v>
      </c>
    </row>
    <row r="16" spans="1:26" ht="20.100000000000001" customHeight="1" x14ac:dyDescent="0.25">
      <c r="A16" s="26" t="s">
        <v>48</v>
      </c>
      <c r="B16" s="27" t="s">
        <v>19</v>
      </c>
      <c r="C16" s="28">
        <v>63.84</v>
      </c>
      <c r="D16" s="29" t="str">
        <f t="shared" si="4"/>
        <v/>
      </c>
      <c r="E16" s="28"/>
      <c r="F16" s="29">
        <f t="shared" si="5"/>
        <v>63.84</v>
      </c>
      <c r="G16" s="30">
        <v>45</v>
      </c>
      <c r="H16" s="31">
        <v>450</v>
      </c>
      <c r="I16" s="31">
        <v>352</v>
      </c>
      <c r="J16" s="32">
        <v>0</v>
      </c>
      <c r="K16" s="33">
        <v>0</v>
      </c>
      <c r="L16" s="34" t="s">
        <v>27</v>
      </c>
      <c r="M16" s="42" t="s">
        <v>49</v>
      </c>
      <c r="N16" s="42" t="s">
        <v>50</v>
      </c>
      <c r="P16" t="b">
        <f t="shared" si="0"/>
        <v>1</v>
      </c>
      <c r="Q16" t="b">
        <f t="shared" si="1"/>
        <v>1</v>
      </c>
      <c r="R16" t="b">
        <f t="shared" si="2"/>
        <v>1</v>
      </c>
      <c r="S16" t="b">
        <f t="shared" si="3"/>
        <v>1</v>
      </c>
    </row>
    <row r="17" spans="1:19" ht="20.100000000000001" customHeight="1" x14ac:dyDescent="0.25">
      <c r="A17" s="26" t="s">
        <v>51</v>
      </c>
      <c r="B17" s="27" t="s">
        <v>27</v>
      </c>
      <c r="C17" s="28">
        <v>196.65</v>
      </c>
      <c r="D17" s="29">
        <f t="shared" si="4"/>
        <v>32.770000000000003</v>
      </c>
      <c r="E17" s="28">
        <v>32.770000000000003</v>
      </c>
      <c r="F17" s="29">
        <f t="shared" si="5"/>
        <v>163.88</v>
      </c>
      <c r="G17" s="30">
        <v>45</v>
      </c>
      <c r="H17" s="31">
        <v>450</v>
      </c>
      <c r="I17" s="31">
        <v>430</v>
      </c>
      <c r="J17" s="32">
        <v>0</v>
      </c>
      <c r="K17" s="33">
        <v>0</v>
      </c>
      <c r="L17" s="34" t="s">
        <v>27</v>
      </c>
      <c r="M17" s="42" t="s">
        <v>52</v>
      </c>
      <c r="N17" s="42" t="s">
        <v>53</v>
      </c>
      <c r="P17" t="b">
        <f t="shared" si="0"/>
        <v>1</v>
      </c>
      <c r="Q17" t="b">
        <f t="shared" si="1"/>
        <v>1</v>
      </c>
      <c r="R17" t="b">
        <f t="shared" si="2"/>
        <v>1</v>
      </c>
      <c r="S17" t="b">
        <f t="shared" si="3"/>
        <v>1</v>
      </c>
    </row>
    <row r="18" spans="1:19" ht="20.100000000000001" customHeight="1" x14ac:dyDescent="0.25">
      <c r="A18" s="26" t="s">
        <v>54</v>
      </c>
      <c r="B18" s="27" t="s">
        <v>19</v>
      </c>
      <c r="C18" s="28">
        <v>160.38</v>
      </c>
      <c r="D18" s="29" t="str">
        <f t="shared" si="4"/>
        <v/>
      </c>
      <c r="E18" s="28"/>
      <c r="F18" s="29">
        <f t="shared" si="5"/>
        <v>160.38</v>
      </c>
      <c r="G18" s="30">
        <v>45</v>
      </c>
      <c r="H18" s="31">
        <v>450</v>
      </c>
      <c r="I18" s="31">
        <v>430</v>
      </c>
      <c r="J18" s="32">
        <v>0</v>
      </c>
      <c r="K18" s="33">
        <v>0</v>
      </c>
      <c r="L18" s="34" t="s">
        <v>27</v>
      </c>
      <c r="M18" s="42" t="s">
        <v>55</v>
      </c>
      <c r="N18" s="42" t="s">
        <v>56</v>
      </c>
      <c r="P18" t="b">
        <f t="shared" si="0"/>
        <v>1</v>
      </c>
      <c r="Q18" t="b">
        <f t="shared" si="1"/>
        <v>1</v>
      </c>
      <c r="R18" t="b">
        <f t="shared" si="2"/>
        <v>1</v>
      </c>
      <c r="S18" t="b">
        <f t="shared" si="3"/>
        <v>1</v>
      </c>
    </row>
    <row r="19" spans="1:19" ht="20.100000000000001" customHeight="1" x14ac:dyDescent="0.25">
      <c r="A19" s="26" t="s">
        <v>57</v>
      </c>
      <c r="B19" s="27" t="s">
        <v>21</v>
      </c>
      <c r="C19" s="28">
        <v>36.36</v>
      </c>
      <c r="D19" s="29" t="str">
        <f t="shared" si="4"/>
        <v/>
      </c>
      <c r="E19" s="28"/>
      <c r="F19" s="29">
        <f t="shared" si="5"/>
        <v>36.36</v>
      </c>
      <c r="G19" s="30">
        <v>45</v>
      </c>
      <c r="H19" s="31">
        <v>210</v>
      </c>
      <c r="I19" s="31">
        <v>390</v>
      </c>
      <c r="J19" s="32">
        <v>0</v>
      </c>
      <c r="K19" s="33">
        <v>0</v>
      </c>
      <c r="L19" s="34" t="s">
        <v>27</v>
      </c>
      <c r="M19" s="42" t="s">
        <v>58</v>
      </c>
      <c r="N19" s="42" t="s">
        <v>20</v>
      </c>
      <c r="P19" t="b">
        <f t="shared" si="0"/>
        <v>1</v>
      </c>
      <c r="Q19" t="b">
        <f t="shared" si="1"/>
        <v>1</v>
      </c>
      <c r="R19" t="b">
        <f t="shared" si="2"/>
        <v>1</v>
      </c>
      <c r="S19" t="b">
        <f t="shared" si="3"/>
        <v>1</v>
      </c>
    </row>
    <row r="20" spans="1:19" ht="20.100000000000001" customHeight="1" x14ac:dyDescent="0.25">
      <c r="A20" s="26" t="s">
        <v>59</v>
      </c>
      <c r="B20" s="27" t="s">
        <v>21</v>
      </c>
      <c r="C20" s="28">
        <v>103</v>
      </c>
      <c r="D20" s="29" t="str">
        <f t="shared" si="4"/>
        <v/>
      </c>
      <c r="E20" s="28"/>
      <c r="F20" s="29">
        <f t="shared" si="5"/>
        <v>103</v>
      </c>
      <c r="G20" s="30">
        <v>52</v>
      </c>
      <c r="H20" s="31">
        <v>527</v>
      </c>
      <c r="I20" s="31">
        <v>230</v>
      </c>
      <c r="J20" s="32">
        <v>7055</v>
      </c>
      <c r="K20" s="33">
        <v>0</v>
      </c>
      <c r="L20" s="34" t="s">
        <v>27</v>
      </c>
      <c r="M20" s="42" t="s">
        <v>60</v>
      </c>
      <c r="N20" s="42" t="s">
        <v>61</v>
      </c>
      <c r="P20" t="b">
        <f t="shared" si="0"/>
        <v>1</v>
      </c>
      <c r="Q20" t="b">
        <f t="shared" si="1"/>
        <v>1</v>
      </c>
      <c r="R20" t="b">
        <f t="shared" si="2"/>
        <v>1</v>
      </c>
      <c r="S20" t="b">
        <f t="shared" si="3"/>
        <v>1</v>
      </c>
    </row>
    <row r="21" spans="1:19" ht="20.100000000000001" customHeight="1" x14ac:dyDescent="0.25">
      <c r="A21" s="26" t="s">
        <v>59</v>
      </c>
      <c r="B21" s="27" t="s">
        <v>21</v>
      </c>
      <c r="C21" s="28">
        <v>103</v>
      </c>
      <c r="D21" s="29" t="str">
        <f t="shared" si="4"/>
        <v/>
      </c>
      <c r="E21" s="28"/>
      <c r="F21" s="29">
        <f t="shared" si="5"/>
        <v>103</v>
      </c>
      <c r="G21" s="30">
        <v>52</v>
      </c>
      <c r="H21" s="31">
        <v>527</v>
      </c>
      <c r="I21" s="31">
        <v>230</v>
      </c>
      <c r="J21" s="32">
        <v>7056</v>
      </c>
      <c r="K21" s="33">
        <v>0</v>
      </c>
      <c r="L21" s="34" t="s">
        <v>27</v>
      </c>
      <c r="M21" s="42" t="s">
        <v>60</v>
      </c>
      <c r="N21" s="42" t="s">
        <v>61</v>
      </c>
      <c r="P21" t="b">
        <f t="shared" si="0"/>
        <v>1</v>
      </c>
      <c r="Q21" t="b">
        <f t="shared" si="1"/>
        <v>1</v>
      </c>
      <c r="R21" t="b">
        <f t="shared" si="2"/>
        <v>1</v>
      </c>
      <c r="S21" t="b">
        <f t="shared" si="3"/>
        <v>1</v>
      </c>
    </row>
    <row r="22" spans="1:19" ht="20.100000000000001" customHeight="1" x14ac:dyDescent="0.25">
      <c r="A22" s="26" t="s">
        <v>62</v>
      </c>
      <c r="B22" s="27" t="s">
        <v>27</v>
      </c>
      <c r="C22" s="28">
        <v>43.82</v>
      </c>
      <c r="D22" s="29">
        <f t="shared" si="4"/>
        <v>7.3</v>
      </c>
      <c r="E22" s="28"/>
      <c r="F22" s="29">
        <f t="shared" si="5"/>
        <v>36.520000000000003</v>
      </c>
      <c r="G22" s="30">
        <v>76</v>
      </c>
      <c r="H22" s="31">
        <v>561</v>
      </c>
      <c r="I22" s="31">
        <v>399</v>
      </c>
      <c r="J22" s="32">
        <v>0</v>
      </c>
      <c r="K22" s="33">
        <v>0</v>
      </c>
      <c r="L22" s="34" t="s">
        <v>27</v>
      </c>
      <c r="M22" s="42" t="s">
        <v>63</v>
      </c>
      <c r="N22" s="42" t="s">
        <v>64</v>
      </c>
      <c r="P22" t="b">
        <f t="shared" si="0"/>
        <v>1</v>
      </c>
      <c r="Q22" t="b">
        <f t="shared" si="1"/>
        <v>1</v>
      </c>
      <c r="R22" t="b">
        <f t="shared" si="2"/>
        <v>1</v>
      </c>
      <c r="S22" t="b">
        <f t="shared" si="3"/>
        <v>1</v>
      </c>
    </row>
    <row r="23" spans="1:19" ht="20.100000000000001" customHeight="1" x14ac:dyDescent="0.25">
      <c r="A23" s="26"/>
      <c r="B23" s="27"/>
      <c r="C23" s="28"/>
      <c r="D23" s="29" t="str">
        <f t="shared" si="4"/>
        <v/>
      </c>
      <c r="E23" s="28"/>
      <c r="F23" s="29" t="str">
        <f t="shared" si="5"/>
        <v/>
      </c>
      <c r="G23" s="30"/>
      <c r="H23" s="31"/>
      <c r="I23" s="31"/>
      <c r="J23" s="32"/>
      <c r="K23" s="33">
        <v>0</v>
      </c>
      <c r="L23" s="34" t="s">
        <v>27</v>
      </c>
      <c r="M23" s="42"/>
      <c r="N23" s="42"/>
      <c r="P23" t="b">
        <f t="shared" si="0"/>
        <v>1</v>
      </c>
      <c r="Q23" t="b">
        <f t="shared" si="1"/>
        <v>1</v>
      </c>
      <c r="R23" t="b">
        <f t="shared" si="2"/>
        <v>1</v>
      </c>
      <c r="S23" t="b">
        <f t="shared" si="3"/>
        <v>1</v>
      </c>
    </row>
    <row r="24" spans="1:19" ht="20.100000000000001" customHeight="1" x14ac:dyDescent="0.25">
      <c r="A24" s="26"/>
      <c r="B24" s="27"/>
      <c r="C24" s="28"/>
      <c r="D24" s="29" t="str">
        <f t="shared" si="4"/>
        <v/>
      </c>
      <c r="E24" s="28"/>
      <c r="F24" s="29" t="str">
        <f t="shared" si="5"/>
        <v/>
      </c>
      <c r="G24" s="30"/>
      <c r="H24" s="31"/>
      <c r="I24" s="31"/>
      <c r="J24" s="32"/>
      <c r="K24" s="33">
        <v>0</v>
      </c>
      <c r="L24" s="34" t="s">
        <v>27</v>
      </c>
      <c r="M24" s="42"/>
      <c r="N24" s="42"/>
      <c r="P24" t="b">
        <f t="shared" si="0"/>
        <v>1</v>
      </c>
      <c r="Q24" t="b">
        <f t="shared" si="1"/>
        <v>1</v>
      </c>
      <c r="R24" t="b">
        <f t="shared" si="2"/>
        <v>1</v>
      </c>
      <c r="S24" t="b">
        <f t="shared" si="3"/>
        <v>1</v>
      </c>
    </row>
    <row r="25" spans="1:19" ht="20.100000000000001" customHeight="1" x14ac:dyDescent="0.25">
      <c r="A25" s="26"/>
      <c r="B25" s="27"/>
      <c r="C25" s="28"/>
      <c r="D25" s="29" t="str">
        <f t="shared" si="4"/>
        <v/>
      </c>
      <c r="E25" s="28"/>
      <c r="F25" s="29" t="str">
        <f t="shared" si="5"/>
        <v/>
      </c>
      <c r="G25" s="30"/>
      <c r="H25" s="31"/>
      <c r="I25" s="31"/>
      <c r="J25" s="32"/>
      <c r="K25" s="33">
        <v>0</v>
      </c>
      <c r="L25" s="34" t="s">
        <v>27</v>
      </c>
      <c r="M25" s="42"/>
      <c r="N25" s="42"/>
      <c r="P25" t="b">
        <f t="shared" si="0"/>
        <v>1</v>
      </c>
      <c r="Q25" t="b">
        <f t="shared" si="1"/>
        <v>1</v>
      </c>
      <c r="R25" t="b">
        <f t="shared" si="2"/>
        <v>1</v>
      </c>
      <c r="S25" t="b">
        <f t="shared" si="3"/>
        <v>1</v>
      </c>
    </row>
    <row r="26" spans="1:19" ht="20.100000000000001" customHeight="1" x14ac:dyDescent="0.25">
      <c r="A26" s="26"/>
      <c r="B26" s="27"/>
      <c r="C26" s="28"/>
      <c r="D26" s="29" t="str">
        <f t="shared" si="4"/>
        <v/>
      </c>
      <c r="E26" s="28"/>
      <c r="F26" s="29" t="str">
        <f t="shared" si="5"/>
        <v/>
      </c>
      <c r="G26" s="30"/>
      <c r="H26" s="31"/>
      <c r="I26" s="31"/>
      <c r="J26" s="32"/>
      <c r="K26" s="33">
        <v>0</v>
      </c>
      <c r="L26" s="34" t="s">
        <v>27</v>
      </c>
      <c r="M26" s="42"/>
      <c r="N26" s="42"/>
      <c r="P26" t="b">
        <f t="shared" si="0"/>
        <v>1</v>
      </c>
      <c r="Q26" t="b">
        <f t="shared" si="1"/>
        <v>1</v>
      </c>
      <c r="R26" t="b">
        <f t="shared" si="2"/>
        <v>1</v>
      </c>
      <c r="S26" t="b">
        <f t="shared" si="3"/>
        <v>1</v>
      </c>
    </row>
    <row r="27" spans="1:19" ht="20.100000000000001" customHeight="1" x14ac:dyDescent="0.25">
      <c r="A27" s="26"/>
      <c r="B27" s="27"/>
      <c r="C27" s="28"/>
      <c r="D27" s="29" t="str">
        <f t="shared" si="4"/>
        <v/>
      </c>
      <c r="E27" s="28"/>
      <c r="F27" s="29" t="str">
        <f t="shared" si="5"/>
        <v/>
      </c>
      <c r="G27" s="30"/>
      <c r="H27" s="31"/>
      <c r="I27" s="31"/>
      <c r="J27" s="32"/>
      <c r="K27" s="33">
        <v>0</v>
      </c>
      <c r="L27" s="34" t="s">
        <v>27</v>
      </c>
      <c r="M27" s="42"/>
      <c r="N27" s="42"/>
      <c r="P27" t="b">
        <f t="shared" si="0"/>
        <v>1</v>
      </c>
      <c r="Q27" t="b">
        <f t="shared" si="1"/>
        <v>1</v>
      </c>
      <c r="R27" t="b">
        <f t="shared" si="2"/>
        <v>1</v>
      </c>
      <c r="S27" t="b">
        <f t="shared" si="3"/>
        <v>1</v>
      </c>
    </row>
    <row r="28" spans="1:19" ht="20.100000000000001" customHeight="1" x14ac:dyDescent="0.25">
      <c r="A28" s="26"/>
      <c r="B28" s="27"/>
      <c r="C28" s="28"/>
      <c r="D28" s="29" t="str">
        <f t="shared" si="4"/>
        <v/>
      </c>
      <c r="E28" s="28"/>
      <c r="F28" s="29" t="str">
        <f t="shared" si="5"/>
        <v/>
      </c>
      <c r="G28" s="30"/>
      <c r="H28" s="31"/>
      <c r="I28" s="31"/>
      <c r="J28" s="32"/>
      <c r="K28" s="33">
        <v>0</v>
      </c>
      <c r="L28" s="34" t="s">
        <v>27</v>
      </c>
      <c r="M28" s="42"/>
      <c r="N28" s="42"/>
      <c r="P28" t="b">
        <f t="shared" si="0"/>
        <v>1</v>
      </c>
      <c r="Q28" t="b">
        <f t="shared" si="1"/>
        <v>1</v>
      </c>
      <c r="R28" t="b">
        <f t="shared" si="2"/>
        <v>1</v>
      </c>
      <c r="S28" t="b">
        <f t="shared" si="3"/>
        <v>1</v>
      </c>
    </row>
    <row r="29" spans="1:19" ht="20.100000000000001" customHeight="1" x14ac:dyDescent="0.25">
      <c r="A29" s="26"/>
      <c r="B29" s="27"/>
      <c r="C29" s="28"/>
      <c r="D29" s="29" t="str">
        <f t="shared" si="4"/>
        <v/>
      </c>
      <c r="E29" s="28"/>
      <c r="F29" s="29" t="str">
        <f t="shared" si="5"/>
        <v/>
      </c>
      <c r="G29" s="30"/>
      <c r="H29" s="31"/>
      <c r="I29" s="31"/>
      <c r="J29" s="32"/>
      <c r="K29" s="33">
        <v>0</v>
      </c>
      <c r="L29" s="34" t="s">
        <v>27</v>
      </c>
      <c r="M29" s="42"/>
      <c r="N29" s="42"/>
      <c r="P29" t="b">
        <f t="shared" si="0"/>
        <v>1</v>
      </c>
      <c r="Q29" t="b">
        <f t="shared" si="1"/>
        <v>1</v>
      </c>
      <c r="R29" t="b">
        <f t="shared" si="2"/>
        <v>1</v>
      </c>
      <c r="S29" t="b">
        <f t="shared" si="3"/>
        <v>1</v>
      </c>
    </row>
    <row r="30" spans="1:19" ht="20.100000000000001" customHeight="1" x14ac:dyDescent="0.25">
      <c r="A30" s="26"/>
      <c r="B30" s="27"/>
      <c r="C30" s="28"/>
      <c r="D30" s="29" t="str">
        <f t="shared" si="4"/>
        <v/>
      </c>
      <c r="E30" s="28"/>
      <c r="F30" s="29" t="str">
        <f t="shared" si="5"/>
        <v/>
      </c>
      <c r="G30" s="30"/>
      <c r="H30" s="31"/>
      <c r="I30" s="31"/>
      <c r="J30" s="32"/>
      <c r="K30" s="33">
        <v>0</v>
      </c>
      <c r="L30" s="34" t="s">
        <v>27</v>
      </c>
      <c r="M30" s="42"/>
      <c r="N30" s="42"/>
      <c r="P30" t="b">
        <f t="shared" si="0"/>
        <v>1</v>
      </c>
      <c r="Q30" t="b">
        <f t="shared" si="1"/>
        <v>1</v>
      </c>
      <c r="R30" t="b">
        <f t="shared" si="2"/>
        <v>1</v>
      </c>
      <c r="S30" t="b">
        <f t="shared" si="3"/>
        <v>1</v>
      </c>
    </row>
    <row r="31" spans="1:19" ht="20.100000000000001" customHeight="1" thickBot="1" x14ac:dyDescent="0.3">
      <c r="A31" s="26"/>
      <c r="B31" s="27"/>
      <c r="C31" s="28"/>
      <c r="D31" s="35" t="str">
        <f t="shared" si="4"/>
        <v/>
      </c>
      <c r="E31" s="28"/>
      <c r="F31" s="35" t="str">
        <f t="shared" si="5"/>
        <v/>
      </c>
      <c r="G31" s="30"/>
      <c r="H31" s="31"/>
      <c r="I31" s="31"/>
      <c r="J31" s="32"/>
      <c r="K31" s="33">
        <v>0</v>
      </c>
      <c r="L31" s="34" t="s">
        <v>27</v>
      </c>
      <c r="M31" s="42"/>
      <c r="N31" s="42"/>
      <c r="P31" t="b">
        <f t="shared" si="0"/>
        <v>1</v>
      </c>
      <c r="Q31" t="b">
        <f t="shared" si="1"/>
        <v>1</v>
      </c>
      <c r="R31" t="b">
        <f t="shared" si="2"/>
        <v>1</v>
      </c>
      <c r="S31" t="b">
        <f t="shared" si="3"/>
        <v>1</v>
      </c>
    </row>
    <row r="32" spans="1:19" ht="20.100000000000001" customHeight="1" thickBot="1" x14ac:dyDescent="0.25">
      <c r="A32" s="186" t="s">
        <v>22</v>
      </c>
      <c r="B32" s="187"/>
      <c r="C32" s="36">
        <f>SUM(C12:C31)</f>
        <v>906.94</v>
      </c>
      <c r="D32" s="36">
        <f>SUM(D12:D31)</f>
        <v>47.79</v>
      </c>
      <c r="E32" s="36"/>
      <c r="F32" s="36">
        <f>SUM(F12:F31)</f>
        <v>859.15</v>
      </c>
      <c r="G32" s="36"/>
      <c r="H32" s="36"/>
      <c r="I32" s="36"/>
      <c r="J32" s="36"/>
      <c r="K32" s="36"/>
      <c r="L32" s="37"/>
      <c r="M32" s="43"/>
      <c r="N32" s="44"/>
    </row>
    <row r="34" spans="2:3" x14ac:dyDescent="0.2">
      <c r="B34" s="191" t="s">
        <v>23</v>
      </c>
      <c r="C34" s="193"/>
    </row>
    <row r="35" spans="2:3" x14ac:dyDescent="0.2">
      <c r="B35" s="38" t="s">
        <v>24</v>
      </c>
      <c r="C35" s="39" t="s">
        <v>25</v>
      </c>
    </row>
    <row r="36" spans="2:3" x14ac:dyDescent="0.2">
      <c r="B36" s="38" t="s">
        <v>19</v>
      </c>
      <c r="C36" s="39" t="s">
        <v>26</v>
      </c>
    </row>
    <row r="37" spans="2:3" x14ac:dyDescent="0.2">
      <c r="B37" s="38" t="s">
        <v>27</v>
      </c>
      <c r="C37" s="39" t="s">
        <v>28</v>
      </c>
    </row>
    <row r="38" spans="2:3" x14ac:dyDescent="0.2">
      <c r="B38" s="40" t="s">
        <v>21</v>
      </c>
      <c r="C38" s="41" t="s">
        <v>29</v>
      </c>
    </row>
  </sheetData>
  <sheetProtection sheet="1" objects="1" scenarios="1"/>
  <mergeCells count="6">
    <mergeCell ref="G8:L8"/>
    <mergeCell ref="G9:L9"/>
    <mergeCell ref="A32:B32"/>
    <mergeCell ref="B34:C34"/>
    <mergeCell ref="B1:E1"/>
    <mergeCell ref="B3:E3"/>
  </mergeCells>
  <phoneticPr fontId="5" type="noConversion"/>
  <conditionalFormatting sqref="A12:A31">
    <cfRule type="expression" dxfId="15" priority="6" stopIfTrue="1">
      <formula>AND(NOT(ISBLANK(C12)),ISBLANK(A12))</formula>
    </cfRule>
  </conditionalFormatting>
  <conditionalFormatting sqref="B12:B31">
    <cfRule type="expression" dxfId="14" priority="5" stopIfTrue="1">
      <formula>AND(NOT(ISBLANK(C12)),ISBLANK(B12))</formula>
    </cfRule>
  </conditionalFormatting>
  <conditionalFormatting sqref="B1:E1 B3:E3 C5 E5 C12:C31">
    <cfRule type="expression" dxfId="13" priority="3" stopIfTrue="1">
      <formula>ISBLANK(B1)</formula>
    </cfRule>
  </conditionalFormatting>
  <conditionalFormatting sqref="E12:E31">
    <cfRule type="expression" dxfId="12" priority="10" stopIfTrue="1">
      <formula>AND(NOT(ISBLANK(C12)),ISBLANK(E12),B12="S")</formula>
    </cfRule>
  </conditionalFormatting>
  <conditionalFormatting sqref="G12:G31">
    <cfRule type="expression" dxfId="11" priority="7" stopIfTrue="1">
      <formula>AND(ISBLANK(G12),NOT(ISBLANK(C12)))</formula>
    </cfRule>
  </conditionalFormatting>
  <conditionalFormatting sqref="H12:I31">
    <cfRule type="expression" dxfId="10" priority="8" stopIfTrue="1">
      <formula>AND(ISBLANK(H12),NOT(ISBLANK($C12)))</formula>
    </cfRule>
  </conditionalFormatting>
  <conditionalFormatting sqref="J12:J31">
    <cfRule type="expression" dxfId="9" priority="9" stopIfTrue="1">
      <formula>AND(ISBLANK(J12),NOT(ISBLANK(C12)))</formula>
    </cfRule>
  </conditionalFormatting>
  <conditionalFormatting sqref="L12:L31">
    <cfRule type="expression" priority="1" stopIfTrue="1">
      <formula>AND(SUM($P12:$T12)&gt;0,NOT(ISBLANK(L12)))</formula>
    </cfRule>
    <cfRule type="expression" dxfId="8" priority="2" stopIfTrue="1">
      <formula>SUM($P12:$T12)&gt;0</formula>
    </cfRule>
  </conditionalFormatting>
  <conditionalFormatting sqref="M12:N31">
    <cfRule type="expression" dxfId="7" priority="4" stopIfTrue="1">
      <formula>AND(NOT(ISBLANK($C12)),ISBLANK(M12))</formula>
    </cfRule>
  </conditionalFormatting>
  <dataValidations count="5">
    <dataValidation type="list" allowBlank="1" showInputMessage="1" showErrorMessage="1" sqref="B1:E1" xr:uid="{00000000-0002-0000-0C00-000000000000}">
      <formula1>"BARCLAYCARD,CORPORATE CARD"</formula1>
    </dataValidation>
    <dataValidation type="date" allowBlank="1" showInputMessage="1" showErrorMessage="1" sqref="E5" xr:uid="{00000000-0002-0000-0C00-000001000000}">
      <formula1>C5+1</formula1>
      <formula2>NOW()</formula2>
    </dataValidation>
    <dataValidation type="date" allowBlank="1" showInputMessage="1" showErrorMessage="1" sqref="C5" xr:uid="{00000000-0002-0000-0C00-000002000000}">
      <formula1>NOW()-120</formula1>
      <formula2>NOW()</formula2>
    </dataValidation>
    <dataValidation type="custom" allowBlank="1" showInputMessage="1" showErrorMessage="1" sqref="G12:J31" xr:uid="{00000000-0002-0000-0C00-000003000000}">
      <formula1>P12=TRUE</formula1>
    </dataValidation>
    <dataValidation type="list" allowBlank="1" showInputMessage="1" showErrorMessage="1" sqref="B12:B31" xr:uid="{00000000-0002-0000-0C00-000004000000}">
      <formula1>$B$35:$B$38</formula1>
    </dataValidation>
  </dataValidations>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7"/>
  <sheetViews>
    <sheetView workbookViewId="0">
      <selection activeCell="I39" sqref="C31:I39"/>
    </sheetView>
  </sheetViews>
  <sheetFormatPr defaultRowHeight="12.75" x14ac:dyDescent="0.2"/>
  <sheetData>
    <row r="1" spans="1:8" x14ac:dyDescent="0.2">
      <c r="A1" s="54" t="s">
        <v>5</v>
      </c>
      <c r="B1" s="14" t="s">
        <v>6</v>
      </c>
      <c r="C1" s="14" t="s">
        <v>7</v>
      </c>
      <c r="D1" s="14" t="s">
        <v>6</v>
      </c>
      <c r="E1" s="14" t="s">
        <v>8</v>
      </c>
      <c r="F1" s="14" t="s">
        <v>9</v>
      </c>
      <c r="G1" s="50" t="s">
        <v>65</v>
      </c>
      <c r="H1" s="51" t="s">
        <v>66</v>
      </c>
    </row>
    <row r="2" spans="1:8" x14ac:dyDescent="0.2">
      <c r="A2" s="47" t="s">
        <v>67</v>
      </c>
      <c r="B2" s="27" t="s">
        <v>19</v>
      </c>
      <c r="C2" s="28">
        <v>104.2</v>
      </c>
      <c r="D2" s="28">
        <v>0</v>
      </c>
      <c r="E2" s="28"/>
      <c r="F2" s="28">
        <f t="shared" ref="F2:F13" si="0">C2-D2</f>
        <v>104.2</v>
      </c>
      <c r="G2" s="49">
        <v>110</v>
      </c>
      <c r="H2" s="46">
        <v>8052</v>
      </c>
    </row>
    <row r="3" spans="1:8" x14ac:dyDescent="0.2">
      <c r="A3" s="47" t="s">
        <v>68</v>
      </c>
      <c r="B3" s="27" t="s">
        <v>19</v>
      </c>
      <c r="C3" s="28">
        <v>16.399999999999999</v>
      </c>
      <c r="D3" s="28">
        <v>0</v>
      </c>
      <c r="E3" s="28"/>
      <c r="F3" s="28">
        <f t="shared" si="0"/>
        <v>16.399999999999999</v>
      </c>
      <c r="G3" s="49">
        <v>110</v>
      </c>
      <c r="H3" s="46">
        <v>8052</v>
      </c>
    </row>
    <row r="4" spans="1:8" x14ac:dyDescent="0.2">
      <c r="A4" s="47" t="s">
        <v>69</v>
      </c>
      <c r="B4" s="27" t="s">
        <v>70</v>
      </c>
      <c r="C4" s="28">
        <v>194.16</v>
      </c>
      <c r="D4" s="28">
        <v>0</v>
      </c>
      <c r="E4" s="28"/>
      <c r="F4" s="28">
        <f t="shared" si="0"/>
        <v>194.16</v>
      </c>
      <c r="G4" s="49">
        <v>115</v>
      </c>
      <c r="H4" s="46">
        <v>4014</v>
      </c>
    </row>
    <row r="5" spans="1:8" x14ac:dyDescent="0.2">
      <c r="A5" s="47" t="s">
        <v>71</v>
      </c>
      <c r="B5" s="27" t="s">
        <v>27</v>
      </c>
      <c r="C5" s="53">
        <v>11.95</v>
      </c>
      <c r="D5" s="28">
        <f t="shared" ref="D5:D11" si="1">IF(B5="S",IF(ISBLANK(E5),ROUND(C5*0.2/1.2,2),E5),"")</f>
        <v>1.99</v>
      </c>
      <c r="E5" s="28"/>
      <c r="F5" s="28">
        <f t="shared" si="0"/>
        <v>9.9599999999999991</v>
      </c>
      <c r="G5" s="49">
        <v>110</v>
      </c>
      <c r="H5" s="46">
        <v>4400</v>
      </c>
    </row>
    <row r="6" spans="1:8" x14ac:dyDescent="0.2">
      <c r="A6" s="47" t="s">
        <v>71</v>
      </c>
      <c r="B6" s="27" t="s">
        <v>27</v>
      </c>
      <c r="C6" s="53">
        <v>12</v>
      </c>
      <c r="D6" s="28">
        <f t="shared" si="1"/>
        <v>2</v>
      </c>
      <c r="E6" s="28"/>
      <c r="F6" s="28">
        <f t="shared" si="0"/>
        <v>10</v>
      </c>
      <c r="G6" s="49">
        <v>110</v>
      </c>
      <c r="H6" s="46">
        <v>4400</v>
      </c>
    </row>
    <row r="7" spans="1:8" x14ac:dyDescent="0.2">
      <c r="A7" s="47" t="s">
        <v>68</v>
      </c>
      <c r="B7" s="27" t="s">
        <v>27</v>
      </c>
      <c r="C7" s="53">
        <v>53.97</v>
      </c>
      <c r="D7" s="28">
        <f t="shared" si="1"/>
        <v>9</v>
      </c>
      <c r="E7" s="28"/>
      <c r="F7" s="28">
        <f t="shared" si="0"/>
        <v>44.97</v>
      </c>
      <c r="G7" s="49">
        <v>110</v>
      </c>
      <c r="H7" s="46">
        <v>4400</v>
      </c>
    </row>
    <row r="8" spans="1:8" x14ac:dyDescent="0.2">
      <c r="A8" s="47" t="s">
        <v>69</v>
      </c>
      <c r="B8" s="27" t="s">
        <v>72</v>
      </c>
      <c r="C8" s="53">
        <v>144.25</v>
      </c>
      <c r="D8" s="28">
        <f t="shared" si="1"/>
        <v>24.04</v>
      </c>
      <c r="E8" s="28"/>
      <c r="F8" s="28">
        <f t="shared" si="0"/>
        <v>120.21000000000001</v>
      </c>
      <c r="G8" s="49">
        <v>115</v>
      </c>
      <c r="H8" s="46">
        <v>4014</v>
      </c>
    </row>
    <row r="9" spans="1:8" x14ac:dyDescent="0.2">
      <c r="A9" s="47" t="s">
        <v>73</v>
      </c>
      <c r="B9" s="27" t="s">
        <v>72</v>
      </c>
      <c r="C9" s="53">
        <v>59.99</v>
      </c>
      <c r="D9" s="28">
        <f t="shared" si="1"/>
        <v>10</v>
      </c>
      <c r="E9" s="28"/>
      <c r="F9" s="28">
        <f t="shared" si="0"/>
        <v>49.99</v>
      </c>
      <c r="G9" s="49">
        <v>110</v>
      </c>
      <c r="H9" s="46">
        <v>4400</v>
      </c>
    </row>
    <row r="10" spans="1:8" x14ac:dyDescent="0.2">
      <c r="A10" s="47" t="s">
        <v>74</v>
      </c>
      <c r="B10" s="27" t="s">
        <v>72</v>
      </c>
      <c r="C10" s="53">
        <v>194.4</v>
      </c>
      <c r="D10" s="28">
        <f t="shared" si="1"/>
        <v>32.4</v>
      </c>
      <c r="E10" s="28"/>
      <c r="F10" s="48">
        <f t="shared" si="0"/>
        <v>162</v>
      </c>
      <c r="G10" s="49">
        <v>110</v>
      </c>
      <c r="H10" s="46">
        <v>4400</v>
      </c>
    </row>
    <row r="11" spans="1:8" x14ac:dyDescent="0.2">
      <c r="A11" s="47" t="s">
        <v>75</v>
      </c>
      <c r="B11" s="27" t="s">
        <v>72</v>
      </c>
      <c r="C11" s="53">
        <v>3.1</v>
      </c>
      <c r="D11" s="29">
        <f t="shared" si="1"/>
        <v>0.52</v>
      </c>
      <c r="E11" s="28"/>
      <c r="F11" s="48">
        <f t="shared" si="0"/>
        <v>2.58</v>
      </c>
      <c r="G11" s="49">
        <v>115</v>
      </c>
      <c r="H11" s="46">
        <v>4014</v>
      </c>
    </row>
    <row r="12" spans="1:8" x14ac:dyDescent="0.2">
      <c r="A12" s="47" t="s">
        <v>75</v>
      </c>
      <c r="B12" s="27" t="s">
        <v>76</v>
      </c>
      <c r="C12" s="28">
        <v>13.2</v>
      </c>
      <c r="D12" s="28">
        <v>0</v>
      </c>
      <c r="E12" s="28"/>
      <c r="F12" s="48">
        <f t="shared" si="0"/>
        <v>13.2</v>
      </c>
      <c r="G12" s="49">
        <v>115</v>
      </c>
      <c r="H12" s="46">
        <v>4014</v>
      </c>
    </row>
    <row r="13" spans="1:8" x14ac:dyDescent="0.2">
      <c r="A13" s="47" t="s">
        <v>75</v>
      </c>
      <c r="B13" s="27" t="s">
        <v>76</v>
      </c>
      <c r="C13" s="28">
        <v>24.75</v>
      </c>
      <c r="D13" s="29">
        <v>0</v>
      </c>
      <c r="E13" s="28"/>
      <c r="F13" s="48">
        <f t="shared" si="0"/>
        <v>24.75</v>
      </c>
      <c r="G13" s="49">
        <v>115</v>
      </c>
      <c r="H13" s="46">
        <v>4014</v>
      </c>
    </row>
    <row r="19" spans="2:7" x14ac:dyDescent="0.2">
      <c r="D19" t="s">
        <v>77</v>
      </c>
      <c r="E19" t="s">
        <v>78</v>
      </c>
      <c r="G19" t="s">
        <v>79</v>
      </c>
    </row>
    <row r="20" spans="2:7" x14ac:dyDescent="0.2">
      <c r="C20" t="s">
        <v>80</v>
      </c>
      <c r="D20" s="52">
        <f>SUM(C5:C11)</f>
        <v>479.66000000000008</v>
      </c>
      <c r="E20" s="52">
        <f>SUM(D5:D11)</f>
        <v>79.95</v>
      </c>
      <c r="F20" s="52"/>
      <c r="G20" s="52">
        <f t="shared" ref="G20" si="2">SUM(F5:F11)</f>
        <v>399.71</v>
      </c>
    </row>
    <row r="23" spans="2:7" x14ac:dyDescent="0.2">
      <c r="B23">
        <v>110</v>
      </c>
      <c r="C23">
        <v>4400</v>
      </c>
      <c r="D23" s="52">
        <f>SUM(C5:C7)</f>
        <v>77.92</v>
      </c>
      <c r="E23" s="52">
        <f t="shared" ref="E23:G23" si="3">SUM(D5:D7)</f>
        <v>12.99</v>
      </c>
      <c r="F23" s="52"/>
      <c r="G23" s="52">
        <f t="shared" si="3"/>
        <v>64.930000000000007</v>
      </c>
    </row>
    <row r="24" spans="2:7" x14ac:dyDescent="0.2">
      <c r="B24">
        <v>110</v>
      </c>
      <c r="C24">
        <v>4400</v>
      </c>
      <c r="D24" s="52">
        <f>SUM(C9:C10)</f>
        <v>254.39000000000001</v>
      </c>
      <c r="E24" s="52">
        <f t="shared" ref="E24:G24" si="4">SUM(D9:D10)</f>
        <v>42.4</v>
      </c>
      <c r="F24" s="52">
        <f t="shared" si="4"/>
        <v>0</v>
      </c>
      <c r="G24" s="52">
        <f t="shared" si="4"/>
        <v>211.99</v>
      </c>
    </row>
    <row r="25" spans="2:7" x14ac:dyDescent="0.2">
      <c r="B25">
        <v>115</v>
      </c>
      <c r="C25">
        <v>4014</v>
      </c>
      <c r="D25" s="52">
        <f>SUM(C8)</f>
        <v>144.25</v>
      </c>
      <c r="E25" s="52">
        <f>SUM(D8)</f>
        <v>24.04</v>
      </c>
      <c r="F25" s="52"/>
      <c r="G25" s="52">
        <f>SUM(F8)</f>
        <v>120.21000000000001</v>
      </c>
    </row>
    <row r="26" spans="2:7" x14ac:dyDescent="0.2">
      <c r="B26">
        <v>115</v>
      </c>
      <c r="C26">
        <v>4014</v>
      </c>
      <c r="D26" s="52">
        <f>SUM(C11)</f>
        <v>3.1</v>
      </c>
      <c r="E26" s="52">
        <f t="shared" ref="E26:G26" si="5">SUM(D11)</f>
        <v>0.52</v>
      </c>
      <c r="F26" s="52">
        <f t="shared" si="5"/>
        <v>0</v>
      </c>
      <c r="G26" s="52">
        <f t="shared" si="5"/>
        <v>2.58</v>
      </c>
    </row>
    <row r="31" spans="2:7" x14ac:dyDescent="0.2">
      <c r="C31" t="s">
        <v>81</v>
      </c>
    </row>
    <row r="32" spans="2:7" x14ac:dyDescent="0.2">
      <c r="B32">
        <v>110</v>
      </c>
      <c r="C32">
        <v>8052</v>
      </c>
      <c r="D32" s="52">
        <f>SUM(C2:C3)</f>
        <v>120.6</v>
      </c>
      <c r="E32" s="52">
        <f t="shared" ref="E32:G32" si="6">SUM(D2:D3)</f>
        <v>0</v>
      </c>
      <c r="F32" s="52">
        <f t="shared" si="6"/>
        <v>0</v>
      </c>
      <c r="G32" s="52">
        <f t="shared" si="6"/>
        <v>120.6</v>
      </c>
    </row>
    <row r="33" spans="2:7" x14ac:dyDescent="0.2">
      <c r="B33">
        <v>115</v>
      </c>
      <c r="C33">
        <v>4014</v>
      </c>
      <c r="D33" s="52">
        <f>SUM(C4)</f>
        <v>194.16</v>
      </c>
      <c r="E33" s="52">
        <f t="shared" ref="E33:G33" si="7">SUM(D4)</f>
        <v>0</v>
      </c>
      <c r="F33" s="52">
        <f t="shared" si="7"/>
        <v>0</v>
      </c>
      <c r="G33" s="52">
        <f t="shared" si="7"/>
        <v>194.16</v>
      </c>
    </row>
    <row r="36" spans="2:7" x14ac:dyDescent="0.2">
      <c r="C36" t="s">
        <v>82</v>
      </c>
    </row>
    <row r="37" spans="2:7" x14ac:dyDescent="0.2">
      <c r="B37">
        <v>115</v>
      </c>
      <c r="C37">
        <v>4014</v>
      </c>
      <c r="D37" s="52">
        <f>SUM(C12:C13)</f>
        <v>37.950000000000003</v>
      </c>
      <c r="E37" s="52">
        <f t="shared" ref="E37:G37" si="8">SUM(D12:D13)</f>
        <v>0</v>
      </c>
      <c r="F37" s="52">
        <f t="shared" si="8"/>
        <v>0</v>
      </c>
      <c r="G37" s="52">
        <f t="shared" si="8"/>
        <v>37.950000000000003</v>
      </c>
    </row>
  </sheetData>
  <sortState xmlns:xlrd2="http://schemas.microsoft.com/office/spreadsheetml/2017/richdata2" ref="A2:H13">
    <sortCondition ref="B2:B13"/>
  </sortState>
  <conditionalFormatting sqref="A2:A13">
    <cfRule type="expression" dxfId="6" priority="2" stopIfTrue="1">
      <formula>AND(NOT(ISBLANK(C2)),ISBLANK(A2))</formula>
    </cfRule>
  </conditionalFormatting>
  <conditionalFormatting sqref="B2:B13">
    <cfRule type="expression" dxfId="5" priority="1" stopIfTrue="1">
      <formula>AND(NOT(ISBLANK(C2)),ISBLANK(B2))</formula>
    </cfRule>
  </conditionalFormatting>
  <conditionalFormatting sqref="C2:C13">
    <cfRule type="expression" dxfId="4" priority="8" stopIfTrue="1">
      <formula>ISBLANK(C2)</formula>
    </cfRule>
  </conditionalFormatting>
  <conditionalFormatting sqref="D2:D11">
    <cfRule type="expression" dxfId="3" priority="5" stopIfTrue="1">
      <formula>AND(NOT(ISBLANK(B2)),ISBLANK(D2),A2="S")</formula>
    </cfRule>
  </conditionalFormatting>
  <conditionalFormatting sqref="E2:E12">
    <cfRule type="expression" dxfId="2" priority="11" stopIfTrue="1">
      <formula>AND(NOT(ISBLANK(C2)),ISBLANK(E2),B2="S")</formula>
    </cfRule>
  </conditionalFormatting>
  <conditionalFormatting sqref="E13">
    <cfRule type="expression" dxfId="1" priority="12" stopIfTrue="1">
      <formula>AND(NOT(ISBLANK(C14)),ISBLANK(E13),B14="S")</formula>
    </cfRule>
  </conditionalFormatting>
  <conditionalFormatting sqref="F2:F9">
    <cfRule type="expression" dxfId="0" priority="3" stopIfTrue="1">
      <formula>ISBLANK(F2)</formula>
    </cfRule>
  </conditionalFormatting>
  <dataValidations count="1">
    <dataValidation type="list" allowBlank="1" showInputMessage="1" showErrorMessage="1" sqref="B2:B13" xr:uid="{00000000-0002-0000-0D00-000000000000}">
      <formula1>$B$42:$B$45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91B7B-FBC6-4C6E-AD7D-173500306641}">
  <sheetPr>
    <tabColor rgb="FF92D050"/>
  </sheetPr>
  <dimension ref="A1:X23"/>
  <sheetViews>
    <sheetView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94</v>
      </c>
      <c r="B1" s="150" t="s">
        <v>87</v>
      </c>
      <c r="C1" s="151"/>
      <c r="D1" s="151"/>
      <c r="E1" s="56"/>
      <c r="F1" s="56"/>
      <c r="G1" s="56"/>
      <c r="H1" s="56"/>
      <c r="I1" s="56"/>
      <c r="J1" s="57"/>
      <c r="K1" s="57"/>
      <c r="L1" s="57"/>
    </row>
    <row r="2" spans="1:24" s="58" customFormat="1" ht="18" x14ac:dyDescent="0.25">
      <c r="A2" s="59" t="s">
        <v>95</v>
      </c>
      <c r="B2" s="150" t="s">
        <v>143</v>
      </c>
      <c r="C2" s="151"/>
      <c r="D2" s="151"/>
      <c r="E2" s="60"/>
      <c r="F2" s="60"/>
      <c r="G2" s="60"/>
      <c r="H2" s="60"/>
      <c r="I2" s="60"/>
    </row>
    <row r="3" spans="1:24" s="58" customFormat="1" ht="36" x14ac:dyDescent="0.25">
      <c r="A3" s="61" t="s">
        <v>96</v>
      </c>
      <c r="B3" s="62" t="s">
        <v>3</v>
      </c>
      <c r="C3" s="63">
        <v>45058</v>
      </c>
      <c r="D3" s="62" t="s">
        <v>4</v>
      </c>
      <c r="E3" s="63">
        <v>45088</v>
      </c>
      <c r="F3" s="64"/>
    </row>
    <row r="4" spans="1:24" s="58" customFormat="1" ht="18.75" thickBot="1" x14ac:dyDescent="0.3">
      <c r="A4" s="65"/>
      <c r="B4" s="65"/>
      <c r="C4" s="65"/>
      <c r="D4" s="65"/>
      <c r="E4" s="65"/>
      <c r="F4" s="66"/>
      <c r="G4" s="66"/>
      <c r="H4" s="66"/>
      <c r="I4" s="65"/>
      <c r="J4" s="65"/>
      <c r="K4" s="65"/>
    </row>
    <row r="5" spans="1:24" s="58" customFormat="1" ht="18.75" thickBot="1" x14ac:dyDescent="0.3">
      <c r="A5" s="152" t="s">
        <v>97</v>
      </c>
      <c r="B5" s="153"/>
      <c r="C5" s="153"/>
      <c r="D5" s="153"/>
      <c r="E5" s="153"/>
      <c r="F5" s="153"/>
      <c r="G5" s="153"/>
      <c r="H5" s="153"/>
      <c r="I5" s="153"/>
      <c r="J5" s="153"/>
      <c r="K5" s="153"/>
      <c r="L5" s="154"/>
    </row>
    <row r="6" spans="1:24" s="58" customFormat="1" ht="18"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18" x14ac:dyDescent="0.25">
      <c r="A9" s="157"/>
      <c r="B9" s="71"/>
      <c r="C9" s="71" t="s">
        <v>18</v>
      </c>
      <c r="D9" s="71" t="s">
        <v>18</v>
      </c>
      <c r="E9" s="71" t="s">
        <v>18</v>
      </c>
      <c r="F9" s="173"/>
      <c r="G9" s="174"/>
      <c r="H9" s="175"/>
      <c r="I9" s="163"/>
      <c r="J9" s="163"/>
      <c r="K9" s="166"/>
      <c r="L9" s="169"/>
    </row>
    <row r="10" spans="1:24" s="58" customFormat="1" ht="18" x14ac:dyDescent="0.25">
      <c r="A10" s="72"/>
      <c r="B10" s="71"/>
      <c r="C10" s="71"/>
      <c r="D10" s="71"/>
      <c r="E10" s="71"/>
      <c r="F10" s="71"/>
      <c r="G10" s="71"/>
      <c r="H10" s="71"/>
      <c r="I10" s="71"/>
      <c r="J10" s="73"/>
      <c r="K10" s="74"/>
      <c r="L10" s="74"/>
    </row>
    <row r="11" spans="1:24" s="58" customFormat="1" ht="18.75" x14ac:dyDescent="0.3">
      <c r="A11" s="75">
        <v>45055</v>
      </c>
      <c r="B11" s="76" t="s">
        <v>21</v>
      </c>
      <c r="C11" s="77">
        <v>114.27</v>
      </c>
      <c r="D11" s="77">
        <v>0</v>
      </c>
      <c r="E11" s="77">
        <f>SUM(C11:D11)</f>
        <v>114.27</v>
      </c>
      <c r="F11" s="176" t="s">
        <v>142</v>
      </c>
      <c r="G11" s="140"/>
      <c r="H11" s="141"/>
      <c r="I11" s="81" t="s">
        <v>143</v>
      </c>
      <c r="J11" s="82" t="s">
        <v>144</v>
      </c>
      <c r="K11" s="83" t="s">
        <v>145</v>
      </c>
      <c r="L11" s="83" t="s">
        <v>109</v>
      </c>
      <c r="N11" s="58" t="b">
        <f>OR(F11&lt;100,LEN(F11)=2)</f>
        <v>0</v>
      </c>
      <c r="O11" s="58" t="b">
        <f>OR(G11&lt;1000,LEN(G11)=3)</f>
        <v>1</v>
      </c>
      <c r="P11" s="58" t="b">
        <f>IF(H11&lt;1000,TRUE)</f>
        <v>1</v>
      </c>
      <c r="Q11" s="58" t="e">
        <f>OR(#REF!&lt;100000,LEN(#REF!)=5)</f>
        <v>#REF!</v>
      </c>
    </row>
    <row r="12" spans="1:24" s="58" customFormat="1" ht="18.75" thickBot="1" x14ac:dyDescent="0.3">
      <c r="A12" s="142" t="s">
        <v>104</v>
      </c>
      <c r="B12" s="143"/>
      <c r="C12" s="87">
        <f>SUM(C11:C11)</f>
        <v>114.27</v>
      </c>
      <c r="D12" s="87">
        <f>SUM(D11:D11)</f>
        <v>0</v>
      </c>
      <c r="E12" s="87">
        <f>SUM(E11:E11)</f>
        <v>114.27</v>
      </c>
      <c r="F12" s="144"/>
      <c r="G12" s="145"/>
      <c r="H12" s="146"/>
      <c r="I12" s="88"/>
      <c r="J12" s="89"/>
      <c r="K12" s="90"/>
      <c r="L12" s="91"/>
    </row>
    <row r="15" spans="1:24" s="92" customFormat="1" ht="15.75" x14ac:dyDescent="0.25">
      <c r="B15" s="147" t="s">
        <v>105</v>
      </c>
      <c r="C15" s="148"/>
    </row>
    <row r="16" spans="1:24" s="92" customFormat="1" ht="15" x14ac:dyDescent="0.2">
      <c r="B16" s="93" t="s">
        <v>24</v>
      </c>
      <c r="C16" s="94" t="s">
        <v>25</v>
      </c>
    </row>
    <row r="17" spans="2:3" s="92" customFormat="1" ht="15" x14ac:dyDescent="0.2">
      <c r="B17" s="93" t="s">
        <v>19</v>
      </c>
      <c r="C17" s="94" t="s">
        <v>26</v>
      </c>
    </row>
    <row r="18" spans="2:3" s="92" customFormat="1" ht="15" x14ac:dyDescent="0.2">
      <c r="B18" s="93" t="s">
        <v>27</v>
      </c>
      <c r="C18" s="94" t="s">
        <v>106</v>
      </c>
    </row>
    <row r="19" spans="2:3" s="92" customFormat="1" ht="15" x14ac:dyDescent="0.2">
      <c r="B19" s="93" t="s">
        <v>84</v>
      </c>
      <c r="C19" s="94" t="s">
        <v>107</v>
      </c>
    </row>
    <row r="20" spans="2:3" s="92" customFormat="1" ht="15" x14ac:dyDescent="0.2">
      <c r="B20" s="95" t="s">
        <v>21</v>
      </c>
      <c r="C20" s="96" t="s">
        <v>29</v>
      </c>
    </row>
    <row r="23" spans="2:3" x14ac:dyDescent="0.2">
      <c r="B23" s="149"/>
      <c r="C23" s="149"/>
    </row>
  </sheetData>
  <mergeCells count="15">
    <mergeCell ref="B23:C23"/>
    <mergeCell ref="B1:D1"/>
    <mergeCell ref="B2:D2"/>
    <mergeCell ref="A5:L5"/>
    <mergeCell ref="A7:A9"/>
    <mergeCell ref="F7:H7"/>
    <mergeCell ref="I7:I9"/>
    <mergeCell ref="J7:J9"/>
    <mergeCell ref="K7:K9"/>
    <mergeCell ref="L7:L9"/>
    <mergeCell ref="F8:H9"/>
    <mergeCell ref="F11:H11"/>
    <mergeCell ref="A12:B12"/>
    <mergeCell ref="F12:H12"/>
    <mergeCell ref="B15:C15"/>
  </mergeCells>
  <conditionalFormatting sqref="A11">
    <cfRule type="expression" dxfId="141" priority="8" stopIfTrue="1">
      <formula>AND(NOT(ISBLANK(C11)),ISBLANK(A11))</formula>
    </cfRule>
  </conditionalFormatting>
  <conditionalFormatting sqref="B11">
    <cfRule type="expression" dxfId="140" priority="7" stopIfTrue="1">
      <formula>AND(NOT(ISBLANK(C11)),ISBLANK(B11))</formula>
    </cfRule>
  </conditionalFormatting>
  <conditionalFormatting sqref="B1:D2">
    <cfRule type="expression" dxfId="139" priority="5" stopIfTrue="1">
      <formula>ISBLANK(B1)</formula>
    </cfRule>
  </conditionalFormatting>
  <conditionalFormatting sqref="C3">
    <cfRule type="expression" dxfId="138" priority="4" stopIfTrue="1">
      <formula>ISBLANK(C3)</formula>
    </cfRule>
  </conditionalFormatting>
  <conditionalFormatting sqref="E3">
    <cfRule type="expression" dxfId="137" priority="1" stopIfTrue="1">
      <formula>ISBLANK(E3)</formula>
    </cfRule>
  </conditionalFormatting>
  <conditionalFormatting sqref="I11">
    <cfRule type="expression" priority="2" stopIfTrue="1">
      <formula>AND(SUM($N11:$R11)&gt;0,NOT(ISBLANK(I11)))</formula>
    </cfRule>
    <cfRule type="expression" dxfId="136" priority="3" stopIfTrue="1">
      <formula>SUM($N11:$R11)&gt;0</formula>
    </cfRule>
  </conditionalFormatting>
  <conditionalFormatting sqref="J11:L11">
    <cfRule type="expression" dxfId="135" priority="6" stopIfTrue="1">
      <formula>AND(NOT(ISBLANK($C11)),ISBLANK(J11))</formula>
    </cfRule>
  </conditionalFormatting>
  <dataValidations count="3">
    <dataValidation type="textLength" operator="lessThan" allowBlank="1" showInputMessage="1" showErrorMessage="1" sqref="B2:D2" xr:uid="{3BCBCEA9-E87A-4054-8F2F-10B6D292EF9A}">
      <formula1>250</formula1>
    </dataValidation>
    <dataValidation type="date" allowBlank="1" showInputMessage="1" showErrorMessage="1" sqref="E3 C3" xr:uid="{BD807E72-C475-477D-9E20-B245EB41EBCB}">
      <formula1>44938</formula1>
      <formula2>73031</formula2>
    </dataValidation>
    <dataValidation type="list" allowBlank="1" showInputMessage="1" showErrorMessage="1" sqref="B11" xr:uid="{C48311DE-3989-4789-A5C2-D6462C07FF99}">
      <formula1>$B$16:$B$20</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C626D-2E9D-4FFD-A5E2-BC5DCF033075}">
  <sheetPr>
    <tabColor rgb="FF92D050"/>
  </sheetPr>
  <dimension ref="A1:X33"/>
  <sheetViews>
    <sheetView workbookViewId="0">
      <selection activeCell="D28" sqref="D28"/>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94</v>
      </c>
      <c r="B1" s="150" t="s">
        <v>87</v>
      </c>
      <c r="C1" s="151"/>
      <c r="D1" s="151"/>
      <c r="E1" s="56"/>
      <c r="F1" s="56"/>
      <c r="G1" s="56"/>
      <c r="H1" s="56"/>
      <c r="I1" s="56"/>
      <c r="J1" s="57"/>
      <c r="K1" s="57"/>
      <c r="L1" s="57"/>
    </row>
    <row r="2" spans="1:24" s="58" customFormat="1" ht="18" x14ac:dyDescent="0.25">
      <c r="A2" s="59" t="s">
        <v>95</v>
      </c>
      <c r="B2" s="150" t="s">
        <v>126</v>
      </c>
      <c r="C2" s="151"/>
      <c r="D2" s="151"/>
      <c r="E2" s="60"/>
      <c r="F2" s="60"/>
      <c r="G2" s="60"/>
      <c r="H2" s="60"/>
      <c r="I2" s="60"/>
    </row>
    <row r="3" spans="1:24" s="58" customFormat="1" ht="36" customHeight="1" x14ac:dyDescent="0.25">
      <c r="A3" s="61" t="s">
        <v>96</v>
      </c>
      <c r="B3" s="62" t="s">
        <v>3</v>
      </c>
      <c r="C3" s="63">
        <v>45058</v>
      </c>
      <c r="D3" s="62" t="s">
        <v>4</v>
      </c>
      <c r="E3" s="63">
        <v>45088</v>
      </c>
      <c r="F3" s="64"/>
    </row>
    <row r="4" spans="1:24" s="58" customFormat="1" ht="18.75" thickBot="1" x14ac:dyDescent="0.3">
      <c r="A4" s="65"/>
      <c r="B4" s="65"/>
      <c r="C4" s="65"/>
      <c r="D4" s="65"/>
      <c r="E4" s="65"/>
      <c r="F4" s="66"/>
      <c r="G4" s="66"/>
      <c r="H4" s="66"/>
      <c r="I4" s="65"/>
      <c r="J4" s="65"/>
      <c r="K4" s="65"/>
    </row>
    <row r="5" spans="1:24" s="58" customFormat="1" ht="18.600000000000001" customHeight="1" thickBot="1" x14ac:dyDescent="0.3">
      <c r="A5" s="152" t="s">
        <v>97</v>
      </c>
      <c r="B5" s="153"/>
      <c r="C5" s="153"/>
      <c r="D5" s="153"/>
      <c r="E5" s="153"/>
      <c r="F5" s="153"/>
      <c r="G5" s="153"/>
      <c r="H5" s="153"/>
      <c r="I5" s="153"/>
      <c r="J5" s="153"/>
      <c r="K5" s="153"/>
      <c r="L5" s="154"/>
    </row>
    <row r="6" spans="1:24" s="58" customFormat="1" ht="18"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17.45" customHeight="1" x14ac:dyDescent="0.25">
      <c r="A9" s="157"/>
      <c r="B9" s="71"/>
      <c r="C9" s="71" t="s">
        <v>18</v>
      </c>
      <c r="D9" s="71" t="s">
        <v>18</v>
      </c>
      <c r="E9" s="71" t="s">
        <v>18</v>
      </c>
      <c r="F9" s="173"/>
      <c r="G9" s="174"/>
      <c r="H9" s="175"/>
      <c r="I9" s="163"/>
      <c r="J9" s="163"/>
      <c r="K9" s="166"/>
      <c r="L9" s="169"/>
    </row>
    <row r="10" spans="1:24" s="58" customFormat="1" ht="18" x14ac:dyDescent="0.25">
      <c r="A10" s="72"/>
      <c r="B10" s="71"/>
      <c r="C10" s="71"/>
      <c r="D10" s="71"/>
      <c r="E10" s="71"/>
      <c r="F10" s="71"/>
      <c r="G10" s="71"/>
      <c r="H10" s="71"/>
      <c r="I10" s="71"/>
      <c r="J10" s="73"/>
      <c r="K10" s="74"/>
      <c r="L10" s="74"/>
    </row>
    <row r="11" spans="1:24" s="58" customFormat="1" ht="18.75" x14ac:dyDescent="0.3">
      <c r="A11" s="105">
        <v>45064</v>
      </c>
      <c r="B11" s="76" t="s">
        <v>27</v>
      </c>
      <c r="C11" s="106">
        <v>6</v>
      </c>
      <c r="D11" s="106">
        <v>1</v>
      </c>
      <c r="E11" s="106">
        <v>5</v>
      </c>
      <c r="F11" s="84">
        <v>570</v>
      </c>
      <c r="G11" s="86">
        <v>2001</v>
      </c>
      <c r="H11" s="85"/>
      <c r="I11" s="81" t="s">
        <v>137</v>
      </c>
      <c r="J11" s="82" t="s">
        <v>138</v>
      </c>
      <c r="K11" s="82" t="s">
        <v>108</v>
      </c>
      <c r="L11" s="82" t="s">
        <v>125</v>
      </c>
      <c r="N11" s="58" t="b">
        <f>OR(F11&lt;100,LEN(F11)=2)</f>
        <v>0</v>
      </c>
      <c r="O11" s="58" t="b">
        <f>OR(G11&lt;1000,LEN(G11)=3)</f>
        <v>0</v>
      </c>
      <c r="P11" s="58" t="b">
        <f>IF(H11&lt;1000,TRUE)</f>
        <v>1</v>
      </c>
      <c r="Q11" s="58" t="e">
        <f>OR(#REF!&lt;100000,LEN(#REF!)=5)</f>
        <v>#REF!</v>
      </c>
    </row>
    <row r="12" spans="1:24" s="58" customFormat="1" ht="18.75" x14ac:dyDescent="0.3">
      <c r="A12" s="105">
        <v>45085</v>
      </c>
      <c r="B12" s="76" t="s">
        <v>27</v>
      </c>
      <c r="C12" s="106">
        <v>89.97</v>
      </c>
      <c r="D12" s="106">
        <v>15</v>
      </c>
      <c r="E12" s="106">
        <v>74.97</v>
      </c>
      <c r="F12" s="84">
        <v>500</v>
      </c>
      <c r="G12" s="86">
        <v>4202</v>
      </c>
      <c r="H12" s="85"/>
      <c r="I12" s="81" t="s">
        <v>139</v>
      </c>
      <c r="J12" s="82" t="s">
        <v>140</v>
      </c>
      <c r="K12" s="82" t="s">
        <v>141</v>
      </c>
      <c r="L12" s="82" t="s">
        <v>125</v>
      </c>
    </row>
    <row r="13" spans="1:24" s="58" customFormat="1" ht="18.75" x14ac:dyDescent="0.3">
      <c r="A13" s="105"/>
      <c r="B13" s="76"/>
      <c r="C13" s="106"/>
      <c r="D13" s="106"/>
      <c r="E13" s="106"/>
      <c r="F13" s="84"/>
      <c r="G13" s="86"/>
      <c r="H13" s="85"/>
      <c r="I13" s="81"/>
      <c r="J13" s="82"/>
      <c r="K13" s="82"/>
      <c r="L13" s="82"/>
    </row>
    <row r="14" spans="1:24" s="58" customFormat="1" ht="18.75" x14ac:dyDescent="0.3">
      <c r="A14" s="105"/>
      <c r="B14" s="76"/>
      <c r="C14" s="106"/>
      <c r="D14" s="106"/>
      <c r="E14" s="106"/>
      <c r="F14" s="84"/>
      <c r="G14" s="86"/>
      <c r="H14" s="85"/>
      <c r="I14" s="81"/>
      <c r="J14" s="82"/>
      <c r="K14" s="82"/>
      <c r="L14" s="82"/>
    </row>
    <row r="15" spans="1:24" s="58" customFormat="1" ht="18.75" x14ac:dyDescent="0.3">
      <c r="A15" s="105"/>
      <c r="B15" s="76"/>
      <c r="C15" s="106"/>
      <c r="D15" s="106"/>
      <c r="E15" s="106"/>
      <c r="F15" s="84"/>
      <c r="G15" s="86"/>
      <c r="H15" s="85"/>
      <c r="I15" s="81"/>
      <c r="J15" s="82"/>
      <c r="K15" s="82"/>
      <c r="L15" s="82"/>
    </row>
    <row r="16" spans="1:24" s="58" customFormat="1" ht="18.75" x14ac:dyDescent="0.3">
      <c r="A16" s="105"/>
      <c r="B16" s="76"/>
      <c r="C16" s="106"/>
      <c r="D16" s="106"/>
      <c r="E16" s="106"/>
      <c r="F16" s="84"/>
      <c r="G16" s="86"/>
      <c r="H16" s="85"/>
      <c r="I16" s="81"/>
      <c r="J16" s="82"/>
      <c r="K16" s="82"/>
      <c r="L16" s="82"/>
    </row>
    <row r="17" spans="1:17" s="58" customFormat="1" ht="18.75" x14ac:dyDescent="0.3">
      <c r="A17" s="105"/>
      <c r="B17" s="76"/>
      <c r="C17" s="106"/>
      <c r="D17" s="106"/>
      <c r="E17" s="106"/>
      <c r="F17" s="84"/>
      <c r="G17" s="86"/>
      <c r="H17" s="85"/>
      <c r="I17" s="81"/>
      <c r="J17" s="82"/>
      <c r="K17" s="82"/>
      <c r="L17" s="82"/>
    </row>
    <row r="18" spans="1:17" s="58" customFormat="1" ht="18.75" x14ac:dyDescent="0.3">
      <c r="A18" s="105"/>
      <c r="B18" s="76"/>
      <c r="C18" s="106"/>
      <c r="D18" s="106"/>
      <c r="E18" s="106"/>
      <c r="F18" s="84"/>
      <c r="G18" s="86"/>
      <c r="H18" s="85"/>
      <c r="I18" s="81"/>
      <c r="J18" s="82"/>
      <c r="K18" s="82"/>
      <c r="L18" s="82"/>
    </row>
    <row r="19" spans="1:17" s="58" customFormat="1" ht="18.75" x14ac:dyDescent="0.3">
      <c r="A19" s="105"/>
      <c r="B19" s="76"/>
      <c r="C19" s="106"/>
      <c r="D19" s="106"/>
      <c r="E19" s="106"/>
      <c r="F19" s="84"/>
      <c r="G19" s="86"/>
      <c r="H19" s="85"/>
      <c r="I19" s="81"/>
      <c r="J19" s="82"/>
      <c r="K19" s="82"/>
      <c r="L19" s="82"/>
    </row>
    <row r="20" spans="1:17" s="58" customFormat="1" ht="18.75" x14ac:dyDescent="0.3">
      <c r="A20" s="105"/>
      <c r="B20" s="76"/>
      <c r="C20" s="106"/>
      <c r="D20" s="106"/>
      <c r="E20" s="106"/>
      <c r="F20" s="139"/>
      <c r="G20" s="140"/>
      <c r="H20" s="141"/>
      <c r="I20" s="81"/>
      <c r="J20" s="82"/>
      <c r="K20" s="82"/>
      <c r="L20" s="82"/>
      <c r="N20" s="58" t="b">
        <f>OR(F20&lt;100,LEN(F20)=2)</f>
        <v>1</v>
      </c>
      <c r="O20" s="58" t="b">
        <f>OR(G20&lt;1000,LEN(G20)=3)</f>
        <v>1</v>
      </c>
      <c r="P20" s="58" t="b">
        <f>IF(H20&lt;1000,TRUE)</f>
        <v>1</v>
      </c>
      <c r="Q20" s="58" t="e">
        <f>OR(#REF!&lt;100000,LEN(#REF!)=5)</f>
        <v>#REF!</v>
      </c>
    </row>
    <row r="21" spans="1:17" s="58" customFormat="1" ht="18.75" x14ac:dyDescent="0.3">
      <c r="A21" s="105"/>
      <c r="B21" s="76"/>
      <c r="C21" s="106"/>
      <c r="D21" s="106"/>
      <c r="E21" s="106"/>
      <c r="F21" s="139"/>
      <c r="G21" s="140"/>
      <c r="H21" s="141"/>
      <c r="I21" s="81"/>
      <c r="J21" s="82"/>
      <c r="K21" s="82"/>
      <c r="L21" s="82"/>
      <c r="N21" s="58" t="b">
        <f>OR(F21&lt;100,LEN(F21)=2)</f>
        <v>1</v>
      </c>
      <c r="O21" s="58" t="b">
        <f>OR(G21&lt;1000,LEN(G21)=3)</f>
        <v>1</v>
      </c>
      <c r="P21" s="58" t="b">
        <f>IF(H21&lt;1000,TRUE)</f>
        <v>1</v>
      </c>
      <c r="Q21" s="58" t="e">
        <f>OR(#REF!&lt;100000,LEN(#REF!)=5)</f>
        <v>#REF!</v>
      </c>
    </row>
    <row r="22" spans="1:17" s="58" customFormat="1" ht="18.75" thickBot="1" x14ac:dyDescent="0.3">
      <c r="A22" s="142" t="s">
        <v>104</v>
      </c>
      <c r="B22" s="143"/>
      <c r="C22" s="87">
        <f>SUM(C11:C21)</f>
        <v>95.97</v>
      </c>
      <c r="D22" s="87">
        <f>SUM(D11:D21)</f>
        <v>16</v>
      </c>
      <c r="E22" s="87">
        <f>SUM(E11:E21)</f>
        <v>79.97</v>
      </c>
      <c r="F22" s="144"/>
      <c r="G22" s="145"/>
      <c r="H22" s="146"/>
      <c r="I22" s="88"/>
      <c r="J22" s="89"/>
      <c r="K22" s="90"/>
      <c r="L22" s="91"/>
    </row>
    <row r="25" spans="1:17" s="92" customFormat="1" ht="15.75" x14ac:dyDescent="0.25">
      <c r="B25" s="147" t="s">
        <v>105</v>
      </c>
      <c r="C25" s="148"/>
    </row>
    <row r="26" spans="1:17" s="92" customFormat="1" ht="15" x14ac:dyDescent="0.2">
      <c r="B26" s="93" t="s">
        <v>24</v>
      </c>
      <c r="C26" s="94" t="s">
        <v>25</v>
      </c>
    </row>
    <row r="27" spans="1:17" s="92" customFormat="1" ht="15" x14ac:dyDescent="0.2">
      <c r="B27" s="93" t="s">
        <v>19</v>
      </c>
      <c r="C27" s="94" t="s">
        <v>26</v>
      </c>
    </row>
    <row r="28" spans="1:17" s="92" customFormat="1" ht="15" x14ac:dyDescent="0.2">
      <c r="B28" s="93" t="s">
        <v>27</v>
      </c>
      <c r="C28" s="94" t="s">
        <v>106</v>
      </c>
    </row>
    <row r="29" spans="1:17" s="92" customFormat="1" ht="15" x14ac:dyDescent="0.2">
      <c r="B29" s="93" t="s">
        <v>84</v>
      </c>
      <c r="C29" s="94" t="s">
        <v>107</v>
      </c>
    </row>
    <row r="30" spans="1:17" s="92" customFormat="1" ht="15" x14ac:dyDescent="0.2">
      <c r="B30" s="95" t="s">
        <v>21</v>
      </c>
      <c r="C30" s="96" t="s">
        <v>29</v>
      </c>
    </row>
    <row r="33" spans="2:3" x14ac:dyDescent="0.2">
      <c r="B33" s="149"/>
      <c r="C33" s="149"/>
    </row>
  </sheetData>
  <mergeCells count="16">
    <mergeCell ref="B1:D1"/>
    <mergeCell ref="B2:D2"/>
    <mergeCell ref="A5:L5"/>
    <mergeCell ref="A7:A9"/>
    <mergeCell ref="F7:H7"/>
    <mergeCell ref="I7:I9"/>
    <mergeCell ref="J7:J9"/>
    <mergeCell ref="K7:K9"/>
    <mergeCell ref="L7:L9"/>
    <mergeCell ref="F8:H9"/>
    <mergeCell ref="B33:C33"/>
    <mergeCell ref="F20:H20"/>
    <mergeCell ref="F21:H21"/>
    <mergeCell ref="A22:B22"/>
    <mergeCell ref="F22:H22"/>
    <mergeCell ref="B25:C25"/>
  </mergeCells>
  <conditionalFormatting sqref="A11:A21">
    <cfRule type="expression" dxfId="134" priority="2" stopIfTrue="1">
      <formula>AND(NOT(ISBLANK(C11)),ISBLANK(A11))</formula>
    </cfRule>
  </conditionalFormatting>
  <conditionalFormatting sqref="B11:B21">
    <cfRule type="expression" dxfId="133" priority="1" stopIfTrue="1">
      <formula>AND(NOT(ISBLANK(C11)),ISBLANK(B11))</formula>
    </cfRule>
  </conditionalFormatting>
  <conditionalFormatting sqref="B1:D2">
    <cfRule type="expression" dxfId="132" priority="8" stopIfTrue="1">
      <formula>ISBLANK(B1)</formula>
    </cfRule>
  </conditionalFormatting>
  <conditionalFormatting sqref="C3">
    <cfRule type="expression" dxfId="131" priority="7" stopIfTrue="1">
      <formula>ISBLANK(C3)</formula>
    </cfRule>
  </conditionalFormatting>
  <conditionalFormatting sqref="E3">
    <cfRule type="expression" dxfId="130" priority="3" stopIfTrue="1">
      <formula>ISBLANK(E3)</formula>
    </cfRule>
  </conditionalFormatting>
  <conditionalFormatting sqref="I11:I21">
    <cfRule type="expression" priority="4" stopIfTrue="1">
      <formula>AND(SUM($N11:$R11)&gt;0,NOT(ISBLANK(I11)))</formula>
    </cfRule>
    <cfRule type="expression" dxfId="129" priority="5" stopIfTrue="1">
      <formula>SUM($N11:$R11)&gt;0</formula>
    </cfRule>
  </conditionalFormatting>
  <conditionalFormatting sqref="J11:L21">
    <cfRule type="expression" dxfId="128" priority="6" stopIfTrue="1">
      <formula>AND(NOT(ISBLANK($C11)),ISBLANK(J11))</formula>
    </cfRule>
  </conditionalFormatting>
  <dataValidations count="3">
    <dataValidation type="list" allowBlank="1" showInputMessage="1" showErrorMessage="1" sqref="B11:B21" xr:uid="{054C3870-1C32-4BAA-BE54-D56BCFBDFC52}">
      <formula1>$B$26:$B$30</formula1>
    </dataValidation>
    <dataValidation type="textLength" operator="lessThan" allowBlank="1" showInputMessage="1" showErrorMessage="1" sqref="B2:D2" xr:uid="{79754618-8BCC-4741-B954-613AA4B484EB}">
      <formula1>250</formula1>
    </dataValidation>
    <dataValidation type="date" allowBlank="1" showInputMessage="1" showErrorMessage="1" sqref="E3 C3" xr:uid="{AE46D27C-E2BE-4BF0-BE3D-5DBB0410F94F}">
      <formula1>44938</formula1>
      <formula2>73031</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170FB-1412-41BF-BFF4-80D085E93050}">
  <sheetPr>
    <tabColor rgb="FF92D050"/>
  </sheetPr>
  <dimension ref="A1:X32"/>
  <sheetViews>
    <sheetView workbookViewId="0">
      <selection activeCell="A10" sqref="A10:XFD1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94</v>
      </c>
      <c r="B1" s="150" t="s">
        <v>87</v>
      </c>
      <c r="C1" s="151"/>
      <c r="D1" s="151"/>
      <c r="E1" s="56"/>
      <c r="F1" s="56"/>
      <c r="G1" s="56"/>
      <c r="H1" s="56"/>
      <c r="I1" s="56"/>
      <c r="J1" s="57"/>
      <c r="K1" s="57"/>
      <c r="L1" s="57"/>
    </row>
    <row r="2" spans="1:24" s="58" customFormat="1" ht="18" x14ac:dyDescent="0.25">
      <c r="A2" s="59" t="s">
        <v>95</v>
      </c>
      <c r="B2" s="150" t="s">
        <v>126</v>
      </c>
      <c r="C2" s="151"/>
      <c r="D2" s="151"/>
      <c r="E2" s="60"/>
      <c r="F2" s="60"/>
      <c r="G2" s="60"/>
      <c r="H2" s="60"/>
      <c r="I2" s="60"/>
    </row>
    <row r="3" spans="1:24" s="58" customFormat="1" ht="36" x14ac:dyDescent="0.25">
      <c r="A3" s="61" t="s">
        <v>96</v>
      </c>
      <c r="B3" s="62" t="s">
        <v>3</v>
      </c>
      <c r="C3" s="63">
        <v>45058</v>
      </c>
      <c r="D3" s="62" t="s">
        <v>4</v>
      </c>
      <c r="E3" s="63">
        <v>45088</v>
      </c>
      <c r="F3" s="64"/>
    </row>
    <row r="4" spans="1:24" s="58" customFormat="1" ht="18.75" thickBot="1" x14ac:dyDescent="0.3">
      <c r="A4" s="65"/>
      <c r="B4" s="65"/>
      <c r="C4" s="65"/>
      <c r="D4" s="65"/>
      <c r="E4" s="65"/>
      <c r="F4" s="66"/>
      <c r="G4" s="66"/>
      <c r="H4" s="66"/>
      <c r="I4" s="65"/>
      <c r="J4" s="65"/>
      <c r="K4" s="65"/>
    </row>
    <row r="5" spans="1:24" s="58" customFormat="1" ht="18.75" thickBot="1" x14ac:dyDescent="0.3">
      <c r="A5" s="152" t="s">
        <v>97</v>
      </c>
      <c r="B5" s="153"/>
      <c r="C5" s="153"/>
      <c r="D5" s="153"/>
      <c r="E5" s="153"/>
      <c r="F5" s="153"/>
      <c r="G5" s="153"/>
      <c r="H5" s="153"/>
      <c r="I5" s="153"/>
      <c r="J5" s="153"/>
      <c r="K5" s="153"/>
      <c r="L5" s="154"/>
    </row>
    <row r="6" spans="1:24" s="58" customFormat="1" ht="18"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18" x14ac:dyDescent="0.25">
      <c r="A9" s="157"/>
      <c r="B9" s="71"/>
      <c r="C9" s="71" t="s">
        <v>18</v>
      </c>
      <c r="D9" s="71" t="s">
        <v>18</v>
      </c>
      <c r="E9" s="71" t="s">
        <v>18</v>
      </c>
      <c r="F9" s="173"/>
      <c r="G9" s="174"/>
      <c r="H9" s="175"/>
      <c r="I9" s="163"/>
      <c r="J9" s="163"/>
      <c r="K9" s="166"/>
      <c r="L9" s="169"/>
    </row>
    <row r="10" spans="1:24" s="58" customFormat="1" ht="18.75" x14ac:dyDescent="0.3">
      <c r="A10" s="75">
        <v>45057</v>
      </c>
      <c r="B10" s="103" t="s">
        <v>27</v>
      </c>
      <c r="C10" s="77">
        <v>32.5</v>
      </c>
      <c r="D10" s="77">
        <v>5.41</v>
      </c>
      <c r="E10" s="77">
        <v>27.09</v>
      </c>
      <c r="F10" s="84">
        <v>500</v>
      </c>
      <c r="G10" s="86">
        <v>4202</v>
      </c>
      <c r="H10" s="85"/>
      <c r="I10" s="81" t="s">
        <v>209</v>
      </c>
      <c r="J10" s="82" t="s">
        <v>210</v>
      </c>
      <c r="K10" s="83" t="s">
        <v>211</v>
      </c>
      <c r="L10" s="83" t="s">
        <v>135</v>
      </c>
      <c r="N10" s="58" t="b">
        <f>OR(F10&lt;100,LEN(F10)=2)</f>
        <v>0</v>
      </c>
      <c r="O10" s="58" t="b">
        <f>OR(G10&lt;1000,LEN(G10)=3)</f>
        <v>0</v>
      </c>
      <c r="P10" s="58" t="b">
        <f>IF(H10&lt;1000,TRUE)</f>
        <v>1</v>
      </c>
      <c r="Q10" s="58" t="e">
        <f>OR(#REF!&lt;100000,LEN(#REF!)=5)</f>
        <v>#REF!</v>
      </c>
    </row>
    <row r="11" spans="1:24" s="58" customFormat="1" ht="18.75" x14ac:dyDescent="0.3">
      <c r="A11" s="75">
        <v>45062</v>
      </c>
      <c r="B11" s="103" t="s">
        <v>27</v>
      </c>
      <c r="C11" s="77">
        <v>104.45</v>
      </c>
      <c r="D11" s="77">
        <v>17.41</v>
      </c>
      <c r="E11" s="77">
        <v>87.04</v>
      </c>
      <c r="F11" s="84">
        <v>500</v>
      </c>
      <c r="G11" s="86">
        <v>4001</v>
      </c>
      <c r="H11" s="85"/>
      <c r="I11" s="81" t="s">
        <v>126</v>
      </c>
      <c r="J11" s="82" t="s">
        <v>212</v>
      </c>
      <c r="K11" s="83" t="s">
        <v>213</v>
      </c>
      <c r="L11" s="83" t="s">
        <v>135</v>
      </c>
    </row>
    <row r="12" spans="1:24" s="58" customFormat="1" ht="18.75" x14ac:dyDescent="0.3">
      <c r="A12" s="75">
        <v>45081</v>
      </c>
      <c r="B12" s="103" t="s">
        <v>27</v>
      </c>
      <c r="C12" s="77">
        <v>34.14</v>
      </c>
      <c r="D12" s="77">
        <v>5.7</v>
      </c>
      <c r="E12" s="77">
        <v>28.44</v>
      </c>
      <c r="F12" s="84">
        <v>570</v>
      </c>
      <c r="G12" s="86">
        <v>2001</v>
      </c>
      <c r="H12" s="85"/>
      <c r="I12" s="81" t="s">
        <v>126</v>
      </c>
      <c r="J12" s="82" t="s">
        <v>214</v>
      </c>
      <c r="K12" s="83" t="s">
        <v>20</v>
      </c>
      <c r="L12" s="83" t="s">
        <v>109</v>
      </c>
    </row>
    <row r="13" spans="1:24" s="58" customFormat="1" ht="18.75" x14ac:dyDescent="0.3">
      <c r="A13" s="75">
        <v>45082</v>
      </c>
      <c r="B13" s="103" t="s">
        <v>27</v>
      </c>
      <c r="C13" s="77">
        <v>45.53</v>
      </c>
      <c r="D13" s="77">
        <v>7.59</v>
      </c>
      <c r="E13" s="77">
        <v>37.94</v>
      </c>
      <c r="F13" s="84">
        <v>570</v>
      </c>
      <c r="G13" s="86">
        <v>2001</v>
      </c>
      <c r="H13" s="85"/>
      <c r="I13" s="81" t="s">
        <v>126</v>
      </c>
      <c r="J13" s="82" t="s">
        <v>215</v>
      </c>
      <c r="K13" s="83" t="s">
        <v>216</v>
      </c>
      <c r="L13" s="83" t="s">
        <v>135</v>
      </c>
    </row>
    <row r="14" spans="1:24" s="58" customFormat="1" ht="18.75" x14ac:dyDescent="0.3">
      <c r="A14" s="75">
        <v>45085</v>
      </c>
      <c r="B14" s="103" t="s">
        <v>27</v>
      </c>
      <c r="C14" s="77">
        <v>190.74</v>
      </c>
      <c r="D14" s="77">
        <v>31.79</v>
      </c>
      <c r="E14" s="77">
        <v>158.94999999999999</v>
      </c>
      <c r="F14" s="84">
        <v>527</v>
      </c>
      <c r="G14" s="86">
        <v>4001</v>
      </c>
      <c r="H14" s="85"/>
      <c r="I14" s="81" t="s">
        <v>217</v>
      </c>
      <c r="J14" s="82" t="s">
        <v>218</v>
      </c>
      <c r="K14" s="83" t="s">
        <v>219</v>
      </c>
      <c r="L14" s="83" t="s">
        <v>161</v>
      </c>
    </row>
    <row r="15" spans="1:24" s="58" customFormat="1" ht="18.75" x14ac:dyDescent="0.3">
      <c r="A15" s="75"/>
      <c r="B15" s="103"/>
      <c r="C15" s="77"/>
      <c r="D15" s="77"/>
      <c r="E15" s="77"/>
      <c r="F15" s="84"/>
      <c r="G15" s="86"/>
      <c r="H15" s="85"/>
      <c r="I15" s="81"/>
      <c r="J15" s="82"/>
      <c r="K15" s="83"/>
      <c r="L15" s="83"/>
    </row>
    <row r="16" spans="1:24" s="58" customFormat="1" ht="18.75" x14ac:dyDescent="0.3">
      <c r="A16" s="75"/>
      <c r="B16" s="76"/>
      <c r="C16" s="77"/>
      <c r="D16" s="77"/>
      <c r="E16" s="77"/>
      <c r="F16" s="84"/>
      <c r="G16" s="86"/>
      <c r="H16" s="85"/>
      <c r="I16" s="81"/>
      <c r="J16" s="82"/>
      <c r="K16" s="83"/>
      <c r="L16" s="83"/>
    </row>
    <row r="17" spans="1:17" s="58" customFormat="1" ht="18.75" x14ac:dyDescent="0.3">
      <c r="A17" s="75"/>
      <c r="B17" s="76"/>
      <c r="C17" s="77"/>
      <c r="D17" s="77"/>
      <c r="E17" s="77"/>
      <c r="F17" s="84"/>
      <c r="G17" s="86"/>
      <c r="H17" s="85"/>
      <c r="I17" s="81"/>
      <c r="J17" s="82"/>
      <c r="K17" s="83"/>
      <c r="L17" s="83"/>
    </row>
    <row r="18" spans="1:17" s="58" customFormat="1" ht="18.75" x14ac:dyDescent="0.3">
      <c r="A18" s="75"/>
      <c r="B18" s="76"/>
      <c r="C18" s="77"/>
      <c r="D18" s="77"/>
      <c r="E18" s="77"/>
      <c r="F18" s="84"/>
      <c r="G18" s="86"/>
      <c r="H18" s="85"/>
      <c r="I18" s="81"/>
      <c r="J18" s="82"/>
      <c r="K18" s="83"/>
      <c r="L18" s="83"/>
    </row>
    <row r="19" spans="1:17" s="58" customFormat="1" ht="18.75" x14ac:dyDescent="0.3">
      <c r="A19" s="75"/>
      <c r="B19" s="76"/>
      <c r="C19" s="77"/>
      <c r="D19" s="77"/>
      <c r="E19" s="77"/>
      <c r="F19" s="139"/>
      <c r="G19" s="140"/>
      <c r="H19" s="141"/>
      <c r="I19" s="81"/>
      <c r="J19" s="82"/>
      <c r="K19" s="83"/>
      <c r="L19" s="83"/>
      <c r="N19" s="58" t="b">
        <f>OR(F19&lt;100,LEN(F19)=2)</f>
        <v>1</v>
      </c>
      <c r="O19" s="58" t="b">
        <f>OR(G19&lt;1000,LEN(G19)=3)</f>
        <v>1</v>
      </c>
      <c r="P19" s="58" t="b">
        <f>IF(H19&lt;1000,TRUE)</f>
        <v>1</v>
      </c>
      <c r="Q19" s="58" t="e">
        <f>OR(#REF!&lt;100000,LEN(#REF!)=5)</f>
        <v>#REF!</v>
      </c>
    </row>
    <row r="20" spans="1:17" s="58" customFormat="1" ht="18.75" x14ac:dyDescent="0.3">
      <c r="A20" s="75"/>
      <c r="B20" s="76"/>
      <c r="C20" s="77"/>
      <c r="D20" s="77"/>
      <c r="E20" s="77"/>
      <c r="F20" s="139"/>
      <c r="G20" s="140"/>
      <c r="H20" s="141"/>
      <c r="I20" s="81"/>
      <c r="J20" s="82"/>
      <c r="K20" s="83"/>
      <c r="L20" s="83"/>
      <c r="N20" s="58" t="b">
        <f>OR(F20&lt;100,LEN(F20)=2)</f>
        <v>1</v>
      </c>
      <c r="O20" s="58" t="b">
        <f>OR(G20&lt;1000,LEN(G20)=3)</f>
        <v>1</v>
      </c>
      <c r="P20" s="58" t="b">
        <f>IF(H20&lt;1000,TRUE)</f>
        <v>1</v>
      </c>
      <c r="Q20" s="58" t="e">
        <f>OR(#REF!&lt;100000,LEN(#REF!)=5)</f>
        <v>#REF!</v>
      </c>
    </row>
    <row r="21" spans="1:17" s="58" customFormat="1" ht="18.75" thickBot="1" x14ac:dyDescent="0.3">
      <c r="A21" s="142" t="s">
        <v>104</v>
      </c>
      <c r="B21" s="143"/>
      <c r="C21" s="87">
        <f>SUM(C10:C20)</f>
        <v>407.36</v>
      </c>
      <c r="D21" s="87">
        <f>SUM(D10:D20)</f>
        <v>67.900000000000006</v>
      </c>
      <c r="E21" s="87">
        <f>SUM(E10:E20)</f>
        <v>339.46000000000004</v>
      </c>
      <c r="F21" s="144"/>
      <c r="G21" s="145"/>
      <c r="H21" s="146"/>
      <c r="I21" s="88"/>
      <c r="J21" s="89"/>
      <c r="K21" s="90"/>
      <c r="L21" s="91"/>
    </row>
    <row r="24" spans="1:17" s="92" customFormat="1" ht="15.75" x14ac:dyDescent="0.25">
      <c r="B24" s="147" t="s">
        <v>105</v>
      </c>
      <c r="C24" s="148"/>
    </row>
    <row r="25" spans="1:17" s="92" customFormat="1" ht="15" x14ac:dyDescent="0.2">
      <c r="B25" s="93" t="s">
        <v>24</v>
      </c>
      <c r="C25" s="94" t="s">
        <v>25</v>
      </c>
    </row>
    <row r="26" spans="1:17" s="92" customFormat="1" ht="15" x14ac:dyDescent="0.2">
      <c r="B26" s="93" t="s">
        <v>19</v>
      </c>
      <c r="C26" s="94" t="s">
        <v>26</v>
      </c>
    </row>
    <row r="27" spans="1:17" s="92" customFormat="1" ht="15" x14ac:dyDescent="0.2">
      <c r="B27" s="93" t="s">
        <v>27</v>
      </c>
      <c r="C27" s="94" t="s">
        <v>106</v>
      </c>
    </row>
    <row r="28" spans="1:17" s="92" customFormat="1" ht="15" x14ac:dyDescent="0.2">
      <c r="B28" s="93" t="s">
        <v>84</v>
      </c>
      <c r="C28" s="94" t="s">
        <v>107</v>
      </c>
    </row>
    <row r="29" spans="1:17" s="92" customFormat="1" ht="15" x14ac:dyDescent="0.2">
      <c r="B29" s="95" t="s">
        <v>21</v>
      </c>
      <c r="C29" s="96" t="s">
        <v>29</v>
      </c>
    </row>
    <row r="32" spans="1:17" x14ac:dyDescent="0.2">
      <c r="B32" s="149"/>
      <c r="C32" s="149"/>
    </row>
  </sheetData>
  <mergeCells count="16">
    <mergeCell ref="B32:C32"/>
    <mergeCell ref="B1:D1"/>
    <mergeCell ref="B2:D2"/>
    <mergeCell ref="A5:L5"/>
    <mergeCell ref="A7:A9"/>
    <mergeCell ref="F7:H7"/>
    <mergeCell ref="I7:I9"/>
    <mergeCell ref="J7:J9"/>
    <mergeCell ref="K7:K9"/>
    <mergeCell ref="L7:L9"/>
    <mergeCell ref="F8:H9"/>
    <mergeCell ref="F19:H19"/>
    <mergeCell ref="F20:H20"/>
    <mergeCell ref="A21:B21"/>
    <mergeCell ref="F21:H21"/>
    <mergeCell ref="B24:C24"/>
  </mergeCells>
  <conditionalFormatting sqref="A10:A20">
    <cfRule type="expression" dxfId="127" priority="8" stopIfTrue="1">
      <formula>AND(NOT(ISBLANK(C10)),ISBLANK(A10))</formula>
    </cfRule>
  </conditionalFormatting>
  <conditionalFormatting sqref="B10:B20">
    <cfRule type="expression" dxfId="126" priority="7" stopIfTrue="1">
      <formula>AND(NOT(ISBLANK(C10)),ISBLANK(B10))</formula>
    </cfRule>
  </conditionalFormatting>
  <conditionalFormatting sqref="B1:D2">
    <cfRule type="expression" dxfId="125" priority="6" stopIfTrue="1">
      <formula>ISBLANK(B1)</formula>
    </cfRule>
  </conditionalFormatting>
  <conditionalFormatting sqref="C3">
    <cfRule type="expression" dxfId="124" priority="5" stopIfTrue="1">
      <formula>ISBLANK(C3)</formula>
    </cfRule>
  </conditionalFormatting>
  <conditionalFormatting sqref="E3">
    <cfRule type="expression" dxfId="123" priority="1" stopIfTrue="1">
      <formula>ISBLANK(E3)</formula>
    </cfRule>
  </conditionalFormatting>
  <conditionalFormatting sqref="I10:I20">
    <cfRule type="expression" priority="2" stopIfTrue="1">
      <formula>AND(SUM($N10:$R10)&gt;0,NOT(ISBLANK(I10)))</formula>
    </cfRule>
    <cfRule type="expression" dxfId="122" priority="3" stopIfTrue="1">
      <formula>SUM($N10:$R10)&gt;0</formula>
    </cfRule>
  </conditionalFormatting>
  <conditionalFormatting sqref="J10:L20">
    <cfRule type="expression" dxfId="121" priority="4" stopIfTrue="1">
      <formula>AND(NOT(ISBLANK($C10)),ISBLANK(J10))</formula>
    </cfRule>
  </conditionalFormatting>
  <dataValidations count="3">
    <dataValidation type="textLength" operator="lessThan" allowBlank="1" showInputMessage="1" showErrorMessage="1" sqref="B2:D2" xr:uid="{CCC05DF5-0273-47F5-83CD-F5CD3EB5235F}">
      <formula1>250</formula1>
    </dataValidation>
    <dataValidation type="date" allowBlank="1" showInputMessage="1" showErrorMessage="1" sqref="E3 C3" xr:uid="{B59260B3-E6F3-41FE-95F9-6FA9DB59E4D4}">
      <formula1>44938</formula1>
      <formula2>73031</formula2>
    </dataValidation>
    <dataValidation type="list" allowBlank="1" showInputMessage="1" showErrorMessage="1" sqref="B10:B20" xr:uid="{8675F018-092F-4A71-B9FD-F8E4234C5339}">
      <formula1>$B$25:$B$29</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7385D-37BE-4259-999C-6B8F94E34346}">
  <sheetPr>
    <tabColor rgb="FF92D050"/>
  </sheetPr>
  <dimension ref="A1:X24"/>
  <sheetViews>
    <sheetView workbookViewId="0">
      <selection sqref="A1:XFD1048576"/>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42.140625" customWidth="1"/>
    <col min="10" max="10" width="67.140625"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94</v>
      </c>
      <c r="B1" s="150" t="s">
        <v>87</v>
      </c>
      <c r="C1" s="151"/>
      <c r="D1" s="151"/>
      <c r="E1" s="56"/>
      <c r="F1" s="56"/>
      <c r="G1" s="56"/>
      <c r="H1" s="56"/>
      <c r="I1" s="56"/>
      <c r="J1" s="57"/>
      <c r="K1" s="57"/>
      <c r="L1" s="57"/>
    </row>
    <row r="2" spans="1:24" s="58" customFormat="1" ht="36.75" customHeight="1" x14ac:dyDescent="0.25">
      <c r="A2" s="59" t="s">
        <v>95</v>
      </c>
      <c r="B2" s="150" t="s">
        <v>228</v>
      </c>
      <c r="C2" s="151"/>
      <c r="D2" s="151"/>
      <c r="E2" s="60"/>
      <c r="F2" s="60"/>
      <c r="G2" s="60"/>
      <c r="H2" s="60"/>
      <c r="I2" s="60"/>
    </row>
    <row r="3" spans="1:24" s="58" customFormat="1" ht="36" customHeight="1" x14ac:dyDescent="0.25">
      <c r="A3" s="61" t="s">
        <v>96</v>
      </c>
      <c r="B3" s="62" t="s">
        <v>3</v>
      </c>
      <c r="C3" s="63">
        <v>45058</v>
      </c>
      <c r="D3" s="62" t="s">
        <v>4</v>
      </c>
      <c r="E3" s="63">
        <v>45088</v>
      </c>
      <c r="F3" s="64"/>
    </row>
    <row r="4" spans="1:24" s="58" customFormat="1" ht="21.75" customHeight="1" thickBot="1" x14ac:dyDescent="0.3">
      <c r="A4" s="65"/>
      <c r="B4" s="65"/>
      <c r="C4" s="65"/>
      <c r="D4" s="65"/>
      <c r="E4" s="65"/>
      <c r="F4" s="66"/>
      <c r="G4" s="66"/>
      <c r="H4" s="66"/>
      <c r="I4" s="65"/>
      <c r="J4" s="65"/>
      <c r="K4" s="65"/>
    </row>
    <row r="5" spans="1:24" s="58" customFormat="1" ht="36" customHeight="1" thickBot="1" x14ac:dyDescent="0.3">
      <c r="A5" s="152" t="s">
        <v>97</v>
      </c>
      <c r="B5" s="153"/>
      <c r="C5" s="153"/>
      <c r="D5" s="153"/>
      <c r="E5" s="153"/>
      <c r="F5" s="153"/>
      <c r="G5" s="153"/>
      <c r="H5" s="153"/>
      <c r="I5" s="153"/>
      <c r="J5" s="153"/>
      <c r="K5" s="153"/>
      <c r="L5" s="154"/>
    </row>
    <row r="6" spans="1:24" s="58" customFormat="1" ht="21.75" customHeight="1"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32.25" customHeight="1" x14ac:dyDescent="0.25">
      <c r="A9" s="157"/>
      <c r="B9" s="71"/>
      <c r="C9" s="71" t="s">
        <v>18</v>
      </c>
      <c r="D9" s="71" t="s">
        <v>18</v>
      </c>
      <c r="E9" s="71" t="s">
        <v>18</v>
      </c>
      <c r="F9" s="173"/>
      <c r="G9" s="174"/>
      <c r="H9" s="175"/>
      <c r="I9" s="163"/>
      <c r="J9" s="163"/>
      <c r="K9" s="166"/>
      <c r="L9" s="169"/>
    </row>
    <row r="10" spans="1:24" s="58" customFormat="1" ht="0.75" customHeight="1" x14ac:dyDescent="0.25">
      <c r="A10" s="72"/>
      <c r="B10" s="71"/>
      <c r="C10" s="71"/>
      <c r="D10" s="71"/>
      <c r="E10" s="71"/>
      <c r="F10" s="71"/>
      <c r="G10" s="71"/>
      <c r="H10" s="71"/>
      <c r="I10" s="71"/>
      <c r="J10" s="73"/>
      <c r="K10" s="74"/>
      <c r="L10" s="74"/>
    </row>
    <row r="11" spans="1:24" s="58" customFormat="1" ht="20.100000000000001" customHeight="1" x14ac:dyDescent="0.3">
      <c r="A11" s="75">
        <v>45063</v>
      </c>
      <c r="B11" s="76" t="s">
        <v>21</v>
      </c>
      <c r="C11" s="77">
        <v>40</v>
      </c>
      <c r="D11" s="77">
        <v>0</v>
      </c>
      <c r="E11" s="77">
        <v>40</v>
      </c>
      <c r="F11" s="78">
        <v>371</v>
      </c>
      <c r="G11" s="79">
        <v>4020</v>
      </c>
      <c r="H11" s="80"/>
      <c r="I11" s="81" t="s">
        <v>223</v>
      </c>
      <c r="J11" s="82" t="s">
        <v>224</v>
      </c>
      <c r="K11" s="83"/>
      <c r="L11" s="83" t="s">
        <v>225</v>
      </c>
      <c r="N11" s="58" t="b">
        <f>OR(F11&lt;100,LEN(F11)=2)</f>
        <v>0</v>
      </c>
      <c r="O11" s="58" t="b">
        <f>OR(G11&lt;1000,LEN(G11)=3)</f>
        <v>0</v>
      </c>
      <c r="P11" s="58" t="b">
        <f>IF(H11&lt;1000,TRUE)</f>
        <v>1</v>
      </c>
      <c r="Q11" s="58" t="e">
        <f>OR(#REF!&lt;100000,LEN(#REF!)=5)</f>
        <v>#REF!</v>
      </c>
    </row>
    <row r="12" spans="1:24" s="58" customFormat="1" ht="20.100000000000001" customHeight="1" x14ac:dyDescent="0.3">
      <c r="A12" s="75">
        <v>45069</v>
      </c>
      <c r="B12" s="76" t="s">
        <v>27</v>
      </c>
      <c r="C12" s="77">
        <v>319</v>
      </c>
      <c r="D12" s="77">
        <v>53.16</v>
      </c>
      <c r="E12" s="77">
        <v>265.83999999999997</v>
      </c>
      <c r="F12" s="58">
        <v>371</v>
      </c>
      <c r="G12" s="84">
        <v>4020</v>
      </c>
      <c r="H12" s="85"/>
      <c r="I12" s="81" t="s">
        <v>223</v>
      </c>
      <c r="J12" s="82" t="s">
        <v>226</v>
      </c>
      <c r="K12" s="83" t="s">
        <v>227</v>
      </c>
      <c r="L12" s="83" t="s">
        <v>109</v>
      </c>
    </row>
    <row r="13" spans="1:24" s="58" customFormat="1" ht="20.100000000000001" customHeight="1" thickBot="1" x14ac:dyDescent="0.3">
      <c r="A13" s="142" t="s">
        <v>104</v>
      </c>
      <c r="B13" s="143"/>
      <c r="C13" s="87">
        <f>SUM(C11:C12)</f>
        <v>359</v>
      </c>
      <c r="D13" s="87">
        <f>SUM(D11:D12)</f>
        <v>53.16</v>
      </c>
      <c r="E13" s="87">
        <f>SUM(E11:E12)</f>
        <v>305.83999999999997</v>
      </c>
      <c r="F13" s="144"/>
      <c r="G13" s="145"/>
      <c r="H13" s="146"/>
      <c r="I13" s="88"/>
      <c r="J13" s="89"/>
      <c r="K13" s="90"/>
      <c r="L13" s="91"/>
    </row>
    <row r="16" spans="1:24" s="92" customFormat="1" ht="15.75" x14ac:dyDescent="0.25">
      <c r="B16" s="147" t="s">
        <v>105</v>
      </c>
      <c r="C16" s="148"/>
    </row>
    <row r="17" spans="2:3" s="92" customFormat="1" ht="15" x14ac:dyDescent="0.2">
      <c r="B17" s="93" t="s">
        <v>24</v>
      </c>
      <c r="C17" s="94" t="s">
        <v>25</v>
      </c>
    </row>
    <row r="18" spans="2:3" s="92" customFormat="1" ht="15" x14ac:dyDescent="0.2">
      <c r="B18" s="93" t="s">
        <v>19</v>
      </c>
      <c r="C18" s="94" t="s">
        <v>26</v>
      </c>
    </row>
    <row r="19" spans="2:3" s="92" customFormat="1" ht="15" x14ac:dyDescent="0.2">
      <c r="B19" s="93" t="s">
        <v>27</v>
      </c>
      <c r="C19" s="94" t="s">
        <v>106</v>
      </c>
    </row>
    <row r="20" spans="2:3" s="92" customFormat="1" ht="15" x14ac:dyDescent="0.2">
      <c r="B20" s="93" t="s">
        <v>84</v>
      </c>
      <c r="C20" s="94" t="s">
        <v>107</v>
      </c>
    </row>
    <row r="21" spans="2:3" s="92" customFormat="1" ht="15" x14ac:dyDescent="0.2">
      <c r="B21" s="95" t="s">
        <v>21</v>
      </c>
      <c r="C21" s="96" t="s">
        <v>29</v>
      </c>
    </row>
    <row r="24" spans="2:3" x14ac:dyDescent="0.2">
      <c r="B24" s="149"/>
      <c r="C24" s="149"/>
    </row>
  </sheetData>
  <mergeCells count="14">
    <mergeCell ref="A13:B13"/>
    <mergeCell ref="F13:H13"/>
    <mergeCell ref="B16:C16"/>
    <mergeCell ref="B24:C24"/>
    <mergeCell ref="B1:D1"/>
    <mergeCell ref="B2:D2"/>
    <mergeCell ref="A5:L5"/>
    <mergeCell ref="A7:A9"/>
    <mergeCell ref="F7:H7"/>
    <mergeCell ref="I7:I9"/>
    <mergeCell ref="J7:J9"/>
    <mergeCell ref="K7:K9"/>
    <mergeCell ref="L7:L9"/>
    <mergeCell ref="F8:H9"/>
  </mergeCells>
  <conditionalFormatting sqref="A11:A12">
    <cfRule type="expression" dxfId="120" priority="8" stopIfTrue="1">
      <formula>AND(NOT(ISBLANK(C11)),ISBLANK(A11))</formula>
    </cfRule>
  </conditionalFormatting>
  <conditionalFormatting sqref="B11:B12">
    <cfRule type="expression" dxfId="119" priority="7" stopIfTrue="1">
      <formula>AND(NOT(ISBLANK(C11)),ISBLANK(B11))</formula>
    </cfRule>
  </conditionalFormatting>
  <conditionalFormatting sqref="B1:D2">
    <cfRule type="expression" dxfId="118" priority="5" stopIfTrue="1">
      <formula>ISBLANK(B1)</formula>
    </cfRule>
  </conditionalFormatting>
  <conditionalFormatting sqref="C3">
    <cfRule type="expression" dxfId="117" priority="4" stopIfTrue="1">
      <formula>ISBLANK(C3)</formula>
    </cfRule>
  </conditionalFormatting>
  <conditionalFormatting sqref="E3">
    <cfRule type="expression" dxfId="116" priority="1" stopIfTrue="1">
      <formula>ISBLANK(E3)</formula>
    </cfRule>
  </conditionalFormatting>
  <conditionalFormatting sqref="I11:I12">
    <cfRule type="expression" priority="2" stopIfTrue="1">
      <formula>AND(SUM($N11:$R11)&gt;0,NOT(ISBLANK(I11)))</formula>
    </cfRule>
    <cfRule type="expression" dxfId="115" priority="3" stopIfTrue="1">
      <formula>SUM($N11:$R11)&gt;0</formula>
    </cfRule>
  </conditionalFormatting>
  <conditionalFormatting sqref="J11:L12">
    <cfRule type="expression" dxfId="114" priority="6" stopIfTrue="1">
      <formula>AND(NOT(ISBLANK($C11)),ISBLANK(J11))</formula>
    </cfRule>
  </conditionalFormatting>
  <dataValidations count="3">
    <dataValidation type="textLength" operator="lessThan" allowBlank="1" showInputMessage="1" showErrorMessage="1" sqref="B2:D2" xr:uid="{DEACE99E-BD39-4948-8FA0-4829BB5C4573}">
      <formula1>250</formula1>
    </dataValidation>
    <dataValidation type="date" allowBlank="1" showInputMessage="1" showErrorMessage="1" sqref="E3 C3" xr:uid="{A3342992-8D03-4CF1-96EC-98FB226C2DB7}">
      <formula1>44938</formula1>
      <formula2>73031</formula2>
    </dataValidation>
    <dataValidation type="list" allowBlank="1" showInputMessage="1" showErrorMessage="1" sqref="B11:B12" xr:uid="{E798890F-473E-4080-BDBC-B51722BDBA27}">
      <formula1>$B$17:$B$21</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98459-74AD-4E70-84C9-9774AB4E4785}">
  <sheetPr>
    <tabColor rgb="FF92D050"/>
  </sheetPr>
  <dimension ref="A1:X24"/>
  <sheetViews>
    <sheetView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94</v>
      </c>
      <c r="B1" s="150" t="s">
        <v>87</v>
      </c>
      <c r="C1" s="151"/>
      <c r="D1" s="151"/>
      <c r="E1" s="56"/>
      <c r="F1" s="56"/>
      <c r="G1" s="56"/>
      <c r="H1" s="56"/>
      <c r="I1" s="56"/>
      <c r="J1" s="57"/>
      <c r="K1" s="57"/>
      <c r="L1" s="57"/>
    </row>
    <row r="2" spans="1:24" s="58" customFormat="1" ht="18" x14ac:dyDescent="0.25">
      <c r="A2" s="59" t="s">
        <v>95</v>
      </c>
      <c r="B2" s="150" t="s">
        <v>136</v>
      </c>
      <c r="C2" s="151"/>
      <c r="D2" s="151"/>
      <c r="E2" s="60"/>
      <c r="F2" s="60"/>
      <c r="G2" s="60"/>
      <c r="H2" s="60"/>
      <c r="I2" s="60"/>
    </row>
    <row r="3" spans="1:24" s="58" customFormat="1" ht="36" x14ac:dyDescent="0.25">
      <c r="A3" s="61" t="s">
        <v>96</v>
      </c>
      <c r="B3" s="62" t="s">
        <v>3</v>
      </c>
      <c r="C3" s="63">
        <v>45058</v>
      </c>
      <c r="D3" s="62" t="s">
        <v>4</v>
      </c>
      <c r="E3" s="63">
        <v>45088</v>
      </c>
      <c r="F3" s="64"/>
    </row>
    <row r="4" spans="1:24" s="58" customFormat="1" ht="18.75" thickBot="1" x14ac:dyDescent="0.3">
      <c r="A4" s="65"/>
      <c r="B4" s="65"/>
      <c r="C4" s="65"/>
      <c r="D4" s="65"/>
      <c r="E4" s="65"/>
      <c r="F4" s="66"/>
      <c r="G4" s="66"/>
      <c r="H4" s="66"/>
      <c r="I4" s="65"/>
      <c r="J4" s="65"/>
      <c r="K4" s="65"/>
    </row>
    <row r="5" spans="1:24" s="58" customFormat="1" ht="18.75" thickBot="1" x14ac:dyDescent="0.3">
      <c r="A5" s="152" t="s">
        <v>97</v>
      </c>
      <c r="B5" s="153"/>
      <c r="C5" s="153"/>
      <c r="D5" s="153"/>
      <c r="E5" s="153"/>
      <c r="F5" s="153"/>
      <c r="G5" s="153"/>
      <c r="H5" s="153"/>
      <c r="I5" s="153"/>
      <c r="J5" s="153"/>
      <c r="K5" s="153"/>
      <c r="L5" s="154"/>
    </row>
    <row r="6" spans="1:24" s="58" customFormat="1" ht="18"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18" x14ac:dyDescent="0.25">
      <c r="A9" s="157"/>
      <c r="B9" s="71"/>
      <c r="C9" s="71" t="s">
        <v>18</v>
      </c>
      <c r="D9" s="71" t="s">
        <v>18</v>
      </c>
      <c r="E9" s="71" t="s">
        <v>18</v>
      </c>
      <c r="F9" s="173"/>
      <c r="G9" s="174"/>
      <c r="H9" s="175"/>
      <c r="I9" s="163"/>
      <c r="J9" s="163"/>
      <c r="K9" s="166"/>
      <c r="L9" s="169"/>
    </row>
    <row r="10" spans="1:24" s="58" customFormat="1" ht="18" x14ac:dyDescent="0.25">
      <c r="A10" s="72"/>
      <c r="B10" s="71"/>
      <c r="C10" s="71"/>
      <c r="D10" s="71"/>
      <c r="E10" s="71"/>
      <c r="F10" s="71"/>
      <c r="G10" s="71"/>
      <c r="H10" s="71"/>
      <c r="I10" s="71"/>
      <c r="J10" s="73"/>
      <c r="K10" s="74"/>
      <c r="L10" s="74"/>
    </row>
    <row r="11" spans="1:24" s="58" customFormat="1" ht="18.75" x14ac:dyDescent="0.3">
      <c r="A11" s="75">
        <v>45071</v>
      </c>
      <c r="B11" s="76" t="s">
        <v>27</v>
      </c>
      <c r="C11" s="77">
        <v>1154.53</v>
      </c>
      <c r="D11" s="77">
        <f>E11*0.2</f>
        <v>192.42200000000003</v>
      </c>
      <c r="E11" s="77">
        <v>962.11</v>
      </c>
      <c r="F11" s="176" t="s">
        <v>132</v>
      </c>
      <c r="G11" s="140"/>
      <c r="H11" s="141"/>
      <c r="I11" s="81" t="s">
        <v>126</v>
      </c>
      <c r="J11" s="82" t="s">
        <v>133</v>
      </c>
      <c r="K11" s="83" t="s">
        <v>134</v>
      </c>
      <c r="L11" s="83" t="s">
        <v>135</v>
      </c>
      <c r="N11" s="58" t="b">
        <f>OR(F11&lt;100,LEN(F11)=2)</f>
        <v>0</v>
      </c>
      <c r="O11" s="58" t="b">
        <f>OR(G11&lt;1000,LEN(G11)=3)</f>
        <v>1</v>
      </c>
      <c r="P11" s="58" t="b">
        <f>IF(H11&lt;1000,TRUE)</f>
        <v>1</v>
      </c>
      <c r="Q11" s="58" t="e">
        <f>OR(#REF!&lt;100000,LEN(#REF!)=5)</f>
        <v>#REF!</v>
      </c>
    </row>
    <row r="12" spans="1:24" s="58" customFormat="1" ht="18.75" x14ac:dyDescent="0.3">
      <c r="A12" s="75"/>
      <c r="B12" s="76"/>
      <c r="C12" s="77"/>
      <c r="D12" s="77"/>
      <c r="E12" s="77"/>
      <c r="F12" s="139"/>
      <c r="G12" s="140"/>
      <c r="H12" s="141"/>
      <c r="I12" s="81"/>
      <c r="J12" s="82"/>
      <c r="K12" s="83"/>
      <c r="L12" s="83"/>
      <c r="N12" s="58" t="b">
        <f>OR(F12&lt;100,LEN(F12)=2)</f>
        <v>1</v>
      </c>
      <c r="O12" s="58" t="b">
        <f>OR(G12&lt;1000,LEN(G12)=3)</f>
        <v>1</v>
      </c>
      <c r="P12" s="58" t="b">
        <f>IF(H12&lt;1000,TRUE)</f>
        <v>1</v>
      </c>
      <c r="Q12" s="58" t="e">
        <f>OR(#REF!&lt;100000,LEN(#REF!)=5)</f>
        <v>#REF!</v>
      </c>
    </row>
    <row r="13" spans="1:24" s="58" customFormat="1" ht="18.75" thickBot="1" x14ac:dyDescent="0.3">
      <c r="A13" s="142" t="s">
        <v>104</v>
      </c>
      <c r="B13" s="143"/>
      <c r="C13" s="87">
        <f>SUM(C11:C12)</f>
        <v>1154.53</v>
      </c>
      <c r="D13" s="87">
        <f>SUM(D11:D12)</f>
        <v>192.42200000000003</v>
      </c>
      <c r="E13" s="87">
        <f>SUM(E11:E12)</f>
        <v>962.11</v>
      </c>
      <c r="F13" s="144"/>
      <c r="G13" s="145"/>
      <c r="H13" s="146"/>
      <c r="I13" s="88"/>
      <c r="J13" s="89"/>
      <c r="K13" s="90"/>
      <c r="L13" s="91"/>
    </row>
    <row r="16" spans="1:24" s="92" customFormat="1" ht="15.75" x14ac:dyDescent="0.25">
      <c r="B16" s="147" t="s">
        <v>105</v>
      </c>
      <c r="C16" s="148"/>
    </row>
    <row r="17" spans="2:3" s="92" customFormat="1" ht="15" x14ac:dyDescent="0.2">
      <c r="B17" s="93" t="s">
        <v>24</v>
      </c>
      <c r="C17" s="94" t="s">
        <v>25</v>
      </c>
    </row>
    <row r="18" spans="2:3" s="92" customFormat="1" ht="15" x14ac:dyDescent="0.2">
      <c r="B18" s="93" t="s">
        <v>19</v>
      </c>
      <c r="C18" s="94" t="s">
        <v>26</v>
      </c>
    </row>
    <row r="19" spans="2:3" s="92" customFormat="1" ht="15" x14ac:dyDescent="0.2">
      <c r="B19" s="93" t="s">
        <v>27</v>
      </c>
      <c r="C19" s="94" t="s">
        <v>106</v>
      </c>
    </row>
    <row r="20" spans="2:3" s="92" customFormat="1" ht="15" x14ac:dyDescent="0.2">
      <c r="B20" s="93" t="s">
        <v>84</v>
      </c>
      <c r="C20" s="94" t="s">
        <v>107</v>
      </c>
    </row>
    <row r="21" spans="2:3" s="92" customFormat="1" ht="15" x14ac:dyDescent="0.2">
      <c r="B21" s="95" t="s">
        <v>21</v>
      </c>
      <c r="C21" s="96" t="s">
        <v>29</v>
      </c>
    </row>
    <row r="24" spans="2:3" x14ac:dyDescent="0.2">
      <c r="B24" s="149"/>
      <c r="C24" s="149"/>
    </row>
  </sheetData>
  <mergeCells count="16">
    <mergeCell ref="B24:C24"/>
    <mergeCell ref="B1:D1"/>
    <mergeCell ref="B2:D2"/>
    <mergeCell ref="A5:L5"/>
    <mergeCell ref="A7:A9"/>
    <mergeCell ref="F7:H7"/>
    <mergeCell ref="I7:I9"/>
    <mergeCell ref="J7:J9"/>
    <mergeCell ref="K7:K9"/>
    <mergeCell ref="L7:L9"/>
    <mergeCell ref="F8:H9"/>
    <mergeCell ref="F11:H11"/>
    <mergeCell ref="F12:H12"/>
    <mergeCell ref="A13:B13"/>
    <mergeCell ref="F13:H13"/>
    <mergeCell ref="B16:C16"/>
  </mergeCells>
  <conditionalFormatting sqref="A11:A12">
    <cfRule type="expression" dxfId="113" priority="8" stopIfTrue="1">
      <formula>AND(NOT(ISBLANK(C11)),ISBLANK(A11))</formula>
    </cfRule>
  </conditionalFormatting>
  <conditionalFormatting sqref="B11:B12">
    <cfRule type="expression" dxfId="112" priority="7" stopIfTrue="1">
      <formula>AND(NOT(ISBLANK(C11)),ISBLANK(B11))</formula>
    </cfRule>
  </conditionalFormatting>
  <conditionalFormatting sqref="B1:D2">
    <cfRule type="expression" dxfId="111" priority="6" stopIfTrue="1">
      <formula>ISBLANK(B1)</formula>
    </cfRule>
  </conditionalFormatting>
  <conditionalFormatting sqref="C3">
    <cfRule type="expression" dxfId="110" priority="5" stopIfTrue="1">
      <formula>ISBLANK(C3)</formula>
    </cfRule>
  </conditionalFormatting>
  <conditionalFormatting sqref="E3">
    <cfRule type="expression" dxfId="109" priority="1" stopIfTrue="1">
      <formula>ISBLANK(E3)</formula>
    </cfRule>
  </conditionalFormatting>
  <conditionalFormatting sqref="I11:I12">
    <cfRule type="expression" priority="2" stopIfTrue="1">
      <formula>AND(SUM($N11:$R11)&gt;0,NOT(ISBLANK(I11)))</formula>
    </cfRule>
    <cfRule type="expression" dxfId="108" priority="3" stopIfTrue="1">
      <formula>SUM($N11:$R11)&gt;0</formula>
    </cfRule>
  </conditionalFormatting>
  <conditionalFormatting sqref="J11:L12">
    <cfRule type="expression" dxfId="107" priority="4" stopIfTrue="1">
      <formula>AND(NOT(ISBLANK($C11)),ISBLANK(J11))</formula>
    </cfRule>
  </conditionalFormatting>
  <dataValidations count="3">
    <dataValidation type="list" allowBlank="1" showInputMessage="1" showErrorMessage="1" sqref="B11:B12" xr:uid="{7E1B6D00-F823-4F68-B559-7C64B8A8074C}">
      <formula1>$B$17:$B$21</formula1>
    </dataValidation>
    <dataValidation type="textLength" operator="lessThan" allowBlank="1" showInputMessage="1" showErrorMessage="1" sqref="B2:D2" xr:uid="{A155F9EE-CAF9-4C76-A1F4-4269BF1B087E}">
      <formula1>250</formula1>
    </dataValidation>
    <dataValidation type="date" allowBlank="1" showInputMessage="1" showErrorMessage="1" sqref="E3 C3" xr:uid="{A056D305-678C-4ACD-AD80-BA96BD22E646}">
      <formula1>44938</formula1>
      <formula2>73031</formula2>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X32"/>
  <sheetViews>
    <sheetView zoomScale="80" zoomScaleNormal="80" workbookViewId="0">
      <selection activeCell="B10" sqref="B10"/>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36.75" customHeight="1" x14ac:dyDescent="0.25">
      <c r="A1" s="55" t="s">
        <v>94</v>
      </c>
      <c r="B1" s="150" t="s">
        <v>87</v>
      </c>
      <c r="C1" s="151"/>
      <c r="D1" s="151"/>
      <c r="E1" s="56"/>
      <c r="F1" s="56"/>
      <c r="G1" s="56"/>
      <c r="H1" s="56"/>
      <c r="I1" s="56"/>
      <c r="J1" s="57"/>
      <c r="K1" s="57"/>
      <c r="L1" s="57"/>
    </row>
    <row r="2" spans="1:24" s="58" customFormat="1" ht="18" x14ac:dyDescent="0.25">
      <c r="A2" s="59" t="s">
        <v>95</v>
      </c>
      <c r="B2" s="150" t="s">
        <v>114</v>
      </c>
      <c r="C2" s="151"/>
      <c r="D2" s="151"/>
      <c r="E2" s="60"/>
      <c r="F2" s="60"/>
      <c r="G2" s="60"/>
      <c r="H2" s="60"/>
      <c r="I2" s="60"/>
    </row>
    <row r="3" spans="1:24" s="58" customFormat="1" ht="36.75" customHeight="1" x14ac:dyDescent="0.25">
      <c r="A3" s="61" t="s">
        <v>96</v>
      </c>
      <c r="B3" s="62" t="s">
        <v>3</v>
      </c>
      <c r="C3" s="63">
        <v>45058</v>
      </c>
      <c r="D3" s="62" t="s">
        <v>4</v>
      </c>
      <c r="E3" s="63">
        <v>45088</v>
      </c>
      <c r="F3" s="64"/>
    </row>
    <row r="4" spans="1:24" s="58" customFormat="1" ht="18.75" thickBot="1" x14ac:dyDescent="0.3">
      <c r="A4" s="65"/>
      <c r="B4" s="65"/>
      <c r="C4" s="65"/>
      <c r="D4" s="65"/>
      <c r="E4" s="65"/>
      <c r="F4" s="66"/>
      <c r="G4" s="66"/>
      <c r="H4" s="66"/>
      <c r="I4" s="65"/>
      <c r="J4" s="65"/>
      <c r="K4" s="65"/>
    </row>
    <row r="5" spans="1:24" s="58" customFormat="1" ht="36" customHeight="1" thickBot="1" x14ac:dyDescent="0.3">
      <c r="A5" s="152" t="s">
        <v>97</v>
      </c>
      <c r="B5" s="153"/>
      <c r="C5" s="153"/>
      <c r="D5" s="153"/>
      <c r="E5" s="153"/>
      <c r="F5" s="153"/>
      <c r="G5" s="153"/>
      <c r="H5" s="153"/>
      <c r="I5" s="153"/>
      <c r="J5" s="153"/>
      <c r="K5" s="153"/>
      <c r="L5" s="154"/>
    </row>
    <row r="6" spans="1:24" s="58" customFormat="1" ht="18"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17.45" customHeight="1" x14ac:dyDescent="0.25">
      <c r="A9" s="157"/>
      <c r="B9" s="71"/>
      <c r="C9" s="71" t="s">
        <v>18</v>
      </c>
      <c r="D9" s="71" t="s">
        <v>18</v>
      </c>
      <c r="E9" s="71" t="s">
        <v>18</v>
      </c>
      <c r="F9" s="173"/>
      <c r="G9" s="174"/>
      <c r="H9" s="175"/>
      <c r="I9" s="163"/>
      <c r="J9" s="163"/>
      <c r="K9" s="166"/>
      <c r="L9" s="169"/>
    </row>
    <row r="10" spans="1:24" s="58" customFormat="1" ht="25.5" customHeight="1" x14ac:dyDescent="0.3">
      <c r="A10" s="75" t="s">
        <v>235</v>
      </c>
      <c r="B10" s="76" t="s">
        <v>27</v>
      </c>
      <c r="C10" s="77">
        <v>58.14</v>
      </c>
      <c r="D10" s="77">
        <v>9.69</v>
      </c>
      <c r="E10" s="77">
        <v>48.45</v>
      </c>
      <c r="F10" s="136">
        <v>510</v>
      </c>
      <c r="G10" s="137">
        <v>3001</v>
      </c>
      <c r="H10" s="138" t="s">
        <v>113</v>
      </c>
      <c r="I10" s="81" t="s">
        <v>114</v>
      </c>
      <c r="J10" s="82" t="s">
        <v>236</v>
      </c>
      <c r="K10" s="83" t="s">
        <v>237</v>
      </c>
      <c r="L10" s="83" t="s">
        <v>119</v>
      </c>
      <c r="N10" s="58" t="b">
        <f>OR(F10&lt;100,LEN(F10)=2)</f>
        <v>0</v>
      </c>
      <c r="O10" s="58" t="b">
        <f>OR(G10&lt;1000,LEN(G10)=3)</f>
        <v>0</v>
      </c>
      <c r="P10" s="58" t="b">
        <f>IF(H10&lt;1000,TRUE)</f>
        <v>0</v>
      </c>
      <c r="Q10" s="58" t="e">
        <f>OR(#REF!&lt;100000,LEN(#REF!)=5)</f>
        <v>#REF!</v>
      </c>
    </row>
    <row r="11" spans="1:24" s="58" customFormat="1" ht="18.75" x14ac:dyDescent="0.3">
      <c r="A11" s="75" t="s">
        <v>235</v>
      </c>
      <c r="B11" s="76" t="s">
        <v>27</v>
      </c>
      <c r="C11" s="77">
        <v>116.27</v>
      </c>
      <c r="D11" s="77">
        <v>19.38</v>
      </c>
      <c r="E11" s="77">
        <v>96.89</v>
      </c>
      <c r="F11" s="84">
        <v>516</v>
      </c>
      <c r="G11" s="86">
        <v>3001</v>
      </c>
      <c r="H11" s="104"/>
      <c r="I11" s="81" t="s">
        <v>114</v>
      </c>
      <c r="J11" s="82" t="s">
        <v>236</v>
      </c>
      <c r="K11" s="83" t="s">
        <v>237</v>
      </c>
      <c r="L11" s="83" t="s">
        <v>119</v>
      </c>
    </row>
    <row r="12" spans="1:24" s="58" customFormat="1" ht="18.75" x14ac:dyDescent="0.3">
      <c r="A12" s="75" t="s">
        <v>235</v>
      </c>
      <c r="B12" s="76" t="s">
        <v>27</v>
      </c>
      <c r="C12" s="77">
        <v>19.38</v>
      </c>
      <c r="D12" s="77">
        <v>3.23</v>
      </c>
      <c r="E12" s="77">
        <v>16.149999999999999</v>
      </c>
      <c r="F12" s="78">
        <v>517</v>
      </c>
      <c r="G12" s="86">
        <v>3001</v>
      </c>
      <c r="H12" s="85"/>
      <c r="I12" s="81" t="s">
        <v>114</v>
      </c>
      <c r="J12" s="82" t="s">
        <v>236</v>
      </c>
      <c r="K12" s="83" t="s">
        <v>237</v>
      </c>
      <c r="L12" s="83" t="s">
        <v>119</v>
      </c>
    </row>
    <row r="13" spans="1:24" s="58" customFormat="1" ht="18.75" x14ac:dyDescent="0.3">
      <c r="A13" s="75"/>
      <c r="B13" s="76"/>
      <c r="C13" s="77"/>
      <c r="D13" s="77"/>
      <c r="E13" s="77"/>
      <c r="F13" s="78"/>
      <c r="G13" s="86"/>
      <c r="H13" s="104"/>
      <c r="I13" s="81"/>
      <c r="J13" s="82"/>
      <c r="K13" s="83"/>
      <c r="L13" s="83"/>
    </row>
    <row r="14" spans="1:24" s="58" customFormat="1" ht="18.75" x14ac:dyDescent="0.3">
      <c r="A14" s="75"/>
      <c r="B14" s="76"/>
      <c r="C14" s="77"/>
      <c r="D14" s="77"/>
      <c r="E14" s="77"/>
      <c r="F14" s="84"/>
      <c r="G14" s="86"/>
      <c r="H14" s="104"/>
      <c r="I14" s="81"/>
      <c r="J14" s="82"/>
      <c r="K14" s="83"/>
      <c r="L14" s="83"/>
    </row>
    <row r="15" spans="1:24" s="58" customFormat="1" ht="20.100000000000001" customHeight="1" x14ac:dyDescent="0.3">
      <c r="A15" s="75"/>
      <c r="B15" s="76"/>
      <c r="C15" s="77"/>
      <c r="D15" s="77"/>
      <c r="E15" s="77"/>
      <c r="F15" s="84"/>
      <c r="G15" s="86"/>
      <c r="H15" s="85"/>
      <c r="I15" s="81"/>
      <c r="J15" s="82"/>
      <c r="K15" s="83"/>
      <c r="L15" s="83"/>
    </row>
    <row r="16" spans="1:24" s="58" customFormat="1" ht="20.100000000000001" customHeight="1" x14ac:dyDescent="0.3">
      <c r="A16" s="75"/>
      <c r="B16" s="76"/>
      <c r="C16" s="77"/>
      <c r="D16" s="77"/>
      <c r="E16" s="77"/>
      <c r="F16" s="84"/>
      <c r="G16" s="86"/>
      <c r="H16" s="85"/>
      <c r="I16" s="81"/>
      <c r="J16" s="82"/>
      <c r="K16" s="83"/>
      <c r="L16" s="83"/>
    </row>
    <row r="17" spans="1:17" s="58" customFormat="1" ht="20.100000000000001" customHeight="1" x14ac:dyDescent="0.3">
      <c r="A17" s="75"/>
      <c r="B17" s="76"/>
      <c r="C17" s="77"/>
      <c r="D17" s="77"/>
      <c r="E17" s="77"/>
      <c r="F17" s="84"/>
      <c r="G17" s="86"/>
      <c r="H17" s="85"/>
      <c r="I17" s="81"/>
      <c r="J17" s="82"/>
      <c r="K17" s="83"/>
      <c r="L17" s="83"/>
    </row>
    <row r="18" spans="1:17" s="58" customFormat="1" ht="20.100000000000001" customHeight="1" x14ac:dyDescent="0.3">
      <c r="A18" s="75"/>
      <c r="B18" s="76"/>
      <c r="C18" s="77"/>
      <c r="D18" s="77"/>
      <c r="E18" s="77"/>
      <c r="F18" s="84"/>
      <c r="G18" s="86"/>
      <c r="H18" s="85"/>
      <c r="I18" s="81"/>
      <c r="J18" s="82"/>
      <c r="K18" s="83"/>
      <c r="L18" s="83"/>
    </row>
    <row r="19" spans="1:17" s="58" customFormat="1" ht="20.100000000000001" customHeight="1" x14ac:dyDescent="0.3">
      <c r="A19" s="75"/>
      <c r="B19" s="76"/>
      <c r="C19" s="77"/>
      <c r="D19" s="77"/>
      <c r="E19" s="77"/>
      <c r="F19" s="139"/>
      <c r="G19" s="140"/>
      <c r="H19" s="141"/>
      <c r="I19" s="81"/>
      <c r="J19" s="82"/>
      <c r="K19" s="83"/>
      <c r="L19" s="83"/>
      <c r="N19" s="58" t="b">
        <f>OR(F19&lt;100,LEN(F19)=2)</f>
        <v>1</v>
      </c>
      <c r="O19" s="58" t="b">
        <f>OR(G19&lt;1000,LEN(G19)=3)</f>
        <v>1</v>
      </c>
      <c r="P19" s="58" t="b">
        <f>IF(H19&lt;1000,TRUE)</f>
        <v>1</v>
      </c>
      <c r="Q19" s="58" t="e">
        <f>OR(#REF!&lt;100000,LEN(#REF!)=5)</f>
        <v>#REF!</v>
      </c>
    </row>
    <row r="20" spans="1:17" s="58" customFormat="1" ht="20.100000000000001" customHeight="1" x14ac:dyDescent="0.3">
      <c r="A20" s="75"/>
      <c r="B20" s="76"/>
      <c r="C20" s="77"/>
      <c r="D20" s="77"/>
      <c r="E20" s="77"/>
      <c r="F20" s="139"/>
      <c r="G20" s="140"/>
      <c r="H20" s="141"/>
      <c r="I20" s="81"/>
      <c r="J20" s="82"/>
      <c r="K20" s="83"/>
      <c r="L20" s="83"/>
      <c r="N20" s="58" t="b">
        <f>OR(F20&lt;100,LEN(F20)=2)</f>
        <v>1</v>
      </c>
      <c r="O20" s="58" t="b">
        <f>OR(G20&lt;1000,LEN(G20)=3)</f>
        <v>1</v>
      </c>
      <c r="P20" s="58" t="b">
        <f>IF(H20&lt;1000,TRUE)</f>
        <v>1</v>
      </c>
      <c r="Q20" s="58" t="e">
        <f>OR(#REF!&lt;100000,LEN(#REF!)=5)</f>
        <v>#REF!</v>
      </c>
    </row>
    <row r="21" spans="1:17" s="58" customFormat="1" ht="20.100000000000001" customHeight="1" thickBot="1" x14ac:dyDescent="0.3">
      <c r="A21" s="142" t="s">
        <v>104</v>
      </c>
      <c r="B21" s="143"/>
      <c r="C21" s="87">
        <f>SUM(C10:C20)</f>
        <v>193.79</v>
      </c>
      <c r="D21" s="87">
        <f>SUM(D10:D20)</f>
        <v>32.299999999999997</v>
      </c>
      <c r="E21" s="87">
        <f>SUM(E10:E20)</f>
        <v>161.49</v>
      </c>
      <c r="F21" s="144"/>
      <c r="G21" s="145"/>
      <c r="H21" s="146"/>
      <c r="I21" s="88"/>
      <c r="J21" s="89"/>
      <c r="K21" s="90"/>
      <c r="L21" s="91"/>
    </row>
    <row r="22" spans="1:17" ht="20.100000000000001" customHeight="1" x14ac:dyDescent="0.2"/>
    <row r="23" spans="1:17" ht="20.100000000000001" customHeight="1" x14ac:dyDescent="0.2"/>
    <row r="24" spans="1:17" s="92" customFormat="1" ht="20.100000000000001" customHeight="1" x14ac:dyDescent="0.25">
      <c r="B24" s="147" t="s">
        <v>105</v>
      </c>
      <c r="C24" s="148"/>
    </row>
    <row r="25" spans="1:17" s="92" customFormat="1" ht="20.100000000000001" customHeight="1" x14ac:dyDescent="0.2">
      <c r="B25" s="93" t="s">
        <v>24</v>
      </c>
      <c r="C25" s="94" t="s">
        <v>25</v>
      </c>
    </row>
    <row r="26" spans="1:17" s="92" customFormat="1" ht="20.100000000000001" customHeight="1" x14ac:dyDescent="0.2">
      <c r="B26" s="93" t="s">
        <v>19</v>
      </c>
      <c r="C26" s="94" t="s">
        <v>26</v>
      </c>
    </row>
    <row r="27" spans="1:17" s="92" customFormat="1" ht="20.100000000000001" customHeight="1" x14ac:dyDescent="0.2">
      <c r="B27" s="93" t="s">
        <v>27</v>
      </c>
      <c r="C27" s="94" t="s">
        <v>106</v>
      </c>
    </row>
    <row r="28" spans="1:17" s="92" customFormat="1" ht="20.100000000000001" customHeight="1" x14ac:dyDescent="0.2">
      <c r="B28" s="93" t="s">
        <v>84</v>
      </c>
      <c r="C28" s="94" t="s">
        <v>107</v>
      </c>
    </row>
    <row r="29" spans="1:17" s="92" customFormat="1" ht="20.100000000000001" customHeight="1" x14ac:dyDescent="0.2">
      <c r="B29" s="95" t="s">
        <v>21</v>
      </c>
      <c r="C29" s="96" t="s">
        <v>29</v>
      </c>
    </row>
    <row r="30" spans="1:17" ht="20.100000000000001" customHeight="1" x14ac:dyDescent="0.2"/>
    <row r="31" spans="1:17" ht="20.100000000000001" customHeight="1" x14ac:dyDescent="0.2"/>
    <row r="32" spans="1:17" x14ac:dyDescent="0.2">
      <c r="B32" s="149"/>
      <c r="C32" s="149"/>
    </row>
  </sheetData>
  <mergeCells count="16">
    <mergeCell ref="B32:C32"/>
    <mergeCell ref="B1:D1"/>
    <mergeCell ref="B2:D2"/>
    <mergeCell ref="A5:L5"/>
    <mergeCell ref="A7:A9"/>
    <mergeCell ref="F7:H7"/>
    <mergeCell ref="I7:I9"/>
    <mergeCell ref="J7:J9"/>
    <mergeCell ref="K7:K9"/>
    <mergeCell ref="L7:L9"/>
    <mergeCell ref="F8:H9"/>
    <mergeCell ref="F19:H19"/>
    <mergeCell ref="F20:H20"/>
    <mergeCell ref="A21:B21"/>
    <mergeCell ref="F21:H21"/>
    <mergeCell ref="B24:C24"/>
  </mergeCells>
  <conditionalFormatting sqref="A10:A20">
    <cfRule type="expression" dxfId="106" priority="8" stopIfTrue="1">
      <formula>AND(NOT(ISBLANK(C10)),ISBLANK(A10))</formula>
    </cfRule>
  </conditionalFormatting>
  <conditionalFormatting sqref="B10:B20">
    <cfRule type="expression" dxfId="105" priority="7" stopIfTrue="1">
      <formula>AND(NOT(ISBLANK(C10)),ISBLANK(B10))</formula>
    </cfRule>
  </conditionalFormatting>
  <conditionalFormatting sqref="B1:D2">
    <cfRule type="expression" dxfId="104" priority="6" stopIfTrue="1">
      <formula>ISBLANK(B1)</formula>
    </cfRule>
  </conditionalFormatting>
  <conditionalFormatting sqref="C3">
    <cfRule type="expression" dxfId="103" priority="5" stopIfTrue="1">
      <formula>ISBLANK(C3)</formula>
    </cfRule>
  </conditionalFormatting>
  <conditionalFormatting sqref="E3">
    <cfRule type="expression" dxfId="102" priority="1" stopIfTrue="1">
      <formula>ISBLANK(E3)</formula>
    </cfRule>
  </conditionalFormatting>
  <conditionalFormatting sqref="I10:I20">
    <cfRule type="expression" priority="2" stopIfTrue="1">
      <formula>AND(SUM($N10:$R10)&gt;0,NOT(ISBLANK(I10)))</formula>
    </cfRule>
    <cfRule type="expression" dxfId="101" priority="3" stopIfTrue="1">
      <formula>SUM($N10:$R10)&gt;0</formula>
    </cfRule>
  </conditionalFormatting>
  <conditionalFormatting sqref="J10:L20">
    <cfRule type="expression" dxfId="100" priority="4" stopIfTrue="1">
      <formula>AND(NOT(ISBLANK($C10)),ISBLANK(J10))</formula>
    </cfRule>
  </conditionalFormatting>
  <dataValidations count="3">
    <dataValidation type="textLength" operator="lessThan" allowBlank="1" showInputMessage="1" showErrorMessage="1" sqref="B2:D2" xr:uid="{24350823-1A8B-4FC3-9B6B-A9AC27B326EB}">
      <formula1>250</formula1>
    </dataValidation>
    <dataValidation type="date" allowBlank="1" showInputMessage="1" showErrorMessage="1" sqref="E3 C3" xr:uid="{95487C1F-B4BA-4C21-A5D6-E29FC8304FA2}">
      <formula1>44938</formula1>
      <formula2>73031</formula2>
    </dataValidation>
    <dataValidation type="list" allowBlank="1" showInputMessage="1" showErrorMessage="1" sqref="B10:B20" xr:uid="{2DAD1C0D-637B-4FE8-B155-316B4C7D3985}">
      <formula1>$B$25:$B$29</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5F1B6-7933-42A7-BF33-744428A0BEA5}">
  <sheetPr>
    <tabColor rgb="FF92D050"/>
  </sheetPr>
  <dimension ref="A1:Z25"/>
  <sheetViews>
    <sheetView zoomScale="70" zoomScaleNormal="70" workbookViewId="0">
      <selection activeCell="D4" sqref="D4"/>
    </sheetView>
  </sheetViews>
  <sheetFormatPr defaultColWidth="9.140625" defaultRowHeight="12.75" outlineLevelCol="1" x14ac:dyDescent="0.2"/>
  <cols>
    <col min="1" max="1" width="11.85546875" bestFit="1" customWidth="1"/>
    <col min="2" max="2" width="10.42578125" customWidth="1"/>
    <col min="3" max="6" width="15.7109375" customWidth="1"/>
    <col min="7" max="7" width="8.42578125" customWidth="1"/>
    <col min="8" max="8" width="9" customWidth="1"/>
    <col min="9" max="9" width="11.7109375" bestFit="1" customWidth="1"/>
    <col min="10" max="10" width="3" customWidth="1"/>
    <col min="11" max="11" width="29.7109375" customWidth="1"/>
    <col min="12" max="12" width="50.7109375" customWidth="1"/>
    <col min="13" max="14" width="27.42578125" customWidth="1"/>
    <col min="16" max="19" width="0" hidden="1" customWidth="1" outlineLevel="1"/>
    <col min="20" max="20" width="9.140625" collapsed="1"/>
  </cols>
  <sheetData>
    <row r="1" spans="1:26" ht="14.25" x14ac:dyDescent="0.2">
      <c r="A1" s="107" t="s">
        <v>0</v>
      </c>
      <c r="B1" s="177" t="s">
        <v>87</v>
      </c>
      <c r="C1" s="178"/>
      <c r="D1" s="178"/>
      <c r="E1" s="179"/>
      <c r="F1" s="1"/>
      <c r="G1" s="1"/>
      <c r="H1" s="1"/>
      <c r="I1" s="1"/>
      <c r="J1" s="1"/>
      <c r="K1" s="1"/>
      <c r="L1" s="3"/>
      <c r="M1" s="3"/>
      <c r="N1" s="4"/>
    </row>
    <row r="2" spans="1:26" x14ac:dyDescent="0.2">
      <c r="A2" s="5"/>
      <c r="N2" s="6"/>
    </row>
    <row r="3" spans="1:26" ht="36" customHeight="1" x14ac:dyDescent="0.2">
      <c r="A3" s="7" t="s">
        <v>1</v>
      </c>
      <c r="B3" s="177" t="s">
        <v>88</v>
      </c>
      <c r="C3" s="178"/>
      <c r="D3" s="178"/>
      <c r="E3" s="179"/>
      <c r="F3" s="8"/>
      <c r="G3" s="8"/>
      <c r="H3" s="8"/>
      <c r="I3" s="8"/>
      <c r="J3" s="8"/>
      <c r="K3" s="8"/>
      <c r="N3" s="6"/>
    </row>
    <row r="4" spans="1:26" x14ac:dyDescent="0.2">
      <c r="A4" s="5"/>
      <c r="N4" s="6"/>
    </row>
    <row r="5" spans="1:26" ht="18.600000000000001" customHeight="1" x14ac:dyDescent="0.2">
      <c r="A5" s="108" t="s">
        <v>2</v>
      </c>
      <c r="B5" s="109" t="s">
        <v>3</v>
      </c>
      <c r="C5" s="110">
        <v>45058</v>
      </c>
      <c r="D5" s="109" t="s">
        <v>4</v>
      </c>
      <c r="E5" s="111">
        <v>45088</v>
      </c>
      <c r="F5" s="8"/>
      <c r="G5" s="11"/>
      <c r="H5" s="12"/>
      <c r="I5" s="12"/>
      <c r="J5" s="12"/>
      <c r="K5" s="12"/>
      <c r="N5" s="6"/>
    </row>
    <row r="6" spans="1:26" x14ac:dyDescent="0.2">
      <c r="A6" s="5"/>
      <c r="N6" s="6"/>
    </row>
    <row r="7" spans="1:26" ht="18" customHeight="1" x14ac:dyDescent="0.2">
      <c r="A7" s="5"/>
      <c r="N7" s="6"/>
    </row>
    <row r="8" spans="1:26" ht="18" customHeight="1" x14ac:dyDescent="0.2">
      <c r="A8" s="112" t="s">
        <v>5</v>
      </c>
      <c r="B8" s="113" t="s">
        <v>6</v>
      </c>
      <c r="C8" s="113" t="s">
        <v>7</v>
      </c>
      <c r="D8" s="113" t="s">
        <v>6</v>
      </c>
      <c r="E8" s="113" t="s">
        <v>8</v>
      </c>
      <c r="F8" s="113" t="s">
        <v>9</v>
      </c>
      <c r="G8" s="180" t="s">
        <v>10</v>
      </c>
      <c r="H8" s="181"/>
      <c r="I8" s="181"/>
      <c r="J8" s="182"/>
      <c r="K8" s="112" t="s">
        <v>168</v>
      </c>
      <c r="L8" s="113" t="s">
        <v>11</v>
      </c>
      <c r="M8" s="114" t="s">
        <v>12</v>
      </c>
      <c r="N8" s="114" t="s">
        <v>13</v>
      </c>
      <c r="O8" s="16"/>
      <c r="P8" s="16"/>
      <c r="Q8" s="16"/>
      <c r="R8" s="16"/>
      <c r="S8" s="16"/>
      <c r="T8" s="16"/>
      <c r="U8" s="16"/>
      <c r="V8" s="16"/>
      <c r="W8" s="16"/>
      <c r="X8" s="16"/>
      <c r="Y8" s="16"/>
      <c r="Z8" s="16"/>
    </row>
    <row r="9" spans="1:26" ht="17.45" customHeight="1" x14ac:dyDescent="0.2">
      <c r="A9" s="115" t="s">
        <v>169</v>
      </c>
      <c r="B9" s="18" t="s">
        <v>14</v>
      </c>
      <c r="C9" s="18" t="s">
        <v>15</v>
      </c>
      <c r="D9" s="18" t="s">
        <v>15</v>
      </c>
      <c r="E9" s="18" t="s">
        <v>16</v>
      </c>
      <c r="F9" s="18" t="s">
        <v>15</v>
      </c>
      <c r="G9" s="183"/>
      <c r="H9" s="184"/>
      <c r="I9" s="184"/>
      <c r="J9" s="185"/>
      <c r="K9" s="115" t="s">
        <v>170</v>
      </c>
      <c r="L9" s="18" t="s">
        <v>171</v>
      </c>
      <c r="M9" s="116"/>
      <c r="N9" s="117" t="s">
        <v>172</v>
      </c>
      <c r="O9" s="16"/>
      <c r="P9" s="16"/>
      <c r="Q9" s="16"/>
      <c r="R9" s="16"/>
      <c r="S9" s="16"/>
      <c r="T9" s="16"/>
      <c r="U9" s="16"/>
      <c r="V9" s="16"/>
      <c r="W9" s="16"/>
      <c r="X9" s="16"/>
      <c r="Y9" s="16"/>
      <c r="Z9" s="16"/>
    </row>
    <row r="10" spans="1:26" ht="25.5" customHeight="1" x14ac:dyDescent="0.2">
      <c r="A10" s="118" t="s">
        <v>173</v>
      </c>
      <c r="B10" s="22" t="s">
        <v>17</v>
      </c>
      <c r="C10" s="22" t="s">
        <v>18</v>
      </c>
      <c r="D10" s="22" t="s">
        <v>18</v>
      </c>
      <c r="E10" s="22" t="s">
        <v>18</v>
      </c>
      <c r="F10" s="22" t="s">
        <v>18</v>
      </c>
      <c r="G10" s="119" t="s">
        <v>174</v>
      </c>
      <c r="H10" s="119" t="s">
        <v>175</v>
      </c>
      <c r="I10" s="119" t="s">
        <v>176</v>
      </c>
      <c r="J10" s="119"/>
      <c r="K10" s="120" t="s">
        <v>177</v>
      </c>
      <c r="L10" s="24"/>
      <c r="M10" s="40"/>
      <c r="N10" s="25"/>
    </row>
    <row r="11" spans="1:26" ht="25.5" customHeight="1" x14ac:dyDescent="0.2">
      <c r="A11" s="21"/>
      <c r="B11" s="22"/>
      <c r="C11" s="22"/>
      <c r="D11" s="22"/>
      <c r="E11" s="22"/>
      <c r="F11" s="22"/>
      <c r="G11" s="119"/>
      <c r="H11" s="119"/>
      <c r="I11" s="119"/>
      <c r="J11" s="119"/>
      <c r="K11" s="119"/>
      <c r="L11" s="24"/>
      <c r="M11" s="40"/>
      <c r="N11" s="40"/>
    </row>
    <row r="12" spans="1:26" ht="25.5" customHeight="1" x14ac:dyDescent="0.25">
      <c r="A12" s="121">
        <v>45077</v>
      </c>
      <c r="B12" s="122" t="s">
        <v>19</v>
      </c>
      <c r="C12" s="123">
        <v>140</v>
      </c>
      <c r="D12" s="124">
        <v>0</v>
      </c>
      <c r="E12" s="123">
        <v>0</v>
      </c>
      <c r="F12" s="125">
        <v>140</v>
      </c>
      <c r="G12" s="126" t="s">
        <v>178</v>
      </c>
      <c r="H12" s="126">
        <v>9821</v>
      </c>
      <c r="I12" s="126" t="s">
        <v>179</v>
      </c>
      <c r="J12" s="127"/>
      <c r="K12" s="127" t="s">
        <v>180</v>
      </c>
      <c r="L12" s="128" t="s">
        <v>181</v>
      </c>
      <c r="M12" s="129" t="s">
        <v>182</v>
      </c>
      <c r="N12" s="129" t="s">
        <v>183</v>
      </c>
      <c r="P12" t="b">
        <f t="shared" ref="P12:P14" si="0">OR(G12&lt;100,LEN(G12)=2)</f>
        <v>0</v>
      </c>
      <c r="Q12" t="b">
        <f t="shared" ref="Q12:Q14" si="1">OR(H12&lt;1000,LEN(H12)=3)</f>
        <v>0</v>
      </c>
      <c r="R12" t="b">
        <f t="shared" ref="R12:R14" si="2">IF(I12&lt;1000,TRUE)</f>
        <v>0</v>
      </c>
      <c r="S12" t="e">
        <f>OR(#REF!&lt;100000,LEN(#REF!)=5)</f>
        <v>#REF!</v>
      </c>
    </row>
    <row r="13" spans="1:26" ht="15.75" x14ac:dyDescent="0.25">
      <c r="A13" s="121"/>
      <c r="B13" s="122"/>
      <c r="C13" s="123"/>
      <c r="D13" s="124">
        <v>0</v>
      </c>
      <c r="E13" s="123">
        <v>0</v>
      </c>
      <c r="F13" s="125"/>
      <c r="G13" s="130"/>
      <c r="H13" s="126"/>
      <c r="I13" s="126"/>
      <c r="J13" s="127"/>
      <c r="K13" s="127"/>
      <c r="L13" s="128"/>
      <c r="M13" s="129"/>
      <c r="N13" s="129"/>
      <c r="P13" t="b">
        <f t="shared" si="0"/>
        <v>1</v>
      </c>
      <c r="Q13" t="b">
        <f t="shared" si="1"/>
        <v>1</v>
      </c>
      <c r="R13" t="b">
        <f t="shared" si="2"/>
        <v>1</v>
      </c>
      <c r="S13" t="e">
        <f>OR(#REF!&lt;100000,LEN(#REF!)=5)</f>
        <v>#REF!</v>
      </c>
    </row>
    <row r="14" spans="1:26" ht="15.75" x14ac:dyDescent="0.25">
      <c r="A14" s="121"/>
      <c r="B14" s="122"/>
      <c r="C14" s="123"/>
      <c r="D14" s="124"/>
      <c r="E14" s="123"/>
      <c r="F14" s="125"/>
      <c r="G14" s="126"/>
      <c r="H14" s="126"/>
      <c r="I14" s="126"/>
      <c r="J14" s="127"/>
      <c r="K14" s="127"/>
      <c r="L14" s="128"/>
      <c r="M14" s="129"/>
      <c r="N14" s="129"/>
      <c r="P14" t="b">
        <f t="shared" si="0"/>
        <v>1</v>
      </c>
      <c r="Q14" t="b">
        <f t="shared" si="1"/>
        <v>1</v>
      </c>
      <c r="R14" t="b">
        <f t="shared" si="2"/>
        <v>1</v>
      </c>
      <c r="S14" t="e">
        <f>OR(#REF!&lt;100000,LEN(#REF!)=5)</f>
        <v>#REF!</v>
      </c>
    </row>
    <row r="15" spans="1:26" ht="13.5" thickBot="1" x14ac:dyDescent="0.25">
      <c r="A15" s="186" t="s">
        <v>22</v>
      </c>
      <c r="B15" s="187"/>
      <c r="C15" s="36">
        <f>SUM(C12:C14)</f>
        <v>140</v>
      </c>
      <c r="D15" s="36">
        <f>SUM(D12:D14)</f>
        <v>0</v>
      </c>
      <c r="E15" s="36"/>
      <c r="F15" s="36">
        <f>SUM(F12:F14)</f>
        <v>140</v>
      </c>
      <c r="G15" s="131"/>
      <c r="H15" s="131"/>
      <c r="I15" s="131"/>
      <c r="J15" s="37"/>
      <c r="K15" s="37"/>
      <c r="L15" s="43"/>
      <c r="M15" s="132"/>
      <c r="N15" s="44"/>
    </row>
    <row r="17" spans="2:3" x14ac:dyDescent="0.2">
      <c r="B17" s="180" t="s">
        <v>23</v>
      </c>
      <c r="C17" s="182"/>
    </row>
    <row r="18" spans="2:3" x14ac:dyDescent="0.2">
      <c r="B18" s="38" t="s">
        <v>24</v>
      </c>
      <c r="C18" s="39" t="s">
        <v>25</v>
      </c>
    </row>
    <row r="19" spans="2:3" x14ac:dyDescent="0.2">
      <c r="B19" s="38" t="s">
        <v>19</v>
      </c>
      <c r="C19" s="39" t="s">
        <v>26</v>
      </c>
    </row>
    <row r="20" spans="2:3" x14ac:dyDescent="0.2">
      <c r="B20" s="38" t="s">
        <v>27</v>
      </c>
      <c r="C20" s="39" t="s">
        <v>28</v>
      </c>
    </row>
    <row r="21" spans="2:3" x14ac:dyDescent="0.2">
      <c r="B21" s="38" t="s">
        <v>84</v>
      </c>
      <c r="C21" s="39" t="s">
        <v>184</v>
      </c>
    </row>
    <row r="22" spans="2:3" x14ac:dyDescent="0.2">
      <c r="B22" s="40" t="s">
        <v>21</v>
      </c>
      <c r="C22" s="133" t="s">
        <v>29</v>
      </c>
    </row>
    <row r="25" spans="2:3" x14ac:dyDescent="0.2">
      <c r="B25" s="149"/>
      <c r="C25" s="149"/>
    </row>
  </sheetData>
  <mergeCells count="7">
    <mergeCell ref="B1:E1"/>
    <mergeCell ref="B3:E3"/>
    <mergeCell ref="B25:C25"/>
    <mergeCell ref="G8:J8"/>
    <mergeCell ref="G9:J9"/>
    <mergeCell ref="A15:B15"/>
    <mergeCell ref="B17:C17"/>
  </mergeCells>
  <conditionalFormatting sqref="A12:A14">
    <cfRule type="expression" dxfId="99" priority="10" stopIfTrue="1">
      <formula>AND(NOT(ISBLANK(C12)),ISBLANK(A12))</formula>
    </cfRule>
  </conditionalFormatting>
  <conditionalFormatting sqref="B12:B14">
    <cfRule type="expression" dxfId="98" priority="9" stopIfTrue="1">
      <formula>AND(NOT(ISBLANK(C12)),ISBLANK(B12))</formula>
    </cfRule>
  </conditionalFormatting>
  <conditionalFormatting sqref="B1:E1 B3:E3 C12:C14">
    <cfRule type="expression" dxfId="97" priority="8" stopIfTrue="1">
      <formula>ISBLANK(B1)</formula>
    </cfRule>
  </conditionalFormatting>
  <conditionalFormatting sqref="C5">
    <cfRule type="expression" dxfId="96" priority="5" stopIfTrue="1">
      <formula>ISBLANK(C5)</formula>
    </cfRule>
  </conditionalFormatting>
  <conditionalFormatting sqref="E12:E14">
    <cfRule type="expression" dxfId="95" priority="11" stopIfTrue="1">
      <formula>AND(NOT(ISBLANK(C12)),ISBLANK(E12),B12="S")</formula>
    </cfRule>
  </conditionalFormatting>
  <conditionalFormatting sqref="J12:J14">
    <cfRule type="expression" priority="6" stopIfTrue="1">
      <formula>AND(SUM($P12:$T12)&gt;0,NOT(ISBLANK(J12)))</formula>
    </cfRule>
    <cfRule type="expression" dxfId="94" priority="7" stopIfTrue="1">
      <formula>SUM($P12:$T12)&gt;0</formula>
    </cfRule>
  </conditionalFormatting>
  <conditionalFormatting sqref="K12:K14">
    <cfRule type="expression" priority="2" stopIfTrue="1">
      <formula>AND(SUM($P12:$T12)&gt;0,NOT(ISBLANK(K12)))</formula>
    </cfRule>
    <cfRule type="expression" dxfId="93" priority="3" stopIfTrue="1">
      <formula>SUM($P12:$T12)&gt;0</formula>
    </cfRule>
  </conditionalFormatting>
  <conditionalFormatting sqref="L12:L13">
    <cfRule type="expression" dxfId="92" priority="4" stopIfTrue="1">
      <formula>AND(NOT(ISBLANK($C13)),ISBLANK(L12))</formula>
    </cfRule>
  </conditionalFormatting>
  <conditionalFormatting sqref="L12:N14">
    <cfRule type="expression" dxfId="91" priority="1" stopIfTrue="1">
      <formula>AND(NOT(ISBLANK($C12)),ISBLANK(L12))</formula>
    </cfRule>
  </conditionalFormatting>
  <dataValidations count="2">
    <dataValidation type="date" allowBlank="1" showInputMessage="1" showErrorMessage="1" sqref="C5" xr:uid="{2000BD12-3AB6-4CEA-B82D-268BDD055FCE}">
      <formula1>NOW()-120</formula1>
      <formula2>NOW()</formula2>
    </dataValidation>
    <dataValidation type="list" allowBlank="1" showInputMessage="1" showErrorMessage="1" sqref="B12:B14" xr:uid="{BF90E552-0684-42BC-ABB3-24AAE316745B}">
      <formula1>$B$18:$B$22</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AB661-05B6-4803-9589-33E5641F02DC}">
  <sheetPr>
    <tabColor rgb="FF92D050"/>
  </sheetPr>
  <dimension ref="A1:X33"/>
  <sheetViews>
    <sheetView workbookViewId="0">
      <selection activeCell="B3" sqref="B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58" customFormat="1" ht="18" x14ac:dyDescent="0.25">
      <c r="A1" s="55" t="s">
        <v>94</v>
      </c>
      <c r="B1" s="150" t="s">
        <v>87</v>
      </c>
      <c r="C1" s="151"/>
      <c r="D1" s="151"/>
      <c r="E1" s="56"/>
      <c r="F1" s="56"/>
      <c r="G1" s="56"/>
      <c r="H1" s="56"/>
      <c r="I1" s="56"/>
      <c r="J1" s="57"/>
      <c r="K1" s="57"/>
      <c r="L1" s="57"/>
    </row>
    <row r="2" spans="1:24" s="58" customFormat="1" ht="18" x14ac:dyDescent="0.25">
      <c r="A2" s="59" t="s">
        <v>95</v>
      </c>
      <c r="B2" s="150" t="s">
        <v>88</v>
      </c>
      <c r="C2" s="151"/>
      <c r="D2" s="151"/>
      <c r="E2" s="60"/>
      <c r="F2" s="60"/>
      <c r="G2" s="60"/>
      <c r="H2" s="60"/>
      <c r="I2" s="60"/>
    </row>
    <row r="3" spans="1:24" s="58" customFormat="1" ht="36" customHeight="1" x14ac:dyDescent="0.25">
      <c r="A3" s="61" t="s">
        <v>96</v>
      </c>
      <c r="B3" s="62" t="s">
        <v>3</v>
      </c>
      <c r="C3" s="63">
        <v>45058</v>
      </c>
      <c r="D3" s="62" t="s">
        <v>4</v>
      </c>
      <c r="E3" s="63">
        <v>45088</v>
      </c>
      <c r="F3" s="64"/>
    </row>
    <row r="4" spans="1:24" s="58" customFormat="1" ht="18.75" thickBot="1" x14ac:dyDescent="0.3">
      <c r="A4" s="65"/>
      <c r="B4" s="65"/>
      <c r="C4" s="65"/>
      <c r="D4" s="65"/>
      <c r="E4" s="65"/>
      <c r="F4" s="66"/>
      <c r="G4" s="66"/>
      <c r="H4" s="66"/>
      <c r="I4" s="65"/>
      <c r="J4" s="65"/>
      <c r="K4" s="65"/>
    </row>
    <row r="5" spans="1:24" s="58" customFormat="1" ht="18.600000000000001" customHeight="1" thickBot="1" x14ac:dyDescent="0.3">
      <c r="A5" s="152" t="s">
        <v>97</v>
      </c>
      <c r="B5" s="153"/>
      <c r="C5" s="153"/>
      <c r="D5" s="153"/>
      <c r="E5" s="153"/>
      <c r="F5" s="153"/>
      <c r="G5" s="153"/>
      <c r="H5" s="153"/>
      <c r="I5" s="153"/>
      <c r="J5" s="153"/>
      <c r="K5" s="153"/>
      <c r="L5" s="154"/>
    </row>
    <row r="6" spans="1:24" s="58" customFormat="1" ht="18" x14ac:dyDescent="0.25">
      <c r="A6" s="65"/>
      <c r="B6" s="65"/>
      <c r="C6" s="65"/>
      <c r="D6" s="65"/>
      <c r="E6" s="65"/>
      <c r="F6" s="66"/>
      <c r="G6" s="66"/>
      <c r="H6" s="66"/>
      <c r="I6" s="65"/>
      <c r="J6" s="65"/>
      <c r="K6" s="65"/>
      <c r="L6" s="67"/>
    </row>
    <row r="7" spans="1:24" s="58" customFormat="1" ht="18" x14ac:dyDescent="0.25">
      <c r="A7" s="155" t="s">
        <v>98</v>
      </c>
      <c r="B7" s="68" t="s">
        <v>6</v>
      </c>
      <c r="C7" s="68" t="s">
        <v>7</v>
      </c>
      <c r="D7" s="68" t="s">
        <v>6</v>
      </c>
      <c r="E7" s="68" t="s">
        <v>9</v>
      </c>
      <c r="F7" s="158" t="s">
        <v>99</v>
      </c>
      <c r="G7" s="159"/>
      <c r="H7" s="160"/>
      <c r="I7" s="161" t="s">
        <v>100</v>
      </c>
      <c r="J7" s="161" t="s">
        <v>101</v>
      </c>
      <c r="K7" s="164" t="s">
        <v>102</v>
      </c>
      <c r="L7" s="167" t="s">
        <v>13</v>
      </c>
      <c r="M7" s="69"/>
      <c r="N7" s="69"/>
      <c r="O7" s="69"/>
      <c r="P7" s="69"/>
      <c r="Q7" s="69"/>
      <c r="R7" s="69"/>
      <c r="S7" s="69"/>
      <c r="T7" s="69"/>
      <c r="U7" s="69"/>
      <c r="V7" s="69"/>
      <c r="W7" s="69"/>
      <c r="X7" s="69"/>
    </row>
    <row r="8" spans="1:24" s="58" customFormat="1" ht="18" x14ac:dyDescent="0.25">
      <c r="A8" s="156"/>
      <c r="B8" s="70" t="s">
        <v>14</v>
      </c>
      <c r="C8" s="70" t="s">
        <v>15</v>
      </c>
      <c r="D8" s="70" t="s">
        <v>15</v>
      </c>
      <c r="E8" s="70" t="s">
        <v>15</v>
      </c>
      <c r="F8" s="170" t="s">
        <v>103</v>
      </c>
      <c r="G8" s="171"/>
      <c r="H8" s="172"/>
      <c r="I8" s="162"/>
      <c r="J8" s="162"/>
      <c r="K8" s="165"/>
      <c r="L8" s="168"/>
      <c r="M8" s="69"/>
      <c r="N8" s="69"/>
      <c r="O8" s="69"/>
      <c r="P8" s="69"/>
      <c r="Q8" s="69"/>
      <c r="R8" s="69"/>
      <c r="S8" s="69"/>
      <c r="T8" s="69"/>
      <c r="U8" s="69"/>
      <c r="V8" s="69"/>
      <c r="W8" s="69"/>
      <c r="X8" s="69"/>
    </row>
    <row r="9" spans="1:24" s="58" customFormat="1" ht="17.45" customHeight="1" x14ac:dyDescent="0.25">
      <c r="A9" s="157"/>
      <c r="B9" s="71"/>
      <c r="C9" s="71" t="s">
        <v>18</v>
      </c>
      <c r="D9" s="71" t="s">
        <v>18</v>
      </c>
      <c r="E9" s="71" t="s">
        <v>18</v>
      </c>
      <c r="F9" s="173"/>
      <c r="G9" s="174"/>
      <c r="H9" s="175"/>
      <c r="I9" s="163"/>
      <c r="J9" s="163"/>
      <c r="K9" s="166"/>
      <c r="L9" s="169"/>
    </row>
    <row r="10" spans="1:24" s="58" customFormat="1" ht="18" x14ac:dyDescent="0.25">
      <c r="A10" s="72"/>
      <c r="B10" s="71"/>
      <c r="C10" s="71"/>
      <c r="D10" s="71"/>
      <c r="E10" s="71"/>
      <c r="F10" s="71"/>
      <c r="G10" s="71"/>
      <c r="H10" s="71"/>
      <c r="I10" s="71"/>
      <c r="J10" s="73"/>
      <c r="K10" s="74"/>
      <c r="L10" s="74"/>
    </row>
    <row r="11" spans="1:24" s="58" customFormat="1" ht="18.75" x14ac:dyDescent="0.3">
      <c r="A11" s="75">
        <v>45063</v>
      </c>
      <c r="B11" s="76" t="s">
        <v>27</v>
      </c>
      <c r="C11" s="77">
        <v>7</v>
      </c>
      <c r="D11" s="77">
        <v>1.17</v>
      </c>
      <c r="E11" s="77">
        <v>5.83</v>
      </c>
      <c r="F11" s="139" t="s">
        <v>185</v>
      </c>
      <c r="G11" s="140"/>
      <c r="H11" s="141"/>
      <c r="I11" s="81" t="s">
        <v>186</v>
      </c>
      <c r="J11" s="82" t="s">
        <v>187</v>
      </c>
      <c r="K11" s="83" t="s">
        <v>188</v>
      </c>
      <c r="L11" s="83" t="s">
        <v>109</v>
      </c>
      <c r="N11" s="58" t="b">
        <f>OR(F11&lt;100,LEN(F11)=2)</f>
        <v>0</v>
      </c>
      <c r="O11" s="58" t="b">
        <f>OR(G11&lt;1000,LEN(G11)=3)</f>
        <v>1</v>
      </c>
      <c r="P11" s="58" t="b">
        <f>IF(H11&lt;1000,TRUE)</f>
        <v>1</v>
      </c>
      <c r="Q11" s="58" t="e">
        <f>OR(#REF!&lt;100000,LEN(#REF!)=5)</f>
        <v>#REF!</v>
      </c>
    </row>
    <row r="12" spans="1:24" s="58" customFormat="1" ht="18.75" x14ac:dyDescent="0.3">
      <c r="A12" s="75">
        <v>45079</v>
      </c>
      <c r="B12" s="76" t="s">
        <v>27</v>
      </c>
      <c r="C12" s="77">
        <v>33.950000000000003</v>
      </c>
      <c r="D12" s="77">
        <v>5.66</v>
      </c>
      <c r="E12" s="77">
        <v>28.29</v>
      </c>
      <c r="F12" s="84"/>
      <c r="G12" s="86" t="s">
        <v>185</v>
      </c>
      <c r="H12" s="85"/>
      <c r="I12" s="81" t="s">
        <v>186</v>
      </c>
      <c r="J12" s="82" t="s">
        <v>189</v>
      </c>
      <c r="K12" s="83" t="s">
        <v>190</v>
      </c>
      <c r="L12" s="83" t="s">
        <v>109</v>
      </c>
    </row>
    <row r="13" spans="1:24" s="58" customFormat="1" ht="18.75" x14ac:dyDescent="0.3">
      <c r="A13" s="75"/>
      <c r="B13" s="76"/>
      <c r="C13" s="77"/>
      <c r="D13" s="77"/>
      <c r="E13" s="77"/>
      <c r="F13" s="84"/>
      <c r="G13" s="86"/>
      <c r="H13" s="85"/>
      <c r="I13" s="81"/>
      <c r="J13" s="82"/>
      <c r="K13" s="83"/>
      <c r="L13" s="83"/>
    </row>
    <row r="14" spans="1:24" s="58" customFormat="1" ht="18.75" x14ac:dyDescent="0.3">
      <c r="A14" s="75"/>
      <c r="B14" s="76"/>
      <c r="C14" s="77"/>
      <c r="D14" s="77"/>
      <c r="E14" s="77"/>
      <c r="F14" s="84"/>
      <c r="G14" s="86"/>
      <c r="H14" s="85"/>
      <c r="I14" s="81"/>
      <c r="J14" s="82"/>
      <c r="K14" s="83"/>
      <c r="L14" s="83"/>
    </row>
    <row r="15" spans="1:24" s="58" customFormat="1" ht="18.75" x14ac:dyDescent="0.3">
      <c r="A15" s="75"/>
      <c r="B15" s="76"/>
      <c r="C15" s="77"/>
      <c r="D15" s="77"/>
      <c r="E15" s="77"/>
      <c r="F15" s="84"/>
      <c r="G15" s="86"/>
      <c r="H15" s="85"/>
      <c r="I15" s="81"/>
      <c r="J15" s="82"/>
      <c r="K15" s="83"/>
      <c r="L15" s="83"/>
    </row>
    <row r="16" spans="1:24" s="58" customFormat="1" ht="18.75" x14ac:dyDescent="0.3">
      <c r="A16" s="75"/>
      <c r="B16" s="76"/>
      <c r="C16" s="77"/>
      <c r="D16" s="77"/>
      <c r="E16" s="77"/>
      <c r="F16" s="84"/>
      <c r="G16" s="86"/>
      <c r="H16" s="85"/>
      <c r="I16" s="81"/>
      <c r="J16" s="82"/>
      <c r="K16" s="83"/>
      <c r="L16" s="83"/>
    </row>
    <row r="17" spans="1:17" s="58" customFormat="1" ht="18.75" x14ac:dyDescent="0.3">
      <c r="A17" s="75"/>
      <c r="B17" s="76"/>
      <c r="C17" s="77"/>
      <c r="D17" s="77"/>
      <c r="E17" s="77"/>
      <c r="F17" s="84"/>
      <c r="G17" s="86"/>
      <c r="H17" s="85"/>
      <c r="I17" s="81"/>
      <c r="J17" s="82"/>
      <c r="K17" s="83"/>
      <c r="L17" s="83"/>
    </row>
    <row r="18" spans="1:17" s="58" customFormat="1" ht="18.75" x14ac:dyDescent="0.3">
      <c r="A18" s="75"/>
      <c r="B18" s="76"/>
      <c r="C18" s="77"/>
      <c r="D18" s="77"/>
      <c r="E18" s="77"/>
      <c r="F18" s="84"/>
      <c r="G18" s="86"/>
      <c r="H18" s="85"/>
      <c r="I18" s="81"/>
      <c r="J18" s="82"/>
      <c r="K18" s="83"/>
      <c r="L18" s="83"/>
    </row>
    <row r="19" spans="1:17" s="58" customFormat="1" ht="18.75" x14ac:dyDescent="0.3">
      <c r="A19" s="75"/>
      <c r="B19" s="76"/>
      <c r="C19" s="77"/>
      <c r="D19" s="77"/>
      <c r="E19" s="77"/>
      <c r="F19" s="84"/>
      <c r="G19" s="86"/>
      <c r="H19" s="85"/>
      <c r="I19" s="81"/>
      <c r="J19" s="82"/>
      <c r="K19" s="83"/>
      <c r="L19" s="83"/>
    </row>
    <row r="20" spans="1:17" s="58" customFormat="1" ht="18.75" x14ac:dyDescent="0.3">
      <c r="A20" s="75"/>
      <c r="B20" s="76"/>
      <c r="C20" s="77"/>
      <c r="D20" s="77"/>
      <c r="E20" s="77"/>
      <c r="F20" s="139"/>
      <c r="G20" s="140"/>
      <c r="H20" s="141"/>
      <c r="I20" s="81"/>
      <c r="J20" s="82"/>
      <c r="K20" s="83"/>
      <c r="L20" s="83"/>
      <c r="N20" s="58" t="b">
        <f>OR(F20&lt;100,LEN(F20)=2)</f>
        <v>1</v>
      </c>
      <c r="O20" s="58" t="b">
        <f>OR(G20&lt;1000,LEN(G20)=3)</f>
        <v>1</v>
      </c>
      <c r="P20" s="58" t="b">
        <f>IF(H20&lt;1000,TRUE)</f>
        <v>1</v>
      </c>
      <c r="Q20" s="58" t="e">
        <f>OR(#REF!&lt;100000,LEN(#REF!)=5)</f>
        <v>#REF!</v>
      </c>
    </row>
    <row r="21" spans="1:17" s="58" customFormat="1" ht="18.75" x14ac:dyDescent="0.3">
      <c r="A21" s="75"/>
      <c r="B21" s="76"/>
      <c r="C21" s="77"/>
      <c r="D21" s="77"/>
      <c r="E21" s="77"/>
      <c r="F21" s="139"/>
      <c r="G21" s="140"/>
      <c r="H21" s="141"/>
      <c r="I21" s="81"/>
      <c r="J21" s="82"/>
      <c r="K21" s="83"/>
      <c r="L21" s="83"/>
      <c r="N21" s="58" t="b">
        <f>OR(F21&lt;100,LEN(F21)=2)</f>
        <v>1</v>
      </c>
      <c r="O21" s="58" t="b">
        <f>OR(G21&lt;1000,LEN(G21)=3)</f>
        <v>1</v>
      </c>
      <c r="P21" s="58" t="b">
        <f>IF(H21&lt;1000,TRUE)</f>
        <v>1</v>
      </c>
      <c r="Q21" s="58" t="e">
        <f>OR(#REF!&lt;100000,LEN(#REF!)=5)</f>
        <v>#REF!</v>
      </c>
    </row>
    <row r="22" spans="1:17" s="58" customFormat="1" ht="18.75" thickBot="1" x14ac:dyDescent="0.3">
      <c r="A22" s="142" t="s">
        <v>104</v>
      </c>
      <c r="B22" s="143"/>
      <c r="C22" s="87">
        <f>SUM(C11:C21)</f>
        <v>40.950000000000003</v>
      </c>
      <c r="D22" s="87">
        <f>SUM(D11:D21)</f>
        <v>6.83</v>
      </c>
      <c r="E22" s="87">
        <f>SUM(E11:E21)</f>
        <v>34.119999999999997</v>
      </c>
      <c r="F22" s="144"/>
      <c r="G22" s="145"/>
      <c r="H22" s="146"/>
      <c r="I22" s="88"/>
      <c r="J22" s="89"/>
      <c r="K22" s="90"/>
      <c r="L22" s="91"/>
    </row>
    <row r="25" spans="1:17" s="92" customFormat="1" ht="15.75" x14ac:dyDescent="0.25">
      <c r="B25" s="147" t="s">
        <v>105</v>
      </c>
      <c r="C25" s="148"/>
    </row>
    <row r="26" spans="1:17" s="92" customFormat="1" ht="15" x14ac:dyDescent="0.2">
      <c r="B26" s="93" t="s">
        <v>24</v>
      </c>
      <c r="C26" s="94" t="s">
        <v>25</v>
      </c>
    </row>
    <row r="27" spans="1:17" s="92" customFormat="1" ht="15" x14ac:dyDescent="0.2">
      <c r="B27" s="93" t="s">
        <v>19</v>
      </c>
      <c r="C27" s="94" t="s">
        <v>26</v>
      </c>
    </row>
    <row r="28" spans="1:17" s="92" customFormat="1" ht="15" x14ac:dyDescent="0.2">
      <c r="B28" s="93" t="s">
        <v>27</v>
      </c>
      <c r="C28" s="94" t="s">
        <v>106</v>
      </c>
    </row>
    <row r="29" spans="1:17" s="92" customFormat="1" ht="15" x14ac:dyDescent="0.2">
      <c r="B29" s="93" t="s">
        <v>84</v>
      </c>
      <c r="C29" s="94" t="s">
        <v>107</v>
      </c>
    </row>
    <row r="30" spans="1:17" s="92" customFormat="1" ht="15" x14ac:dyDescent="0.2">
      <c r="B30" s="95" t="s">
        <v>21</v>
      </c>
      <c r="C30" s="96" t="s">
        <v>29</v>
      </c>
    </row>
    <row r="33" spans="2:3" x14ac:dyDescent="0.2">
      <c r="B33" s="149"/>
      <c r="C33" s="149"/>
    </row>
  </sheetData>
  <mergeCells count="17">
    <mergeCell ref="F21:H21"/>
    <mergeCell ref="A22:B22"/>
    <mergeCell ref="F22:H22"/>
    <mergeCell ref="B25:C25"/>
    <mergeCell ref="B33:C33"/>
    <mergeCell ref="F11:H11"/>
    <mergeCell ref="F20:H20"/>
    <mergeCell ref="B1:D1"/>
    <mergeCell ref="B2:D2"/>
    <mergeCell ref="A5:L5"/>
    <mergeCell ref="A7:A9"/>
    <mergeCell ref="F7:H7"/>
    <mergeCell ref="I7:I9"/>
    <mergeCell ref="J7:J9"/>
    <mergeCell ref="K7:K9"/>
    <mergeCell ref="L7:L9"/>
    <mergeCell ref="F8:H9"/>
  </mergeCells>
  <conditionalFormatting sqref="A11:A21">
    <cfRule type="expression" dxfId="90" priority="8" stopIfTrue="1">
      <formula>AND(NOT(ISBLANK(C11)),ISBLANK(A11))</formula>
    </cfRule>
  </conditionalFormatting>
  <conditionalFormatting sqref="B11:B21">
    <cfRule type="expression" dxfId="89" priority="7" stopIfTrue="1">
      <formula>AND(NOT(ISBLANK(C11)),ISBLANK(B11))</formula>
    </cfRule>
  </conditionalFormatting>
  <conditionalFormatting sqref="B1:D2">
    <cfRule type="expression" dxfId="88" priority="6" stopIfTrue="1">
      <formula>ISBLANK(B1)</formula>
    </cfRule>
  </conditionalFormatting>
  <conditionalFormatting sqref="C3">
    <cfRule type="expression" dxfId="87" priority="5" stopIfTrue="1">
      <formula>ISBLANK(C3)</formula>
    </cfRule>
  </conditionalFormatting>
  <conditionalFormatting sqref="E3">
    <cfRule type="expression" dxfId="86" priority="1" stopIfTrue="1">
      <formula>ISBLANK(E3)</formula>
    </cfRule>
  </conditionalFormatting>
  <conditionalFormatting sqref="I11:I21">
    <cfRule type="expression" priority="2" stopIfTrue="1">
      <formula>AND(SUM($N11:$R11)&gt;0,NOT(ISBLANK(I11)))</formula>
    </cfRule>
    <cfRule type="expression" dxfId="85" priority="3" stopIfTrue="1">
      <formula>SUM($N11:$R11)&gt;0</formula>
    </cfRule>
  </conditionalFormatting>
  <conditionalFormatting sqref="J11:L21">
    <cfRule type="expression" dxfId="84" priority="4" stopIfTrue="1">
      <formula>AND(NOT(ISBLANK($C11)),ISBLANK(J11))</formula>
    </cfRule>
  </conditionalFormatting>
  <dataValidations count="3">
    <dataValidation type="textLength" operator="lessThan" allowBlank="1" showInputMessage="1" showErrorMessage="1" sqref="B2:D2" xr:uid="{1234C3E5-070F-4736-9946-E183D91BE1E9}">
      <formula1>250</formula1>
    </dataValidation>
    <dataValidation type="date" allowBlank="1" showInputMessage="1" showErrorMessage="1" sqref="E3 C3" xr:uid="{51834468-225A-43FA-BEC3-A2231F8572D9}">
      <formula1>44938</formula1>
      <formula2>73031</formula2>
    </dataValidation>
    <dataValidation type="list" allowBlank="1" showInputMessage="1" showErrorMessage="1" sqref="B11:B21" xr:uid="{74B58053-A59F-4298-8700-AA4CF0A7B59B}">
      <formula1>$B$26:$B$30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Car Parking</vt:lpstr>
      <vt:lpstr>Civic Events</vt:lpstr>
      <vt:lpstr>Facilities</vt:lpstr>
      <vt:lpstr>Facilities 2</vt:lpstr>
      <vt:lpstr>Family Support</vt:lpstr>
      <vt:lpstr>Finance</vt:lpstr>
      <vt:lpstr>Greenspace</vt:lpstr>
      <vt:lpstr>Housing</vt:lpstr>
      <vt:lpstr>Housing 2</vt:lpstr>
      <vt:lpstr>JWS</vt:lpstr>
      <vt:lpstr>Housing 3</vt:lpstr>
      <vt:lpstr>HR</vt:lpstr>
      <vt:lpstr>JWS1</vt:lpstr>
      <vt:lpstr>JWS2</vt:lpstr>
      <vt:lpstr>Legal</vt:lpstr>
      <vt:lpstr>Theatre</vt:lpstr>
      <vt:lpstr>Theatre 2</vt:lpstr>
      <vt:lpstr>Example</vt:lpstr>
      <vt:lpstr>Sheet1</vt:lpstr>
    </vt:vector>
  </TitlesOfParts>
  <Manager/>
  <Company>SHBC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Hilda</dc:creator>
  <cp:keywords/>
  <dc:description/>
  <cp:lastModifiedBy>Michelle Smith</cp:lastModifiedBy>
  <cp:revision/>
  <dcterms:created xsi:type="dcterms:W3CDTF">2011-07-25T12:59:48Z</dcterms:created>
  <dcterms:modified xsi:type="dcterms:W3CDTF">2023-06-19T09:03:12Z</dcterms:modified>
  <cp:category/>
  <cp:contentStatus/>
</cp:coreProperties>
</file>