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threadedComments/threadedComment8.xml" ContentType="application/vnd.ms-excel.threadedcomments+xml"/>
  <Override PartName="/xl/comments10.xml" ContentType="application/vnd.openxmlformats-officedocument.spreadsheetml.comments+xml"/>
  <Override PartName="/xl/threadedComments/threadedComment9.xml" ContentType="application/vnd.ms-excel.threadedcomments+xml"/>
  <Override PartName="/xl/comments11.xml" ContentType="application/vnd.openxmlformats-officedocument.spreadsheetml.comments+xml"/>
  <Override PartName="/xl/threadedComments/threadedComment10.xml" ContentType="application/vnd.ms-excel.threadedcomments+xml"/>
  <Override PartName="/xl/comments12.xml" ContentType="application/vnd.openxmlformats-officedocument.spreadsheetml.comments+xml"/>
  <Override PartName="/xl/threadedComments/threadedComment11.xml" ContentType="application/vnd.ms-excel.threadedcomments+xml"/>
  <Override PartName="/xl/comments13.xml" ContentType="application/vnd.openxmlformats-officedocument.spreadsheetml.comments+xml"/>
  <Override PartName="/xl/threadedComments/threadedComment12.xml" ContentType="application/vnd.ms-excel.threadedcomments+xml"/>
  <Override PartName="/xl/comments14.xml" ContentType="application/vnd.openxmlformats-officedocument.spreadsheetml.comments+xml"/>
  <Override PartName="/xl/threadedComments/threadedComment13.xml" ContentType="application/vnd.ms-excel.threadedcomments+xml"/>
  <Override PartName="/xl/comments15.xml" ContentType="application/vnd.openxmlformats-officedocument.spreadsheetml.comments+xml"/>
  <Override PartName="/xl/threadedComments/threadedComment1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8_{7DED2899-3185-4668-832E-B10D03845907}" xr6:coauthVersionLast="47" xr6:coauthVersionMax="47" xr10:uidLastSave="{00000000-0000-0000-0000-000000000000}"/>
  <bookViews>
    <workbookView xWindow="-120" yWindow="-120" windowWidth="29040" windowHeight="15840" firstSheet="3" activeTab="14" xr2:uid="{00000000-000D-0000-FFFF-FFFF00000000}"/>
  </bookViews>
  <sheets>
    <sheet name="Drainage" sheetId="1" r:id="rId1"/>
    <sheet name="Facilities" sheetId="3" r:id="rId2"/>
    <sheet name="Housing" sheetId="4" r:id="rId3"/>
    <sheet name="Marketing" sheetId="5" r:id="rId4"/>
    <sheet name="Theatre" sheetId="6" r:id="rId5"/>
    <sheet name="Housing2" sheetId="7" r:id="rId6"/>
    <sheet name="Housing3" sheetId="8" r:id="rId7"/>
    <sheet name="Theatre2" sheetId="9" r:id="rId8"/>
    <sheet name="Legal" sheetId="10" r:id="rId9"/>
    <sheet name="Facilities2" sheetId="11" r:id="rId10"/>
    <sheet name="Greenspace" sheetId="12" r:id="rId11"/>
    <sheet name="JWS" sheetId="13" r:id="rId12"/>
    <sheet name="JWS2" sheetId="14" r:id="rId13"/>
    <sheet name="JWS3" sheetId="15" r:id="rId14"/>
    <sheet name="Strategic Mngmt" sheetId="17" r:id="rId15"/>
    <sheet name="Sheet2" sheetId="2"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7" l="1"/>
  <c r="D14" i="17"/>
  <c r="C14" i="17"/>
  <c r="Q11" i="17"/>
  <c r="P11" i="17"/>
  <c r="O11" i="17"/>
  <c r="N11" i="17"/>
  <c r="E15" i="15"/>
  <c r="D15" i="15"/>
  <c r="C15" i="15"/>
  <c r="E12" i="14" l="1"/>
  <c r="D12" i="14"/>
  <c r="C12" i="14"/>
  <c r="Q11" i="14"/>
  <c r="P11" i="14"/>
  <c r="O11" i="14"/>
  <c r="N11" i="14"/>
  <c r="E22" i="13"/>
  <c r="C22" i="13"/>
  <c r="Q21" i="13"/>
  <c r="P21" i="13"/>
  <c r="O21" i="13"/>
  <c r="N21" i="13"/>
  <c r="E19" i="13"/>
  <c r="D15" i="13"/>
  <c r="E13" i="13"/>
  <c r="D11" i="13"/>
  <c r="D22" i="13" s="1"/>
  <c r="E15" i="12" l="1"/>
  <c r="D15" i="12"/>
  <c r="C15" i="12"/>
  <c r="Q11" i="12"/>
  <c r="P11" i="12"/>
  <c r="O11" i="12"/>
  <c r="N11" i="12"/>
  <c r="E25" i="11"/>
  <c r="D25" i="11"/>
  <c r="C25" i="11"/>
  <c r="Q24" i="11"/>
  <c r="P24" i="11"/>
  <c r="O24" i="11"/>
  <c r="N24" i="11"/>
  <c r="Q20" i="11"/>
  <c r="P20" i="11"/>
  <c r="O20" i="11"/>
  <c r="N20" i="11"/>
  <c r="Q11" i="11"/>
  <c r="P11" i="11"/>
  <c r="O11" i="11"/>
  <c r="N11" i="11"/>
  <c r="E14" i="10"/>
  <c r="D14" i="10"/>
  <c r="C14" i="10"/>
  <c r="Q11" i="10"/>
  <c r="P11" i="10"/>
  <c r="O11" i="10"/>
  <c r="N11" i="10"/>
  <c r="F15" i="9" l="1"/>
  <c r="E15" i="9"/>
  <c r="D15" i="9"/>
  <c r="R11" i="9"/>
  <c r="Q11" i="9"/>
  <c r="P11" i="9"/>
  <c r="O11" i="9"/>
  <c r="E11" i="8"/>
  <c r="D11" i="8"/>
  <c r="C11" i="8"/>
  <c r="Q10" i="8"/>
  <c r="P10" i="8"/>
  <c r="O10" i="8"/>
  <c r="N10" i="8"/>
  <c r="E11" i="7"/>
  <c r="D11" i="7"/>
  <c r="C11" i="7"/>
  <c r="Q10" i="7"/>
  <c r="P10" i="7"/>
  <c r="O10" i="7"/>
  <c r="N10" i="7"/>
  <c r="E14" i="6"/>
  <c r="D14" i="6"/>
  <c r="C14" i="6"/>
  <c r="Q11" i="6"/>
  <c r="P11" i="6"/>
  <c r="O11" i="6"/>
  <c r="N11" i="6"/>
  <c r="E11" i="5"/>
  <c r="D11" i="5"/>
  <c r="C11" i="5"/>
  <c r="F13" i="4" l="1"/>
  <c r="D13" i="4"/>
  <c r="C13" i="4"/>
  <c r="S12" i="4"/>
  <c r="R12" i="4"/>
  <c r="Q12" i="4"/>
  <c r="P12" i="4"/>
  <c r="E14" i="3"/>
  <c r="D14" i="3"/>
  <c r="C14" i="3"/>
  <c r="Q11" i="3"/>
  <c r="P11" i="3"/>
  <c r="O11" i="3"/>
  <c r="N11" i="3"/>
  <c r="E13" i="1"/>
  <c r="D13" i="1"/>
  <c r="Q11" i="1"/>
  <c r="P11" i="1"/>
  <c r="O11" i="1"/>
  <c r="N11" i="1"/>
  <c r="C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tc={F6B11BB6-20F1-4B28-8CBA-EDDD02C52C75}</author>
    <author>tc={305643ED-F874-4228-A286-D80B12B8CD5E}</author>
    <author>tc={09082497-7E52-47A9-AABD-B3977F20D1B7}</author>
    <author>tc={4975F565-C250-4489-9F14-03CE486EB38E}</author>
    <author>tc={DD2A5E5E-DA52-498B-AFE2-F84C876D5631}</author>
    <author>tc={D0987B88-1A75-4567-BD4A-857BE80FC82A}</author>
    <author>tc={9BEC4A99-020A-47BB-A599-1FED9ABAE583}</author>
    <author>tc={0147F80B-86F4-468D-B7B7-28DCAC37BFA9}</author>
    <author>tc={B99EBD72-25B7-4362-9340-E2E76D3B2766}</author>
    <author>tc={03DAF830-08BA-44B8-BB26-538CCF1AC085}</author>
    <author>tc={1D5042A3-B839-4665-90FD-2637C44CDD50}</author>
    <author>tc={5CB9977E-1B62-48D9-BFAA-9BCC9E1BDE65}</author>
  </authors>
  <commentList>
    <comment ref="B1" authorId="0" shapeId="0" xr:uid="{F6B11BB6-20F1-4B28-8CBA-EDDD02C52C7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05643ED-F874-4228-A286-D80B12B8CD5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9082497-7E52-47A9-AABD-B3977F20D1B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975F565-C250-4489-9F14-03CE486EB38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D2A5E5E-DA52-498B-AFE2-F84C876D563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0987B88-1A75-4567-BD4A-857BE80FC82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BEC4A99-020A-47BB-A599-1FED9ABAE58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147F80B-86F4-468D-B7B7-28DCAC37BFA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B99EBD72-25B7-4362-9340-E2E76D3B276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3DAF830-08BA-44B8-BB26-538CCF1AC08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D5042A3-B839-4665-90FD-2637C44CDD5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5CB9977E-1B62-48D9-BFAA-9BCC9E1BDE6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tc={AD75E73E-F2FD-4A96-8718-C7575B9B030F}</author>
    <author>tc={03E647B2-FF65-445C-A751-FFF2C6013BDC}</author>
    <author>tc={5BDAAC67-2BB5-4BE0-A94F-E1F8B2609054}</author>
    <author>tc={E9F03635-9C49-4219-B423-9EEFBCE6568B}</author>
    <author>tc={D63DC057-25F9-40B8-9E17-D876397AC887}</author>
    <author>tc={B1AEE1F9-19FB-4E1A-8722-6F723ED49322}</author>
    <author>tc={57D596E2-0717-45DA-9EC0-AD32A095F6B9}</author>
    <author>tc={363DF95A-E49B-420B-9FF7-5A98B5161B42}</author>
    <author>tc={0C92E8FE-4F1F-4C78-BECA-C643BF7B1A17}</author>
    <author>tc={D4E42FC8-CCCA-45FC-AF2E-17C35F934394}</author>
    <author>tc={B92BD092-17F6-40B0-BC7D-949ABC9C5966}</author>
    <author>tc={A419D607-0EEF-4623-8EEB-BCE7E63FF72C}</author>
  </authors>
  <commentList>
    <comment ref="B1" authorId="0" shapeId="0" xr:uid="{AD75E73E-F2FD-4A96-8718-C7575B9B030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3E647B2-FF65-445C-A751-FFF2C6013BD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BDAAC67-2BB5-4BE0-A94F-E1F8B260905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9F03635-9C49-4219-B423-9EEFBCE6568B}">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63DC057-25F9-40B8-9E17-D876397AC88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1AEE1F9-19FB-4E1A-8722-6F723ED49322}">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57D596E2-0717-45DA-9EC0-AD32A095F6B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63DF95A-E49B-420B-9FF7-5A98B5161B4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C92E8FE-4F1F-4C78-BECA-C643BF7B1A1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D4E42FC8-CCCA-45FC-AF2E-17C35F93439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B92BD092-17F6-40B0-BC7D-949ABC9C5966}">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5" authorId="11" shapeId="0" xr:uid="{A419D607-0EEF-4623-8EEB-BCE7E63FF72C}">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tc={FE292E2B-AC7F-487F-BEE1-7BD8C2EED6AE}</author>
    <author>tc={D552183C-87C2-473F-8B1D-36212A67DFAF}</author>
    <author>tc={1CC07EA9-53DB-45AA-915B-1DD97DF979F7}</author>
    <author>tc={6D2B8E27-CAEB-435C-A02F-14F8BF9B962A}</author>
    <author>tc={49FE7A62-E4D7-44C5-A2ED-1E1D5924C743}</author>
    <author>tc={A0A11764-A814-4EF8-B3C7-C41996C93E4A}</author>
    <author>tc={67696C2F-B5E4-4F3A-96F9-7D27726461D6}</author>
    <author>tc={952C1093-B3CB-41AE-8875-2D36628490E1}</author>
    <author>tc={0575372E-9CAC-472F-975D-D4ACB431F9A2}</author>
    <author>tc={EE9A2F91-FED4-45F4-BC95-FD5AC8163ECB}</author>
    <author>tc={ADC7EA86-5A6E-45B3-8B80-57D60EDDD6D1}</author>
    <author>tc={BF332908-7BEF-4698-BC8C-23A73221CF7E}</author>
  </authors>
  <commentList>
    <comment ref="B1" authorId="0" shapeId="0" xr:uid="{FE292E2B-AC7F-487F-BEE1-7BD8C2EED6A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552183C-87C2-473F-8B1D-36212A67DFA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1CC07EA9-53DB-45AA-915B-1DD97DF979F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D2B8E27-CAEB-435C-A02F-14F8BF9B962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9FE7A62-E4D7-44C5-A2ED-1E1D5924C74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0A11764-A814-4EF8-B3C7-C41996C93E4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7696C2F-B5E4-4F3A-96F9-7D27726461D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52C1093-B3CB-41AE-8875-2D36628490E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575372E-9CAC-472F-975D-D4ACB431F9A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E9A2F91-FED4-45F4-BC95-FD5AC8163EC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DC7EA86-5A6E-45B3-8B80-57D60EDDD6D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5" authorId="11" shapeId="0" xr:uid="{BF332908-7BEF-4698-BC8C-23A73221CF7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tc={54CEDA46-9951-47E2-AAE8-2739D93A7C5D}</author>
    <author>tc={B863D436-D8C8-4568-AF96-6E2259AE15F3}</author>
    <author>tc={DDEF13F1-DBD8-4D99-A553-BC235C58158F}</author>
    <author>tc={037223E5-870A-419E-A486-E796314B972D}</author>
    <author>tc={54E7B10C-787A-4034-9A5D-6723271803F9}</author>
    <author>tc={25239907-3B92-4A4A-B8FA-87C9F8213C58}</author>
    <author>tc={C45059E6-FA11-4434-B5F4-D6A2A6D59189}</author>
    <author>tc={AD28B046-A741-43E2-8669-1D94A56DB7E3}</author>
    <author>tc={1C7965E4-F670-4E7B-A230-966C171DFAC1}</author>
    <author>tc={9E4D2907-9A2B-4782-9C4B-2086C2B3B9C0}</author>
    <author>tc={2332AD88-3D14-41BC-A20F-98F84B20F865}</author>
    <author>tc={2E3ED781-3CD4-494D-B65A-C253D3A10409}</author>
  </authors>
  <commentList>
    <comment ref="B1" authorId="0" shapeId="0" xr:uid="{54CEDA46-9951-47E2-AAE8-2739D93A7C5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B863D436-D8C8-4568-AF96-6E2259AE15F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DEF13F1-DBD8-4D99-A553-BC235C58158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037223E5-870A-419E-A486-E796314B972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4E7B10C-787A-4034-9A5D-6723271803F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5239907-3B92-4A4A-B8FA-87C9F8213C5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45059E6-FA11-4434-B5F4-D6A2A6D5918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D28B046-A741-43E2-8669-1D94A56DB7E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C7965E4-F670-4E7B-A230-966C171DFAC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E4D2907-9A2B-4782-9C4B-2086C2B3B9C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332AD88-3D14-41BC-A20F-98F84B20F86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2E3ED781-3CD4-494D-B65A-C253D3A1040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tc={A1F30A91-2C54-47AB-8162-A556F8D8CBC3}</author>
    <author>tc={708C7D62-937C-42EF-B53A-FE360438B2FE}</author>
    <author>tc={D8D53327-C0D8-44D2-B41B-C754568A337E}</author>
    <author>tc={E2136D7E-C47B-49D0-9E6D-C3F4733ED368}</author>
    <author>tc={7A2C6E7B-12B2-438F-B129-E4C53F43A03A}</author>
    <author>tc={9E0A4FD8-D33B-41F8-984C-6E0FBD798AF1}</author>
    <author>tc={56BB4D1F-06C4-40BF-BDC2-F05A6247658D}</author>
    <author>tc={302E6DAF-5394-44FD-B279-978ABA161995}</author>
    <author>tc={A073E392-DB8F-4CE1-8FD3-014284A8A8A1}</author>
    <author>tc={A8DC7E22-CA0C-4297-9353-FF5E0E3054A7}</author>
    <author>tc={A20B1BAF-7536-4FBE-8DC1-37F3FC00DF2C}</author>
    <author>tc={AD17FDD1-270F-4897-B15E-747D1BE85545}</author>
  </authors>
  <commentList>
    <comment ref="B1" authorId="0" shapeId="0" xr:uid="{A1F30A91-2C54-47AB-8162-A556F8D8CBC3}">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08C7D62-937C-42EF-B53A-FE360438B2F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8D53327-C0D8-44D2-B41B-C754568A337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2136D7E-C47B-49D0-9E6D-C3F4733ED368}">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A2C6E7B-12B2-438F-B129-E4C53F43A03A}">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E0A4FD8-D33B-41F8-984C-6E0FBD798AF1}">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56BB4D1F-06C4-40BF-BDC2-F05A6247658D}">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02E6DAF-5394-44FD-B279-978ABA16199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073E392-DB8F-4CE1-8FD3-014284A8A8A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8DC7E22-CA0C-4297-9353-FF5E0E3054A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20B1BAF-7536-4FBE-8DC1-37F3FC00DF2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AD17FDD1-270F-4897-B15E-747D1BE8554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tc={CF19CF02-C398-4FB8-AEF2-92C3449ED694}</author>
    <author>tc={9417D4A3-130D-489C-870C-E486314DE71C}</author>
    <author>tc={AB628E68-19DD-4030-964F-F0E68C02114C}</author>
    <author>tc={3FD4545C-688C-4508-917D-42FC74A1A9D1}</author>
    <author>tc={A20B194D-E087-4412-852C-71F89DF390E6}</author>
    <author>tc={60727D13-86CA-425A-B46C-321EF0B336EA}</author>
    <author>tc={63FFC63C-AA10-4239-863F-84BDD9B4F566}</author>
    <author>tc={1C2256C4-907A-4286-B208-3E7A4539C7D0}</author>
    <author>tc={E5687791-6C21-40DA-BC08-34111945F700}</author>
    <author>tc={45B3EC3B-1114-45FC-994A-4124A2B0BF55}</author>
    <author>tc={2C8C7AF1-4600-428C-A6AA-DE459782DD8D}</author>
    <author>tc={5C871C58-282C-4354-A6B5-8010510FDC7F}</author>
  </authors>
  <commentList>
    <comment ref="B1" authorId="0" shapeId="0" xr:uid="{CF19CF02-C398-4FB8-AEF2-92C3449ED694}">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417D4A3-130D-489C-870C-E486314DE71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B628E68-19DD-4030-964F-F0E68C02114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FD4545C-688C-4508-917D-42FC74A1A9D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A20B194D-E087-4412-852C-71F89DF390E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0727D13-86CA-425A-B46C-321EF0B336E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3FFC63C-AA10-4239-863F-84BDD9B4F56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C2256C4-907A-4286-B208-3E7A4539C7D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5687791-6C21-40DA-BC08-34111945F700}">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5B3EC3B-1114-45FC-994A-4124A2B0BF5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C8C7AF1-4600-428C-A6AA-DE459782DD8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5" authorId="11" shapeId="0" xr:uid="{5C871C58-282C-4354-A6B5-8010510FDC7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tc={DC7F3AD6-3573-4BE0-A6B8-4C01F8DADC11}</author>
    <author>tc={1A7A785C-50E9-4E46-824A-04AC1D2536A5}</author>
    <author>tc={9B0BD59E-42E0-4511-B68B-5BD17E39B172}</author>
    <author>tc={1792D3B5-3358-44BD-9462-9FC2F4EA390C}</author>
    <author>tc={5BF6F5B5-A2F9-4218-8DB9-4717B1F6080D}</author>
    <author>tc={38FB6BED-4C2A-4153-A975-A9AD36C8944F}</author>
    <author>tc={70AB1692-7AFA-48C9-B3AC-9758BBE7F4BF}</author>
    <author>tc={7AAFE61E-3E6F-4DAF-B4CE-5FF26D480BE0}</author>
    <author>tc={A1D251A2-B542-41EB-94A2-20683942BACC}</author>
    <author>tc={757E3951-3959-476D-BEB7-FBBD89DCF72C}</author>
    <author>tc={7D2EE0A1-D813-48C4-AD49-FB9683A9A9B9}</author>
    <author>tc={7BF9395B-480E-4089-BE99-D5B0379BE68B}</author>
    <author>tc={D5D8449D-7F34-498B-8FB3-361D3FF27255}</author>
    <author>tc={E43ACA89-CE6D-40F8-90F9-20F9856CE829}</author>
  </authors>
  <commentList>
    <comment ref="B1" authorId="0" shapeId="0" xr:uid="{DC7F3AD6-3573-4BE0-A6B8-4C01F8DADC1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A7A785C-50E9-4E46-824A-04AC1D2536A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9B0BD59E-42E0-4511-B68B-5BD17E39B17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792D3B5-3358-44BD-9462-9FC2F4EA390C}">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BF6F5B5-A2F9-4218-8DB9-4717B1F6080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8FB6BED-4C2A-4153-A975-A9AD36C8944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0AB1692-7AFA-48C9-B3AC-9758BBE7F4B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AAFE61E-3E6F-4DAF-B4CE-5FF26D480BE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1D251A2-B542-41EB-94A2-20683942BACC}">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57E3951-3959-476D-BEB7-FBBD89DCF72C}">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D2EE0A1-D813-48C4-AD49-FB9683A9A9B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7BF9395B-480E-4089-BE99-D5B0379BE68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4" authorId="12" shapeId="0" xr:uid="{D5D8449D-7F34-498B-8FB3-361D3FF2725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4" authorId="13" shapeId="0" xr:uid="{E43ACA89-CE6D-40F8-90F9-20F9856CE82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tc={66421505-734A-442C-A344-715AFBFE8600}</author>
    <author>tc={86725327-C312-4347-957E-26FB16CC54E8}</author>
    <author>tc={4F3BE3B8-CBD8-4B20-B94A-0EF239CE5A1A}</author>
    <author>tc={6AF01AB3-FD3C-48E4-955B-24B7AF789FD6}</author>
    <author>tc={9C90B3F2-BADA-4634-A529-B046F6723DFF}</author>
    <author>tc={16AFBD2E-719F-40C8-89E2-2DDD0BBAA72F}</author>
    <author>tc={73B683A5-1CB8-43B8-9599-6FE64A10A23A}</author>
    <author>tc={15F85AE6-FDE2-4495-BCD6-CB242177AB94}</author>
    <author>tc={524A8A13-EE0A-4D5B-B3C9-31715FBE651C}</author>
    <author>tc={F19561D0-D9DF-4BAC-B7B8-B9D389611A6E}</author>
    <author>tc={41265F47-26F9-434E-AFA0-401908CAFB2D}</author>
    <author>tc={3C5A1F4F-0C10-4499-A50C-0476A4BF437F}</author>
  </authors>
  <commentList>
    <comment ref="B1" authorId="0" shapeId="0" xr:uid="{66421505-734A-442C-A344-715AFBFE860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86725327-C312-4347-957E-26FB16CC54E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F3BE3B8-CBD8-4B20-B94A-0EF239CE5A1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AF01AB3-FD3C-48E4-955B-24B7AF789FD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C90B3F2-BADA-4634-A529-B046F6723DF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6AFBD2E-719F-40C8-89E2-2DDD0BBAA72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3B683A5-1CB8-43B8-9599-6FE64A10A23A}">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5F85AE6-FDE2-4495-BCD6-CB242177AB9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24A8A13-EE0A-4D5B-B3C9-31715FBE651C}">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19561D0-D9DF-4BAC-B7B8-B9D389611A6E}">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1265F47-26F9-434E-AFA0-401908CAFB2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3C5A1F4F-0C10-4499-A50C-0476A4BF437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Michelle Smith</author>
  </authors>
  <commentList>
    <comment ref="C5" authorId="0" shapeId="0" xr:uid="{04212A0D-1425-4ED7-BB7C-2F59656E8A49}">
      <text>
        <r>
          <rPr>
            <b/>
            <sz val="9"/>
            <color indexed="81"/>
            <rFont val="Tahoma"/>
            <family val="2"/>
          </rPr>
          <t>Michelle Smith:</t>
        </r>
        <r>
          <rPr>
            <sz val="9"/>
            <color indexed="81"/>
            <rFont val="Tahoma"/>
            <family val="2"/>
          </rPr>
          <t xml:space="preserve">
11th of the month (Natwest); 12th of the month (Barclaycard)</t>
        </r>
      </text>
    </comment>
    <comment ref="E5" authorId="0" shapeId="0" xr:uid="{C5570295-63C2-4EAC-ABA7-B43EFADD4C94}">
      <text>
        <r>
          <rPr>
            <b/>
            <sz val="9"/>
            <color indexed="81"/>
            <rFont val="Tahoma"/>
            <family val="2"/>
          </rPr>
          <t>Michelle Smith:</t>
        </r>
        <r>
          <rPr>
            <sz val="9"/>
            <color indexed="81"/>
            <rFont val="Tahoma"/>
            <family val="2"/>
          </rPr>
          <t xml:space="preserve">
10th of the month (Natwest); 11th of the month (Barclaycard)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tc={B8C38EE2-9C31-4B06-B49E-425B692B2E68}</author>
    <author>tc={C184A56E-D694-48AC-8075-2118B3AC01F9}</author>
    <author>tc={6BF58587-B6BB-401A-AE85-227F67FB2027}</author>
    <author>tc={15A6D64A-B11F-4BF0-8342-781AC8DB66DE}</author>
    <author>tc={EBBC6DFB-1A37-4147-ADF3-35CC124394F9}</author>
    <author>tc={68B5523E-BD52-4BA9-9F50-B9F59290CECC}</author>
    <author>tc={3C5D774C-FA6F-4721-A60C-CB50D9D36415}</author>
    <author>tc={A0B7C55C-3CB7-4490-8A30-B9B2BDE97DB8}</author>
    <author>tc={8F7DE58F-CC2A-424C-BED8-810D97DB99C0}</author>
    <author>tc={A9A78220-7B3E-415B-87CF-6421B4007580}</author>
    <author>tc={41EC5025-A8D0-4B19-867E-A2559D29AB2F}</author>
    <author>tc={DB425DBA-B302-4952-A560-75868C6E637E}</author>
  </authors>
  <commentList>
    <comment ref="B1" authorId="0" shapeId="0" xr:uid="{B8C38EE2-9C31-4B06-B49E-425B692B2E68}">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C184A56E-D694-48AC-8075-2118B3AC01F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6BF58587-B6BB-401A-AE85-227F67FB202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5A6D64A-B11F-4BF0-8342-781AC8DB66D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BBC6DFB-1A37-4147-ADF3-35CC124394F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8B5523E-BD52-4BA9-9F50-B9F59290CEC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C5D774C-FA6F-4721-A60C-CB50D9D3641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0B7C55C-3CB7-4490-8A30-B9B2BDE97DB8}">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F7DE58F-CC2A-424C-BED8-810D97DB99C0}">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9A78220-7B3E-415B-87CF-6421B400758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1EC5025-A8D0-4B19-867E-A2559D29AB2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1" authorId="11" shapeId="0" xr:uid="{DB425DBA-B302-4952-A560-75868C6E637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tc={C077F1B5-D69B-40F6-B2BC-886FA751EF19}</author>
    <author>tc={F18AC330-602A-472F-989A-8CE4F5DCA415}</author>
    <author>tc={87260784-C2E1-4362-9092-46D163D30BD4}</author>
    <author>tc={FAB2F2A4-8B1C-486C-A993-000CC80C5C62}</author>
    <author>tc={6AF5F180-BB16-4DDC-B87A-4F0915833AB9}</author>
    <author>tc={41A83ADB-E5B2-4A7F-B5D7-CDD2C2245F5C}</author>
    <author>tc={D0C03712-BA87-4350-BE4B-FB0E4466953F}</author>
    <author>tc={B3C891AC-0AD7-42C7-8420-E30C8C47C09C}</author>
    <author>tc={954AF38A-1365-4AFA-B273-0B5A41CAD5C9}</author>
    <author>tc={BF54DAE7-4563-4F3E-8BC6-AB59D1EEC0D7}</author>
    <author>tc={42DB45DA-420F-4AD3-B97D-28264AB5EF4D}</author>
    <author>tc={D358DEFF-B297-4401-9D82-2751EE21A23A}</author>
  </authors>
  <commentList>
    <comment ref="B1" authorId="0" shapeId="0" xr:uid="{C077F1B5-D69B-40F6-B2BC-886FA751EF1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F18AC330-602A-472F-989A-8CE4F5DCA41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7260784-C2E1-4362-9092-46D163D30BD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AB2F2A4-8B1C-486C-A993-000CC80C5C6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AF5F180-BB16-4DDC-B87A-4F0915833AB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1A83ADB-E5B2-4A7F-B5D7-CDD2C2245F5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D0C03712-BA87-4350-BE4B-FB0E4466953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3C891AC-0AD7-42C7-8420-E30C8C47C09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54AF38A-1365-4AFA-B273-0B5A41CAD5C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F54DAE7-4563-4F3E-8BC6-AB59D1EEC0D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2DB45DA-420F-4AD3-B97D-28264AB5EF4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D358DEFF-B297-4401-9D82-2751EE21A23A}">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tc={B979E7BE-2C6D-4C71-BD0C-A9D95681B5F4}</author>
    <author>tc={E8A2D431-1C33-4D32-9F88-571DC70AC343}</author>
    <author>tc={894F29DC-0CD1-4EB6-9FE1-170961336538}</author>
    <author>tc={4AB17C1E-A776-41DC-9A77-43BFC1AF499D}</author>
    <author>tc={B8545772-DD1F-445C-92E9-B4C5F8B7C57F}</author>
    <author>tc={FBC7BD69-0055-4E5A-B24B-818EE30196F6}</author>
    <author>tc={4C8F91D3-131A-4456-BC09-2DD29E822718}</author>
    <author>tc={A742C9FE-9123-447F-BE50-A6F9A2F29B85}</author>
    <author>tc={F4453FF9-B497-4C95-A3AA-8094A0C2F32A}</author>
    <author>tc={4CAA3ABB-5A38-41CE-8635-1A53E0390426}</author>
    <author>tc={153C4331-FE9D-4EB6-81F9-84DFD4F9CE16}</author>
    <author>tc={4E3AA457-7C97-4CCF-87B9-985F54523840}</author>
  </authors>
  <commentList>
    <comment ref="B1" authorId="0" shapeId="0" xr:uid="{B979E7BE-2C6D-4C71-BD0C-A9D95681B5F4}">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8A2D431-1C33-4D32-9F88-571DC70AC34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94F29DC-0CD1-4EB6-9FE1-17096133653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AB17C1E-A776-41DC-9A77-43BFC1AF499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8545772-DD1F-445C-92E9-B4C5F8B7C57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BC7BD69-0055-4E5A-B24B-818EE30196F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4C8F91D3-131A-4456-BC09-2DD29E822718}">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742C9FE-9123-447F-BE50-A6F9A2F29B8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4453FF9-B497-4C95-A3AA-8094A0C2F32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CAA3ABB-5A38-41CE-8635-1A53E039042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53C4331-FE9D-4EB6-81F9-84DFD4F9CE16}">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1" authorId="11" shapeId="0" xr:uid="{4E3AA457-7C97-4CCF-87B9-985F54523840}">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tc={B93A4976-3093-42AC-9614-662948120AB9}</author>
    <author>tc={1928A691-59BA-4270-AF27-D25339489DF0}</author>
    <author>tc={C079F678-3B80-4F39-BB95-1EE632AE6633}</author>
    <author>tc={20923C0B-E15A-4055-BA6F-5FB1965E83A4}</author>
    <author>tc={59F9248E-8BA6-48B4-9DE9-528C95A2CDC8}</author>
    <author>tc={4C07C977-B85A-48EC-9141-C99D9801B56F}</author>
    <author>tc={C0150E1B-4C4B-4EB1-8DF9-2A9486C9E37F}</author>
    <author>tc={9B72820D-7B64-45EE-8689-88C1C7F14734}</author>
    <author>tc={BC105D08-8518-413C-B89C-20DA4CECAD4B}</author>
    <author>tc={A6FD7104-1143-49D0-A6E5-5CBF80B7D261}</author>
    <author>tc={DE8830DD-56B7-418A-B4EB-BDE63B4B09A7}</author>
    <author>tc={BFABE6BC-3BC4-43F8-B651-221C01C8D80B}</author>
  </authors>
  <commentList>
    <comment ref="B1" authorId="0" shapeId="0" xr:uid="{B93A4976-3093-42AC-9614-662948120AB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928A691-59BA-4270-AF27-D25339489DF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C079F678-3B80-4F39-BB95-1EE632AE6633}">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0923C0B-E15A-4055-BA6F-5FB1965E83A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9F9248E-8BA6-48B4-9DE9-528C95A2CDC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C07C977-B85A-48EC-9141-C99D9801B56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0150E1B-4C4B-4EB1-8DF9-2A9486C9E37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B72820D-7B64-45EE-8689-88C1C7F1473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BC105D08-8518-413C-B89C-20DA4CECAD4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6FD7104-1143-49D0-A6E5-5CBF80B7D26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E8830DD-56B7-418A-B4EB-BDE63B4B09A7}">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1" authorId="11" shapeId="0" xr:uid="{BFABE6BC-3BC4-43F8-B651-221C01C8D80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tc={BD9A7DC3-22DB-4FBD-9719-0EA30E7AC611}</author>
    <author>tc={F56204D1-A137-4912-AF9F-BA96EFFE60B6}</author>
    <author>tc={5A4A85C9-77DC-4719-A0DE-D46DF0639DE0}</author>
    <author>tc={2E1DC644-A3F9-4CEF-868D-5812BF78298D}</author>
    <author>tc={2FD9C6D1-1CDF-4875-BEC9-214FE9C951CF}</author>
    <author>tc={CD69C4DC-6E34-4656-BABA-A5EC2D9BA35E}</author>
    <author>tc={37A46AC8-F4CA-41F9-9EFC-4D3DC8210B1B}</author>
    <author>tc={B7C9E9FC-78A8-4986-9E1C-5545E1E7EC42}</author>
    <author>tc={C6E43B42-8BA6-4883-B8F7-818AC3611B50}</author>
    <author>tc={B1F3CF9A-3AA5-4D62-B15B-C5411D069C36}</author>
    <author>tc={B8700CBA-1534-4A6A-B362-78E9B2B034A2}</author>
  </authors>
  <commentList>
    <comment ref="C1" authorId="0" shapeId="0" xr:uid="{BD9A7DC3-22DB-4FBD-9719-0EA30E7AC61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F56204D1-A137-4912-AF9F-BA96EFFE60B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5A4A85C9-77DC-4719-A0DE-D46DF0639DE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2E1DC644-A3F9-4CEF-868D-5812BF78298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2FD9C6D1-1CDF-4875-BEC9-214FE9C951C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CD69C4DC-6E34-4656-BABA-A5EC2D9BA35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37A46AC8-F4CA-41F9-9EFC-4D3DC8210B1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B7C9E9FC-78A8-4986-9E1C-5545E1E7EC4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C6E43B42-8BA6-4883-B8F7-818AC3611B50}">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B1F3CF9A-3AA5-4D62-B15B-C5411D069C3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B8700CBA-1534-4A6A-B362-78E9B2B034A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tc={C3EBA5C5-9D43-47E3-B98C-AE2901D7F688}</author>
    <author>tc={16C50C0B-0F34-48F0-8270-5121EECEC3E8}</author>
    <author>tc={FF416257-6F50-4784-BD4E-ABB8A231150B}</author>
    <author>tc={98910A63-B68A-470B-8E89-7082D7820571}</author>
    <author>tc={201D8AB1-4319-4278-904D-CFB47F369AB6}</author>
    <author>tc={B94EC13C-6D60-4BCE-B302-0645A6679C75}</author>
    <author>tc={3490A36E-8E11-4B8F-9F64-DA2F12B60B96}</author>
    <author>tc={9CDC335E-41A6-4D19-A6FC-F1F493D459BC}</author>
    <author>tc={82E6C031-038A-47CC-B89F-8308F1BB0CD3}</author>
    <author>tc={E810BC44-FECA-40E4-954A-B331FAF963D2}</author>
    <author>tc={F7374700-063B-443B-8556-049F8CCE0C56}</author>
    <author>tc={EA2F452A-D88D-4BA0-960A-0FE4329B5FB5}</author>
  </authors>
  <commentList>
    <comment ref="B1" authorId="0" shapeId="0" xr:uid="{C3EBA5C5-9D43-47E3-B98C-AE2901D7F688}">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6C50C0B-0F34-48F0-8270-5121EECEC3E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FF416257-6F50-4784-BD4E-ABB8A231150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98910A63-B68A-470B-8E89-7082D782057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201D8AB1-4319-4278-904D-CFB47F369AB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94EC13C-6D60-4BCE-B302-0645A6679C7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490A36E-8E11-4B8F-9F64-DA2F12B60B9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CDC335E-41A6-4D19-A6FC-F1F493D459B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2E6C031-038A-47CC-B89F-8308F1BB0CD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810BC44-FECA-40E4-954A-B331FAF963D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7374700-063B-443B-8556-049F8CCE0C56}">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EA2F452A-D88D-4BA0-960A-0FE4329B5FB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<sst xmlns="http://schemas.openxmlformats.org/spreadsheetml/2006/main" count="922" uniqueCount="213">
  <si>
    <t>from:</t>
  </si>
  <si>
    <t>to:</t>
  </si>
  <si>
    <t>VAT</t>
  </si>
  <si>
    <t>Gross</t>
  </si>
  <si>
    <t>Net</t>
  </si>
  <si>
    <t>Merchant Category</t>
  </si>
  <si>
    <t>Code</t>
  </si>
  <si>
    <t>Amount</t>
  </si>
  <si>
    <t>£</t>
  </si>
  <si>
    <t>Z</t>
  </si>
  <si>
    <t>S</t>
  </si>
  <si>
    <t>E</t>
  </si>
  <si>
    <t>Exempt</t>
  </si>
  <si>
    <t>O</t>
  </si>
  <si>
    <t>Outside Scope</t>
  </si>
  <si>
    <t>Standard Rated</t>
  </si>
  <si>
    <t>Zero Rated</t>
  </si>
  <si>
    <t>Codes</t>
  </si>
  <si>
    <t>Natwest - Credit card</t>
  </si>
  <si>
    <t>Barclaycard - Procurement Card</t>
  </si>
  <si>
    <t>R</t>
  </si>
  <si>
    <t>Reduced rated</t>
  </si>
  <si>
    <t>Statement period</t>
  </si>
  <si>
    <t>Card Type:</t>
  </si>
  <si>
    <t>Cardholder:</t>
  </si>
  <si>
    <t>Description of the expenditure</t>
  </si>
  <si>
    <t>Made up of cost centre and detail code and optionally classification code (separated by a /)</t>
  </si>
  <si>
    <t>VAT codes</t>
  </si>
  <si>
    <t>General Ledger Code</t>
  </si>
  <si>
    <t>Please record details of all transactions made in the statement period and ensure they match the transactions on your statement (and the total amount agrees to the total on your statement)</t>
  </si>
  <si>
    <t>Total:</t>
  </si>
  <si>
    <t>Transaction date</t>
  </si>
  <si>
    <t>Merchant categories:</t>
  </si>
  <si>
    <t>Building services</t>
  </si>
  <si>
    <t>Building materials</t>
  </si>
  <si>
    <t>Estate and garden services</t>
  </si>
  <si>
    <t>Utilities and non-automotive fuel</t>
  </si>
  <si>
    <t>Telecommunications services</t>
  </si>
  <si>
    <t>Catering and catering supplies</t>
  </si>
  <si>
    <t>Cleaning services and supplies</t>
  </si>
  <si>
    <t>Training and educational</t>
  </si>
  <si>
    <t>Medical supplies and services</t>
  </si>
  <si>
    <t>Staff - temporary recruitment</t>
  </si>
  <si>
    <t>Business clothing and footwear</t>
  </si>
  <si>
    <t>Mail order / direct selling</t>
  </si>
  <si>
    <t>Personal services</t>
  </si>
  <si>
    <t>Freight and storage</t>
  </si>
  <si>
    <t>Professional services</t>
  </si>
  <si>
    <t>Financial services</t>
  </si>
  <si>
    <t>Clubs  / associations / organisations</t>
  </si>
  <si>
    <t>Statutory bodies</t>
  </si>
  <si>
    <t>Office stationery, equipment and supplies</t>
  </si>
  <si>
    <t>Computer equipment and services</t>
  </si>
  <si>
    <t>Print and advertising</t>
  </si>
  <si>
    <t>Books and periodicals</t>
  </si>
  <si>
    <t>Mail and courier services</t>
  </si>
  <si>
    <t>Miscellaneous industrial / commercial supplies</t>
  </si>
  <si>
    <t>Vehicles, servicing and spares</t>
  </si>
  <si>
    <t>Automotive fuel</t>
  </si>
  <si>
    <t>Travel - air/rail/road</t>
  </si>
  <si>
    <t>Auto rental</t>
  </si>
  <si>
    <t>Hotels and accomodation</t>
  </si>
  <si>
    <t>Restaurants and bars</t>
  </si>
  <si>
    <t>General retail and wholesale</t>
  </si>
  <si>
    <t>Leisure activities</t>
  </si>
  <si>
    <t>Miscellaneous / Other</t>
  </si>
  <si>
    <t>Supplier name</t>
  </si>
  <si>
    <t>SHBC Department  incurring the expenditure</t>
  </si>
  <si>
    <t>VAT codes:</t>
  </si>
  <si>
    <t>Standard rate (20%)</t>
  </si>
  <si>
    <t>Reduced rate (5%)</t>
  </si>
  <si>
    <t>Drainage</t>
  </si>
  <si>
    <t>Toolstation</t>
  </si>
  <si>
    <t>Selco</t>
  </si>
  <si>
    <t>Grass seed</t>
  </si>
  <si>
    <t>Democratic Services</t>
  </si>
  <si>
    <t>Stationery</t>
  </si>
  <si>
    <t>Paperstone</t>
  </si>
  <si>
    <t>Legal</t>
  </si>
  <si>
    <t>Ryman</t>
  </si>
  <si>
    <t>Contact Centre</t>
  </si>
  <si>
    <t>Postage</t>
  </si>
  <si>
    <t>Post Office</t>
  </si>
  <si>
    <t>CARD:</t>
  </si>
  <si>
    <t>USER:</t>
  </si>
  <si>
    <t xml:space="preserve">Dates Covered </t>
  </si>
  <si>
    <t xml:space="preserve">Date </t>
  </si>
  <si>
    <t>Manual VAT</t>
  </si>
  <si>
    <t>Account Code</t>
  </si>
  <si>
    <t xml:space="preserve">Department </t>
  </si>
  <si>
    <t>Description</t>
  </si>
  <si>
    <t>Supplier</t>
  </si>
  <si>
    <t xml:space="preserve">of </t>
  </si>
  <si>
    <t>Override</t>
  </si>
  <si>
    <t xml:space="preserve">incurring the </t>
  </si>
  <si>
    <t>Summary of the purpose of the expenditure</t>
  </si>
  <si>
    <t>e.g. computers, software etc</t>
  </si>
  <si>
    <t>Transaction</t>
  </si>
  <si>
    <t>S, E, Z, O</t>
  </si>
  <si>
    <t>CCentre</t>
  </si>
  <si>
    <t>ACode</t>
  </si>
  <si>
    <t>Classification</t>
  </si>
  <si>
    <t>expenditure</t>
  </si>
  <si>
    <t>11.4.23</t>
  </si>
  <si>
    <t>Housing</t>
  </si>
  <si>
    <t>Client Visit - coffee</t>
  </si>
  <si>
    <t>Gloster Pub</t>
  </si>
  <si>
    <t>Totals</t>
  </si>
  <si>
    <t>VAT indicators</t>
  </si>
  <si>
    <t>112 4207</t>
  </si>
  <si>
    <t>Theatre Marketing</t>
  </si>
  <si>
    <t>Event and show promotion</t>
  </si>
  <si>
    <t>Facebook</t>
  </si>
  <si>
    <t>114/4020</t>
  </si>
  <si>
    <t>Theatre</t>
  </si>
  <si>
    <t>Spotlight Subscription for Pantomime Casting</t>
  </si>
  <si>
    <t>Spotlight</t>
  </si>
  <si>
    <t>112/4207</t>
  </si>
  <si>
    <t>Facebook Advertising Charges</t>
  </si>
  <si>
    <t>Meta Business</t>
  </si>
  <si>
    <t>110/4400/11BAR</t>
  </si>
  <si>
    <t>Prosecco for Bar</t>
  </si>
  <si>
    <t>Tesco</t>
  </si>
  <si>
    <t>09.05.23</t>
  </si>
  <si>
    <t>370/4020/37030</t>
  </si>
  <si>
    <t>housing</t>
  </si>
  <si>
    <t>tea and coffee at new resident assessment</t>
  </si>
  <si>
    <t>keeley's high cross barister bar</t>
  </si>
  <si>
    <t>11.04.23</t>
  </si>
  <si>
    <t>Coffee's for meet with floating support client</t>
  </si>
  <si>
    <t>The Gloster</t>
  </si>
  <si>
    <t>Receipt</t>
  </si>
  <si>
    <t>Number</t>
  </si>
  <si>
    <t>Bins for Container storage</t>
  </si>
  <si>
    <t>B&amp;Q Tradepoint</t>
  </si>
  <si>
    <t>Toilet flush button</t>
  </si>
  <si>
    <t>Amazon</t>
  </si>
  <si>
    <t>Urinal valve</t>
  </si>
  <si>
    <t>Gentworks</t>
  </si>
  <si>
    <t>FRONT</t>
  </si>
  <si>
    <t>Monthly Spotify</t>
  </si>
  <si>
    <t>Spotify</t>
  </si>
  <si>
    <t>595  4209</t>
  </si>
  <si>
    <t>JWS</t>
  </si>
  <si>
    <t>court injunction fee</t>
  </si>
  <si>
    <t>MOJCTS</t>
  </si>
  <si>
    <t>court application fee</t>
  </si>
  <si>
    <t>Badges for Councillor Meet and Greet</t>
  </si>
  <si>
    <t>Amazon services ltd</t>
  </si>
  <si>
    <t>Facilities</t>
  </si>
  <si>
    <t xml:space="preserve">Red Seals for Legal documents </t>
  </si>
  <si>
    <t xml:space="preserve">Skip Hire </t>
  </si>
  <si>
    <t xml:space="preserve">Reliable Skip </t>
  </si>
  <si>
    <t xml:space="preserve">The Workshop </t>
  </si>
  <si>
    <t xml:space="preserve">Parts to repair toilet at The Workshop </t>
  </si>
  <si>
    <t>One shot Drain Unblocker</t>
  </si>
  <si>
    <t xml:space="preserve">Homecare Essentials </t>
  </si>
  <si>
    <t>Parts to repair toilet in SHH</t>
  </si>
  <si>
    <t>Screwfix</t>
  </si>
  <si>
    <t xml:space="preserve">Contact Centre </t>
  </si>
  <si>
    <t>Speech Bridge Bar for Main Reception</t>
  </si>
  <si>
    <t>Premier Farnell</t>
  </si>
  <si>
    <t>IN/OUT sign for Office door</t>
  </si>
  <si>
    <t>Black Kick plate for Balcony Door</t>
  </si>
  <si>
    <t xml:space="preserve">Architectural Hardware </t>
  </si>
  <si>
    <t xml:space="preserve">New Fire Signs </t>
  </si>
  <si>
    <t>UK Safety Store</t>
  </si>
  <si>
    <t>Post Room</t>
  </si>
  <si>
    <t>Signed For' post</t>
  </si>
  <si>
    <t>Furniture Clearance</t>
  </si>
  <si>
    <t>Rubbish Clear Away</t>
  </si>
  <si>
    <t>Environmental Health</t>
  </si>
  <si>
    <t xml:space="preserve">1 x pack of 6 Antibacterial Probe wipes </t>
  </si>
  <si>
    <t>Glanford Electronics Ltd</t>
  </si>
  <si>
    <t>Greenspace</t>
  </si>
  <si>
    <t>key ctting</t>
  </si>
  <si>
    <t>Timpsons</t>
  </si>
  <si>
    <t>00511</t>
  </si>
  <si>
    <t>Toilet roll</t>
  </si>
  <si>
    <t>Seldrum supplies</t>
  </si>
  <si>
    <t>00514</t>
  </si>
  <si>
    <t>JWS - SBM</t>
  </si>
  <si>
    <t>Brecknell PS Slimline Parcel and Shipping Scale 180kg</t>
  </si>
  <si>
    <t>Digital Scales Company</t>
  </si>
  <si>
    <t>JWS - Comms</t>
  </si>
  <si>
    <t>iStock monthly subscription</t>
  </si>
  <si>
    <t>iStock</t>
  </si>
  <si>
    <t>DHL - Monitor sent to Elena Sage</t>
  </si>
  <si>
    <t>DHL</t>
  </si>
  <si>
    <t>Amazon Basics Multi-purpose Copy Printer Paper, A4 80gsm, 5 Reams</t>
  </si>
  <si>
    <t>Oxford My Notes A5 Notebook, Hardcover Wirebound, Lined, 140 Pages In
Assorted Colours (Pack of 3)</t>
  </si>
  <si>
    <t>JWS contamination campaign - March 2023</t>
  </si>
  <si>
    <t>Boost Post "Please always recycle items loose - nothing…" - ongoing comms</t>
  </si>
  <si>
    <t>Postage (Phone case and screen protector to Kelly)</t>
  </si>
  <si>
    <t>Royal Mail</t>
  </si>
  <si>
    <t>JWS Projects</t>
  </si>
  <si>
    <t>To boost the advert for the Projects Officer post</t>
  </si>
  <si>
    <t>LinkedIn</t>
  </si>
  <si>
    <t>JWS Communications and Engagement</t>
  </si>
  <si>
    <t>Facebook Ads - Compost Bins Campaign</t>
  </si>
  <si>
    <t>JWS - Projects</t>
  </si>
  <si>
    <t>Car Hire</t>
  </si>
  <si>
    <t>Penny Car Hire</t>
  </si>
  <si>
    <t>Tyre replacement</t>
  </si>
  <si>
    <t xml:space="preserve">Formula one </t>
  </si>
  <si>
    <t>Fuel</t>
  </si>
  <si>
    <t>Egham Service Station</t>
  </si>
  <si>
    <t>Refreshments for Members Induction Day</t>
  </si>
  <si>
    <t>448/4020</t>
  </si>
  <si>
    <t>Strategic Management</t>
  </si>
  <si>
    <t>Bunting to decorate reception for Coronation</t>
  </si>
  <si>
    <t>448/4004</t>
  </si>
  <si>
    <t>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</si>
</sst>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19" x14ac:knownFonts="1">
    <font>
      <sz val="10"/>
      <name val="Arial"/>
    </font>
    <font>
      <b/>
      <sz val="10"/>
      <name val="Arial"/>
      <family val="2"/>
    </font>
    <font>
      <sz val="10"/>
      <name val="Arial"/>
      <family val="2"/>
    </font>
    <font>
      <sz val="10"/>
      <name val="Times New Roman"/>
    </font>
    <font>
      <b/>
      <sz val="12"/>
      <name val="Arial"/>
      <family val="2"/>
    </font>
    <font>
      <sz val="12"/>
      <name val="Arial"/>
      <family val="2"/>
    </font>
    <font>
      <b/>
      <sz val="14"/>
      <name val="Arial"/>
      <family val="2"/>
    </font>
    <font>
      <sz val="14"/>
      <name val="Arial"/>
      <family val="2"/>
    </font>
    <font>
      <sz val="14"/>
      <name val="Times New Roman"/>
      <family val="1"/>
    </font>
    <font>
      <b/>
      <sz val="9"/>
      <name val="Arial"/>
      <family val="2"/>
    </font>
    <font>
      <sz val="11"/>
      <name val="Arial"/>
      <family val="2"/>
    </font>
    <font>
      <sz val="9"/>
      <name val="Arial"/>
      <family val="2"/>
    </font>
    <font>
      <sz val="10"/>
      <name val="Times New Roman"/>
      <family val="1"/>
    </font>
    <font>
      <sz val="12"/>
      <name val="Times New Roman"/>
      <family val="1"/>
    </font>
    <font>
      <b/>
      <sz val="9"/>
      <color indexed="81"/>
      <name val="Tahoma"/>
      <family val="2"/>
    </font>
    <font>
      <sz val="9"/>
      <color indexed="81"/>
      <name val="Tahoma"/>
      <family val="2"/>
    </font>
    <font>
      <sz val="10"/>
      <color indexed="8"/>
      <name val="Arial"/>
      <family val="2"/>
    </font>
    <font>
      <sz val="12"/>
      <color indexed="8"/>
      <name val="Times New Roman"/>
      <family val="1"/>
    </font>
    <font>
      <sz val="9"/>
      <color indexed="81"/>
      <name val="Tahoma"/>
      <charset val="1"/>
    </font>
  </fonts>
  <fills count="8">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
      <patternFill patternType="solid">
        <fgColor rgb="FF92D050"/>
        <bgColor indexed="64"/>
      </patternFill>
    </fill>
    <fill>
      <patternFill patternType="solid">
        <fgColor theme="0"/>
        <bgColor indexed="64"/>
      </patternFill>
    </fill>
    <fill>
      <patternFill patternType="solid">
        <fgColor indexed="9"/>
        <bgColor auto="1"/>
      </patternFill>
    </fill>
    <fill>
      <patternFill patternType="solid">
        <fgColor rgb="FF92D050"/>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3" fillId="0" borderId="0"/>
    <xf numFmtId="0" fontId="12" fillId="0" borderId="0"/>
    <xf numFmtId="0" fontId="2" fillId="0" borderId="0"/>
  </cellStyleXfs>
  <cellXfs count="249">
    <xf numFmtId="0" fontId="0" fillId="0" borderId="0" xfId="0"/>
    <xf numFmtId="0" fontId="2" fillId="0" borderId="0" xfId="0" applyFont="1"/>
    <xf numFmtId="0" fontId="5" fillId="0" borderId="0" xfId="0" applyFont="1"/>
    <xf numFmtId="0" fontId="5" fillId="0" borderId="15" xfId="0" applyFont="1" applyBorder="1"/>
    <xf numFmtId="0" fontId="7" fillId="0" borderId="5" xfId="0" applyFont="1" applyBorder="1"/>
    <xf numFmtId="0" fontId="6" fillId="0" borderId="5" xfId="0" applyFont="1" applyBorder="1"/>
    <xf numFmtId="0" fontId="7" fillId="0" borderId="0" xfId="0" applyFont="1"/>
    <xf numFmtId="0" fontId="6" fillId="0" borderId="0" xfId="0" applyFont="1"/>
    <xf numFmtId="15" fontId="7" fillId="0" borderId="0" xfId="0" applyNumberFormat="1" applyFont="1"/>
    <xf numFmtId="0" fontId="6" fillId="0" borderId="9" xfId="0" applyFont="1" applyBorder="1" applyAlignment="1">
      <alignment horizontal="center"/>
    </xf>
    <xf numFmtId="0" fontId="7" fillId="0" borderId="0" xfId="0" applyFont="1" applyAlignment="1">
      <alignment horizontal="center"/>
    </xf>
    <xf numFmtId="0" fontId="6" fillId="0" borderId="14" xfId="0" applyFont="1" applyBorder="1" applyAlignment="1">
      <alignment horizontal="center"/>
    </xf>
    <xf numFmtId="0" fontId="7" fillId="0" borderId="20" xfId="0" applyFont="1" applyBorder="1" applyAlignment="1">
      <alignment horizontal="center"/>
    </xf>
    <xf numFmtId="0" fontId="7" fillId="0" borderId="20" xfId="0" applyFont="1" applyBorder="1"/>
    <xf numFmtId="0" fontId="7" fillId="0" borderId="15" xfId="0" applyFont="1" applyBorder="1"/>
    <xf numFmtId="0" fontId="7" fillId="0" borderId="22" xfId="0" applyFont="1" applyBorder="1"/>
    <xf numFmtId="14" fontId="7" fillId="0" borderId="23" xfId="0" applyNumberFormat="1" applyFont="1" applyBorder="1" applyProtection="1">
      <protection locked="0"/>
    </xf>
    <xf numFmtId="0" fontId="7" fillId="0" borderId="1" xfId="0" applyFont="1" applyBorder="1" applyAlignment="1" applyProtection="1">
      <alignment horizontal="center"/>
      <protection locked="0"/>
    </xf>
    <xf numFmtId="4" fontId="7" fillId="0" borderId="1" xfId="0" applyNumberFormat="1" applyFont="1" applyBorder="1"/>
    <xf numFmtId="165" fontId="8" fillId="0" borderId="1" xfId="1" applyNumberFormat="1" applyFont="1" applyBorder="1" applyAlignment="1">
      <alignment horizontal="center"/>
    </xf>
    <xf numFmtId="165" fontId="8" fillId="0" borderId="1" xfId="1" applyNumberFormat="1" applyFont="1" applyBorder="1" applyAlignment="1" applyProtection="1">
      <alignment horizontal="center"/>
      <protection locked="0"/>
    </xf>
    <xf numFmtId="165" fontId="8" fillId="0" borderId="1" xfId="1" applyNumberFormat="1" applyFont="1" applyBorder="1" applyAlignment="1" applyProtection="1">
      <alignment horizontal="left"/>
      <protection locked="0"/>
    </xf>
    <xf numFmtId="0" fontId="6" fillId="0" borderId="0" xfId="0" applyFont="1" applyAlignment="1">
      <alignment horizontal="center" wrapText="1"/>
    </xf>
    <xf numFmtId="1" fontId="7" fillId="0" borderId="2"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0" fontId="6" fillId="2" borderId="1" xfId="0" applyFont="1" applyFill="1" applyBorder="1"/>
    <xf numFmtId="0" fontId="6" fillId="2" borderId="7" xfId="0" applyFont="1" applyFill="1" applyBorder="1"/>
    <xf numFmtId="0" fontId="6" fillId="0" borderId="16" xfId="0" applyFont="1" applyBorder="1" applyAlignment="1">
      <alignment horizontal="center" wrapText="1"/>
    </xf>
    <xf numFmtId="0" fontId="6" fillId="0" borderId="6" xfId="0" applyFont="1" applyBorder="1" applyAlignment="1">
      <alignment horizontal="center" wrapText="1"/>
    </xf>
    <xf numFmtId="0" fontId="7" fillId="0" borderId="18" xfId="0" applyFont="1" applyBorder="1"/>
    <xf numFmtId="0" fontId="7" fillId="0" borderId="13" xfId="0" applyFont="1" applyBorder="1"/>
    <xf numFmtId="0" fontId="7" fillId="0" borderId="17" xfId="0" applyFont="1" applyBorder="1"/>
    <xf numFmtId="0" fontId="5" fillId="0" borderId="18" xfId="0" applyFont="1" applyBorder="1"/>
    <xf numFmtId="0" fontId="5" fillId="0" borderId="13" xfId="0" applyFont="1" applyBorder="1"/>
    <xf numFmtId="0" fontId="5" fillId="0" borderId="17" xfId="0" applyFont="1" applyBorder="1"/>
    <xf numFmtId="0" fontId="6" fillId="2" borderId="9" xfId="0" applyFont="1" applyFill="1" applyBorder="1" applyAlignment="1">
      <alignment horizontal="center" wrapText="1"/>
    </xf>
    <xf numFmtId="0" fontId="6" fillId="2" borderId="11" xfId="0" applyFont="1" applyFill="1" applyBorder="1" applyAlignment="1">
      <alignment horizontal="right"/>
    </xf>
    <xf numFmtId="164" fontId="6" fillId="2" borderId="9" xfId="0" applyNumberFormat="1" applyFont="1" applyFill="1" applyBorder="1" applyAlignment="1" applyProtection="1">
      <alignment horizontal="center"/>
      <protection locked="0"/>
    </xf>
    <xf numFmtId="0" fontId="7" fillId="3" borderId="26" xfId="0" applyFont="1" applyFill="1" applyBorder="1"/>
    <xf numFmtId="0" fontId="7" fillId="3" borderId="26" xfId="0" applyFont="1" applyFill="1" applyBorder="1" applyAlignment="1">
      <alignment horizontal="left"/>
    </xf>
    <xf numFmtId="0" fontId="7" fillId="3" borderId="27" xfId="0" applyFont="1" applyFill="1" applyBorder="1" applyAlignment="1">
      <alignment horizontal="left"/>
    </xf>
    <xf numFmtId="0" fontId="7" fillId="3" borderId="28" xfId="0" applyFont="1" applyFill="1" applyBorder="1" applyAlignment="1">
      <alignment horizontal="left"/>
    </xf>
    <xf numFmtId="4" fontId="6" fillId="4" borderId="26" xfId="0" applyNumberFormat="1" applyFont="1" applyFill="1" applyBorder="1"/>
    <xf numFmtId="14" fontId="7" fillId="0" borderId="23" xfId="0" applyNumberFormat="1" applyFont="1" applyBorder="1" applyAlignment="1" applyProtection="1">
      <alignment horizontal="center"/>
      <protection locked="0"/>
    </xf>
    <xf numFmtId="4" fontId="7" fillId="0" borderId="1" xfId="0" applyNumberFormat="1" applyFont="1" applyBorder="1" applyAlignment="1">
      <alignment horizontal="center"/>
    </xf>
    <xf numFmtId="0" fontId="1" fillId="0" borderId="1" xfId="0" applyFont="1" applyBorder="1"/>
    <xf numFmtId="0" fontId="0" fillId="0" borderId="5" xfId="0" applyBorder="1"/>
    <xf numFmtId="0" fontId="1" fillId="0" borderId="5" xfId="0" applyFont="1" applyBorder="1"/>
    <xf numFmtId="0" fontId="1" fillId="0" borderId="33" xfId="0" applyFont="1" applyBorder="1"/>
    <xf numFmtId="0" fontId="0" fillId="0" borderId="34" xfId="0" applyBorder="1"/>
    <xf numFmtId="0" fontId="0" fillId="0" borderId="6" xfId="0" applyBorder="1"/>
    <xf numFmtId="0" fontId="1" fillId="0" borderId="7" xfId="0" applyFont="1" applyBorder="1"/>
    <xf numFmtId="0" fontId="1" fillId="0" borderId="0" xfId="0" applyFont="1"/>
    <xf numFmtId="0" fontId="1" fillId="0" borderId="1" xfId="0" applyFont="1" applyBorder="1" applyAlignment="1">
      <alignment horizontal="center" wrapText="1"/>
    </xf>
    <xf numFmtId="0" fontId="1" fillId="0" borderId="3" xfId="0" applyFont="1" applyBorder="1" applyAlignment="1">
      <alignment horizontal="right"/>
    </xf>
    <xf numFmtId="164" fontId="1" fillId="0" borderId="1" xfId="0" applyNumberFormat="1" applyFont="1" applyBorder="1" applyAlignment="1" applyProtection="1">
      <alignment horizontal="center"/>
      <protection locked="0"/>
    </xf>
    <xf numFmtId="164" fontId="1" fillId="0" borderId="1" xfId="0" applyNumberFormat="1" applyFont="1" applyBorder="1" applyAlignment="1">
      <alignment horizontal="right"/>
    </xf>
    <xf numFmtId="15" fontId="2" fillId="0" borderId="0" xfId="0" applyNumberFormat="1"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0" fillId="0" borderId="0" xfId="0"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8" xfId="0" applyFont="1" applyBorder="1" applyAlignment="1">
      <alignment horizontal="center"/>
    </xf>
    <xf numFmtId="0" fontId="2" fillId="0" borderId="19" xfId="0" applyFont="1" applyBorder="1" applyAlignment="1">
      <alignment horizontal="center"/>
    </xf>
    <xf numFmtId="0" fontId="1" fillId="0" borderId="17" xfId="0" applyFont="1" applyBorder="1"/>
    <xf numFmtId="0" fontId="0" fillId="0" borderId="20" xfId="0" applyBorder="1" applyAlignment="1">
      <alignment horizontal="center"/>
    </xf>
    <xf numFmtId="0" fontId="11" fillId="0" borderId="20" xfId="0" applyFont="1" applyBorder="1" applyAlignment="1">
      <alignment horizontal="center"/>
    </xf>
    <xf numFmtId="0" fontId="1" fillId="0" borderId="20" xfId="0" applyFont="1" applyBorder="1" applyAlignment="1">
      <alignment horizontal="center"/>
    </xf>
    <xf numFmtId="0" fontId="0" fillId="0" borderId="20" xfId="0" applyBorder="1"/>
    <xf numFmtId="0" fontId="0" fillId="0" borderId="15" xfId="0" applyBorder="1"/>
    <xf numFmtId="0" fontId="0" fillId="0" borderId="21" xfId="0" applyBorder="1"/>
    <xf numFmtId="0" fontId="0" fillId="0" borderId="22" xfId="0" applyBorder="1"/>
    <xf numFmtId="14" fontId="2" fillId="0" borderId="23" xfId="0" applyNumberFormat="1" applyFont="1" applyBorder="1" applyProtection="1">
      <protection locked="0"/>
    </xf>
    <xf numFmtId="0" fontId="2" fillId="0" borderId="1" xfId="0" applyFont="1" applyBorder="1" applyAlignment="1" applyProtection="1">
      <alignment horizontal="center"/>
      <protection locked="0"/>
    </xf>
    <xf numFmtId="4" fontId="0" fillId="0" borderId="1" xfId="0" applyNumberFormat="1" applyBorder="1" applyProtection="1">
      <protection locked="0"/>
    </xf>
    <xf numFmtId="4" fontId="0" fillId="0" borderId="1" xfId="0" applyNumberFormat="1" applyBorder="1"/>
    <xf numFmtId="1" fontId="2" fillId="0" borderId="1" xfId="0" applyNumberFormat="1" applyFont="1" applyBorder="1"/>
    <xf numFmtId="165" fontId="13" fillId="0" borderId="1" xfId="2" applyNumberFormat="1" applyFont="1" applyBorder="1" applyAlignment="1">
      <alignment horizontal="center"/>
    </xf>
    <xf numFmtId="165" fontId="13" fillId="0" borderId="1" xfId="2" applyNumberFormat="1" applyFont="1" applyBorder="1" applyAlignment="1" applyProtection="1">
      <alignment horizontal="center"/>
      <protection locked="0"/>
    </xf>
    <xf numFmtId="165" fontId="13" fillId="0" borderId="1" xfId="2" applyNumberFormat="1" applyFont="1" applyBorder="1" applyAlignment="1" applyProtection="1">
      <alignment horizontal="left"/>
      <protection locked="0"/>
    </xf>
    <xf numFmtId="4" fontId="1" fillId="0" borderId="35" xfId="0" applyNumberFormat="1" applyFont="1" applyBorder="1"/>
    <xf numFmtId="1" fontId="1" fillId="0" borderId="35" xfId="0" applyNumberFormat="1" applyFont="1" applyBorder="1"/>
    <xf numFmtId="0" fontId="0" fillId="0" borderId="26" xfId="0" applyBorder="1"/>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18" xfId="0" applyBorder="1"/>
    <xf numFmtId="0" fontId="0" fillId="0" borderId="13" xfId="0" applyBorder="1"/>
    <xf numFmtId="4" fontId="0" fillId="0" borderId="0" xfId="0" applyNumberFormat="1"/>
    <xf numFmtId="0" fontId="0" fillId="0" borderId="17" xfId="0" applyBorder="1"/>
    <xf numFmtId="0" fontId="6" fillId="2" borderId="1" xfId="3" applyFont="1" applyFill="1" applyBorder="1"/>
    <xf numFmtId="0" fontId="7" fillId="0" borderId="5" xfId="3" applyFont="1" applyBorder="1"/>
    <xf numFmtId="0" fontId="6" fillId="0" borderId="5" xfId="3" applyFont="1" applyBorder="1"/>
    <xf numFmtId="0" fontId="7" fillId="0" borderId="0" xfId="3" applyFont="1"/>
    <xf numFmtId="0" fontId="6" fillId="2" borderId="7" xfId="3" applyFont="1" applyFill="1" applyBorder="1"/>
    <xf numFmtId="0" fontId="6" fillId="0" borderId="0" xfId="3" applyFont="1"/>
    <xf numFmtId="0" fontId="6" fillId="2" borderId="9" xfId="3" applyFont="1" applyFill="1" applyBorder="1" applyAlignment="1">
      <alignment horizontal="center" wrapText="1"/>
    </xf>
    <xf numFmtId="0" fontId="6" fillId="2" borderId="11" xfId="3" applyFont="1" applyFill="1" applyBorder="1" applyAlignment="1">
      <alignment horizontal="right"/>
    </xf>
    <xf numFmtId="164" fontId="6" fillId="2" borderId="9" xfId="3" applyNumberFormat="1" applyFont="1" applyFill="1" applyBorder="1" applyAlignment="1" applyProtection="1">
      <alignment horizontal="center"/>
      <protection locked="0"/>
    </xf>
    <xf numFmtId="15" fontId="7" fillId="0" borderId="0" xfId="3" applyNumberFormat="1" applyFont="1"/>
    <xf numFmtId="0" fontId="6" fillId="0" borderId="0" xfId="3" applyFont="1" applyAlignment="1">
      <alignment horizontal="center" wrapText="1"/>
    </xf>
    <xf numFmtId="0" fontId="6" fillId="0" borderId="16" xfId="3" applyFont="1" applyBorder="1" applyAlignment="1">
      <alignment horizontal="center" wrapText="1"/>
    </xf>
    <xf numFmtId="0" fontId="6" fillId="0" borderId="6" xfId="3" applyFont="1" applyBorder="1" applyAlignment="1">
      <alignment horizontal="center" wrapText="1"/>
    </xf>
    <xf numFmtId="0" fontId="6" fillId="0" borderId="9" xfId="3" applyFont="1" applyBorder="1" applyAlignment="1">
      <alignment horizontal="center"/>
    </xf>
    <xf numFmtId="0" fontId="7" fillId="0" borderId="0" xfId="3" applyFont="1" applyAlignment="1">
      <alignment horizontal="center"/>
    </xf>
    <xf numFmtId="0" fontId="6" fillId="0" borderId="14" xfId="3" applyFont="1" applyBorder="1" applyAlignment="1">
      <alignment horizontal="center"/>
    </xf>
    <xf numFmtId="0" fontId="7" fillId="0" borderId="20" xfId="3" applyFont="1" applyBorder="1" applyAlignment="1">
      <alignment horizontal="center"/>
    </xf>
    <xf numFmtId="14" fontId="7" fillId="0" borderId="23" xfId="3" applyNumberFormat="1" applyFont="1" applyBorder="1" applyProtection="1">
      <protection locked="0"/>
    </xf>
    <xf numFmtId="0" fontId="7" fillId="0" borderId="1" xfId="3" applyFont="1" applyBorder="1" applyAlignment="1" applyProtection="1">
      <alignment horizontal="center"/>
      <protection locked="0"/>
    </xf>
    <xf numFmtId="4" fontId="16" fillId="5" borderId="36" xfId="3" applyNumberFormat="1" applyFont="1" applyFill="1" applyBorder="1"/>
    <xf numFmtId="4" fontId="7" fillId="0" borderId="1" xfId="3" applyNumberFormat="1" applyFont="1" applyBorder="1"/>
    <xf numFmtId="165" fontId="17" fillId="6" borderId="36" xfId="3" applyNumberFormat="1" applyFont="1" applyFill="1" applyBorder="1" applyAlignment="1">
      <alignment horizontal="center"/>
    </xf>
    <xf numFmtId="165" fontId="17" fillId="6" borderId="36" xfId="3" applyNumberFormat="1" applyFont="1" applyFill="1" applyBorder="1" applyAlignment="1">
      <alignment horizontal="left"/>
    </xf>
    <xf numFmtId="165" fontId="8" fillId="0" borderId="1" xfId="2" applyNumberFormat="1" applyFont="1" applyBorder="1" applyAlignment="1" applyProtection="1">
      <alignment horizontal="left"/>
      <protection locked="0"/>
    </xf>
    <xf numFmtId="165" fontId="8" fillId="0" borderId="1" xfId="2" applyNumberFormat="1" applyFont="1" applyBorder="1" applyAlignment="1">
      <alignment horizontal="center"/>
    </xf>
    <xf numFmtId="165" fontId="8" fillId="0" borderId="1" xfId="2" applyNumberFormat="1" applyFont="1" applyBorder="1" applyAlignment="1" applyProtection="1">
      <alignment horizontal="center"/>
      <protection locked="0"/>
    </xf>
    <xf numFmtId="4" fontId="6" fillId="4" borderId="26" xfId="3" applyNumberFormat="1" applyFont="1" applyFill="1" applyBorder="1"/>
    <xf numFmtId="0" fontId="7" fillId="3" borderId="26" xfId="3" applyFont="1" applyFill="1" applyBorder="1"/>
    <xf numFmtId="0" fontId="7" fillId="3" borderId="26" xfId="3" applyFont="1" applyFill="1" applyBorder="1" applyAlignment="1">
      <alignment horizontal="left"/>
    </xf>
    <xf numFmtId="0" fontId="7" fillId="3" borderId="27" xfId="3" applyFont="1" applyFill="1" applyBorder="1" applyAlignment="1">
      <alignment horizontal="left"/>
    </xf>
    <xf numFmtId="0" fontId="7" fillId="3" borderId="28" xfId="3" applyFont="1" applyFill="1" applyBorder="1" applyAlignment="1">
      <alignment horizontal="left"/>
    </xf>
    <xf numFmtId="0" fontId="5" fillId="0" borderId="0" xfId="3" applyFont="1"/>
    <xf numFmtId="0" fontId="5" fillId="0" borderId="18" xfId="3" applyFont="1" applyBorder="1"/>
    <xf numFmtId="0" fontId="5" fillId="0" borderId="13" xfId="3" applyFont="1" applyBorder="1"/>
    <xf numFmtId="0" fontId="5" fillId="0" borderId="15" xfId="3" applyFont="1" applyBorder="1"/>
    <xf numFmtId="0" fontId="5" fillId="0" borderId="17" xfId="3" applyFont="1" applyBorder="1"/>
    <xf numFmtId="0" fontId="2" fillId="0" borderId="0" xfId="3"/>
    <xf numFmtId="0" fontId="4" fillId="0" borderId="8" xfId="0" applyFont="1" applyBorder="1"/>
    <xf numFmtId="0" fontId="4" fillId="0" borderId="13" xfId="0" applyFont="1" applyBorder="1"/>
    <xf numFmtId="0" fontId="0" fillId="7" borderId="0" xfId="0" applyFill="1"/>
    <xf numFmtId="0" fontId="2" fillId="0" borderId="0" xfId="0" applyFont="1" applyAlignment="1">
      <alignment horizontal="center"/>
    </xf>
    <xf numFmtId="1" fontId="7" fillId="0" borderId="4" xfId="0" quotePrefix="1" applyNumberFormat="1" applyFont="1" applyBorder="1" applyAlignment="1">
      <alignment horizontal="center"/>
    </xf>
    <xf numFmtId="165" fontId="8" fillId="0" borderId="1" xfId="1" quotePrefix="1" applyNumberFormat="1" applyFont="1" applyBorder="1" applyAlignment="1" applyProtection="1">
      <alignment horizontal="center"/>
      <protection locked="0"/>
    </xf>
    <xf numFmtId="0" fontId="7" fillId="0" borderId="2" xfId="0" applyFont="1" applyBorder="1"/>
    <xf numFmtId="0" fontId="7" fillId="0" borderId="3" xfId="0" applyFont="1" applyBorder="1"/>
    <xf numFmtId="0" fontId="7" fillId="0" borderId="4" xfId="0" quotePrefix="1" applyFont="1" applyBorder="1"/>
    <xf numFmtId="0" fontId="7" fillId="0" borderId="2" xfId="0" applyFont="1" applyBorder="1" applyAlignment="1">
      <alignment horizontal="center"/>
    </xf>
    <xf numFmtId="1" fontId="7" fillId="0" borderId="2" xfId="0" applyNumberFormat="1" applyFont="1" applyBorder="1"/>
    <xf numFmtId="1" fontId="7" fillId="0" borderId="3" xfId="0" applyNumberFormat="1" applyFont="1" applyBorder="1"/>
    <xf numFmtId="1" fontId="7" fillId="0" borderId="4" xfId="0" applyNumberFormat="1" applyFont="1" applyBorder="1"/>
    <xf numFmtId="0" fontId="2" fillId="0" borderId="0" xfId="3" applyAlignment="1">
      <alignment horizontal="left"/>
    </xf>
    <xf numFmtId="165" fontId="8" fillId="0" borderId="1" xfId="2" applyNumberFormat="1" applyFont="1" applyBorder="1" applyAlignment="1" applyProtection="1">
      <alignment horizontal="center" wrapText="1"/>
      <protection locked="0"/>
    </xf>
    <xf numFmtId="165" fontId="8" fillId="0" borderId="37" xfId="2" applyNumberFormat="1" applyFont="1" applyBorder="1" applyAlignment="1" applyProtection="1">
      <alignment horizontal="left"/>
      <protection locked="0"/>
    </xf>
    <xf numFmtId="0" fontId="4" fillId="0" borderId="10" xfId="0" applyFont="1" applyBorder="1" applyAlignment="1">
      <alignment horizontal="center"/>
    </xf>
    <xf numFmtId="0" fontId="4" fillId="0" borderId="8" xfId="0" applyFont="1" applyBorder="1" applyAlignment="1">
      <alignment horizontal="center"/>
    </xf>
    <xf numFmtId="0" fontId="1" fillId="0" borderId="0" xfId="0" applyFont="1" applyAlignment="1">
      <alignment horizontal="center"/>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4" borderId="24" xfId="0" applyFont="1" applyFill="1" applyBorder="1" applyAlignment="1">
      <alignment horizontal="center"/>
    </xf>
    <xf numFmtId="0" fontId="6" fillId="4" borderId="25" xfId="0" applyFont="1" applyFill="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 fontId="7" fillId="0" borderId="2"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1" fontId="7" fillId="3" borderId="27" xfId="0" applyNumberFormat="1" applyFont="1" applyFill="1" applyBorder="1" applyAlignment="1">
      <alignment horizontal="center"/>
    </xf>
    <xf numFmtId="1" fontId="7" fillId="3" borderId="29" xfId="0" applyNumberFormat="1" applyFont="1" applyFill="1" applyBorder="1" applyAlignment="1">
      <alignment horizontal="center"/>
    </xf>
    <xf numFmtId="1" fontId="7" fillId="3" borderId="25" xfId="0" applyNumberFormat="1" applyFont="1" applyFill="1" applyBorder="1" applyAlignment="1">
      <alignment horizontal="center"/>
    </xf>
    <xf numFmtId="0" fontId="6" fillId="0" borderId="30" xfId="0" applyFont="1" applyBorder="1" applyAlignment="1">
      <alignment horizont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 fillId="0" borderId="10" xfId="0" applyFont="1" applyBorder="1" applyAlignment="1">
      <alignment horizontal="center"/>
    </xf>
    <xf numFmtId="0" fontId="1" fillId="0" borderId="11" xfId="0" applyFont="1" applyBorder="1" applyAlignment="1">
      <alignment horizontal="center"/>
    </xf>
    <xf numFmtId="0" fontId="1" fillId="0" borderId="8"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0" xfId="3" applyFont="1" applyAlignment="1">
      <alignment horizontal="center"/>
    </xf>
    <xf numFmtId="1" fontId="7" fillId="0" borderId="2" xfId="3" applyNumberFormat="1" applyFont="1" applyBorder="1" applyAlignment="1">
      <alignment horizontal="left"/>
    </xf>
    <xf numFmtId="1" fontId="7" fillId="0" borderId="3" xfId="3" applyNumberFormat="1" applyFont="1" applyBorder="1" applyAlignment="1">
      <alignment horizontal="left"/>
    </xf>
    <xf numFmtId="1" fontId="7" fillId="0" borderId="4" xfId="3" applyNumberFormat="1" applyFont="1" applyBorder="1" applyAlignment="1">
      <alignment horizontal="left"/>
    </xf>
    <xf numFmtId="0" fontId="6" fillId="4" borderId="24" xfId="3" applyFont="1" applyFill="1" applyBorder="1" applyAlignment="1">
      <alignment horizontal="center"/>
    </xf>
    <xf numFmtId="0" fontId="6" fillId="4" borderId="25" xfId="3" applyFont="1" applyFill="1" applyBorder="1" applyAlignment="1">
      <alignment horizontal="center"/>
    </xf>
    <xf numFmtId="1" fontId="7" fillId="3" borderId="27" xfId="3" applyNumberFormat="1" applyFont="1" applyFill="1" applyBorder="1" applyAlignment="1">
      <alignment horizontal="center"/>
    </xf>
    <xf numFmtId="1" fontId="7" fillId="3" borderId="29" xfId="3" applyNumberFormat="1" applyFont="1" applyFill="1" applyBorder="1" applyAlignment="1">
      <alignment horizontal="center"/>
    </xf>
    <xf numFmtId="1" fontId="7" fillId="3" borderId="25" xfId="3" applyNumberFormat="1" applyFont="1" applyFill="1" applyBorder="1" applyAlignment="1">
      <alignment horizontal="center"/>
    </xf>
    <xf numFmtId="0" fontId="4" fillId="0" borderId="10" xfId="3" applyFont="1" applyBorder="1" applyAlignment="1">
      <alignment horizontal="center"/>
    </xf>
    <xf numFmtId="0" fontId="4" fillId="0" borderId="8" xfId="3" applyFont="1" applyBorder="1" applyAlignment="1">
      <alignment horizontal="center"/>
    </xf>
    <xf numFmtId="0" fontId="7" fillId="2" borderId="2" xfId="3" applyFont="1" applyFill="1" applyBorder="1" applyAlignment="1" applyProtection="1">
      <alignment horizontal="center"/>
      <protection locked="0"/>
    </xf>
    <xf numFmtId="0" fontId="7" fillId="2" borderId="3" xfId="3" applyFont="1" applyFill="1" applyBorder="1" applyAlignment="1" applyProtection="1">
      <alignment horizontal="center"/>
      <protection locked="0"/>
    </xf>
    <xf numFmtId="0" fontId="6" fillId="0" borderId="30" xfId="3" applyFont="1" applyBorder="1" applyAlignment="1">
      <alignment horizontal="center" wrapText="1"/>
    </xf>
    <xf numFmtId="0" fontId="6" fillId="0" borderId="31" xfId="3" applyFont="1" applyBorder="1" applyAlignment="1">
      <alignment horizontal="center" wrapText="1"/>
    </xf>
    <xf numFmtId="0" fontId="6" fillId="0" borderId="32" xfId="3" applyFont="1" applyBorder="1" applyAlignment="1">
      <alignment horizontal="center" wrapText="1"/>
    </xf>
    <xf numFmtId="0" fontId="6" fillId="0" borderId="8"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0" fontId="6" fillId="0" borderId="9"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18"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9" xfId="3" applyFont="1" applyBorder="1" applyAlignment="1">
      <alignment horizontal="center" vertical="center" wrapText="1"/>
    </xf>
    <xf numFmtId="0" fontId="6" fillId="0" borderId="2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7" xfId="3" applyFont="1" applyBorder="1" applyAlignment="1">
      <alignment horizontal="center" vertical="center" wrapText="1"/>
    </xf>
    <xf numFmtId="49" fontId="7" fillId="0" borderId="2" xfId="0" applyNumberFormat="1" applyFont="1" applyBorder="1" applyAlignment="1">
      <alignment horizontal="center"/>
    </xf>
    <xf numFmtId="49" fontId="7" fillId="0" borderId="3" xfId="0" applyNumberFormat="1" applyFont="1" applyBorder="1" applyAlignment="1">
      <alignment horizontal="center"/>
    </xf>
    <xf numFmtId="49" fontId="7" fillId="0" borderId="4" xfId="0" applyNumberFormat="1"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1" fontId="7" fillId="0" borderId="2" xfId="0" quotePrefix="1" applyNumberFormat="1" applyFont="1" applyBorder="1" applyAlignment="1">
      <alignment horizontal="left"/>
    </xf>
    <xf numFmtId="1" fontId="7" fillId="0" borderId="2" xfId="0" quotePrefix="1" applyNumberFormat="1" applyFont="1" applyBorder="1" applyAlignment="1">
      <alignment horizontal="center"/>
    </xf>
    <xf numFmtId="1" fontId="7" fillId="0" borderId="3" xfId="0" quotePrefix="1" applyNumberFormat="1" applyFont="1" applyBorder="1" applyAlignment="1">
      <alignment horizontal="center"/>
    </xf>
    <xf numFmtId="4" fontId="7" fillId="0" borderId="1" xfId="0" applyNumberFormat="1" applyFont="1" applyFill="1" applyBorder="1"/>
    <xf numFmtId="0" fontId="7" fillId="0" borderId="1" xfId="0" applyFont="1" applyFill="1" applyBorder="1" applyAlignment="1" applyProtection="1">
      <alignment horizontal="center"/>
      <protection locked="0"/>
    </xf>
    <xf numFmtId="14" fontId="7" fillId="0" borderId="23" xfId="0" applyNumberFormat="1" applyFont="1" applyFill="1" applyBorder="1" applyProtection="1">
      <protection locked="0"/>
    </xf>
    <xf numFmtId="1" fontId="7" fillId="0" borderId="2" xfId="0" applyNumberFormat="1" applyFont="1" applyFill="1" applyBorder="1" applyAlignment="1">
      <alignment horizontal="center"/>
    </xf>
    <xf numFmtId="1" fontId="7" fillId="0" borderId="3" xfId="0" applyNumberFormat="1" applyFont="1" applyFill="1" applyBorder="1" applyAlignment="1">
      <alignment horizontal="center"/>
    </xf>
    <xf numFmtId="1" fontId="7" fillId="0" borderId="4" xfId="0" applyNumberFormat="1" applyFont="1" applyFill="1" applyBorder="1" applyAlignment="1">
      <alignment horizontal="center"/>
    </xf>
    <xf numFmtId="165" fontId="8" fillId="0" borderId="1" xfId="1" applyNumberFormat="1" applyFont="1" applyFill="1" applyBorder="1" applyAlignment="1">
      <alignment horizontal="center"/>
    </xf>
    <xf numFmtId="165" fontId="8" fillId="0" borderId="1" xfId="1" applyNumberFormat="1" applyFont="1" applyFill="1" applyBorder="1" applyAlignment="1" applyProtection="1">
      <alignment horizontal="center"/>
      <protection locked="0"/>
    </xf>
    <xf numFmtId="165" fontId="8" fillId="0" borderId="1" xfId="1" applyNumberFormat="1" applyFont="1" applyFill="1" applyBorder="1" applyAlignment="1" applyProtection="1">
      <alignment horizontal="left"/>
      <protection locked="0"/>
    </xf>
    <xf numFmtId="0" fontId="7" fillId="0" borderId="0" xfId="0" applyFont="1" applyFill="1"/>
  </cellXfs>
  <cellStyles count="4">
    <cellStyle name="Normal" xfId="0" builtinId="0"/>
    <cellStyle name="Normal 2" xfId="3" xr:uid="{896573FC-CB54-43FD-A6DA-CD5022ED45CD}"/>
    <cellStyle name="Normal_Redistribution and journal forms.xls 2" xfId="1" xr:uid="{00000000-0005-0000-0000-000001000000}"/>
    <cellStyle name="Normal_Redistribution and journal forms.xls 2 2" xfId="2" xr:uid="{60E22101-999F-4727-8211-EBE86CDED67C}"/>
  </cellStyles>
  <dxfs count="140">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43"/>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Michelle Smith" id="{8BBC7423-9479-4811-B527-7FA77ABFBC33}"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8BBC7423-9479-4811-B527-7FA77ABFBC33}" id="{F6B11BB6-20F1-4B28-8CBA-EDDD02C52C75}">
    <text>Please select Natwest credit card or Barclaycard procurement card depending on the card type you hold</text>
  </threadedComment>
  <threadedComment ref="B2" dT="2023-01-16T10:17:14.71" personId="{8BBC7423-9479-4811-B527-7FA77ABFBC33}" id="{305643ED-F874-4228-A286-D80B12B8CD5E}">
    <text>Please enter your name</text>
  </threadedComment>
  <threadedComment ref="C3" dT="2023-01-16T10:13:18.86" personId="{8BBC7423-9479-4811-B527-7FA77ABFBC33}" id="{09082497-7E52-47A9-AABD-B3977F20D1B7}">
    <text>Natwest - Statement start date is 11th of the month; Barclaycards - Statement start date is 12th of the month</text>
  </threadedComment>
  <threadedComment ref="E3" dT="2023-01-16T10:13:18.86" personId="{8BBC7423-9479-4811-B527-7FA77ABFBC33}" id="{4975F565-C250-4489-9F14-03CE486EB38E}">
    <text>Natwest - Statement end date is 10th of the month; Barclaycards - Statement end date is 11th of the month</text>
  </threadedComment>
  <threadedComment ref="A7" dT="2023-01-16T10:46:01.83" personId="{8BBC7423-9479-4811-B527-7FA77ABFBC33}" id="{DD2A5E5E-DA52-498B-AFE2-F84C876D5631}">
    <text>Please enter date of transaction as per the date on your statement</text>
  </threadedComment>
  <threadedComment ref="F7" dT="2023-01-16T10:11:43.29" personId="{8BBC7423-9479-4811-B527-7FA77ABFBC33}" id="{D0987B88-1A75-4567-BD4A-857BE80FC82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9BEC4A99-020A-47BB-A599-1FED9ABAE583}">
    <text>Please select most appropriate category from dropdown list</text>
  </threadedComment>
  <threadedComment ref="B8" dT="2023-01-16T10:32:33.72" personId="{8BBC7423-9479-4811-B527-7FA77ABFBC33}" id="{0147F80B-86F4-468D-B7B7-28DCAC37BFA9}">
    <text>Please select VAT code - see key below for definition of each code</text>
  </threadedComment>
  <threadedComment ref="C8" dT="2023-01-16T10:44:38.41" personId="{8BBC7423-9479-4811-B527-7FA77ABFBC33}" id="{B99EBD72-25B7-4362-9340-E2E76D3B2766}">
    <text>Please enter same amount in Net and Gross amount columns if no VAT.  If there is VAT, please ensure net amount + VAT amount is equal to the Gross Amount</text>
  </threadedComment>
  <threadedComment ref="D8" dT="2023-01-16T10:45:06.89" personId="{8BBC7423-9479-4811-B527-7FA77ABFBC33}" id="{03DAF830-08BA-44B8-BB26-538CCF1AC085}">
    <text>Please enter amount if VAT code R or S is selected</text>
  </threadedComment>
  <threadedComment ref="E8" dT="2023-01-16T10:45:41.53" personId="{8BBC7423-9479-4811-B527-7FA77ABFBC33}" id="{1D5042A3-B839-4665-90FD-2637C44CDD50}">
    <text>Please enter net amount (this will be the same as the gross amount if the gross amount does not include any vat)</text>
  </threadedComment>
  <threadedComment ref="C13" dT="2023-01-16T10:48:37.32" personId="{8BBC7423-9479-4811-B527-7FA77ABFBC33}" id="{5CB9977E-1B62-48D9-BFAA-9BCC9E1BDE65}">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8BBC7423-9479-4811-B527-7FA77ABFBC33}" id="{FE292E2B-AC7F-487F-BEE1-7BD8C2EED6AE}">
    <text>Please select Natwest credit card or Barclaycard procurement card depending on the card type you hold</text>
  </threadedComment>
  <threadedComment ref="B2" dT="2023-01-16T10:17:14.71" personId="{8BBC7423-9479-4811-B527-7FA77ABFBC33}" id="{D552183C-87C2-473F-8B1D-36212A67DFAF}">
    <text>Please enter your name</text>
  </threadedComment>
  <threadedComment ref="C3" dT="2023-01-16T10:13:18.86" personId="{8BBC7423-9479-4811-B527-7FA77ABFBC33}" id="{1CC07EA9-53DB-45AA-915B-1DD97DF979F7}">
    <text>Natwest - Statement start date is 11th of the month; Barclaycards - Statement start date is 12th of the month</text>
  </threadedComment>
  <threadedComment ref="E3" dT="2023-01-16T10:13:18.86" personId="{8BBC7423-9479-4811-B527-7FA77ABFBC33}" id="{6D2B8E27-CAEB-435C-A02F-14F8BF9B962A}">
    <text>Natwest - Statement end date is 10th of the month; Barclaycards - Statement end date is 11th of the month</text>
  </threadedComment>
  <threadedComment ref="A7" dT="2023-01-16T10:46:01.83" personId="{8BBC7423-9479-4811-B527-7FA77ABFBC33}" id="{49FE7A62-E4D7-44C5-A2ED-1E1D5924C743}">
    <text>Please enter date of transaction as per the date on your statement</text>
  </threadedComment>
  <threadedComment ref="F7" dT="2023-01-16T10:11:43.29" personId="{8BBC7423-9479-4811-B527-7FA77ABFBC33}" id="{A0A11764-A814-4EF8-B3C7-C41996C93E4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67696C2F-B5E4-4F3A-96F9-7D27726461D6}">
    <text>Please select most appropriate category from dropdown list</text>
  </threadedComment>
  <threadedComment ref="B8" dT="2023-01-16T10:32:33.72" personId="{8BBC7423-9479-4811-B527-7FA77ABFBC33}" id="{952C1093-B3CB-41AE-8875-2D36628490E1}">
    <text>Please select VAT code - see key below for definition of each code</text>
  </threadedComment>
  <threadedComment ref="C8" dT="2023-01-16T10:44:38.41" personId="{8BBC7423-9479-4811-B527-7FA77ABFBC33}" id="{0575372E-9CAC-472F-975D-D4ACB431F9A2}">
    <text>Please enter same amount in Net and Gross amount columns if no VAT.  If there is VAT, please ensure net amount + VAT amount is equal to the Gross Amount</text>
  </threadedComment>
  <threadedComment ref="D8" dT="2023-01-16T10:45:06.89" personId="{8BBC7423-9479-4811-B527-7FA77ABFBC33}" id="{EE9A2F91-FED4-45F4-BC95-FD5AC8163ECB}">
    <text>Please enter amount if VAT code R or S is selected</text>
  </threadedComment>
  <threadedComment ref="E8" dT="2023-01-16T10:45:41.53" personId="{8BBC7423-9479-4811-B527-7FA77ABFBC33}" id="{ADC7EA86-5A6E-45B3-8B80-57D60EDDD6D1}">
    <text>Please enter net amount (this will be the same as the gross amount if the gross amount does not include any vat)</text>
  </threadedComment>
  <threadedComment ref="C15" dT="2023-01-16T10:48:37.32" personId="{8BBC7423-9479-4811-B527-7FA77ABFBC33}" id="{BF332908-7BEF-4698-BC8C-23A73221CF7E}">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8BBC7423-9479-4811-B527-7FA77ABFBC33}" id="{54CEDA46-9951-47E2-AAE8-2739D93A7C5D}">
    <text>Please select Natwest credit card or Barclaycard procurement card depending on the card type you hold</text>
  </threadedComment>
  <threadedComment ref="B2" dT="2023-01-16T10:17:14.71" personId="{8BBC7423-9479-4811-B527-7FA77ABFBC33}" id="{B863D436-D8C8-4568-AF96-6E2259AE15F3}">
    <text>Please enter your name</text>
  </threadedComment>
  <threadedComment ref="C3" dT="2023-01-16T10:13:18.86" personId="{8BBC7423-9479-4811-B527-7FA77ABFBC33}" id="{DDEF13F1-DBD8-4D99-A553-BC235C58158F}">
    <text>Natwest - Statement start date is 11th of the month; Barclaycards - Statement start date is 12th of the month</text>
  </threadedComment>
  <threadedComment ref="E3" dT="2023-01-16T10:13:18.86" personId="{8BBC7423-9479-4811-B527-7FA77ABFBC33}" id="{037223E5-870A-419E-A486-E796314B972D}">
    <text>Natwest - Statement end date is 10th of the month; Barclaycards - Statement end date is 11th of the month</text>
  </threadedComment>
  <threadedComment ref="A7" dT="2023-01-16T10:46:01.83" personId="{8BBC7423-9479-4811-B527-7FA77ABFBC33}" id="{54E7B10C-787A-4034-9A5D-6723271803F9}">
    <text>Please enter date of transaction as per the date on your statement</text>
  </threadedComment>
  <threadedComment ref="F7" dT="2023-01-16T10:11:43.29" personId="{8BBC7423-9479-4811-B527-7FA77ABFBC33}" id="{25239907-3B92-4A4A-B8FA-87C9F8213C5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C45059E6-FA11-4434-B5F4-D6A2A6D59189}">
    <text>Please select most appropriate category from dropdown list</text>
  </threadedComment>
  <threadedComment ref="B8" dT="2023-01-16T10:32:33.72" personId="{8BBC7423-9479-4811-B527-7FA77ABFBC33}" id="{AD28B046-A741-43E2-8669-1D94A56DB7E3}">
    <text>Please select VAT code - see key below for definition of each code</text>
  </threadedComment>
  <threadedComment ref="C8" dT="2023-01-16T10:44:38.41" personId="{8BBC7423-9479-4811-B527-7FA77ABFBC33}" id="{1C7965E4-F670-4E7B-A230-966C171DFAC1}">
    <text>Please enter same amount in Net and Gross amount columns if no VAT.  If there is VAT, please ensure net amount + VAT amount is equal to the Gross Amount</text>
  </threadedComment>
  <threadedComment ref="D8" dT="2023-01-16T10:45:06.89" personId="{8BBC7423-9479-4811-B527-7FA77ABFBC33}" id="{9E4D2907-9A2B-4782-9C4B-2086C2B3B9C0}">
    <text>Please enter amount if VAT code R or S is selected</text>
  </threadedComment>
  <threadedComment ref="E8" dT="2023-01-16T10:45:41.53" personId="{8BBC7423-9479-4811-B527-7FA77ABFBC33}" id="{2332AD88-3D14-41BC-A20F-98F84B20F865}">
    <text>Please enter net amount (this will be the same as the gross amount if the gross amount does not include any vat)</text>
  </threadedComment>
  <threadedComment ref="C22" dT="2023-01-16T10:48:37.32" personId="{8BBC7423-9479-4811-B527-7FA77ABFBC33}" id="{2E3ED781-3CD4-494D-B65A-C253D3A10409}">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8BBC7423-9479-4811-B527-7FA77ABFBC33}" id="{A1F30A91-2C54-47AB-8162-A556F8D8CBC3}">
    <text>Please select Natwest credit card or Barclaycard procurement card depending on the card type you hold</text>
  </threadedComment>
  <threadedComment ref="B2" dT="2023-01-16T10:17:14.71" personId="{8BBC7423-9479-4811-B527-7FA77ABFBC33}" id="{708C7D62-937C-42EF-B53A-FE360438B2FE}">
    <text>Please enter your name</text>
  </threadedComment>
  <threadedComment ref="C3" dT="2023-01-16T10:13:18.86" personId="{8BBC7423-9479-4811-B527-7FA77ABFBC33}" id="{D8D53327-C0D8-44D2-B41B-C754568A337E}">
    <text>Natwest - Statement start date is 11th of the month; Barclaycards - Statement start date is 12th of the month</text>
  </threadedComment>
  <threadedComment ref="E3" dT="2023-01-16T10:13:18.86" personId="{8BBC7423-9479-4811-B527-7FA77ABFBC33}" id="{E2136D7E-C47B-49D0-9E6D-C3F4733ED368}">
    <text>Natwest - Statement end date is 10th of the month; Barclaycards - Statement end date is 11th of the month</text>
  </threadedComment>
  <threadedComment ref="A7" dT="2023-01-16T10:46:01.83" personId="{8BBC7423-9479-4811-B527-7FA77ABFBC33}" id="{7A2C6E7B-12B2-438F-B129-E4C53F43A03A}">
    <text>Please enter date of transaction as per the date on your statement</text>
  </threadedComment>
  <threadedComment ref="F7" dT="2023-01-16T10:11:43.29" personId="{8BBC7423-9479-4811-B527-7FA77ABFBC33}" id="{9E0A4FD8-D33B-41F8-984C-6E0FBD798AF1}">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56BB4D1F-06C4-40BF-BDC2-F05A6247658D}">
    <text>Please select most appropriate category from dropdown list</text>
  </threadedComment>
  <threadedComment ref="B8" dT="2023-01-16T10:32:33.72" personId="{8BBC7423-9479-4811-B527-7FA77ABFBC33}" id="{302E6DAF-5394-44FD-B279-978ABA161995}">
    <text>Please select VAT code - see key below for definition of each code</text>
  </threadedComment>
  <threadedComment ref="C8" dT="2023-01-16T10:44:38.41" personId="{8BBC7423-9479-4811-B527-7FA77ABFBC33}" id="{A073E392-DB8F-4CE1-8FD3-014284A8A8A1}">
    <text>Please enter same amount in Net and Gross amount columns if no VAT.  If there is VAT, please ensure net amount + VAT amount is equal to the Gross Amount</text>
  </threadedComment>
  <threadedComment ref="D8" dT="2023-01-16T10:45:06.89" personId="{8BBC7423-9479-4811-B527-7FA77ABFBC33}" id="{A8DC7E22-CA0C-4297-9353-FF5E0E3054A7}">
    <text>Please enter amount if VAT code R or S is selected</text>
  </threadedComment>
  <threadedComment ref="E8" dT="2023-01-16T10:45:41.53" personId="{8BBC7423-9479-4811-B527-7FA77ABFBC33}" id="{A20B1BAF-7536-4FBE-8DC1-37F3FC00DF2C}">
    <text>Please enter net amount (this will be the same as the gross amount if the gross amount does not include any vat)</text>
  </threadedComment>
  <threadedComment ref="C12" dT="2023-01-16T10:48:37.32" personId="{8BBC7423-9479-4811-B527-7FA77ABFBC33}" id="{AD17FDD1-270F-4897-B15E-747D1BE85545}">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8BBC7423-9479-4811-B527-7FA77ABFBC33}" id="{CF19CF02-C398-4FB8-AEF2-92C3449ED694}">
    <text>Please select Natwest credit card or Barclaycard procurement card depending on the card type you hold</text>
  </threadedComment>
  <threadedComment ref="B2" dT="2023-01-16T10:17:14.71" personId="{8BBC7423-9479-4811-B527-7FA77ABFBC33}" id="{9417D4A3-130D-489C-870C-E486314DE71C}">
    <text>Please enter your name</text>
  </threadedComment>
  <threadedComment ref="C3" dT="2023-01-16T10:13:18.86" personId="{8BBC7423-9479-4811-B527-7FA77ABFBC33}" id="{AB628E68-19DD-4030-964F-F0E68C02114C}">
    <text>Natwest - Statement start date is 11th of the month; Barclaycards - Statement start date is 12th of the month</text>
  </threadedComment>
  <threadedComment ref="E3" dT="2023-01-16T10:13:18.86" personId="{8BBC7423-9479-4811-B527-7FA77ABFBC33}" id="{3FD4545C-688C-4508-917D-42FC74A1A9D1}">
    <text>Natwest - Statement end date is 10th of the month; Barclaycards - Statement end date is 11th of the month</text>
  </threadedComment>
  <threadedComment ref="A7" dT="2023-01-16T10:46:01.83" personId="{8BBC7423-9479-4811-B527-7FA77ABFBC33}" id="{A20B194D-E087-4412-852C-71F89DF390E6}">
    <text>Please enter date of transaction as per the date on your statement</text>
  </threadedComment>
  <threadedComment ref="F7" dT="2023-01-16T10:11:43.29" personId="{8BBC7423-9479-4811-B527-7FA77ABFBC33}" id="{60727D13-86CA-425A-B46C-321EF0B336E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63FFC63C-AA10-4239-863F-84BDD9B4F566}">
    <text>Please select most appropriate category from dropdown list</text>
  </threadedComment>
  <threadedComment ref="B8" dT="2023-01-16T10:32:33.72" personId="{8BBC7423-9479-4811-B527-7FA77ABFBC33}" id="{1C2256C4-907A-4286-B208-3E7A4539C7D0}">
    <text>Please select VAT code - see key below for definition of each code</text>
  </threadedComment>
  <threadedComment ref="C8" dT="2023-01-16T10:44:38.41" personId="{8BBC7423-9479-4811-B527-7FA77ABFBC33}" id="{E5687791-6C21-40DA-BC08-34111945F700}">
    <text>Please enter same amount in Net and Gross amount columns if no VAT.  If there is VAT, please ensure net amount + VAT amount is equal to the Gross Amount</text>
  </threadedComment>
  <threadedComment ref="D8" dT="2023-01-16T10:45:06.89" personId="{8BBC7423-9479-4811-B527-7FA77ABFBC33}" id="{45B3EC3B-1114-45FC-994A-4124A2B0BF55}">
    <text>Please enter amount if VAT code R or S is selected</text>
  </threadedComment>
  <threadedComment ref="E8" dT="2023-01-16T10:45:41.53" personId="{8BBC7423-9479-4811-B527-7FA77ABFBC33}" id="{2C8C7AF1-4600-428C-A6AA-DE459782DD8D}">
    <text>Please enter net amount (this will be the same as the gross amount if the gross amount does not include any vat)</text>
  </threadedComment>
  <threadedComment ref="C15" dT="2023-01-16T10:48:37.32" personId="{8BBC7423-9479-4811-B527-7FA77ABFBC33}" id="{5C871C58-282C-4354-A6B5-8010510FDC7F}">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B1" dT="2023-01-16T10:16:48.48" personId="{8BBC7423-9479-4811-B527-7FA77ABFBC33}" id="{DC7F3AD6-3573-4BE0-A6B8-4C01F8DADC11}">
    <text>Please select Natwest credit card or Barclaycard procurement card depending on the card type you hold</text>
  </threadedComment>
  <threadedComment ref="B2" dT="2023-01-16T10:17:14.71" personId="{8BBC7423-9479-4811-B527-7FA77ABFBC33}" id="{1A7A785C-50E9-4E46-824A-04AC1D2536A5}">
    <text>Please enter your name</text>
  </threadedComment>
  <threadedComment ref="C3" dT="2023-01-16T10:13:18.86" personId="{8BBC7423-9479-4811-B527-7FA77ABFBC33}" id="{9B0BD59E-42E0-4511-B68B-5BD17E39B172}">
    <text>Natwest - Statement start date is 11th of the month; Barclaycards - Statement start date is 12th of the month</text>
  </threadedComment>
  <threadedComment ref="E3" dT="2023-01-16T10:13:18.86" personId="{8BBC7423-9479-4811-B527-7FA77ABFBC33}" id="{1792D3B5-3358-44BD-9462-9FC2F4EA390C}">
    <text>Natwest - Statement end date is 10th of the month; Barclaycards - Statement end date is 11th of the month</text>
  </threadedComment>
  <threadedComment ref="A7" dT="2023-01-16T10:46:01.83" personId="{8BBC7423-9479-4811-B527-7FA77ABFBC33}" id="{5BF6F5B5-A2F9-4218-8DB9-4717B1F6080D}">
    <text>Please enter date of transaction as per the date on your statement</text>
  </threadedComment>
  <threadedComment ref="F7" dT="2023-01-16T10:11:43.29" personId="{8BBC7423-9479-4811-B527-7FA77ABFBC33}" id="{38FB6BED-4C2A-4153-A975-A9AD36C8944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70AB1692-7AFA-48C9-B3AC-9758BBE7F4BF}">
    <text>Please select most appropriate category from dropdown list</text>
  </threadedComment>
  <threadedComment ref="B8" dT="2023-01-16T10:32:33.72" personId="{8BBC7423-9479-4811-B527-7FA77ABFBC33}" id="{7AAFE61E-3E6F-4DAF-B4CE-5FF26D480BE0}">
    <text>Please select VAT code - see key below for definition of each code</text>
  </threadedComment>
  <threadedComment ref="C8" dT="2023-01-16T10:44:38.41" personId="{8BBC7423-9479-4811-B527-7FA77ABFBC33}" id="{A1D251A2-B542-41EB-94A2-20683942BACC}">
    <text>Please enter same amount in Net and Gross amount columns if no VAT.  If there is VAT, please ensure net amount + VAT amount is equal to the Gross Amount</text>
  </threadedComment>
  <threadedComment ref="D8" dT="2023-01-16T10:45:06.89" personId="{8BBC7423-9479-4811-B527-7FA77ABFBC33}" id="{757E3951-3959-476D-BEB7-FBBD89DCF72C}">
    <text>Please enter amount if VAT code R or S is selected</text>
  </threadedComment>
  <threadedComment ref="E8" dT="2023-01-16T10:45:41.53" personId="{8BBC7423-9479-4811-B527-7FA77ABFBC33}" id="{7D2EE0A1-D813-48C4-AD49-FB9683A9A9B9}">
    <text>Please enter net amount (this will be the same as the gross amount if the gross amount does not include any vat)</text>
  </threadedComment>
  <threadedComment ref="C14" dT="2023-01-16T10:48:37.32" personId="{8BBC7423-9479-4811-B527-7FA77ABFBC33}" id="{7BF9395B-480E-4089-BE99-D5B0379BE68B}">
    <text>Please ensure this Total agrees to the total amount shown on your statement (and agrees to the sum of the VAT amount and Net Amount columns on this spreadsheet)</text>
  </threadedComment>
  <threadedComment ref="D14" dT="2023-01-16T10:48:37.32" personId="{8BBC7423-9479-4811-B527-7FA77ABFBC33}" id="{D5D8449D-7F34-498B-8FB3-361D3FF27255}">
    <text>Please ensure this Total agrees to the total amount shown on your statement (and agrees to the sum of the VAT amount and Net Amount columns on this spreadsheet)</text>
  </threadedComment>
  <threadedComment ref="E14" dT="2023-01-16T10:48:37.32" personId="{8BBC7423-9479-4811-B527-7FA77ABFBC33}" id="{E43ACA89-CE6D-40F8-90F9-20F9856CE829}">
    <text>Please ensure this Total agrees to the total amount shown on your statement (and agrees to the sum of the VAT amount and Net Amount columns on this spreadsheet)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8BBC7423-9479-4811-B527-7FA77ABFBC33}" id="{66421505-734A-442C-A344-715AFBFE8600}">
    <text>Please select Natwest credit card or Barclaycard procurement card depending on the card type you hold</text>
  </threadedComment>
  <threadedComment ref="B2" dT="2023-01-16T10:17:14.71" personId="{8BBC7423-9479-4811-B527-7FA77ABFBC33}" id="{86725327-C312-4347-957E-26FB16CC54E8}">
    <text>Please enter your name</text>
  </threadedComment>
  <threadedComment ref="C3" dT="2023-01-16T10:13:18.86" personId="{8BBC7423-9479-4811-B527-7FA77ABFBC33}" id="{4F3BE3B8-CBD8-4B20-B94A-0EF239CE5A1A}">
    <text>Natwest - Statement start date is 11th of the month; Barclaycards - Statement start date is 12th of the month</text>
  </threadedComment>
  <threadedComment ref="E3" dT="2023-01-16T10:13:18.86" personId="{8BBC7423-9479-4811-B527-7FA77ABFBC33}" id="{6AF01AB3-FD3C-48E4-955B-24B7AF789FD6}">
    <text>Natwest - Statement end date is 10th of the month; Barclaycards - Statement end date is 11th of the month</text>
  </threadedComment>
  <threadedComment ref="A7" dT="2023-01-16T10:46:01.83" personId="{8BBC7423-9479-4811-B527-7FA77ABFBC33}" id="{9C90B3F2-BADA-4634-A529-B046F6723DFF}">
    <text>Please enter date of transaction as per the date on your statement</text>
  </threadedComment>
  <threadedComment ref="F7" dT="2023-01-16T10:11:43.29" personId="{8BBC7423-9479-4811-B527-7FA77ABFBC33}" id="{16AFBD2E-719F-40C8-89E2-2DDD0BBAA72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73B683A5-1CB8-43B8-9599-6FE64A10A23A}">
    <text>Please select most appropriate category from dropdown list</text>
  </threadedComment>
  <threadedComment ref="B8" dT="2023-01-16T10:32:33.72" personId="{8BBC7423-9479-4811-B527-7FA77ABFBC33}" id="{15F85AE6-FDE2-4495-BCD6-CB242177AB94}">
    <text>Please select VAT code - see key below for definition of each code</text>
  </threadedComment>
  <threadedComment ref="C8" dT="2023-01-16T10:44:38.41" personId="{8BBC7423-9479-4811-B527-7FA77ABFBC33}" id="{524A8A13-EE0A-4D5B-B3C9-31715FBE651C}">
    <text>Please enter same amount in Net and Gross amount columns if no VAT.  If there is VAT, please ensure net amount + VAT amount is equal to the Gross Amount</text>
  </threadedComment>
  <threadedComment ref="D8" dT="2023-01-16T10:45:06.89" personId="{8BBC7423-9479-4811-B527-7FA77ABFBC33}" id="{F19561D0-D9DF-4BAC-B7B8-B9D389611A6E}">
    <text>Please enter amount if VAT code R or S is selected</text>
  </threadedComment>
  <threadedComment ref="E8" dT="2023-01-16T10:45:41.53" personId="{8BBC7423-9479-4811-B527-7FA77ABFBC33}" id="{41265F47-26F9-434E-AFA0-401908CAFB2D}">
    <text>Please enter net amount (this will be the same as the gross amount if the gross amount does not include any vat)</text>
  </threadedComment>
  <threadedComment ref="C14" dT="2023-01-16T10:48:37.32" personId="{8BBC7423-9479-4811-B527-7FA77ABFBC33}" id="{3C5A1F4F-0C10-4499-A50C-0476A4BF437F}">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8BBC7423-9479-4811-B527-7FA77ABFBC33}" id="{B8C38EE2-9C31-4B06-B49E-425B692B2E68}">
    <text>Please select Natwest credit card or Barclaycard procurement card depending on the card type you hold</text>
  </threadedComment>
  <threadedComment ref="B2" dT="2023-01-16T10:17:14.71" personId="{8BBC7423-9479-4811-B527-7FA77ABFBC33}" id="{C184A56E-D694-48AC-8075-2118B3AC01F9}">
    <text>Please enter your name</text>
  </threadedComment>
  <threadedComment ref="C3" dT="2023-01-16T10:13:18.86" personId="{8BBC7423-9479-4811-B527-7FA77ABFBC33}" id="{6BF58587-B6BB-401A-AE85-227F67FB2027}">
    <text>Natwest - Statement start date is 11th of the month; Barclaycards - Statement start date is 12th of the month</text>
  </threadedComment>
  <threadedComment ref="E3" dT="2023-01-16T10:13:18.86" personId="{8BBC7423-9479-4811-B527-7FA77ABFBC33}" id="{15A6D64A-B11F-4BF0-8342-781AC8DB66DE}">
    <text>Natwest - Statement end date is 10th of the month; Barclaycards - Statement end date is 11th of the month</text>
  </threadedComment>
  <threadedComment ref="A7" dT="2023-01-16T10:46:01.83" personId="{8BBC7423-9479-4811-B527-7FA77ABFBC33}" id="{EBBC6DFB-1A37-4147-ADF3-35CC124394F9}">
    <text>Please enter date of transaction as per the date on your statement</text>
  </threadedComment>
  <threadedComment ref="F7" dT="2023-01-16T10:11:43.29" personId="{8BBC7423-9479-4811-B527-7FA77ABFBC33}" id="{68B5523E-BD52-4BA9-9F50-B9F59290CEC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3C5D774C-FA6F-4721-A60C-CB50D9D36415}">
    <text>Please select most appropriate category from dropdown list</text>
  </threadedComment>
  <threadedComment ref="B8" dT="2023-01-16T10:32:33.72" personId="{8BBC7423-9479-4811-B527-7FA77ABFBC33}" id="{A0B7C55C-3CB7-4490-8A30-B9B2BDE97DB8}">
    <text>Please select VAT code - see key below for definition of each code</text>
  </threadedComment>
  <threadedComment ref="C8" dT="2023-01-16T10:44:38.41" personId="{8BBC7423-9479-4811-B527-7FA77ABFBC33}" id="{8F7DE58F-CC2A-424C-BED8-810D97DB99C0}">
    <text>Please enter same amount in Net and Gross amount columns if no VAT.  If there is VAT, please ensure net amount + VAT amount is equal to the Gross Amount</text>
  </threadedComment>
  <threadedComment ref="D8" dT="2023-01-16T10:45:06.89" personId="{8BBC7423-9479-4811-B527-7FA77ABFBC33}" id="{A9A78220-7B3E-415B-87CF-6421B4007580}">
    <text>Please enter amount if VAT code R or S is selected</text>
  </threadedComment>
  <threadedComment ref="E8" dT="2023-01-16T10:45:41.53" personId="{8BBC7423-9479-4811-B527-7FA77ABFBC33}" id="{41EC5025-A8D0-4B19-867E-A2559D29AB2F}">
    <text>Please enter net amount (this will be the same as the gross amount if the gross amount does not include any vat)</text>
  </threadedComment>
  <threadedComment ref="C11" dT="2023-01-16T10:48:37.32" personId="{8BBC7423-9479-4811-B527-7FA77ABFBC33}" id="{DB425DBA-B302-4952-A560-75868C6E637E}">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8BBC7423-9479-4811-B527-7FA77ABFBC33}" id="{C077F1B5-D69B-40F6-B2BC-886FA751EF19}">
    <text>Please select Natwest credit card or Barclaycard procurement card depending on the card type you hold</text>
  </threadedComment>
  <threadedComment ref="B2" dT="2023-01-16T10:17:14.71" personId="{8BBC7423-9479-4811-B527-7FA77ABFBC33}" id="{F18AC330-602A-472F-989A-8CE4F5DCA415}">
    <text>Please enter your name</text>
  </threadedComment>
  <threadedComment ref="C3" dT="2023-01-16T10:13:18.86" personId="{8BBC7423-9479-4811-B527-7FA77ABFBC33}" id="{87260784-C2E1-4362-9092-46D163D30BD4}">
    <text>Natwest - Statement start date is 11th of the month; Barclaycards - Statement start date is 12th of the month</text>
  </threadedComment>
  <threadedComment ref="E3" dT="2023-01-16T10:13:18.86" personId="{8BBC7423-9479-4811-B527-7FA77ABFBC33}" id="{FAB2F2A4-8B1C-486C-A993-000CC80C5C62}">
    <text>Natwest - Statement end date is 10th of the month; Barclaycards - Statement end date is 11th of the month</text>
  </threadedComment>
  <threadedComment ref="A7" dT="2023-01-16T10:46:01.83" personId="{8BBC7423-9479-4811-B527-7FA77ABFBC33}" id="{6AF5F180-BB16-4DDC-B87A-4F0915833AB9}">
    <text>Please enter date of transaction as per the date on your statement</text>
  </threadedComment>
  <threadedComment ref="F7" dT="2023-01-16T10:11:43.29" personId="{8BBC7423-9479-4811-B527-7FA77ABFBC33}" id="{41A83ADB-E5B2-4A7F-B5D7-CDD2C2245F5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D0C03712-BA87-4350-BE4B-FB0E4466953F}">
    <text>Please select most appropriate category from dropdown list</text>
  </threadedComment>
  <threadedComment ref="B8" dT="2023-01-16T10:32:33.72" personId="{8BBC7423-9479-4811-B527-7FA77ABFBC33}" id="{B3C891AC-0AD7-42C7-8420-E30C8C47C09C}">
    <text>Please select VAT code - see key below for definition of each code</text>
  </threadedComment>
  <threadedComment ref="C8" dT="2023-01-16T10:44:38.41" personId="{8BBC7423-9479-4811-B527-7FA77ABFBC33}" id="{954AF38A-1365-4AFA-B273-0B5A41CAD5C9}">
    <text>Please enter same amount in Net and Gross amount columns if no VAT.  If there is VAT, please ensure net amount + VAT amount is equal to the Gross Amount</text>
  </threadedComment>
  <threadedComment ref="D8" dT="2023-01-16T10:45:06.89" personId="{8BBC7423-9479-4811-B527-7FA77ABFBC33}" id="{BF54DAE7-4563-4F3E-8BC6-AB59D1EEC0D7}">
    <text>Please enter amount if VAT code R or S is selected</text>
  </threadedComment>
  <threadedComment ref="E8" dT="2023-01-16T10:45:41.53" personId="{8BBC7423-9479-4811-B527-7FA77ABFBC33}" id="{42DB45DA-420F-4AD3-B97D-28264AB5EF4D}">
    <text>Please enter net amount (this will be the same as the gross amount if the gross amount does not include any vat)</text>
  </threadedComment>
  <threadedComment ref="C14" dT="2023-01-16T10:48:37.32" personId="{8BBC7423-9479-4811-B527-7FA77ABFBC33}" id="{D358DEFF-B297-4401-9D82-2751EE21A23A}">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8BBC7423-9479-4811-B527-7FA77ABFBC33}" id="{B979E7BE-2C6D-4C71-BD0C-A9D95681B5F4}">
    <text>Please select Natwest credit card or Barclaycard procurement card depending on the card type you hold</text>
  </threadedComment>
  <threadedComment ref="B2" dT="2023-01-16T10:17:14.71" personId="{8BBC7423-9479-4811-B527-7FA77ABFBC33}" id="{E8A2D431-1C33-4D32-9F88-571DC70AC343}">
    <text>Please enter your name</text>
  </threadedComment>
  <threadedComment ref="C3" dT="2023-01-16T10:13:18.86" personId="{8BBC7423-9479-4811-B527-7FA77ABFBC33}" id="{894F29DC-0CD1-4EB6-9FE1-170961336538}">
    <text>Natwest - Statement start date is 11th of the month; Barclaycards - Statement start date is 12th of the month</text>
  </threadedComment>
  <threadedComment ref="E3" dT="2023-01-16T10:13:18.86" personId="{8BBC7423-9479-4811-B527-7FA77ABFBC33}" id="{4AB17C1E-A776-41DC-9A77-43BFC1AF499D}">
    <text>Natwest - Statement end date is 10th of the month; Barclaycards - Statement end date is 11th of the month</text>
  </threadedComment>
  <threadedComment ref="A7" dT="2023-01-16T10:46:01.83" personId="{8BBC7423-9479-4811-B527-7FA77ABFBC33}" id="{B8545772-DD1F-445C-92E9-B4C5F8B7C57F}">
    <text>Please enter date of transaction as per the date on your statement</text>
  </threadedComment>
  <threadedComment ref="F7" dT="2023-01-16T10:11:43.29" personId="{8BBC7423-9479-4811-B527-7FA77ABFBC33}" id="{FBC7BD69-0055-4E5A-B24B-818EE30196F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4C8F91D3-131A-4456-BC09-2DD29E822718}">
    <text>Please select most appropriate category from dropdown list</text>
  </threadedComment>
  <threadedComment ref="B8" dT="2023-01-16T10:32:33.72" personId="{8BBC7423-9479-4811-B527-7FA77ABFBC33}" id="{A742C9FE-9123-447F-BE50-A6F9A2F29B85}">
    <text>Please select VAT code - see key below for definition of each code</text>
  </threadedComment>
  <threadedComment ref="C8" dT="2023-01-16T10:44:38.41" personId="{8BBC7423-9479-4811-B527-7FA77ABFBC33}" id="{F4453FF9-B497-4C95-A3AA-8094A0C2F32A}">
    <text>Please enter same amount in Net and Gross amount columns if no VAT.  If there is VAT, please ensure net amount + VAT amount is equal to the Gross Amount</text>
  </threadedComment>
  <threadedComment ref="D8" dT="2023-01-16T10:45:06.89" personId="{8BBC7423-9479-4811-B527-7FA77ABFBC33}" id="{4CAA3ABB-5A38-41CE-8635-1A53E0390426}">
    <text>Please enter amount if VAT code R or S is selected</text>
  </threadedComment>
  <threadedComment ref="E8" dT="2023-01-16T10:45:41.53" personId="{8BBC7423-9479-4811-B527-7FA77ABFBC33}" id="{153C4331-FE9D-4EB6-81F9-84DFD4F9CE16}">
    <text>Please enter net amount (this will be the same as the gross amount if the gross amount does not include any vat)</text>
  </threadedComment>
  <threadedComment ref="C11" dT="2023-01-16T10:48:37.32" personId="{8BBC7423-9479-4811-B527-7FA77ABFBC33}" id="{4E3AA457-7C97-4CCF-87B9-985F54523840}">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8BBC7423-9479-4811-B527-7FA77ABFBC33}" id="{B93A4976-3093-42AC-9614-662948120AB9}">
    <text>Please select Natwest credit card or Barclaycard procurement card depending on the card type you hold</text>
  </threadedComment>
  <threadedComment ref="B2" dT="2023-01-16T10:17:14.71" personId="{8BBC7423-9479-4811-B527-7FA77ABFBC33}" id="{1928A691-59BA-4270-AF27-D25339489DF0}">
    <text>Please enter your name</text>
  </threadedComment>
  <threadedComment ref="C3" dT="2023-01-16T10:13:18.86" personId="{8BBC7423-9479-4811-B527-7FA77ABFBC33}" id="{C079F678-3B80-4F39-BB95-1EE632AE6633}">
    <text>Natwest - Statement start date is 11th of the month; Barclaycards - Statement start date is 12th of the month</text>
  </threadedComment>
  <threadedComment ref="E3" dT="2023-01-16T10:13:18.86" personId="{8BBC7423-9479-4811-B527-7FA77ABFBC33}" id="{20923C0B-E15A-4055-BA6F-5FB1965E83A4}">
    <text>Natwest - Statement end date is 10th of the month; Barclaycards - Statement end date is 11th of the month</text>
  </threadedComment>
  <threadedComment ref="A7" dT="2023-01-16T10:46:01.83" personId="{8BBC7423-9479-4811-B527-7FA77ABFBC33}" id="{59F9248E-8BA6-48B4-9DE9-528C95A2CDC8}">
    <text>Please enter date of transaction as per the date on your statement</text>
  </threadedComment>
  <threadedComment ref="F7" dT="2023-01-16T10:11:43.29" personId="{8BBC7423-9479-4811-B527-7FA77ABFBC33}" id="{4C07C977-B85A-48EC-9141-C99D9801B56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C0150E1B-4C4B-4EB1-8DF9-2A9486C9E37F}">
    <text>Please select most appropriate category from dropdown list</text>
  </threadedComment>
  <threadedComment ref="B8" dT="2023-01-16T10:32:33.72" personId="{8BBC7423-9479-4811-B527-7FA77ABFBC33}" id="{9B72820D-7B64-45EE-8689-88C1C7F14734}">
    <text>Please select VAT code - see key below for definition of each code</text>
  </threadedComment>
  <threadedComment ref="C8" dT="2023-01-16T10:44:38.41" personId="{8BBC7423-9479-4811-B527-7FA77ABFBC33}" id="{BC105D08-8518-413C-B89C-20DA4CECAD4B}">
    <text>Please enter same amount in Net and Gross amount columns if no VAT.  If there is VAT, please ensure net amount + VAT amount is equal to the Gross Amount</text>
  </threadedComment>
  <threadedComment ref="D8" dT="2023-01-16T10:45:06.89" personId="{8BBC7423-9479-4811-B527-7FA77ABFBC33}" id="{A6FD7104-1143-49D0-A6E5-5CBF80B7D261}">
    <text>Please enter amount if VAT code R or S is selected</text>
  </threadedComment>
  <threadedComment ref="E8" dT="2023-01-16T10:45:41.53" personId="{8BBC7423-9479-4811-B527-7FA77ABFBC33}" id="{DE8830DD-56B7-418A-B4EB-BDE63B4B09A7}">
    <text>Please enter net amount (this will be the same as the gross amount if the gross amount does not include any vat)</text>
  </threadedComment>
  <threadedComment ref="C11" dT="2023-01-16T10:48:37.32" personId="{8BBC7423-9479-4811-B527-7FA77ABFBC33}" id="{BFABE6BC-3BC4-43F8-B651-221C01C8D80B}">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C1" dT="2023-01-16T10:16:48.48" personId="{8BBC7423-9479-4811-B527-7FA77ABFBC33}" id="{BD9A7DC3-22DB-4FBD-9719-0EA30E7AC611}">
    <text>Please select Natwest credit card or Barclaycard procurement card depending on the card type you hold</text>
  </threadedComment>
  <threadedComment ref="C2" dT="2023-01-16T10:17:14.71" personId="{8BBC7423-9479-4811-B527-7FA77ABFBC33}" id="{F56204D1-A137-4912-AF9F-BA96EFFE60B6}">
    <text>Please enter your name</text>
  </threadedComment>
  <threadedComment ref="D3" dT="2023-01-16T10:13:18.86" personId="{8BBC7423-9479-4811-B527-7FA77ABFBC33}" id="{5A4A85C9-77DC-4719-A0DE-D46DF0639DE0}">
    <text>Natwest - Statement start date is 11th of the month; Barclaycards - Statement start date is 12th of the month</text>
  </threadedComment>
  <threadedComment ref="F3" dT="2023-01-16T10:13:18.86" personId="{8BBC7423-9479-4811-B527-7FA77ABFBC33}" id="{2E1DC644-A3F9-4CEF-868D-5812BF78298D}">
    <text>Natwest - Statement end date is 10th of the month; Barclaycards - Statement end date is 11th of the month</text>
  </threadedComment>
  <threadedComment ref="B7" dT="2023-01-16T10:46:01.83" personId="{8BBC7423-9479-4811-B527-7FA77ABFBC33}" id="{2FD9C6D1-1CDF-4875-BEC9-214FE9C951CF}">
    <text>Please enter date of transaction as per the date on your statement</text>
  </threadedComment>
  <threadedComment ref="G7" dT="2023-01-16T10:11:43.29" personId="{8BBC7423-9479-4811-B527-7FA77ABFBC33}" id="{CD69C4DC-6E34-4656-BABA-A5EC2D9BA35E}">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8BBC7423-9479-4811-B527-7FA77ABFBC33}" id="{37A46AC8-F4CA-41F9-9EFC-4D3DC8210B1B}">
    <text>Please select most appropriate category from dropdown list</text>
  </threadedComment>
  <threadedComment ref="C8" dT="2023-01-16T10:32:33.72" personId="{8BBC7423-9479-4811-B527-7FA77ABFBC33}" id="{B7C9E9FC-78A8-4986-9E1C-5545E1E7EC42}">
    <text>Please select VAT code - see key below for definition of each code</text>
  </threadedComment>
  <threadedComment ref="D8" dT="2023-01-16T10:44:38.41" personId="{8BBC7423-9479-4811-B527-7FA77ABFBC33}" id="{C6E43B42-8BA6-4883-B8F7-818AC3611B50}">
    <text>Please enter same amount in Net and Gross amount columns if no VAT.  If there is VAT, please ensure net amount + VAT amount is equal to the Gross Amount</text>
  </threadedComment>
  <threadedComment ref="E8" dT="2023-01-16T10:45:06.89" personId="{8BBC7423-9479-4811-B527-7FA77ABFBC33}" id="{B1F3CF9A-3AA5-4D62-B15B-C5411D069C36}">
    <text>Please enter amount if VAT code R or S is selected</text>
  </threadedComment>
  <threadedComment ref="F8" dT="2023-01-16T10:45:41.53" personId="{8BBC7423-9479-4811-B527-7FA77ABFBC33}" id="{B8700CBA-1534-4A6A-B362-78E9B2B034A2}">
    <text>Please enter net amount (this will be the same as the gross amount if the gross amount does not include any vat)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8BBC7423-9479-4811-B527-7FA77ABFBC33}" id="{C3EBA5C5-9D43-47E3-B98C-AE2901D7F688}">
    <text>Please select Natwest credit card or Barclaycard procurement card depending on the card type you hold</text>
  </threadedComment>
  <threadedComment ref="B2" dT="2023-01-16T10:17:14.71" personId="{8BBC7423-9479-4811-B527-7FA77ABFBC33}" id="{16C50C0B-0F34-48F0-8270-5121EECEC3E8}">
    <text>Please enter your name</text>
  </threadedComment>
  <threadedComment ref="C3" dT="2023-01-16T10:13:18.86" personId="{8BBC7423-9479-4811-B527-7FA77ABFBC33}" id="{FF416257-6F50-4784-BD4E-ABB8A231150B}">
    <text>Natwest - Statement start date is 11th of the month; Barclaycards - Statement start date is 12th of the month</text>
  </threadedComment>
  <threadedComment ref="E3" dT="2023-01-16T10:13:18.86" personId="{8BBC7423-9479-4811-B527-7FA77ABFBC33}" id="{98910A63-B68A-470B-8E89-7082D7820571}">
    <text>Natwest - Statement end date is 10th of the month; Barclaycards - Statement end date is 11th of the month</text>
  </threadedComment>
  <threadedComment ref="A7" dT="2023-01-16T10:46:01.83" personId="{8BBC7423-9479-4811-B527-7FA77ABFBC33}" id="{201D8AB1-4319-4278-904D-CFB47F369AB6}">
    <text>Please enter date of transaction as per the date on your statement</text>
  </threadedComment>
  <threadedComment ref="F7" dT="2023-01-16T10:11:43.29" personId="{8BBC7423-9479-4811-B527-7FA77ABFBC33}" id="{B94EC13C-6D60-4BCE-B302-0645A6679C7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3490A36E-8E11-4B8F-9F64-DA2F12B60B96}">
    <text>Please select most appropriate category from dropdown list</text>
  </threadedComment>
  <threadedComment ref="B8" dT="2023-01-16T10:32:33.72" personId="{8BBC7423-9479-4811-B527-7FA77ABFBC33}" id="{9CDC335E-41A6-4D19-A6FC-F1F493D459BC}">
    <text>Please select VAT code - see key below for definition of each code</text>
  </threadedComment>
  <threadedComment ref="C8" dT="2023-01-16T10:44:38.41" personId="{8BBC7423-9479-4811-B527-7FA77ABFBC33}" id="{82E6C031-038A-47CC-B89F-8308F1BB0CD3}">
    <text>Please enter same amount in Net and Gross amount columns if no VAT.  If there is VAT, please ensure net amount + VAT amount is equal to the Gross Amount</text>
  </threadedComment>
  <threadedComment ref="D8" dT="2023-01-16T10:45:06.89" personId="{8BBC7423-9479-4811-B527-7FA77ABFBC33}" id="{E810BC44-FECA-40E4-954A-B331FAF963D2}">
    <text>Please enter amount if VAT code R or S is selected</text>
  </threadedComment>
  <threadedComment ref="E8" dT="2023-01-16T10:45:41.53" personId="{8BBC7423-9479-4811-B527-7FA77ABFBC33}" id="{F7374700-063B-443B-8556-049F8CCE0C56}">
    <text>Please enter net amount (this will be the same as the gross amount if the gross amount does not include any vat)</text>
  </threadedComment>
  <threadedComment ref="C14" dT="2023-01-16T10:48:37.32" personId="{8BBC7423-9479-4811-B527-7FA77ABFBC33}" id="{EA2F452A-D88D-4BA0-960A-0FE4329B5FB5}">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8BBC7423-9479-4811-B527-7FA77ABFBC33}" id="{AD75E73E-F2FD-4A96-8718-C7575B9B030F}">
    <text>Please select Natwest credit card or Barclaycard procurement card depending on the card type you hold</text>
  </threadedComment>
  <threadedComment ref="B2" dT="2023-01-16T10:17:14.71" personId="{8BBC7423-9479-4811-B527-7FA77ABFBC33}" id="{03E647B2-FF65-445C-A751-FFF2C6013BDC}">
    <text>Please enter your name</text>
  </threadedComment>
  <threadedComment ref="C3" dT="2023-01-16T10:13:18.86" personId="{8BBC7423-9479-4811-B527-7FA77ABFBC33}" id="{5BDAAC67-2BB5-4BE0-A94F-E1F8B2609054}">
    <text>Natwest - Statement start date is 11th of the month; Barclaycards - Statement start date is 12th of the month</text>
  </threadedComment>
  <threadedComment ref="E3" dT="2023-01-16T10:13:18.86" personId="{8BBC7423-9479-4811-B527-7FA77ABFBC33}" id="{E9F03635-9C49-4219-B423-9EEFBCE6568B}">
    <text>Natwest - Statement end date is 10th of the month; Barclaycards - Statement end date is 11th of the month</text>
  </threadedComment>
  <threadedComment ref="A7" dT="2023-01-16T10:46:01.83" personId="{8BBC7423-9479-4811-B527-7FA77ABFBC33}" id="{D63DC057-25F9-40B8-9E17-D876397AC887}">
    <text>Please enter date of transaction as per the date on your statement</text>
  </threadedComment>
  <threadedComment ref="F7" dT="2023-01-16T10:11:43.29" personId="{8BBC7423-9479-4811-B527-7FA77ABFBC33}" id="{B1AEE1F9-19FB-4E1A-8722-6F723ED49322}">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57D596E2-0717-45DA-9EC0-AD32A095F6B9}">
    <text>Please select most appropriate category from dropdown list</text>
  </threadedComment>
  <threadedComment ref="B8" dT="2023-01-16T10:32:33.72" personId="{8BBC7423-9479-4811-B527-7FA77ABFBC33}" id="{363DF95A-E49B-420B-9FF7-5A98B5161B42}">
    <text>Please select VAT code - see key below for definition of each code</text>
  </threadedComment>
  <threadedComment ref="C8" dT="2023-01-16T10:44:38.41" personId="{8BBC7423-9479-4811-B527-7FA77ABFBC33}" id="{0C92E8FE-4F1F-4C78-BECA-C643BF7B1A17}">
    <text>Please enter same amount in Net and Gross amount columns if no VAT.  If there is VAT, please ensure net amount + VAT amount is equal to the Gross Amount</text>
  </threadedComment>
  <threadedComment ref="D8" dT="2023-01-16T10:45:06.89" personId="{8BBC7423-9479-4811-B527-7FA77ABFBC33}" id="{D4E42FC8-CCCA-45FC-AF2E-17C35F934394}">
    <text>Please enter amount if VAT code R or S is selected</text>
  </threadedComment>
  <threadedComment ref="E8" dT="2023-01-16T10:45:41.53" personId="{8BBC7423-9479-4811-B527-7FA77ABFBC33}" id="{B92BD092-17F6-40B0-BC7D-949ABC9C5966}">
    <text>Please enter net amount (this will be the same as the gross amount if the gross amount does not include any vat)</text>
  </threadedComment>
  <threadedComment ref="C25" dT="2023-01-16T10:48:37.32" personId="{8BBC7423-9479-4811-B527-7FA77ABFBC33}" id="{A419D607-0EEF-4623-8EEB-BCE7E63FF72C}">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 Id="rId4" Type="http://schemas.microsoft.com/office/2017/10/relationships/threadedComment" Target="../threadedComments/threadedComment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 Id="rId4" Type="http://schemas.microsoft.com/office/2017/10/relationships/threadedComment" Target="../threadedComments/threadedComment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4"/>
  <sheetViews>
    <sheetView zoomScale="90" workbookViewId="0">
      <selection activeCell="E23" sqref="E23"/>
    </sheetView>
  </sheetViews>
  <sheetFormatPr defaultColWidth="9.140625" defaultRowHeight="12.75" outlineLevelCol="1" x14ac:dyDescent="0.2"/>
  <cols>
    <col min="1" max="1" width="20.5703125" customWidth="1"/>
    <col min="2" max="2" width="10.5703125" customWidth="1"/>
    <col min="3" max="3" width="22.5703125" customWidth="1"/>
    <col min="4" max="5" width="20.5703125" customWidth="1"/>
    <col min="6" max="6" width="8.42578125" customWidth="1"/>
    <col min="7" max="7" width="9" customWidth="1"/>
    <col min="8" max="8" width="11.5703125" bestFit="1" customWidth="1"/>
    <col min="9" max="9" width="29.570312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71</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45028</v>
      </c>
      <c r="B11" s="17" t="s">
        <v>9</v>
      </c>
      <c r="C11" s="18">
        <v>66.98</v>
      </c>
      <c r="D11" s="18">
        <v>0</v>
      </c>
      <c r="E11" s="18">
        <v>66.98</v>
      </c>
      <c r="F11" s="23">
        <v>260</v>
      </c>
      <c r="G11" s="24">
        <v>4014</v>
      </c>
      <c r="H11" s="25"/>
      <c r="I11" s="19" t="s">
        <v>71</v>
      </c>
      <c r="J11" s="20" t="s">
        <v>74</v>
      </c>
      <c r="K11" s="21" t="s">
        <v>72</v>
      </c>
      <c r="L11" s="21"/>
      <c r="N11" s="6" t="b">
        <f>OR(F11&lt;100,LEN(F11)=2)</f>
        <v>0</v>
      </c>
      <c r="O11" s="6" t="b">
        <f>OR(G11&lt;1000,LEN(G11)=3)</f>
        <v>0</v>
      </c>
      <c r="P11" s="6" t="b">
        <f>IF(H11&lt;1000,TRUE)</f>
        <v>1</v>
      </c>
      <c r="Q11" s="6" t="e">
        <f>OR(#REF!&lt;100000,LEN(#REF!)=5)</f>
        <v>#REF!</v>
      </c>
    </row>
    <row r="12" spans="1:24" s="6" customFormat="1" ht="20.100000000000001" customHeight="1" x14ac:dyDescent="0.3">
      <c r="A12" s="16">
        <v>45028</v>
      </c>
      <c r="B12" s="17" t="s">
        <v>10</v>
      </c>
      <c r="C12" s="18">
        <v>37.4</v>
      </c>
      <c r="D12" s="18">
        <v>6.24</v>
      </c>
      <c r="E12" s="18">
        <v>31.16</v>
      </c>
      <c r="F12" s="23">
        <v>260</v>
      </c>
      <c r="G12" s="24">
        <v>4014</v>
      </c>
      <c r="H12" s="25"/>
      <c r="I12" s="19" t="s">
        <v>71</v>
      </c>
      <c r="J12" s="20" t="s">
        <v>34</v>
      </c>
      <c r="K12" s="21" t="s">
        <v>73</v>
      </c>
      <c r="L12" s="21"/>
    </row>
    <row r="13" spans="1:24" s="6" customFormat="1" ht="20.100000000000001" customHeight="1" thickBot="1" x14ac:dyDescent="0.3">
      <c r="A13" s="154" t="s">
        <v>30</v>
      </c>
      <c r="B13" s="155"/>
      <c r="C13" s="43">
        <f>SUM(C11:C12)</f>
        <v>104.38</v>
      </c>
      <c r="D13" s="43">
        <f>SUM(D11:D12)</f>
        <v>6.24</v>
      </c>
      <c r="E13" s="43">
        <f>SUM(E11:E12)</f>
        <v>98.14</v>
      </c>
      <c r="F13" s="165"/>
      <c r="G13" s="166"/>
      <c r="H13" s="167"/>
      <c r="I13" s="39"/>
      <c r="J13" s="40"/>
      <c r="K13" s="41"/>
      <c r="L13" s="42"/>
    </row>
    <row r="16" spans="1:24" s="2" customFormat="1" ht="15.75" x14ac:dyDescent="0.25">
      <c r="B16" s="146" t="s">
        <v>68</v>
      </c>
      <c r="C16" s="147"/>
    </row>
    <row r="17" spans="2:3" s="2" customFormat="1" ht="15" x14ac:dyDescent="0.2">
      <c r="B17" s="33" t="s">
        <v>11</v>
      </c>
      <c r="C17" s="34" t="s">
        <v>12</v>
      </c>
    </row>
    <row r="18" spans="2:3" s="2" customFormat="1" ht="15" x14ac:dyDescent="0.2">
      <c r="B18" s="33" t="s">
        <v>13</v>
      </c>
      <c r="C18" s="34" t="s">
        <v>14</v>
      </c>
    </row>
    <row r="19" spans="2:3" s="2" customFormat="1" ht="15" x14ac:dyDescent="0.2">
      <c r="B19" s="33" t="s">
        <v>10</v>
      </c>
      <c r="C19" s="34" t="s">
        <v>69</v>
      </c>
    </row>
    <row r="20" spans="2:3" s="2" customFormat="1" ht="15" x14ac:dyDescent="0.2">
      <c r="B20" s="33" t="s">
        <v>20</v>
      </c>
      <c r="C20" s="34" t="s">
        <v>70</v>
      </c>
    </row>
    <row r="21" spans="2:3" s="2" customFormat="1" ht="15" x14ac:dyDescent="0.2">
      <c r="B21" s="3" t="s">
        <v>9</v>
      </c>
      <c r="C21" s="35" t="s">
        <v>16</v>
      </c>
    </row>
    <row r="24" spans="2:3" x14ac:dyDescent="0.2">
      <c r="B24" s="148"/>
      <c r="C24" s="148"/>
    </row>
  </sheetData>
  <mergeCells count="14">
    <mergeCell ref="B16:C16"/>
    <mergeCell ref="B24:C24"/>
    <mergeCell ref="B1:D1"/>
    <mergeCell ref="B2:D2"/>
    <mergeCell ref="F7:H7"/>
    <mergeCell ref="A13:B13"/>
    <mergeCell ref="F8:H9"/>
    <mergeCell ref="F13:H13"/>
    <mergeCell ref="A5:L5"/>
    <mergeCell ref="A7:A9"/>
    <mergeCell ref="I7:I9"/>
    <mergeCell ref="J7:J9"/>
    <mergeCell ref="K7:K9"/>
    <mergeCell ref="L7:L9"/>
  </mergeCells>
  <conditionalFormatting sqref="B1:D2">
    <cfRule type="expression" dxfId="139" priority="11" stopIfTrue="1">
      <formula>ISBLANK(B1)</formula>
    </cfRule>
  </conditionalFormatting>
  <conditionalFormatting sqref="J11:L12">
    <cfRule type="expression" dxfId="138" priority="12" stopIfTrue="1">
      <formula>AND(NOT(ISBLANK($C11)),ISBLANK(J11))</formula>
    </cfRule>
  </conditionalFormatting>
  <conditionalFormatting sqref="B11:B12">
    <cfRule type="expression" dxfId="137" priority="13" stopIfTrue="1">
      <formula>AND(NOT(ISBLANK(C11)),ISBLANK(B11))</formula>
    </cfRule>
  </conditionalFormatting>
  <conditionalFormatting sqref="A11:A12">
    <cfRule type="expression" dxfId="136" priority="14" stopIfTrue="1">
      <formula>AND(NOT(ISBLANK(C11)),ISBLANK(A11))</formula>
    </cfRule>
  </conditionalFormatting>
  <conditionalFormatting sqref="C3">
    <cfRule type="expression" dxfId="135" priority="8" stopIfTrue="1">
      <formula>ISBLANK(C3)</formula>
    </cfRule>
  </conditionalFormatting>
  <conditionalFormatting sqref="I11:I12">
    <cfRule type="expression" priority="5" stopIfTrue="1">
      <formula>AND(SUM($N11:$R11)&gt;0,NOT(ISBLANK(I11)))</formula>
    </cfRule>
    <cfRule type="expression" dxfId="134" priority="6" stopIfTrue="1">
      <formula>SUM($N11:$R11)&gt;0</formula>
    </cfRule>
  </conditionalFormatting>
  <conditionalFormatting sqref="E3">
    <cfRule type="expression" dxfId="133" priority="1" stopIfTrue="1">
      <formula>ISBLANK(E3)</formula>
    </cfRule>
  </conditionalFormatting>
  <dataValidations count="3">
    <dataValidation type="list" allowBlank="1" showInputMessage="1" showErrorMessage="1" sqref="B11:B12" xr:uid="{00000000-0002-0000-0000-000000000000}">
      <formula1>$B$17:$B$21</formula1>
    </dataValidation>
    <dataValidation type="date" allowBlank="1" showInputMessage="1" showErrorMessage="1" sqref="E3 C3" xr:uid="{00000000-0002-0000-0000-000001000000}">
      <formula1>44938</formula1>
      <formula2>73031</formula2>
    </dataValidation>
    <dataValidation type="textLength" operator="lessThan" allowBlank="1" showInputMessage="1" showErrorMessage="1" sqref="B2:D2" xr:uid="{A43B3EF1-BCA2-4955-859B-BAE878E03160}">
      <formula1>250</formula1>
    </dataValidation>
  </dataValidations>
  <pageMargins left="0.37" right="0.31" top="0.68" bottom="0.68" header="0.34" footer="0.25"/>
  <pageSetup paperSize="9" scale="56" orientation="landscape" r:id="rId1"/>
  <headerFooter alignWithMargins="0">
    <oddFooter>&amp;L&amp;Z&amp;F&amp;RPrinted &amp;D</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Sheet2!$A$3:$A$4</xm:f>
          </x14:formula1>
          <xm:sqref>B1:D1</xm:sqref>
        </x14:dataValidation>
        <x14:dataValidation type="list" allowBlank="1" showInputMessage="1" showErrorMessage="1" xr:uid="{2A4D6CE0-5F13-41A7-B511-FA9A4A560500}">
          <x14:formula1>
            <xm:f>Sheet2!$A$17:$A$48</xm:f>
          </x14:formula1>
          <xm:sqref>L11:L12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41C8-92A9-4746-B586-954E3A611550}">
  <sheetPr>
    <pageSetUpPr fitToPage="1"/>
  </sheetPr>
  <dimension ref="A1:X36"/>
  <sheetViews>
    <sheetView zoomScale="90" workbookViewId="0">
      <selection activeCell="H20" sqref="H2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149</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45028</v>
      </c>
      <c r="B11" s="17" t="s">
        <v>10</v>
      </c>
      <c r="C11" s="18">
        <v>28.98</v>
      </c>
      <c r="D11" s="18">
        <v>4.83</v>
      </c>
      <c r="E11" s="18">
        <v>24.15</v>
      </c>
      <c r="F11" s="23">
        <v>500</v>
      </c>
      <c r="G11" s="24">
        <v>4202</v>
      </c>
      <c r="H11" s="25"/>
      <c r="I11" s="19" t="s">
        <v>149</v>
      </c>
      <c r="J11" s="20" t="s">
        <v>150</v>
      </c>
      <c r="K11" s="21" t="s">
        <v>136</v>
      </c>
      <c r="L11" s="21" t="s">
        <v>51</v>
      </c>
      <c r="N11" s="6" t="b">
        <f>OR(F11&lt;100,LEN(F11)=2)</f>
        <v>0</v>
      </c>
      <c r="O11" s="6" t="b">
        <f>OR(G11&lt;1000,LEN(G11)=3)</f>
        <v>0</v>
      </c>
      <c r="P11" s="6" t="b">
        <f>IF(H11&lt;1000,TRUE)</f>
        <v>1</v>
      </c>
      <c r="Q11" s="6" t="e">
        <f>OR(#REF!&lt;100000,LEN(#REF!)=5)</f>
        <v>#REF!</v>
      </c>
    </row>
    <row r="12" spans="1:24" s="6" customFormat="1" ht="20.100000000000001" customHeight="1" x14ac:dyDescent="0.3">
      <c r="A12" s="16">
        <v>45028</v>
      </c>
      <c r="B12" s="17" t="s">
        <v>10</v>
      </c>
      <c r="C12" s="18">
        <v>265.60000000000002</v>
      </c>
      <c r="D12" s="18">
        <v>44.27</v>
      </c>
      <c r="E12" s="18">
        <v>221.33</v>
      </c>
      <c r="F12" s="23">
        <v>570</v>
      </c>
      <c r="G12" s="24">
        <v>2001</v>
      </c>
      <c r="H12" s="25"/>
      <c r="I12" s="19" t="s">
        <v>149</v>
      </c>
      <c r="J12" s="20" t="s">
        <v>151</v>
      </c>
      <c r="K12" s="21" t="s">
        <v>152</v>
      </c>
      <c r="L12" s="21" t="s">
        <v>65</v>
      </c>
    </row>
    <row r="13" spans="1:24" s="6" customFormat="1" ht="20.100000000000001" customHeight="1" x14ac:dyDescent="0.3">
      <c r="A13" s="16">
        <v>45034</v>
      </c>
      <c r="B13" s="17" t="s">
        <v>10</v>
      </c>
      <c r="C13" s="18">
        <v>259.60000000000002</v>
      </c>
      <c r="D13" s="18">
        <v>43.27</v>
      </c>
      <c r="E13" s="18">
        <v>216.33</v>
      </c>
      <c r="F13" s="23">
        <v>570</v>
      </c>
      <c r="G13" s="24">
        <v>2001</v>
      </c>
      <c r="H13" s="25"/>
      <c r="I13" s="19" t="s">
        <v>149</v>
      </c>
      <c r="J13" s="20" t="s">
        <v>151</v>
      </c>
      <c r="K13" s="21" t="s">
        <v>152</v>
      </c>
      <c r="L13" s="21" t="s">
        <v>65</v>
      </c>
    </row>
    <row r="14" spans="1:24" s="6" customFormat="1" ht="20.100000000000001" customHeight="1" x14ac:dyDescent="0.3">
      <c r="A14" s="16">
        <v>45034</v>
      </c>
      <c r="B14" s="17" t="s">
        <v>10</v>
      </c>
      <c r="C14" s="18">
        <v>30.54</v>
      </c>
      <c r="D14" s="18">
        <v>5.09</v>
      </c>
      <c r="E14" s="18">
        <v>25.45</v>
      </c>
      <c r="F14" s="23">
        <v>103</v>
      </c>
      <c r="G14" s="24">
        <v>4020</v>
      </c>
      <c r="H14" s="25"/>
      <c r="I14" s="19" t="s">
        <v>153</v>
      </c>
      <c r="J14" s="20" t="s">
        <v>154</v>
      </c>
      <c r="K14" s="21" t="s">
        <v>136</v>
      </c>
      <c r="L14" s="21" t="s">
        <v>34</v>
      </c>
    </row>
    <row r="15" spans="1:24" s="6" customFormat="1" ht="20.100000000000001" customHeight="1" x14ac:dyDescent="0.3">
      <c r="A15" s="16">
        <v>45034</v>
      </c>
      <c r="B15" s="17" t="s">
        <v>10</v>
      </c>
      <c r="C15" s="18">
        <v>7.88</v>
      </c>
      <c r="D15" s="18">
        <v>1.31</v>
      </c>
      <c r="E15" s="18">
        <v>6.57</v>
      </c>
      <c r="F15" s="23">
        <v>103</v>
      </c>
      <c r="G15" s="24">
        <v>4020</v>
      </c>
      <c r="H15" s="25"/>
      <c r="I15" s="19" t="s">
        <v>153</v>
      </c>
      <c r="J15" s="20" t="s">
        <v>154</v>
      </c>
      <c r="K15" s="21" t="s">
        <v>136</v>
      </c>
      <c r="L15" s="21" t="s">
        <v>34</v>
      </c>
    </row>
    <row r="16" spans="1:24" s="248" customFormat="1" ht="20.100000000000001" customHeight="1" x14ac:dyDescent="0.3">
      <c r="A16" s="241">
        <v>45035</v>
      </c>
      <c r="B16" s="240" t="s">
        <v>13</v>
      </c>
      <c r="C16" s="239">
        <v>66.94</v>
      </c>
      <c r="D16" s="239"/>
      <c r="E16" s="239">
        <v>66.94</v>
      </c>
      <c r="F16" s="242">
        <v>570</v>
      </c>
      <c r="G16" s="243">
        <v>2001</v>
      </c>
      <c r="H16" s="244"/>
      <c r="I16" s="245" t="s">
        <v>149</v>
      </c>
      <c r="J16" s="246" t="s">
        <v>155</v>
      </c>
      <c r="K16" s="247" t="s">
        <v>156</v>
      </c>
      <c r="L16" s="247" t="s">
        <v>39</v>
      </c>
    </row>
    <row r="17" spans="1:17" s="6" customFormat="1" ht="20.100000000000001" customHeight="1" x14ac:dyDescent="0.3">
      <c r="A17" s="16">
        <v>45035</v>
      </c>
      <c r="B17" s="17" t="s">
        <v>10</v>
      </c>
      <c r="C17" s="18">
        <v>37.979999999999997</v>
      </c>
      <c r="D17" s="18">
        <v>6.33</v>
      </c>
      <c r="E17" s="18">
        <v>31.65</v>
      </c>
      <c r="F17" s="23">
        <v>570</v>
      </c>
      <c r="G17" s="24">
        <v>2001</v>
      </c>
      <c r="H17" s="25"/>
      <c r="I17" s="19" t="s">
        <v>149</v>
      </c>
      <c r="J17" s="20" t="s">
        <v>157</v>
      </c>
      <c r="K17" s="21" t="s">
        <v>158</v>
      </c>
      <c r="L17" s="21" t="s">
        <v>34</v>
      </c>
    </row>
    <row r="18" spans="1:17" s="6" customFormat="1" ht="20.100000000000001" customHeight="1" x14ac:dyDescent="0.3">
      <c r="A18" s="16">
        <v>45040</v>
      </c>
      <c r="B18" s="17" t="s">
        <v>10</v>
      </c>
      <c r="C18" s="18">
        <v>576.84</v>
      </c>
      <c r="D18" s="18">
        <v>96.14</v>
      </c>
      <c r="E18" s="18">
        <v>480.7</v>
      </c>
      <c r="F18" s="23">
        <v>500</v>
      </c>
      <c r="G18" s="24">
        <v>4001</v>
      </c>
      <c r="H18" s="25"/>
      <c r="I18" s="19" t="s">
        <v>159</v>
      </c>
      <c r="J18" s="20" t="s">
        <v>160</v>
      </c>
      <c r="K18" s="21" t="s">
        <v>161</v>
      </c>
      <c r="L18" s="21" t="s">
        <v>65</v>
      </c>
    </row>
    <row r="19" spans="1:17" s="6" customFormat="1" ht="20.100000000000001" customHeight="1" x14ac:dyDescent="0.3">
      <c r="A19" s="16">
        <v>45041</v>
      </c>
      <c r="B19" s="17" t="s">
        <v>10</v>
      </c>
      <c r="C19" s="18">
        <v>16.940000000000001</v>
      </c>
      <c r="D19" s="18">
        <v>2.82</v>
      </c>
      <c r="E19" s="18">
        <v>14.12</v>
      </c>
      <c r="F19" s="23">
        <v>500</v>
      </c>
      <c r="G19" s="24">
        <v>4001</v>
      </c>
      <c r="H19" s="25"/>
      <c r="I19" s="19" t="s">
        <v>149</v>
      </c>
      <c r="J19" s="20" t="s">
        <v>162</v>
      </c>
      <c r="K19" s="21" t="s">
        <v>136</v>
      </c>
      <c r="L19" s="21" t="s">
        <v>51</v>
      </c>
    </row>
    <row r="20" spans="1:17" s="6" customFormat="1" ht="20.100000000000001" customHeight="1" x14ac:dyDescent="0.3">
      <c r="A20" s="16">
        <v>45043</v>
      </c>
      <c r="B20" s="17" t="s">
        <v>10</v>
      </c>
      <c r="C20" s="18">
        <v>22.82</v>
      </c>
      <c r="D20" s="18">
        <v>3.8</v>
      </c>
      <c r="E20" s="18">
        <v>19.02</v>
      </c>
      <c r="F20" s="23">
        <v>570</v>
      </c>
      <c r="G20" s="24">
        <v>2001</v>
      </c>
      <c r="H20" s="25"/>
      <c r="I20" s="19" t="s">
        <v>149</v>
      </c>
      <c r="J20" s="20" t="s">
        <v>163</v>
      </c>
      <c r="K20" s="21" t="s">
        <v>164</v>
      </c>
      <c r="L20" s="21" t="s">
        <v>34</v>
      </c>
      <c r="N20" s="6" t="b">
        <f>OR(F20&lt;100,LEN(F20)=2)</f>
        <v>0</v>
      </c>
      <c r="O20" s="6" t="b">
        <f>OR(G20&lt;1000,LEN(G20)=3)</f>
        <v>0</v>
      </c>
      <c r="P20" s="6" t="b">
        <f>IF(H20&lt;1000,TRUE)</f>
        <v>1</v>
      </c>
      <c r="Q20" s="6" t="e">
        <f>OR(#REF!&lt;100000,LEN(#REF!)=5)</f>
        <v>#REF!</v>
      </c>
    </row>
    <row r="21" spans="1:17" s="6" customFormat="1" ht="20.100000000000001" customHeight="1" x14ac:dyDescent="0.3">
      <c r="A21" s="16">
        <v>45048</v>
      </c>
      <c r="B21" s="17" t="s">
        <v>10</v>
      </c>
      <c r="C21" s="18">
        <v>22.02</v>
      </c>
      <c r="D21" s="18">
        <v>3.67</v>
      </c>
      <c r="E21" s="18">
        <v>18.350000000000001</v>
      </c>
      <c r="F21" s="23">
        <v>570</v>
      </c>
      <c r="G21" s="24">
        <v>2001</v>
      </c>
      <c r="H21" s="25"/>
      <c r="I21" s="19" t="s">
        <v>149</v>
      </c>
      <c r="J21" s="20" t="s">
        <v>165</v>
      </c>
      <c r="K21" s="21" t="s">
        <v>166</v>
      </c>
      <c r="L21" s="21" t="s">
        <v>34</v>
      </c>
    </row>
    <row r="22" spans="1:17" s="6" customFormat="1" ht="20.100000000000001" customHeight="1" x14ac:dyDescent="0.3">
      <c r="A22" s="16">
        <v>45048</v>
      </c>
      <c r="B22" s="17" t="s">
        <v>11</v>
      </c>
      <c r="C22" s="18">
        <v>3.1</v>
      </c>
      <c r="D22" s="18">
        <v>0</v>
      </c>
      <c r="E22" s="18">
        <v>3.1</v>
      </c>
      <c r="F22" s="23">
        <v>270</v>
      </c>
      <c r="G22" s="24">
        <v>422</v>
      </c>
      <c r="H22" s="25"/>
      <c r="I22" s="19" t="s">
        <v>167</v>
      </c>
      <c r="J22" s="135" t="s">
        <v>168</v>
      </c>
      <c r="K22" s="21" t="s">
        <v>82</v>
      </c>
      <c r="L22" s="21" t="s">
        <v>55</v>
      </c>
    </row>
    <row r="23" spans="1:17" s="248" customFormat="1" ht="20.100000000000001" customHeight="1" x14ac:dyDescent="0.3">
      <c r="A23" s="241">
        <v>45051</v>
      </c>
      <c r="B23" s="240" t="s">
        <v>13</v>
      </c>
      <c r="C23" s="239">
        <v>860</v>
      </c>
      <c r="D23" s="239">
        <v>0</v>
      </c>
      <c r="E23" s="239">
        <v>860</v>
      </c>
      <c r="F23" s="242">
        <v>570</v>
      </c>
      <c r="G23" s="243">
        <v>2113</v>
      </c>
      <c r="H23" s="244"/>
      <c r="I23" s="245" t="s">
        <v>149</v>
      </c>
      <c r="J23" s="246" t="s">
        <v>169</v>
      </c>
      <c r="K23" s="247" t="s">
        <v>170</v>
      </c>
      <c r="L23" s="247" t="s">
        <v>65</v>
      </c>
    </row>
    <row r="24" spans="1:17" s="6" customFormat="1" ht="20.100000000000001" customHeight="1" x14ac:dyDescent="0.3">
      <c r="A24" s="16">
        <v>45056</v>
      </c>
      <c r="B24" s="17" t="s">
        <v>10</v>
      </c>
      <c r="C24" s="18">
        <v>40.799999999999997</v>
      </c>
      <c r="D24" s="18">
        <v>6.8</v>
      </c>
      <c r="E24" s="18">
        <v>34</v>
      </c>
      <c r="F24" s="23">
        <v>540</v>
      </c>
      <c r="G24" s="24">
        <v>4020</v>
      </c>
      <c r="H24" s="25"/>
      <c r="I24" s="19" t="s">
        <v>171</v>
      </c>
      <c r="J24" s="20" t="s">
        <v>172</v>
      </c>
      <c r="K24" s="21" t="s">
        <v>173</v>
      </c>
      <c r="L24" s="21" t="s">
        <v>41</v>
      </c>
      <c r="N24" s="6" t="b">
        <f>OR(F24&lt;100,LEN(F24)=2)</f>
        <v>0</v>
      </c>
      <c r="O24" s="6" t="b">
        <f>OR(G24&lt;1000,LEN(G24)=3)</f>
        <v>0</v>
      </c>
      <c r="P24" s="6" t="b">
        <f>IF(H24&lt;1000,TRUE)</f>
        <v>1</v>
      </c>
      <c r="Q24" s="6" t="e">
        <f>OR(#REF!&lt;100000,LEN(#REF!)=5)</f>
        <v>#REF!</v>
      </c>
    </row>
    <row r="25" spans="1:17" s="6" customFormat="1" ht="20.100000000000001" customHeight="1" thickBot="1" x14ac:dyDescent="0.3">
      <c r="A25" s="154" t="s">
        <v>30</v>
      </c>
      <c r="B25" s="155"/>
      <c r="C25" s="43">
        <f>SUM(C11:C24)</f>
        <v>2240.04</v>
      </c>
      <c r="D25" s="43">
        <f>SUM(D11:D24)</f>
        <v>218.33</v>
      </c>
      <c r="E25" s="43">
        <f>SUM(E11:E24)</f>
        <v>2021.7099999999996</v>
      </c>
      <c r="F25" s="165"/>
      <c r="G25" s="166"/>
      <c r="H25" s="167"/>
      <c r="I25" s="39"/>
      <c r="J25" s="40"/>
      <c r="K25" s="41"/>
      <c r="L25" s="42"/>
    </row>
    <row r="28" spans="1:17" s="2" customFormat="1" ht="15.75" x14ac:dyDescent="0.25">
      <c r="B28" s="146" t="s">
        <v>68</v>
      </c>
      <c r="C28" s="147"/>
    </row>
    <row r="29" spans="1:17" s="2" customFormat="1" ht="15" x14ac:dyDescent="0.2">
      <c r="B29" s="33" t="s">
        <v>11</v>
      </c>
      <c r="C29" s="34" t="s">
        <v>12</v>
      </c>
    </row>
    <row r="30" spans="1:17" s="2" customFormat="1" ht="15" x14ac:dyDescent="0.2">
      <c r="B30" s="33" t="s">
        <v>13</v>
      </c>
      <c r="C30" s="34" t="s">
        <v>14</v>
      </c>
    </row>
    <row r="31" spans="1:17" s="2" customFormat="1" ht="15" x14ac:dyDescent="0.2">
      <c r="B31" s="33" t="s">
        <v>10</v>
      </c>
      <c r="C31" s="34" t="s">
        <v>69</v>
      </c>
    </row>
    <row r="32" spans="1:17" s="2" customFormat="1" ht="15" x14ac:dyDescent="0.2">
      <c r="B32" s="33" t="s">
        <v>20</v>
      </c>
      <c r="C32" s="34" t="s">
        <v>70</v>
      </c>
    </row>
    <row r="33" spans="2:3" s="2" customFormat="1" ht="15" x14ac:dyDescent="0.2">
      <c r="B33" s="3" t="s">
        <v>9</v>
      </c>
      <c r="C33" s="35" t="s">
        <v>16</v>
      </c>
    </row>
    <row r="36" spans="2:3" x14ac:dyDescent="0.2">
      <c r="B36" s="148"/>
      <c r="C36" s="148"/>
    </row>
  </sheetData>
  <mergeCells count="14">
    <mergeCell ref="A25:B25"/>
    <mergeCell ref="F25:H25"/>
    <mergeCell ref="B28:C28"/>
    <mergeCell ref="B36:C36"/>
    <mergeCell ref="B1:D1"/>
    <mergeCell ref="B2:D2"/>
    <mergeCell ref="A5:L5"/>
    <mergeCell ref="A7:A9"/>
    <mergeCell ref="F7:H7"/>
    <mergeCell ref="I7:I9"/>
    <mergeCell ref="J7:J9"/>
    <mergeCell ref="K7:K9"/>
    <mergeCell ref="L7:L9"/>
    <mergeCell ref="F8:H9"/>
  </mergeCells>
  <conditionalFormatting sqref="B1:D2">
    <cfRule type="expression" dxfId="72" priority="9" stopIfTrue="1">
      <formula>ISBLANK(B1)</formula>
    </cfRule>
  </conditionalFormatting>
  <conditionalFormatting sqref="J11:L19 L20:L24">
    <cfRule type="expression" dxfId="71" priority="10" stopIfTrue="1">
      <formula>AND(NOT(ISBLANK($C11)),ISBLANK(J11))</formula>
    </cfRule>
  </conditionalFormatting>
  <conditionalFormatting sqref="B11:B24">
    <cfRule type="expression" dxfId="70" priority="11" stopIfTrue="1">
      <formula>AND(NOT(ISBLANK(C11)),ISBLANK(B11))</formula>
    </cfRule>
  </conditionalFormatting>
  <conditionalFormatting sqref="A11:A24">
    <cfRule type="expression" dxfId="69" priority="12" stopIfTrue="1">
      <formula>AND(NOT(ISBLANK(C11)),ISBLANK(A11))</formula>
    </cfRule>
  </conditionalFormatting>
  <conditionalFormatting sqref="C3">
    <cfRule type="expression" dxfId="68" priority="8" stopIfTrue="1">
      <formula>ISBLANK(C3)</formula>
    </cfRule>
  </conditionalFormatting>
  <conditionalFormatting sqref="I20:I23">
    <cfRule type="expression" priority="5" stopIfTrue="1">
      <formula>AND(SUM($N20:$R20)&gt;0,NOT(ISBLANK(I20)))</formula>
    </cfRule>
    <cfRule type="expression" dxfId="67" priority="6" stopIfTrue="1">
      <formula>SUM($N20:$R20)&gt;0</formula>
    </cfRule>
  </conditionalFormatting>
  <conditionalFormatting sqref="J24 J20:K23">
    <cfRule type="expression" dxfId="66" priority="7" stopIfTrue="1">
      <formula>AND(NOT(ISBLANK($C20)),ISBLANK(J20))</formula>
    </cfRule>
  </conditionalFormatting>
  <conditionalFormatting sqref="I24">
    <cfRule type="expression" priority="2" stopIfTrue="1">
      <formula>AND(SUM($N24:$R24)&gt;0,NOT(ISBLANK(I24)))</formula>
    </cfRule>
    <cfRule type="expression" dxfId="65" priority="3" stopIfTrue="1">
      <formula>SUM($N24:$R24)&gt;0</formula>
    </cfRule>
  </conditionalFormatting>
  <conditionalFormatting sqref="K24">
    <cfRule type="expression" dxfId="64" priority="4" stopIfTrue="1">
      <formula>AND(NOT(ISBLANK($C24)),ISBLANK(K24))</formula>
    </cfRule>
  </conditionalFormatting>
  <conditionalFormatting sqref="I11:I19">
    <cfRule type="expression" priority="13" stopIfTrue="1">
      <formula>AND(SUM($N11:$R11)&gt;0,NOT(ISBLANK(I11)))</formula>
    </cfRule>
    <cfRule type="expression" dxfId="63" priority="14" stopIfTrue="1">
      <formula>SUM($N11:$R11)&gt;0</formula>
    </cfRule>
  </conditionalFormatting>
  <conditionalFormatting sqref="E3">
    <cfRule type="expression" dxfId="62" priority="1" stopIfTrue="1">
      <formula>ISBLANK(E3)</formula>
    </cfRule>
  </conditionalFormatting>
  <dataValidations count="3">
    <dataValidation type="textLength" operator="lessThan" allowBlank="1" showInputMessage="1" showErrorMessage="1" sqref="B2:D2" xr:uid="{DE6EDEFC-BA7C-492E-8C2B-7D36F2381A51}">
      <formula1>250</formula1>
    </dataValidation>
    <dataValidation type="date" allowBlank="1" showInputMessage="1" showErrorMessage="1" sqref="E3 C3" xr:uid="{02D5563C-37C5-4B5E-9EEA-808B1CA65683}">
      <formula1>44938</formula1>
      <formula2>73031</formula2>
    </dataValidation>
    <dataValidation type="list" allowBlank="1" showInputMessage="1" showErrorMessage="1" sqref="B11:B24" xr:uid="{C9C3232D-E2EB-44EE-80A9-B23C7178E734}">
      <formula1>$B$29:$B$33</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825C-4B5D-4B76-A56B-54C36A8975F2}">
  <sheetPr>
    <pageSetUpPr fitToPage="1"/>
  </sheetPr>
  <dimension ref="A1:X26"/>
  <sheetViews>
    <sheetView zoomScale="9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174</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45030</v>
      </c>
      <c r="B11" s="17" t="s">
        <v>13</v>
      </c>
      <c r="C11" s="18">
        <v>15</v>
      </c>
      <c r="D11" s="18">
        <v>12.5</v>
      </c>
      <c r="E11" s="18">
        <v>2.5</v>
      </c>
      <c r="F11" s="136">
        <v>516</v>
      </c>
      <c r="G11" s="137">
        <v>2002</v>
      </c>
      <c r="H11" s="138"/>
      <c r="I11" s="19" t="s">
        <v>174</v>
      </c>
      <c r="J11" s="20" t="s">
        <v>175</v>
      </c>
      <c r="K11" s="21" t="s">
        <v>176</v>
      </c>
      <c r="L11" s="21" t="s">
        <v>65</v>
      </c>
      <c r="N11" s="6" t="b">
        <f>OR(F11&lt;100,LEN(F11)=2)</f>
        <v>0</v>
      </c>
      <c r="O11" s="6" t="b">
        <f>OR(G11&lt;1000,LEN(G11)=3)</f>
        <v>0</v>
      </c>
      <c r="P11" s="6" t="b">
        <f>IF(H11&lt;1000,TRUE)</f>
        <v>1</v>
      </c>
      <c r="Q11" s="6" t="e">
        <f>OR(#REF!&lt;100000,LEN(#REF!)=5)</f>
        <v>#REF!</v>
      </c>
    </row>
    <row r="12" spans="1:24" s="6" customFormat="1" ht="20.100000000000001" customHeight="1" x14ac:dyDescent="0.3">
      <c r="A12" s="16">
        <v>45048</v>
      </c>
      <c r="B12" s="17" t="s">
        <v>13</v>
      </c>
      <c r="C12" s="18">
        <v>15</v>
      </c>
      <c r="D12" s="18">
        <v>12.5</v>
      </c>
      <c r="E12" s="18">
        <v>2.5</v>
      </c>
      <c r="F12" s="23">
        <v>510</v>
      </c>
      <c r="G12" s="24">
        <v>2002</v>
      </c>
      <c r="H12" s="134" t="s">
        <v>177</v>
      </c>
      <c r="I12" s="19" t="s">
        <v>174</v>
      </c>
      <c r="J12" s="20" t="s">
        <v>175</v>
      </c>
      <c r="K12" s="21" t="s">
        <v>176</v>
      </c>
      <c r="L12" s="21" t="s">
        <v>65</v>
      </c>
    </row>
    <row r="13" spans="1:24" s="6" customFormat="1" ht="20.100000000000001" customHeight="1" x14ac:dyDescent="0.3">
      <c r="A13" s="16">
        <v>45050</v>
      </c>
      <c r="B13" s="17" t="s">
        <v>10</v>
      </c>
      <c r="C13" s="18">
        <v>53.9</v>
      </c>
      <c r="D13" s="18">
        <v>8.98</v>
      </c>
      <c r="E13" s="18">
        <v>44.92</v>
      </c>
      <c r="F13" s="139">
        <v>517</v>
      </c>
      <c r="G13" s="24">
        <v>4020</v>
      </c>
      <c r="H13" s="25"/>
      <c r="I13" s="19" t="s">
        <v>174</v>
      </c>
      <c r="J13" s="20" t="s">
        <v>178</v>
      </c>
      <c r="K13" s="21" t="s">
        <v>179</v>
      </c>
      <c r="L13" s="21" t="s">
        <v>39</v>
      </c>
    </row>
    <row r="14" spans="1:24" s="6" customFormat="1" ht="20.100000000000001" customHeight="1" x14ac:dyDescent="0.3">
      <c r="A14" s="16">
        <v>45055</v>
      </c>
      <c r="B14" s="17" t="s">
        <v>13</v>
      </c>
      <c r="C14" s="18">
        <v>28.5</v>
      </c>
      <c r="D14" s="18">
        <v>23.75</v>
      </c>
      <c r="E14" s="18">
        <v>4.75</v>
      </c>
      <c r="F14" s="139">
        <v>510</v>
      </c>
      <c r="G14" s="24">
        <v>2002</v>
      </c>
      <c r="H14" s="134" t="s">
        <v>180</v>
      </c>
      <c r="I14" s="19" t="s">
        <v>174</v>
      </c>
      <c r="J14" s="20" t="s">
        <v>175</v>
      </c>
      <c r="K14" s="21" t="s">
        <v>176</v>
      </c>
      <c r="L14" s="21" t="s">
        <v>65</v>
      </c>
    </row>
    <row r="15" spans="1:24" s="6" customFormat="1" ht="20.100000000000001" customHeight="1" thickBot="1" x14ac:dyDescent="0.3">
      <c r="A15" s="154" t="s">
        <v>30</v>
      </c>
      <c r="B15" s="155"/>
      <c r="C15" s="43">
        <f>SUM(C11:C14)</f>
        <v>112.4</v>
      </c>
      <c r="D15" s="43">
        <f>SUM(D11:D14)</f>
        <v>57.730000000000004</v>
      </c>
      <c r="E15" s="43">
        <f>SUM(E11:E14)</f>
        <v>54.67</v>
      </c>
      <c r="F15" s="165"/>
      <c r="G15" s="166"/>
      <c r="H15" s="167"/>
      <c r="I15" s="39"/>
      <c r="J15" s="40"/>
      <c r="K15" s="41"/>
      <c r="L15" s="42"/>
    </row>
    <row r="18" spans="2:3" s="2" customFormat="1" ht="15.75" x14ac:dyDescent="0.25">
      <c r="B18" s="146" t="s">
        <v>68</v>
      </c>
      <c r="C18" s="147"/>
    </row>
    <row r="19" spans="2:3" s="2" customFormat="1" ht="15" x14ac:dyDescent="0.2">
      <c r="B19" s="33" t="s">
        <v>11</v>
      </c>
      <c r="C19" s="34" t="s">
        <v>12</v>
      </c>
    </row>
    <row r="20" spans="2:3" s="2" customFormat="1" ht="15" x14ac:dyDescent="0.2">
      <c r="B20" s="33" t="s">
        <v>13</v>
      </c>
      <c r="C20" s="34" t="s">
        <v>14</v>
      </c>
    </row>
    <row r="21" spans="2:3" s="2" customFormat="1" ht="15" x14ac:dyDescent="0.2">
      <c r="B21" s="33" t="s">
        <v>10</v>
      </c>
      <c r="C21" s="34" t="s">
        <v>69</v>
      </c>
    </row>
    <row r="22" spans="2:3" s="2" customFormat="1" ht="15" x14ac:dyDescent="0.2">
      <c r="B22" s="33" t="s">
        <v>20</v>
      </c>
      <c r="C22" s="34" t="s">
        <v>70</v>
      </c>
    </row>
    <row r="23" spans="2:3" s="2" customFormat="1" ht="15" x14ac:dyDescent="0.2">
      <c r="B23" s="3" t="s">
        <v>9</v>
      </c>
      <c r="C23" s="35" t="s">
        <v>16</v>
      </c>
    </row>
    <row r="26" spans="2:3" x14ac:dyDescent="0.2">
      <c r="B26" s="148"/>
      <c r="C26" s="148"/>
    </row>
  </sheetData>
  <mergeCells count="14">
    <mergeCell ref="B26:C26"/>
    <mergeCell ref="B1:D1"/>
    <mergeCell ref="B2:D2"/>
    <mergeCell ref="A5:L5"/>
    <mergeCell ref="A7:A9"/>
    <mergeCell ref="F7:H7"/>
    <mergeCell ref="I7:I9"/>
    <mergeCell ref="J7:J9"/>
    <mergeCell ref="K7:K9"/>
    <mergeCell ref="L7:L9"/>
    <mergeCell ref="F8:H9"/>
    <mergeCell ref="A15:B15"/>
    <mergeCell ref="F15:H15"/>
    <mergeCell ref="B18:C18"/>
  </mergeCells>
  <conditionalFormatting sqref="B1:D2">
    <cfRule type="expression" dxfId="61" priority="9" stopIfTrue="1">
      <formula>ISBLANK(B1)</formula>
    </cfRule>
  </conditionalFormatting>
  <conditionalFormatting sqref="J11:L14">
    <cfRule type="expression" dxfId="60" priority="10" stopIfTrue="1">
      <formula>AND(NOT(ISBLANK($C11)),ISBLANK(J11))</formula>
    </cfRule>
  </conditionalFormatting>
  <conditionalFormatting sqref="B11:B14">
    <cfRule type="expression" dxfId="59" priority="11" stopIfTrue="1">
      <formula>AND(NOT(ISBLANK(C11)),ISBLANK(B11))</formula>
    </cfRule>
  </conditionalFormatting>
  <conditionalFormatting sqref="A11:A14">
    <cfRule type="expression" dxfId="58" priority="12" stopIfTrue="1">
      <formula>AND(NOT(ISBLANK(C11)),ISBLANK(A11))</formula>
    </cfRule>
  </conditionalFormatting>
  <conditionalFormatting sqref="C3">
    <cfRule type="expression" dxfId="57" priority="8" stopIfTrue="1">
      <formula>ISBLANK(C3)</formula>
    </cfRule>
  </conditionalFormatting>
  <conditionalFormatting sqref="I11:I14">
    <cfRule type="expression" priority="5" stopIfTrue="1">
      <formula>AND(SUM($N11:$R11)&gt;0,NOT(ISBLANK(I11)))</formula>
    </cfRule>
    <cfRule type="expression" dxfId="56" priority="6" stopIfTrue="1">
      <formula>SUM($N11:$R11)&gt;0</formula>
    </cfRule>
  </conditionalFormatting>
  <conditionalFormatting sqref="E3">
    <cfRule type="expression" dxfId="55" priority="1" stopIfTrue="1">
      <formula>ISBLANK(E3)</formula>
    </cfRule>
  </conditionalFormatting>
  <dataValidations count="3">
    <dataValidation type="textLength" operator="lessThan" allowBlank="1" showInputMessage="1" showErrorMessage="1" sqref="B2:D2" xr:uid="{541E1F1B-F08A-4663-BA49-3110C3A9CBB9}">
      <formula1>250</formula1>
    </dataValidation>
    <dataValidation type="date" allowBlank="1" showInputMessage="1" showErrorMessage="1" sqref="E3 C3" xr:uid="{4B536BB3-896B-4192-8E60-D4B2FF74EC6A}">
      <formula1>44938</formula1>
      <formula2>73031</formula2>
    </dataValidation>
    <dataValidation type="list" allowBlank="1" showInputMessage="1" showErrorMessage="1" sqref="B11:B14" xr:uid="{EE4B4DB6-F0CB-4E0D-A5B6-77DEB8F51419}">
      <formula1>$B$19:$B$23</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51842-4B0E-4C58-83FD-A64EF7FA8435}">
  <sheetPr>
    <pageSetUpPr fitToPage="1"/>
  </sheetPr>
  <dimension ref="A1:X33"/>
  <sheetViews>
    <sheetView zoomScale="70" zoomScaleNormal="70" workbookViewId="0">
      <selection activeCell="F35" sqref="F35"/>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87.7109375" bestFit="1" customWidth="1"/>
    <col min="11" max="11" width="27.42578125" customWidth="1"/>
    <col min="12" max="12" width="46.8554687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143</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customHeight="1"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129" customFormat="1" ht="20.100000000000001" customHeight="1" x14ac:dyDescent="0.3">
      <c r="A11" s="16">
        <v>45027</v>
      </c>
      <c r="B11" s="17" t="s">
        <v>10</v>
      </c>
      <c r="C11" s="18">
        <v>92.9</v>
      </c>
      <c r="D11" s="18">
        <f>E11*20%</f>
        <v>15.484000000000002</v>
      </c>
      <c r="E11" s="18">
        <v>77.42</v>
      </c>
      <c r="F11" s="140">
        <v>611</v>
      </c>
      <c r="G11" s="141">
        <v>4041</v>
      </c>
      <c r="H11" s="142">
        <v>61126</v>
      </c>
      <c r="I11" s="117" t="s">
        <v>181</v>
      </c>
      <c r="J11" s="118" t="s">
        <v>182</v>
      </c>
      <c r="K11" s="116" t="s">
        <v>183</v>
      </c>
      <c r="L11" s="116" t="s">
        <v>51</v>
      </c>
      <c r="N11" s="129" t="b">
        <v>0</v>
      </c>
      <c r="O11" s="129" t="b">
        <v>0</v>
      </c>
      <c r="P11" s="129" t="b">
        <v>1</v>
      </c>
      <c r="Q11" s="129" t="e">
        <v>#REF!</v>
      </c>
      <c r="S11" s="143"/>
    </row>
    <row r="12" spans="1:24" s="129" customFormat="1" ht="20.100000000000001" customHeight="1" x14ac:dyDescent="0.3">
      <c r="A12" s="16">
        <v>45030</v>
      </c>
      <c r="B12" s="17" t="s">
        <v>10</v>
      </c>
      <c r="C12" s="18">
        <v>174</v>
      </c>
      <c r="D12" s="18">
        <v>29</v>
      </c>
      <c r="E12" s="18">
        <v>145</v>
      </c>
      <c r="F12" s="140">
        <v>611</v>
      </c>
      <c r="G12" s="141">
        <v>4200</v>
      </c>
      <c r="H12" s="142">
        <v>61111</v>
      </c>
      <c r="I12" s="117" t="s">
        <v>184</v>
      </c>
      <c r="J12" s="118" t="s">
        <v>185</v>
      </c>
      <c r="K12" s="116" t="s">
        <v>186</v>
      </c>
      <c r="L12" s="116" t="s">
        <v>65</v>
      </c>
      <c r="N12" s="129" t="e">
        <v>#REF!</v>
      </c>
      <c r="O12" s="129" t="e">
        <v>#REF!</v>
      </c>
      <c r="P12" s="129" t="e">
        <v>#REF!</v>
      </c>
      <c r="Q12" s="129" t="e">
        <v>#REF!</v>
      </c>
      <c r="S12" s="143"/>
    </row>
    <row r="13" spans="1:24" s="129" customFormat="1" ht="20.100000000000001" customHeight="1" x14ac:dyDescent="0.3">
      <c r="A13" s="16">
        <v>45033</v>
      </c>
      <c r="B13" s="17" t="s">
        <v>10</v>
      </c>
      <c r="C13" s="18">
        <v>26.09</v>
      </c>
      <c r="D13" s="18">
        <v>4.3499999999999996</v>
      </c>
      <c r="E13" s="18">
        <f>C13-D13</f>
        <v>21.740000000000002</v>
      </c>
      <c r="F13" s="140">
        <v>595</v>
      </c>
      <c r="G13" s="141">
        <v>4220</v>
      </c>
      <c r="H13" s="142"/>
      <c r="I13" s="117" t="s">
        <v>181</v>
      </c>
      <c r="J13" s="118" t="s">
        <v>187</v>
      </c>
      <c r="K13" s="116" t="s">
        <v>188</v>
      </c>
      <c r="L13" s="116" t="s">
        <v>65</v>
      </c>
      <c r="S13" s="143"/>
    </row>
    <row r="14" spans="1:24" s="129" customFormat="1" ht="20.100000000000001" customHeight="1" x14ac:dyDescent="0.3">
      <c r="A14" s="16">
        <v>45034</v>
      </c>
      <c r="B14" s="17" t="s">
        <v>10</v>
      </c>
      <c r="C14" s="18">
        <v>34.4</v>
      </c>
      <c r="D14" s="18">
        <v>5.73</v>
      </c>
      <c r="E14" s="18">
        <v>28.67</v>
      </c>
      <c r="F14" s="140">
        <v>595</v>
      </c>
      <c r="G14" s="141">
        <v>4202</v>
      </c>
      <c r="H14" s="142"/>
      <c r="I14" s="117" t="s">
        <v>181</v>
      </c>
      <c r="J14" s="118" t="s">
        <v>189</v>
      </c>
      <c r="K14" s="116" t="s">
        <v>136</v>
      </c>
      <c r="L14" s="116" t="s">
        <v>51</v>
      </c>
      <c r="S14" s="143"/>
    </row>
    <row r="15" spans="1:24" s="129" customFormat="1" ht="20.100000000000001" customHeight="1" x14ac:dyDescent="0.3">
      <c r="A15" s="16">
        <v>45034</v>
      </c>
      <c r="B15" s="17" t="s">
        <v>10</v>
      </c>
      <c r="C15" s="18">
        <v>35.130000000000003</v>
      </c>
      <c r="D15" s="18">
        <f>E15*0.2</f>
        <v>5.8540000000000001</v>
      </c>
      <c r="E15" s="18">
        <v>29.27</v>
      </c>
      <c r="F15" s="140">
        <v>595</v>
      </c>
      <c r="G15" s="141">
        <v>4202</v>
      </c>
      <c r="H15" s="142"/>
      <c r="I15" s="117" t="s">
        <v>181</v>
      </c>
      <c r="J15" s="144" t="s">
        <v>190</v>
      </c>
      <c r="K15" s="116" t="s">
        <v>136</v>
      </c>
      <c r="L15" s="116" t="s">
        <v>51</v>
      </c>
      <c r="S15" s="143"/>
    </row>
    <row r="16" spans="1:24" s="129" customFormat="1" ht="20.100000000000001" customHeight="1" x14ac:dyDescent="0.3">
      <c r="A16" s="16">
        <v>45034</v>
      </c>
      <c r="B16" s="17" t="s">
        <v>13</v>
      </c>
      <c r="C16" s="18">
        <v>265.19</v>
      </c>
      <c r="D16" s="18">
        <v>0</v>
      </c>
      <c r="E16" s="18">
        <v>265.19</v>
      </c>
      <c r="F16" s="140">
        <v>595</v>
      </c>
      <c r="G16" s="141">
        <v>4200</v>
      </c>
      <c r="H16" s="142">
        <v>59516</v>
      </c>
      <c r="I16" s="117" t="s">
        <v>184</v>
      </c>
      <c r="J16" s="118" t="s">
        <v>191</v>
      </c>
      <c r="K16" s="116" t="s">
        <v>141</v>
      </c>
      <c r="L16" s="116" t="s">
        <v>53</v>
      </c>
      <c r="S16" s="143"/>
    </row>
    <row r="17" spans="1:19" s="129" customFormat="1" ht="20.100000000000001" customHeight="1" x14ac:dyDescent="0.3">
      <c r="A17" s="16">
        <v>45034</v>
      </c>
      <c r="B17" s="17" t="s">
        <v>13</v>
      </c>
      <c r="C17" s="18">
        <v>33.049999999999997</v>
      </c>
      <c r="D17" s="18">
        <v>0</v>
      </c>
      <c r="E17" s="18">
        <v>33.049999999999997</v>
      </c>
      <c r="F17" s="140">
        <v>595</v>
      </c>
      <c r="G17" s="141">
        <v>4200</v>
      </c>
      <c r="H17" s="142">
        <v>59516</v>
      </c>
      <c r="I17" s="117" t="s">
        <v>184</v>
      </c>
      <c r="J17" s="118" t="s">
        <v>191</v>
      </c>
      <c r="K17" s="116" t="s">
        <v>141</v>
      </c>
      <c r="L17" s="116" t="s">
        <v>53</v>
      </c>
      <c r="S17" s="143"/>
    </row>
    <row r="18" spans="1:19" s="129" customFormat="1" ht="20.100000000000001" customHeight="1" x14ac:dyDescent="0.3">
      <c r="A18" s="16">
        <v>45047</v>
      </c>
      <c r="B18" s="17" t="s">
        <v>13</v>
      </c>
      <c r="C18" s="18">
        <v>137.34</v>
      </c>
      <c r="D18" s="18">
        <v>0</v>
      </c>
      <c r="E18" s="18">
        <v>137.34</v>
      </c>
      <c r="F18" s="140">
        <v>595</v>
      </c>
      <c r="G18" s="141">
        <v>4200</v>
      </c>
      <c r="H18" s="142">
        <v>59510</v>
      </c>
      <c r="I18" s="117" t="s">
        <v>184</v>
      </c>
      <c r="J18" s="118" t="s">
        <v>192</v>
      </c>
      <c r="K18" s="116" t="s">
        <v>112</v>
      </c>
      <c r="L18" s="116" t="s">
        <v>53</v>
      </c>
      <c r="S18" s="143"/>
    </row>
    <row r="19" spans="1:19" s="129" customFormat="1" ht="20.100000000000001" customHeight="1" x14ac:dyDescent="0.3">
      <c r="A19" s="16">
        <v>45049</v>
      </c>
      <c r="B19" s="17" t="s">
        <v>11</v>
      </c>
      <c r="C19" s="18">
        <v>3.1</v>
      </c>
      <c r="D19" s="18">
        <v>0</v>
      </c>
      <c r="E19" s="18">
        <f>3.1</f>
        <v>3.1</v>
      </c>
      <c r="F19" s="140">
        <v>595</v>
      </c>
      <c r="G19" s="141">
        <v>4220</v>
      </c>
      <c r="H19" s="142"/>
      <c r="I19" s="117" t="s">
        <v>181</v>
      </c>
      <c r="J19" s="118" t="s">
        <v>193</v>
      </c>
      <c r="K19" s="116" t="s">
        <v>194</v>
      </c>
      <c r="L19" s="116" t="s">
        <v>65</v>
      </c>
      <c r="S19" s="143"/>
    </row>
    <row r="20" spans="1:19" s="129" customFormat="1" ht="20.100000000000001" customHeight="1" x14ac:dyDescent="0.3">
      <c r="A20" s="16">
        <v>45052</v>
      </c>
      <c r="B20" s="17" t="s">
        <v>13</v>
      </c>
      <c r="C20" s="18">
        <v>300</v>
      </c>
      <c r="D20" s="18">
        <v>0</v>
      </c>
      <c r="E20" s="18">
        <v>300</v>
      </c>
      <c r="F20" s="140">
        <v>595</v>
      </c>
      <c r="G20" s="141">
        <v>1105</v>
      </c>
      <c r="H20" s="142"/>
      <c r="I20" s="117" t="s">
        <v>195</v>
      </c>
      <c r="J20" s="118" t="s">
        <v>196</v>
      </c>
      <c r="K20" s="116" t="s">
        <v>197</v>
      </c>
      <c r="L20" s="116" t="s">
        <v>53</v>
      </c>
      <c r="S20" s="143"/>
    </row>
    <row r="21" spans="1:19" s="6" customFormat="1" ht="20.100000000000001" customHeight="1" x14ac:dyDescent="0.3">
      <c r="A21" s="16"/>
      <c r="B21" s="17"/>
      <c r="C21" s="18"/>
      <c r="D21" s="18"/>
      <c r="E21" s="18"/>
      <c r="F21" s="162"/>
      <c r="G21" s="163"/>
      <c r="H21" s="164"/>
      <c r="I21" s="117"/>
      <c r="J21" s="118"/>
      <c r="K21" s="116"/>
      <c r="L21" s="145"/>
      <c r="N21" s="6" t="b">
        <f>OR(F21&lt;100,LEN(F21)=2)</f>
        <v>1</v>
      </c>
      <c r="O21" s="6" t="b">
        <f>OR(G21&lt;1000,LEN(G21)=3)</f>
        <v>1</v>
      </c>
      <c r="P21" s="6" t="b">
        <f>IF(H21&lt;1000,TRUE)</f>
        <v>1</v>
      </c>
      <c r="Q21" s="6" t="e">
        <f>OR(#REF!&lt;100000,LEN(#REF!)=5)</f>
        <v>#REF!</v>
      </c>
    </row>
    <row r="22" spans="1:19" s="6" customFormat="1" ht="20.100000000000001" customHeight="1" thickBot="1" x14ac:dyDescent="0.3">
      <c r="A22" s="154" t="s">
        <v>30</v>
      </c>
      <c r="B22" s="155"/>
      <c r="C22" s="43">
        <f>SUM(C11:C21)</f>
        <v>1101.1999999999998</v>
      </c>
      <c r="D22" s="43">
        <f>SUM(D11:D21)</f>
        <v>60.418000000000006</v>
      </c>
      <c r="E22" s="43">
        <f>SUM(E11:E21)</f>
        <v>1040.78</v>
      </c>
      <c r="F22" s="165"/>
      <c r="G22" s="166"/>
      <c r="H22" s="167"/>
      <c r="I22" s="39"/>
      <c r="J22" s="40"/>
      <c r="K22" s="41"/>
      <c r="L22" s="42"/>
    </row>
    <row r="25" spans="1:19" s="2" customFormat="1" ht="15.75" x14ac:dyDescent="0.25">
      <c r="B25" s="146" t="s">
        <v>68</v>
      </c>
      <c r="C25" s="147"/>
    </row>
    <row r="26" spans="1:19" s="2" customFormat="1" ht="15" x14ac:dyDescent="0.2">
      <c r="B26" s="33" t="s">
        <v>11</v>
      </c>
      <c r="C26" s="34" t="s">
        <v>12</v>
      </c>
    </row>
    <row r="27" spans="1:19" s="2" customFormat="1" ht="15" x14ac:dyDescent="0.2">
      <c r="B27" s="33" t="s">
        <v>13</v>
      </c>
      <c r="C27" s="34" t="s">
        <v>14</v>
      </c>
    </row>
    <row r="28" spans="1:19" s="2" customFormat="1" ht="15" x14ac:dyDescent="0.2">
      <c r="B28" s="33" t="s">
        <v>10</v>
      </c>
      <c r="C28" s="34" t="s">
        <v>69</v>
      </c>
    </row>
    <row r="29" spans="1:19" s="2" customFormat="1" ht="15" x14ac:dyDescent="0.2">
      <c r="B29" s="33" t="s">
        <v>20</v>
      </c>
      <c r="C29" s="34" t="s">
        <v>70</v>
      </c>
    </row>
    <row r="30" spans="1:19" s="2" customFormat="1" ht="15" x14ac:dyDescent="0.2">
      <c r="B30" s="3" t="s">
        <v>9</v>
      </c>
      <c r="C30" s="35" t="s">
        <v>16</v>
      </c>
    </row>
    <row r="33" spans="2:3" x14ac:dyDescent="0.2">
      <c r="B33" s="148"/>
      <c r="C33" s="148"/>
    </row>
  </sheetData>
  <mergeCells count="15">
    <mergeCell ref="B1:D1"/>
    <mergeCell ref="B2:D2"/>
    <mergeCell ref="A5:L5"/>
    <mergeCell ref="A7:A9"/>
    <mergeCell ref="F7:H7"/>
    <mergeCell ref="I7:I9"/>
    <mergeCell ref="J7:J9"/>
    <mergeCell ref="K7:K9"/>
    <mergeCell ref="L7:L9"/>
    <mergeCell ref="F8:H9"/>
    <mergeCell ref="F21:H21"/>
    <mergeCell ref="A22:B22"/>
    <mergeCell ref="F22:H22"/>
    <mergeCell ref="B25:C25"/>
    <mergeCell ref="B33:C33"/>
  </mergeCells>
  <conditionalFormatting sqref="A11:A21">
    <cfRule type="expression" dxfId="54" priority="42" stopIfTrue="1">
      <formula>AND(NOT(ISBLANK(C11)),ISBLANK(A11))</formula>
    </cfRule>
  </conditionalFormatting>
  <conditionalFormatting sqref="B11:B21">
    <cfRule type="expression" dxfId="53" priority="41" stopIfTrue="1">
      <formula>AND(NOT(ISBLANK(C11)),ISBLANK(B11))</formula>
    </cfRule>
  </conditionalFormatting>
  <conditionalFormatting sqref="B1:D2">
    <cfRule type="expression" dxfId="52" priority="47" stopIfTrue="1">
      <formula>ISBLANK(B1)</formula>
    </cfRule>
  </conditionalFormatting>
  <conditionalFormatting sqref="C3">
    <cfRule type="expression" dxfId="51" priority="46" stopIfTrue="1">
      <formula>ISBLANK(C3)</formula>
    </cfRule>
  </conditionalFormatting>
  <conditionalFormatting sqref="E3">
    <cfRule type="expression" dxfId="50" priority="43" stopIfTrue="1">
      <formula>ISBLANK(E3)</formula>
    </cfRule>
  </conditionalFormatting>
  <conditionalFormatting sqref="I21 I15">
    <cfRule type="expression" priority="44" stopIfTrue="1">
      <formula>AND(SUM($N15:$R15)&gt;0,NOT(ISBLANK(I15)))</formula>
    </cfRule>
    <cfRule type="expression" dxfId="49" priority="45" stopIfTrue="1">
      <formula>SUM($N15:$R15)&gt;0</formula>
    </cfRule>
  </conditionalFormatting>
  <conditionalFormatting sqref="J21:L21 J11:K18 L11:L20">
    <cfRule type="expression" dxfId="48" priority="40" stopIfTrue="1">
      <formula>AND(NOT(ISBLANK($C11)),ISBLANK(J11))</formula>
    </cfRule>
  </conditionalFormatting>
  <conditionalFormatting sqref="J19:K20">
    <cfRule type="expression" dxfId="47" priority="39" stopIfTrue="1">
      <formula>AND(NOT(ISBLANK($C19)),ISBLANK(J19))</formula>
    </cfRule>
  </conditionalFormatting>
  <conditionalFormatting sqref="I11:I14">
    <cfRule type="expression" priority="35" stopIfTrue="1">
      <formula>AND(SUM($N11:$R11)&gt;0,NOT(ISBLANK(I11)))</formula>
    </cfRule>
    <cfRule type="expression" dxfId="46" priority="36" stopIfTrue="1">
      <formula>SUM($N11:$R11)&gt;0</formula>
    </cfRule>
  </conditionalFormatting>
  <conditionalFormatting sqref="I11:I12">
    <cfRule type="expression" priority="37" stopIfTrue="1">
      <formula>AND(SUM(#REF!)&gt;0,NOT(ISBLANK(I11)))</formula>
    </cfRule>
    <cfRule type="expression" dxfId="45" priority="38" stopIfTrue="1">
      <formula>SUM(#REF!)&gt;0</formula>
    </cfRule>
  </conditionalFormatting>
  <conditionalFormatting sqref="I15">
    <cfRule type="expression" priority="31" stopIfTrue="1">
      <formula>AND(SUM(#REF!)&gt;0,NOT(ISBLANK(I15)))</formula>
    </cfRule>
    <cfRule type="expression" dxfId="44" priority="32" stopIfTrue="1">
      <formula>SUM(#REF!)&gt;0</formula>
    </cfRule>
  </conditionalFormatting>
  <conditionalFormatting sqref="I15">
    <cfRule type="expression" priority="33" stopIfTrue="1">
      <formula>AND(SUM(#REF!)&gt;0,NOT(ISBLANK(I15)))</formula>
    </cfRule>
    <cfRule type="expression" dxfId="43" priority="34" stopIfTrue="1">
      <formula>SUM(#REF!)&gt;0</formula>
    </cfRule>
  </conditionalFormatting>
  <conditionalFormatting sqref="I14">
    <cfRule type="expression" priority="27" stopIfTrue="1">
      <formula>AND(SUM(#REF!)&gt;0,NOT(ISBLANK(I14)))</formula>
    </cfRule>
    <cfRule type="expression" dxfId="42" priority="28" stopIfTrue="1">
      <formula>SUM(#REF!)&gt;0</formula>
    </cfRule>
  </conditionalFormatting>
  <conditionalFormatting sqref="I14">
    <cfRule type="expression" priority="29" stopIfTrue="1">
      <formula>AND(SUM(#REF!)&gt;0,NOT(ISBLANK(I14)))</formula>
    </cfRule>
    <cfRule type="expression" dxfId="41" priority="30" stopIfTrue="1">
      <formula>SUM(#REF!)&gt;0</formula>
    </cfRule>
  </conditionalFormatting>
  <conditionalFormatting sqref="I13:I14">
    <cfRule type="expression" priority="23" stopIfTrue="1">
      <formula>AND(SUM(#REF!)&gt;0,NOT(ISBLANK(I13)))</formula>
    </cfRule>
    <cfRule type="expression" dxfId="40" priority="24" stopIfTrue="1">
      <formula>SUM(#REF!)&gt;0</formula>
    </cfRule>
  </conditionalFormatting>
  <conditionalFormatting sqref="I13:I14">
    <cfRule type="expression" priority="25" stopIfTrue="1">
      <formula>AND(SUM(#REF!)&gt;0,NOT(ISBLANK(I13)))</formula>
    </cfRule>
    <cfRule type="expression" dxfId="39" priority="26" stopIfTrue="1">
      <formula>SUM(#REF!)&gt;0</formula>
    </cfRule>
  </conditionalFormatting>
  <conditionalFormatting sqref="I19">
    <cfRule type="expression" priority="17" stopIfTrue="1">
      <formula>AND(SUM($N19:$R19)&gt;0,NOT(ISBLANK(I19)))</formula>
    </cfRule>
    <cfRule type="expression" dxfId="38" priority="18" stopIfTrue="1">
      <formula>SUM($N19:$R19)&gt;0</formula>
    </cfRule>
  </conditionalFormatting>
  <conditionalFormatting sqref="I19">
    <cfRule type="expression" priority="19" stopIfTrue="1">
      <formula>AND(SUM(#REF!)&gt;0,NOT(ISBLANK(I19)))</formula>
    </cfRule>
    <cfRule type="expression" dxfId="37" priority="20" stopIfTrue="1">
      <formula>SUM(#REF!)&gt;0</formula>
    </cfRule>
  </conditionalFormatting>
  <conditionalFormatting sqref="I19">
    <cfRule type="expression" priority="21" stopIfTrue="1">
      <formula>AND(SUM(#REF!)&gt;0,NOT(ISBLANK(I19)))</formula>
    </cfRule>
    <cfRule type="expression" dxfId="36" priority="22" stopIfTrue="1">
      <formula>SUM(#REF!)&gt;0</formula>
    </cfRule>
  </conditionalFormatting>
  <conditionalFormatting sqref="I16">
    <cfRule type="expression" priority="13" stopIfTrue="1">
      <formula>AND(SUM($N16:$R16)&gt;0,NOT(ISBLANK(I16)))</formula>
    </cfRule>
    <cfRule type="expression" dxfId="35" priority="14" stopIfTrue="1">
      <formula>SUM($N16:$R16)&gt;0</formula>
    </cfRule>
  </conditionalFormatting>
  <conditionalFormatting sqref="I16">
    <cfRule type="expression" priority="15" stopIfTrue="1">
      <formula>AND(SUM(#REF!)&gt;0,NOT(ISBLANK(I16)))</formula>
    </cfRule>
    <cfRule type="expression" dxfId="34" priority="16" stopIfTrue="1">
      <formula>SUM(#REF!)&gt;0</formula>
    </cfRule>
  </conditionalFormatting>
  <conditionalFormatting sqref="I17:I18">
    <cfRule type="expression" priority="9" stopIfTrue="1">
      <formula>AND(SUM($N17:$R17)&gt;0,NOT(ISBLANK(I17)))</formula>
    </cfRule>
    <cfRule type="expression" dxfId="33" priority="10" stopIfTrue="1">
      <formula>SUM($N17:$R17)&gt;0</formula>
    </cfRule>
  </conditionalFormatting>
  <conditionalFormatting sqref="I17:I18">
    <cfRule type="expression" priority="11" stopIfTrue="1">
      <formula>AND(SUM(#REF!)&gt;0,NOT(ISBLANK(I17)))</formula>
    </cfRule>
    <cfRule type="expression" dxfId="32" priority="12" stopIfTrue="1">
      <formula>SUM(#REF!)&gt;0</formula>
    </cfRule>
  </conditionalFormatting>
  <conditionalFormatting sqref="I20">
    <cfRule type="expression" priority="5" stopIfTrue="1">
      <formula>AND(SUM($N20:$R20)&gt;0,NOT(ISBLANK(I20)))</formula>
    </cfRule>
    <cfRule type="expression" dxfId="31" priority="6" stopIfTrue="1">
      <formula>SUM($N20:$R20)&gt;0</formula>
    </cfRule>
  </conditionalFormatting>
  <conditionalFormatting sqref="I20">
    <cfRule type="expression" priority="7" stopIfTrue="1">
      <formula>AND(SUM(#REF!)&gt;0,NOT(ISBLANK(I20)))</formula>
    </cfRule>
    <cfRule type="expression" dxfId="30" priority="8" stopIfTrue="1">
      <formula>SUM(#REF!)&gt;0</formula>
    </cfRule>
  </conditionalFormatting>
  <conditionalFormatting sqref="I11">
    <cfRule type="expression" priority="1" stopIfTrue="1">
      <formula>AND(SUM(#REF!)&gt;0,NOT(ISBLANK(I11)))</formula>
    </cfRule>
    <cfRule type="expression" dxfId="29" priority="2" stopIfTrue="1">
      <formula>SUM(#REF!)&gt;0</formula>
    </cfRule>
  </conditionalFormatting>
  <conditionalFormatting sqref="I11">
    <cfRule type="expression" priority="3" stopIfTrue="1">
      <formula>AND(SUM(#REF!)&gt;0,NOT(ISBLANK(I11)))</formula>
    </cfRule>
    <cfRule type="expression" dxfId="28" priority="4" stopIfTrue="1">
      <formula>SUM(#REF!)&gt;0</formula>
    </cfRule>
  </conditionalFormatting>
  <dataValidations count="4">
    <dataValidation type="list" allowBlank="1" showInputMessage="1" showErrorMessage="1" sqref="B11:B20" xr:uid="{2EA4FFD1-3D1C-4BCA-A5C8-BA5D526FD8AF}">
      <formula1>$B$21:$B$25</formula1>
    </dataValidation>
    <dataValidation type="textLength" operator="lessThan" allowBlank="1" showInputMessage="1" showErrorMessage="1" sqref="B2:D2" xr:uid="{71126ADD-5CEC-4347-BAE8-40544F73EF4C}">
      <formula1>250</formula1>
    </dataValidation>
    <dataValidation type="date" allowBlank="1" showInputMessage="1" showErrorMessage="1" sqref="E3 C3" xr:uid="{3F5A9234-2F23-4F74-80E9-EBE10587C7B6}">
      <formula1>44938</formula1>
      <formula2>73031</formula2>
    </dataValidation>
    <dataValidation type="list" allowBlank="1" showInputMessage="1" showErrorMessage="1" sqref="B21" xr:uid="{E4C06563-E45A-4D0E-8887-ED04557F19C9}">
      <formula1>$B$26:$B$30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E0C8-A846-485F-9585-F72A491790DC}">
  <sheetPr>
    <pageSetUpPr fitToPage="1"/>
  </sheetPr>
  <dimension ref="A1:X23"/>
  <sheetViews>
    <sheetView zoomScale="9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57.85546875" bestFit="1"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143</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45049</v>
      </c>
      <c r="B11" s="240" t="s">
        <v>13</v>
      </c>
      <c r="C11" s="18">
        <v>60</v>
      </c>
      <c r="D11" s="18"/>
      <c r="E11" s="18">
        <v>60</v>
      </c>
      <c r="F11" s="23">
        <v>611</v>
      </c>
      <c r="G11" s="24">
        <v>4200</v>
      </c>
      <c r="H11" s="25">
        <v>61106</v>
      </c>
      <c r="I11" s="117" t="s">
        <v>198</v>
      </c>
      <c r="J11" s="118" t="s">
        <v>199</v>
      </c>
      <c r="K11" s="116" t="s">
        <v>112</v>
      </c>
      <c r="L11" s="116" t="s">
        <v>53</v>
      </c>
      <c r="N11" s="6" t="b">
        <f>OR(F11&lt;100,LEN(F11)=2)</f>
        <v>0</v>
      </c>
      <c r="O11" s="6" t="b">
        <f>OR(G11&lt;1000,LEN(G11)=3)</f>
        <v>0</v>
      </c>
      <c r="P11" s="6" t="b">
        <f>IF(H11&lt;1000,TRUE)</f>
        <v>0</v>
      </c>
      <c r="Q11" s="6" t="e">
        <f>OR(#REF!&lt;100000,LEN(#REF!)=5)</f>
        <v>#REF!</v>
      </c>
    </row>
    <row r="12" spans="1:24" s="6" customFormat="1" ht="20.100000000000001" customHeight="1" thickBot="1" x14ac:dyDescent="0.3">
      <c r="A12" s="154" t="s">
        <v>30</v>
      </c>
      <c r="B12" s="155"/>
      <c r="C12" s="43">
        <f>SUM(C11:C11)</f>
        <v>60</v>
      </c>
      <c r="D12" s="43">
        <f>SUM(D11:D11)</f>
        <v>0</v>
      </c>
      <c r="E12" s="43">
        <f>SUM(E11:E11)</f>
        <v>60</v>
      </c>
      <c r="F12" s="165"/>
      <c r="G12" s="166"/>
      <c r="H12" s="167"/>
      <c r="I12" s="39"/>
      <c r="J12" s="40"/>
      <c r="K12" s="41"/>
      <c r="L12" s="42"/>
    </row>
    <row r="15" spans="1:24" s="2" customFormat="1" ht="15.75" x14ac:dyDescent="0.25">
      <c r="B15" s="146" t="s">
        <v>68</v>
      </c>
      <c r="C15" s="147"/>
    </row>
    <row r="16" spans="1:24" s="2" customFormat="1" ht="15" x14ac:dyDescent="0.2">
      <c r="B16" s="33" t="s">
        <v>11</v>
      </c>
      <c r="C16" s="34" t="s">
        <v>12</v>
      </c>
    </row>
    <row r="17" spans="2:3" s="2" customFormat="1" ht="15" x14ac:dyDescent="0.2">
      <c r="B17" s="33" t="s">
        <v>13</v>
      </c>
      <c r="C17" s="34" t="s">
        <v>14</v>
      </c>
    </row>
    <row r="18" spans="2:3" s="2" customFormat="1" ht="15" x14ac:dyDescent="0.2">
      <c r="B18" s="33" t="s">
        <v>10</v>
      </c>
      <c r="C18" s="34" t="s">
        <v>69</v>
      </c>
    </row>
    <row r="19" spans="2:3" s="2" customFormat="1" ht="15" x14ac:dyDescent="0.2">
      <c r="B19" s="33" t="s">
        <v>20</v>
      </c>
      <c r="C19" s="34" t="s">
        <v>70</v>
      </c>
    </row>
    <row r="20" spans="2:3" s="2" customFormat="1" ht="15" x14ac:dyDescent="0.2">
      <c r="B20" s="3" t="s">
        <v>9</v>
      </c>
      <c r="C20" s="35" t="s">
        <v>16</v>
      </c>
    </row>
    <row r="23" spans="2:3" x14ac:dyDescent="0.2">
      <c r="B23" s="148"/>
      <c r="C23" s="148"/>
    </row>
  </sheetData>
  <mergeCells count="14">
    <mergeCell ref="A12:B12"/>
    <mergeCell ref="F12:H12"/>
    <mergeCell ref="B15:C15"/>
    <mergeCell ref="B23:C23"/>
    <mergeCell ref="B1:D1"/>
    <mergeCell ref="B2:D2"/>
    <mergeCell ref="A5:L5"/>
    <mergeCell ref="A7:A9"/>
    <mergeCell ref="F7:H7"/>
    <mergeCell ref="I7:I9"/>
    <mergeCell ref="J7:J9"/>
    <mergeCell ref="K7:K9"/>
    <mergeCell ref="L7:L9"/>
    <mergeCell ref="F8:H9"/>
  </mergeCells>
  <conditionalFormatting sqref="B1:D2">
    <cfRule type="expression" dxfId="27" priority="3" stopIfTrue="1">
      <formula>ISBLANK(B1)</formula>
    </cfRule>
  </conditionalFormatting>
  <conditionalFormatting sqref="J11:L11">
    <cfRule type="expression" dxfId="26" priority="4" stopIfTrue="1">
      <formula>AND(NOT(ISBLANK($C11)),ISBLANK(J11))</formula>
    </cfRule>
  </conditionalFormatting>
  <conditionalFormatting sqref="B11">
    <cfRule type="expression" dxfId="25" priority="5" stopIfTrue="1">
      <formula>AND(NOT(ISBLANK(C11)),ISBLANK(B11))</formula>
    </cfRule>
  </conditionalFormatting>
  <conditionalFormatting sqref="A11">
    <cfRule type="expression" dxfId="24" priority="6" stopIfTrue="1">
      <formula>AND(NOT(ISBLANK(C11)),ISBLANK(A11))</formula>
    </cfRule>
  </conditionalFormatting>
  <conditionalFormatting sqref="C3">
    <cfRule type="expression" dxfId="23" priority="2" stopIfTrue="1">
      <formula>ISBLANK(C3)</formula>
    </cfRule>
  </conditionalFormatting>
  <conditionalFormatting sqref="I11">
    <cfRule type="expression" priority="7" stopIfTrue="1">
      <formula>AND(SUM($N11:$R11)&gt;0,NOT(ISBLANK(I11)))</formula>
    </cfRule>
    <cfRule type="expression" dxfId="22" priority="8" stopIfTrue="1">
      <formula>SUM($N11:$R11)&gt;0</formula>
    </cfRule>
  </conditionalFormatting>
  <conditionalFormatting sqref="E3">
    <cfRule type="expression" dxfId="21" priority="1" stopIfTrue="1">
      <formula>ISBLANK(E3)</formula>
    </cfRule>
  </conditionalFormatting>
  <dataValidations count="3">
    <dataValidation type="textLength" operator="lessThan" allowBlank="1" showInputMessage="1" showErrorMessage="1" sqref="B2:D2" xr:uid="{C10F4CB7-22A5-428B-947D-5521829D3EE4}">
      <formula1>250</formula1>
    </dataValidation>
    <dataValidation type="date" allowBlank="1" showInputMessage="1" showErrorMessage="1" sqref="E3 C3" xr:uid="{345CC3AC-3D07-4520-B2B3-0E7B3311A51F}">
      <formula1>44938</formula1>
      <formula2>73031</formula2>
    </dataValidation>
    <dataValidation type="list" allowBlank="1" showInputMessage="1" showErrorMessage="1" sqref="B11" xr:uid="{5245B2A7-C491-4CDF-84E9-C2267160A5D3}">
      <formula1>$B$16:$B$20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91C2-6B71-4BDC-896E-6D3FB0CA37D1}">
  <sheetPr>
    <pageSetUpPr fitToPage="1"/>
  </sheetPr>
  <dimension ref="A1:X26"/>
  <sheetViews>
    <sheetView zoomScale="9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143</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52.5" customHeight="1" x14ac:dyDescent="0.25">
      <c r="A9" s="173"/>
      <c r="B9" s="12"/>
      <c r="C9" s="12" t="s">
        <v>8</v>
      </c>
      <c r="D9" s="12" t="s">
        <v>8</v>
      </c>
      <c r="E9" s="12" t="s">
        <v>8</v>
      </c>
      <c r="F9" s="159"/>
      <c r="G9" s="160"/>
      <c r="H9" s="161"/>
      <c r="I9" s="176"/>
      <c r="J9" s="176"/>
      <c r="K9" s="179"/>
      <c r="L9" s="182"/>
    </row>
    <row r="10" spans="1:24" s="6" customFormat="1" ht="20.100000000000001" customHeight="1" x14ac:dyDescent="0.3">
      <c r="A10" s="16">
        <v>45033</v>
      </c>
      <c r="B10" s="17" t="s">
        <v>10</v>
      </c>
      <c r="C10" s="18">
        <v>105</v>
      </c>
      <c r="D10" s="18">
        <v>17.5</v>
      </c>
      <c r="E10" s="18">
        <v>87.5</v>
      </c>
      <c r="F10" s="23">
        <v>611</v>
      </c>
      <c r="G10" s="24">
        <v>4041</v>
      </c>
      <c r="H10" s="25">
        <v>61126</v>
      </c>
      <c r="I10" s="19" t="s">
        <v>200</v>
      </c>
      <c r="J10" s="20" t="s">
        <v>201</v>
      </c>
      <c r="K10" s="21" t="s">
        <v>202</v>
      </c>
      <c r="L10" s="21" t="s">
        <v>60</v>
      </c>
    </row>
    <row r="11" spans="1:24" s="6" customFormat="1" ht="20.100000000000001" customHeight="1" x14ac:dyDescent="0.3">
      <c r="A11" s="16">
        <v>45034</v>
      </c>
      <c r="B11" s="17" t="s">
        <v>10</v>
      </c>
      <c r="C11" s="18">
        <v>96.7</v>
      </c>
      <c r="D11" s="18">
        <v>16.12</v>
      </c>
      <c r="E11" s="18">
        <v>80.58</v>
      </c>
      <c r="F11" s="23">
        <v>611</v>
      </c>
      <c r="G11" s="24">
        <v>4041</v>
      </c>
      <c r="H11" s="25">
        <v>61126</v>
      </c>
      <c r="I11" s="19" t="s">
        <v>200</v>
      </c>
      <c r="J11" s="20" t="s">
        <v>203</v>
      </c>
      <c r="K11" s="21" t="s">
        <v>204</v>
      </c>
      <c r="L11" s="21" t="s">
        <v>57</v>
      </c>
    </row>
    <row r="12" spans="1:24" s="6" customFormat="1" ht="20.100000000000001" customHeight="1" x14ac:dyDescent="0.3">
      <c r="A12" s="16">
        <v>45035</v>
      </c>
      <c r="B12" s="17" t="s">
        <v>10</v>
      </c>
      <c r="C12" s="18">
        <v>24.3</v>
      </c>
      <c r="D12" s="18">
        <v>4.05</v>
      </c>
      <c r="E12" s="18">
        <v>20.25</v>
      </c>
      <c r="F12" s="23">
        <v>611</v>
      </c>
      <c r="G12" s="24">
        <v>4041</v>
      </c>
      <c r="H12" s="25">
        <v>61126</v>
      </c>
      <c r="I12" s="19" t="s">
        <v>200</v>
      </c>
      <c r="J12" s="20" t="s">
        <v>205</v>
      </c>
      <c r="K12" s="21" t="s">
        <v>206</v>
      </c>
      <c r="L12" s="21" t="s">
        <v>58</v>
      </c>
    </row>
    <row r="13" spans="1:24" s="6" customFormat="1" ht="20.100000000000001" customHeight="1" x14ac:dyDescent="0.3">
      <c r="A13" s="16">
        <v>45040</v>
      </c>
      <c r="B13" s="17" t="s">
        <v>10</v>
      </c>
      <c r="C13" s="18">
        <v>105</v>
      </c>
      <c r="D13" s="18">
        <v>17.5</v>
      </c>
      <c r="E13" s="18">
        <v>87.5</v>
      </c>
      <c r="F13" s="23">
        <v>611</v>
      </c>
      <c r="G13" s="24">
        <v>4041</v>
      </c>
      <c r="H13" s="25">
        <v>61126</v>
      </c>
      <c r="I13" s="19" t="s">
        <v>200</v>
      </c>
      <c r="J13" s="20" t="s">
        <v>201</v>
      </c>
      <c r="K13" s="21" t="s">
        <v>202</v>
      </c>
      <c r="L13" s="21" t="s">
        <v>60</v>
      </c>
    </row>
    <row r="14" spans="1:24" s="6" customFormat="1" ht="20.100000000000001" customHeight="1" x14ac:dyDescent="0.3">
      <c r="A14" s="16">
        <v>45043</v>
      </c>
      <c r="B14" s="17" t="s">
        <v>10</v>
      </c>
      <c r="C14" s="18">
        <v>24.52</v>
      </c>
      <c r="D14" s="18">
        <v>4.09</v>
      </c>
      <c r="E14" s="18">
        <v>20.43</v>
      </c>
      <c r="F14" s="23">
        <v>611</v>
      </c>
      <c r="G14" s="24">
        <v>4041</v>
      </c>
      <c r="H14" s="25">
        <v>61126</v>
      </c>
      <c r="I14" s="19" t="s">
        <v>200</v>
      </c>
      <c r="J14" s="20" t="s">
        <v>205</v>
      </c>
      <c r="K14" s="21" t="s">
        <v>206</v>
      </c>
      <c r="L14" s="21" t="s">
        <v>58</v>
      </c>
    </row>
    <row r="15" spans="1:24" s="6" customFormat="1" ht="20.100000000000001" customHeight="1" thickBot="1" x14ac:dyDescent="0.3">
      <c r="A15" s="154" t="s">
        <v>30</v>
      </c>
      <c r="B15" s="155"/>
      <c r="C15" s="43">
        <f>SUM(C10:C14)</f>
        <v>355.52</v>
      </c>
      <c r="D15" s="43">
        <f>SUM(D10:D14)</f>
        <v>59.260000000000005</v>
      </c>
      <c r="E15" s="43">
        <f>SUM(E10:E14)</f>
        <v>296.26</v>
      </c>
      <c r="F15" s="165"/>
      <c r="G15" s="166"/>
      <c r="H15" s="167"/>
      <c r="I15" s="39"/>
      <c r="J15" s="40"/>
      <c r="K15" s="41"/>
      <c r="L15" s="42"/>
    </row>
    <row r="18" spans="2:3" s="2" customFormat="1" ht="15.75" x14ac:dyDescent="0.25">
      <c r="B18" s="146" t="s">
        <v>68</v>
      </c>
      <c r="C18" s="147"/>
    </row>
    <row r="19" spans="2:3" s="2" customFormat="1" ht="15" x14ac:dyDescent="0.2">
      <c r="B19" s="33" t="s">
        <v>11</v>
      </c>
      <c r="C19" s="34" t="s">
        <v>12</v>
      </c>
    </row>
    <row r="20" spans="2:3" s="2" customFormat="1" ht="15" x14ac:dyDescent="0.2">
      <c r="B20" s="33" t="s">
        <v>13</v>
      </c>
      <c r="C20" s="34" t="s">
        <v>14</v>
      </c>
    </row>
    <row r="21" spans="2:3" s="2" customFormat="1" ht="15" x14ac:dyDescent="0.2">
      <c r="B21" s="33" t="s">
        <v>10</v>
      </c>
      <c r="C21" s="34" t="s">
        <v>69</v>
      </c>
    </row>
    <row r="22" spans="2:3" s="2" customFormat="1" ht="15" x14ac:dyDescent="0.2">
      <c r="B22" s="33" t="s">
        <v>20</v>
      </c>
      <c r="C22" s="34" t="s">
        <v>70</v>
      </c>
    </row>
    <row r="23" spans="2:3" s="2" customFormat="1" ht="15" x14ac:dyDescent="0.2">
      <c r="B23" s="3" t="s">
        <v>9</v>
      </c>
      <c r="C23" s="35" t="s">
        <v>16</v>
      </c>
    </row>
    <row r="26" spans="2:3" x14ac:dyDescent="0.2">
      <c r="B26" s="148"/>
      <c r="C26" s="148"/>
    </row>
  </sheetData>
  <mergeCells count="14">
    <mergeCell ref="B26:C26"/>
    <mergeCell ref="A15:B15"/>
    <mergeCell ref="F15:H15"/>
    <mergeCell ref="B18:C18"/>
    <mergeCell ref="B1:D1"/>
    <mergeCell ref="B2:D2"/>
    <mergeCell ref="A5:L5"/>
    <mergeCell ref="A7:A9"/>
    <mergeCell ref="F7:H7"/>
    <mergeCell ref="I7:I9"/>
    <mergeCell ref="J7:J9"/>
    <mergeCell ref="K7:K9"/>
    <mergeCell ref="L7:L9"/>
    <mergeCell ref="F8:H9"/>
  </mergeCells>
  <conditionalFormatting sqref="B1:D2">
    <cfRule type="expression" dxfId="20" priority="19" stopIfTrue="1">
      <formula>ISBLANK(B1)</formula>
    </cfRule>
  </conditionalFormatting>
  <conditionalFormatting sqref="J11:L12 K14:L14">
    <cfRule type="expression" dxfId="19" priority="20" stopIfTrue="1">
      <formula>AND(NOT(ISBLANK($C11)),ISBLANK(J11))</formula>
    </cfRule>
  </conditionalFormatting>
  <conditionalFormatting sqref="B10:B14">
    <cfRule type="expression" dxfId="18" priority="21" stopIfTrue="1">
      <formula>AND(NOT(ISBLANK(C10)),ISBLANK(B10))</formula>
    </cfRule>
  </conditionalFormatting>
  <conditionalFormatting sqref="A10:A14">
    <cfRule type="expression" dxfId="17" priority="22" stopIfTrue="1">
      <formula>AND(NOT(ISBLANK(C10)),ISBLANK(A10))</formula>
    </cfRule>
  </conditionalFormatting>
  <conditionalFormatting sqref="C3">
    <cfRule type="expression" dxfId="16" priority="18" stopIfTrue="1">
      <formula>ISBLANK(C3)</formula>
    </cfRule>
  </conditionalFormatting>
  <conditionalFormatting sqref="I10">
    <cfRule type="expression" priority="15" stopIfTrue="1">
      <formula>AND(SUM($N10:$R10)&gt;0,NOT(ISBLANK(I10)))</formula>
    </cfRule>
    <cfRule type="expression" dxfId="15" priority="16" stopIfTrue="1">
      <formula>SUM($N10:$R10)&gt;0</formula>
    </cfRule>
  </conditionalFormatting>
  <conditionalFormatting sqref="E3">
    <cfRule type="expression" dxfId="14" priority="11" stopIfTrue="1">
      <formula>ISBLANK(E3)</formula>
    </cfRule>
  </conditionalFormatting>
  <conditionalFormatting sqref="J10:L10">
    <cfRule type="expression" dxfId="13" priority="26" stopIfTrue="1">
      <formula>AND(NOT(ISBLANK(#REF!)),ISBLANK(J10))</formula>
    </cfRule>
  </conditionalFormatting>
  <conditionalFormatting sqref="I11">
    <cfRule type="expression" priority="9" stopIfTrue="1">
      <formula>AND(SUM($N11:$R11)&gt;0,NOT(ISBLANK(I11)))</formula>
    </cfRule>
    <cfRule type="expression" dxfId="12" priority="10" stopIfTrue="1">
      <formula>SUM($N11:$R11)&gt;0</formula>
    </cfRule>
  </conditionalFormatting>
  <conditionalFormatting sqref="I12">
    <cfRule type="expression" priority="7" stopIfTrue="1">
      <formula>AND(SUM($N12:$R12)&gt;0,NOT(ISBLANK(I12)))</formula>
    </cfRule>
    <cfRule type="expression" dxfId="11" priority="8" stopIfTrue="1">
      <formula>SUM($N12:$R12)&gt;0</formula>
    </cfRule>
  </conditionalFormatting>
  <conditionalFormatting sqref="I13">
    <cfRule type="expression" priority="5" stopIfTrue="1">
      <formula>AND(SUM($N13:$R13)&gt;0,NOT(ISBLANK(I13)))</formula>
    </cfRule>
    <cfRule type="expression" dxfId="10" priority="6" stopIfTrue="1">
      <formula>SUM($N13:$R13)&gt;0</formula>
    </cfRule>
  </conditionalFormatting>
  <conditionalFormatting sqref="J13:L13">
    <cfRule type="expression" dxfId="9" priority="4" stopIfTrue="1">
      <formula>AND(NOT(ISBLANK(#REF!)),ISBLANK(J13))</formula>
    </cfRule>
  </conditionalFormatting>
  <conditionalFormatting sqref="J14">
    <cfRule type="expression" dxfId="8" priority="3" stopIfTrue="1">
      <formula>AND(NOT(ISBLANK($C14)),ISBLANK(J14))</formula>
    </cfRule>
  </conditionalFormatting>
  <conditionalFormatting sqref="I14">
    <cfRule type="expression" priority="1" stopIfTrue="1">
      <formula>AND(SUM($N14:$R14)&gt;0,NOT(ISBLANK(I14)))</formula>
    </cfRule>
    <cfRule type="expression" dxfId="7" priority="2" stopIfTrue="1">
      <formula>SUM($N14:$R14)&gt;0</formula>
    </cfRule>
  </conditionalFormatting>
  <dataValidations count="3">
    <dataValidation type="list" allowBlank="1" showInputMessage="1" showErrorMessage="1" sqref="B10:B14" xr:uid="{886E9861-D619-4DCF-A583-6506BB82440C}">
      <formula1>$B$19:$B$23</formula1>
    </dataValidation>
    <dataValidation type="textLength" operator="lessThan" allowBlank="1" showInputMessage="1" showErrorMessage="1" sqref="B2:D2" xr:uid="{1B6B10F4-E2F2-4878-9B9D-EB46B199A030}">
      <formula1>250</formula1>
    </dataValidation>
    <dataValidation type="date" allowBlank="1" showInputMessage="1" showErrorMessage="1" sqref="E3 C3" xr:uid="{7F861F99-EFE0-4267-B874-9F9C86D0FEB4}">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541C-42FA-46E2-A4B4-6410430DB6EC}">
  <sheetPr>
    <pageSetUpPr fitToPage="1"/>
  </sheetPr>
  <dimension ref="A1:X25"/>
  <sheetViews>
    <sheetView tabSelected="1" zoomScale="90" workbookViewId="0">
      <selection activeCell="A3" sqref="A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209</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45030</v>
      </c>
      <c r="B11" s="17" t="s">
        <v>10</v>
      </c>
      <c r="C11" s="18">
        <v>22.970000000000002</v>
      </c>
      <c r="D11" s="18">
        <v>3.84</v>
      </c>
      <c r="E11" s="18">
        <v>19.130000000000003</v>
      </c>
      <c r="F11" s="236"/>
      <c r="G11" s="236" t="s">
        <v>208</v>
      </c>
      <c r="H11" s="25"/>
      <c r="I11" s="19" t="s">
        <v>209</v>
      </c>
      <c r="J11" s="20" t="s">
        <v>210</v>
      </c>
      <c r="K11" s="21" t="s">
        <v>136</v>
      </c>
      <c r="L11" s="21" t="s">
        <v>65</v>
      </c>
      <c r="N11" s="6" t="b">
        <f>OR(F11&lt;100,LEN(F11)=2)</f>
        <v>1</v>
      </c>
      <c r="O11" s="6" t="b">
        <f>OR(G11&lt;1000,LEN(G11)=3)</f>
        <v>0</v>
      </c>
      <c r="P11" s="6" t="b">
        <f>IF(H11&lt;1000,TRUE)</f>
        <v>1</v>
      </c>
      <c r="Q11" s="6" t="e">
        <f>OR(#REF!&lt;100000,LEN(#REF!)=5)</f>
        <v>#REF!</v>
      </c>
    </row>
    <row r="12" spans="1:24" s="6" customFormat="1" ht="20.100000000000001" customHeight="1" x14ac:dyDescent="0.3">
      <c r="A12" s="16">
        <v>45042</v>
      </c>
      <c r="B12" s="17" t="s">
        <v>10</v>
      </c>
      <c r="C12" s="18">
        <v>29.16</v>
      </c>
      <c r="D12" s="239">
        <v>4.88</v>
      </c>
      <c r="E12" s="18">
        <v>24.28</v>
      </c>
      <c r="F12" s="237"/>
      <c r="G12" s="237" t="s">
        <v>208</v>
      </c>
      <c r="H12" s="24"/>
      <c r="I12" s="19" t="s">
        <v>209</v>
      </c>
      <c r="J12" s="20" t="s">
        <v>210</v>
      </c>
      <c r="K12" s="21" t="s">
        <v>136</v>
      </c>
      <c r="L12" s="21" t="s">
        <v>65</v>
      </c>
    </row>
    <row r="13" spans="1:24" s="6" customFormat="1" ht="20.100000000000001" customHeight="1" x14ac:dyDescent="0.3">
      <c r="A13" s="16">
        <v>45051</v>
      </c>
      <c r="B13" s="17" t="s">
        <v>13</v>
      </c>
      <c r="C13" s="18">
        <v>63.29</v>
      </c>
      <c r="D13" s="18"/>
      <c r="E13" s="18">
        <v>63.29</v>
      </c>
      <c r="F13" s="237"/>
      <c r="G13" s="238" t="s">
        <v>211</v>
      </c>
      <c r="H13" s="25"/>
      <c r="I13" s="19" t="s">
        <v>209</v>
      </c>
      <c r="J13" s="20" t="s">
        <v>207</v>
      </c>
      <c r="K13" s="21" t="s">
        <v>122</v>
      </c>
      <c r="L13" s="21" t="s">
        <v>63</v>
      </c>
    </row>
    <row r="14" spans="1:24" s="6" customFormat="1" ht="20.100000000000001" customHeight="1" thickBot="1" x14ac:dyDescent="0.3">
      <c r="A14" s="154" t="s">
        <v>30</v>
      </c>
      <c r="B14" s="155"/>
      <c r="C14" s="43">
        <f>SUM(C11:C13)</f>
        <v>115.42</v>
      </c>
      <c r="D14" s="43">
        <f>SUM(D11:D13)</f>
        <v>8.7199999999999989</v>
      </c>
      <c r="E14" s="43">
        <f>SUM(E11:E13)</f>
        <v>106.7</v>
      </c>
      <c r="F14" s="165"/>
      <c r="G14" s="166"/>
      <c r="H14" s="167"/>
      <c r="I14" s="39"/>
      <c r="J14" s="40"/>
      <c r="K14" s="41"/>
      <c r="L14" s="42"/>
    </row>
    <row r="17" spans="2:3" s="2" customFormat="1" ht="15.75" x14ac:dyDescent="0.25">
      <c r="B17" s="146" t="s">
        <v>68</v>
      </c>
      <c r="C17" s="147"/>
    </row>
    <row r="18" spans="2:3" s="2" customFormat="1" ht="15" x14ac:dyDescent="0.2">
      <c r="B18" s="33" t="s">
        <v>11</v>
      </c>
      <c r="C18" s="34" t="s">
        <v>12</v>
      </c>
    </row>
    <row r="19" spans="2:3" s="2" customFormat="1" ht="15" x14ac:dyDescent="0.2">
      <c r="B19" s="33" t="s">
        <v>13</v>
      </c>
      <c r="C19" s="34" t="s">
        <v>14</v>
      </c>
    </row>
    <row r="20" spans="2:3" s="2" customFormat="1" ht="15" x14ac:dyDescent="0.2">
      <c r="B20" s="33" t="s">
        <v>10</v>
      </c>
      <c r="C20" s="34" t="s">
        <v>69</v>
      </c>
    </row>
    <row r="21" spans="2:3" s="2" customFormat="1" ht="15" x14ac:dyDescent="0.2">
      <c r="B21" s="33" t="s">
        <v>20</v>
      </c>
      <c r="C21" s="34" t="s">
        <v>70</v>
      </c>
    </row>
    <row r="22" spans="2:3" s="2" customFormat="1" ht="15" x14ac:dyDescent="0.2">
      <c r="B22" s="3" t="s">
        <v>9</v>
      </c>
      <c r="C22" s="35" t="s">
        <v>16</v>
      </c>
    </row>
    <row r="25" spans="2:3" x14ac:dyDescent="0.2">
      <c r="B25" s="148"/>
      <c r="C25" s="148"/>
    </row>
  </sheetData>
  <mergeCells count="14">
    <mergeCell ref="A14:B14"/>
    <mergeCell ref="F14:H14"/>
    <mergeCell ref="B17:C17"/>
    <mergeCell ref="B25:C25"/>
    <mergeCell ref="B1:D1"/>
    <mergeCell ref="B2:D2"/>
    <mergeCell ref="A5:L5"/>
    <mergeCell ref="A7:A9"/>
    <mergeCell ref="F7:H7"/>
    <mergeCell ref="I7:I9"/>
    <mergeCell ref="J7:J9"/>
    <mergeCell ref="K7:K9"/>
    <mergeCell ref="L7:L9"/>
    <mergeCell ref="F8:H9"/>
  </mergeCells>
  <conditionalFormatting sqref="B1:D2">
    <cfRule type="expression" dxfId="6" priority="5" stopIfTrue="1">
      <formula>ISBLANK(B1)</formula>
    </cfRule>
  </conditionalFormatting>
  <conditionalFormatting sqref="C3">
    <cfRule type="expression" dxfId="5" priority="4" stopIfTrue="1">
      <formula>ISBLANK(C3)</formula>
    </cfRule>
  </conditionalFormatting>
  <conditionalFormatting sqref="I11:I13">
    <cfRule type="expression" priority="2" stopIfTrue="1">
      <formula>AND(SUM($N11:$R11)&gt;0,NOT(ISBLANK(I11)))</formula>
    </cfRule>
    <cfRule type="expression" dxfId="4" priority="3" stopIfTrue="1">
      <formula>SUM($N11:$R11)&gt;0</formula>
    </cfRule>
  </conditionalFormatting>
  <conditionalFormatting sqref="E3">
    <cfRule type="expression" dxfId="3" priority="1" stopIfTrue="1">
      <formula>ISBLANK(E3)</formula>
    </cfRule>
  </conditionalFormatting>
  <conditionalFormatting sqref="J11:L13">
    <cfRule type="expression" dxfId="2" priority="6" stopIfTrue="1">
      <formula>AND(NOT(ISBLANK(#REF!)),ISBLANK(J11))</formula>
    </cfRule>
  </conditionalFormatting>
  <conditionalFormatting sqref="B11:B13">
    <cfRule type="expression" dxfId="1" priority="7" stopIfTrue="1">
      <formula>AND(NOT(ISBLANK(#REF!)),ISBLANK(B11))</formula>
    </cfRule>
  </conditionalFormatting>
  <conditionalFormatting sqref="A11:A13">
    <cfRule type="expression" dxfId="0" priority="8" stopIfTrue="1">
      <formula>AND(NOT(ISBLANK(#REF!)),ISBLANK(A11))</formula>
    </cfRule>
  </conditionalFormatting>
  <dataValidations count="3">
    <dataValidation type="textLength" operator="lessThan" allowBlank="1" showInputMessage="1" showErrorMessage="1" sqref="B2:D2" xr:uid="{75D31E5B-90D5-4AB0-A52B-CB6672D931E5}">
      <formula1>250</formula1>
    </dataValidation>
    <dataValidation type="date" allowBlank="1" showInputMessage="1" showErrorMessage="1" sqref="E3 C3" xr:uid="{F21F5A20-16B7-443D-83A4-769A3FB02BC4}">
      <formula1>44938</formula1>
      <formula2>73031</formula2>
    </dataValidation>
    <dataValidation type="list" allowBlank="1" showInputMessage="1" showErrorMessage="1" sqref="B11:B13" xr:uid="{876F6C3C-0BAD-41E8-86E0-4641ECABEDD9}">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topLeftCell="A14" workbookViewId="0">
      <selection activeCell="A17" sqref="A17"/>
    </sheetView>
  </sheetViews>
  <sheetFormatPr defaultRowHeight="12.75" x14ac:dyDescent="0.2"/>
  <cols>
    <col min="1" max="1" width="28.140625" bestFit="1" customWidth="1"/>
  </cols>
  <sheetData>
    <row r="1" spans="1:2" s="6" customFormat="1" ht="18" x14ac:dyDescent="0.25">
      <c r="A1" s="6" t="s">
        <v>17</v>
      </c>
    </row>
    <row r="2" spans="1:2" s="6" customFormat="1" ht="18" x14ac:dyDescent="0.25"/>
    <row r="3" spans="1:2" s="6" customFormat="1" ht="18" x14ac:dyDescent="0.25">
      <c r="A3" s="6" t="s">
        <v>18</v>
      </c>
    </row>
    <row r="4" spans="1:2" s="6" customFormat="1" ht="18" x14ac:dyDescent="0.25">
      <c r="A4" s="6" t="s">
        <v>19</v>
      </c>
    </row>
    <row r="5" spans="1:2" s="6" customFormat="1" ht="18" x14ac:dyDescent="0.25"/>
    <row r="6" spans="1:2" s="6" customFormat="1" ht="18" x14ac:dyDescent="0.25"/>
    <row r="7" spans="1:2" s="6" customFormat="1" ht="18" x14ac:dyDescent="0.25">
      <c r="A7" s="234" t="s">
        <v>27</v>
      </c>
      <c r="B7" s="235"/>
    </row>
    <row r="8" spans="1:2" s="6" customFormat="1" ht="18" x14ac:dyDescent="0.25">
      <c r="A8" s="30" t="s">
        <v>11</v>
      </c>
      <c r="B8" s="31" t="s">
        <v>12</v>
      </c>
    </row>
    <row r="9" spans="1:2" s="6" customFormat="1" ht="18" x14ac:dyDescent="0.25">
      <c r="A9" s="30" t="s">
        <v>13</v>
      </c>
      <c r="B9" s="31" t="s">
        <v>14</v>
      </c>
    </row>
    <row r="10" spans="1:2" s="6" customFormat="1" ht="18" x14ac:dyDescent="0.25">
      <c r="A10" s="30" t="s">
        <v>10</v>
      </c>
      <c r="B10" s="31" t="s">
        <v>15</v>
      </c>
    </row>
    <row r="11" spans="1:2" s="6" customFormat="1" ht="18" x14ac:dyDescent="0.25">
      <c r="A11" s="30" t="s">
        <v>20</v>
      </c>
      <c r="B11" s="31" t="s">
        <v>21</v>
      </c>
    </row>
    <row r="12" spans="1:2" s="6" customFormat="1" ht="18" x14ac:dyDescent="0.25">
      <c r="A12" s="14" t="s">
        <v>9</v>
      </c>
      <c r="B12" s="32" t="s">
        <v>16</v>
      </c>
    </row>
    <row r="15" spans="1:2" ht="18" x14ac:dyDescent="0.25">
      <c r="A15" s="7" t="s">
        <v>32</v>
      </c>
    </row>
    <row r="16" spans="1:2" ht="18" x14ac:dyDescent="0.25">
      <c r="A16" s="6" t="s">
        <v>33</v>
      </c>
    </row>
    <row r="17" spans="1:1" x14ac:dyDescent="0.2">
      <c r="A17" s="1" t="s">
        <v>60</v>
      </c>
    </row>
    <row r="18" spans="1:1" x14ac:dyDescent="0.2">
      <c r="A18" s="1" t="s">
        <v>58</v>
      </c>
    </row>
    <row r="19" spans="1:1" x14ac:dyDescent="0.2">
      <c r="A19" s="1" t="s">
        <v>54</v>
      </c>
    </row>
    <row r="20" spans="1:1" x14ac:dyDescent="0.2">
      <c r="A20" s="1" t="s">
        <v>34</v>
      </c>
    </row>
    <row r="21" spans="1:1" x14ac:dyDescent="0.2">
      <c r="A21" s="1" t="s">
        <v>43</v>
      </c>
    </row>
    <row r="22" spans="1:1" x14ac:dyDescent="0.2">
      <c r="A22" s="1" t="s">
        <v>38</v>
      </c>
    </row>
    <row r="23" spans="1:1" x14ac:dyDescent="0.2">
      <c r="A23" s="1" t="s">
        <v>39</v>
      </c>
    </row>
    <row r="24" spans="1:1" x14ac:dyDescent="0.2">
      <c r="A24" s="1" t="s">
        <v>49</v>
      </c>
    </row>
    <row r="25" spans="1:1" x14ac:dyDescent="0.2">
      <c r="A25" s="1" t="s">
        <v>52</v>
      </c>
    </row>
    <row r="26" spans="1:1" x14ac:dyDescent="0.2">
      <c r="A26" s="1" t="s">
        <v>35</v>
      </c>
    </row>
    <row r="27" spans="1:1" x14ac:dyDescent="0.2">
      <c r="A27" s="1" t="s">
        <v>48</v>
      </c>
    </row>
    <row r="28" spans="1:1" x14ac:dyDescent="0.2">
      <c r="A28" s="1" t="s">
        <v>46</v>
      </c>
    </row>
    <row r="29" spans="1:1" x14ac:dyDescent="0.2">
      <c r="A29" s="1" t="s">
        <v>63</v>
      </c>
    </row>
    <row r="30" spans="1:1" x14ac:dyDescent="0.2">
      <c r="A30" s="1" t="s">
        <v>61</v>
      </c>
    </row>
    <row r="31" spans="1:1" x14ac:dyDescent="0.2">
      <c r="A31" s="1" t="s">
        <v>64</v>
      </c>
    </row>
    <row r="32" spans="1:1" x14ac:dyDescent="0.2">
      <c r="A32" s="1" t="s">
        <v>55</v>
      </c>
    </row>
    <row r="33" spans="1:1" x14ac:dyDescent="0.2">
      <c r="A33" s="1" t="s">
        <v>44</v>
      </c>
    </row>
    <row r="34" spans="1:1" x14ac:dyDescent="0.2">
      <c r="A34" s="1" t="s">
        <v>41</v>
      </c>
    </row>
    <row r="35" spans="1:1" x14ac:dyDescent="0.2">
      <c r="A35" s="1" t="s">
        <v>65</v>
      </c>
    </row>
    <row r="36" spans="1:1" x14ac:dyDescent="0.2">
      <c r="A36" s="1" t="s">
        <v>56</v>
      </c>
    </row>
    <row r="37" spans="1:1" x14ac:dyDescent="0.2">
      <c r="A37" s="1" t="s">
        <v>51</v>
      </c>
    </row>
    <row r="38" spans="1:1" x14ac:dyDescent="0.2">
      <c r="A38" s="1" t="s">
        <v>45</v>
      </c>
    </row>
    <row r="39" spans="1:1" x14ac:dyDescent="0.2">
      <c r="A39" s="1" t="s">
        <v>53</v>
      </c>
    </row>
    <row r="40" spans="1:1" x14ac:dyDescent="0.2">
      <c r="A40" s="1" t="s">
        <v>47</v>
      </c>
    </row>
    <row r="41" spans="1:1" x14ac:dyDescent="0.2">
      <c r="A41" s="1" t="s">
        <v>62</v>
      </c>
    </row>
    <row r="42" spans="1:1" x14ac:dyDescent="0.2">
      <c r="A42" s="1" t="s">
        <v>42</v>
      </c>
    </row>
    <row r="43" spans="1:1" x14ac:dyDescent="0.2">
      <c r="A43" s="1" t="s">
        <v>50</v>
      </c>
    </row>
    <row r="44" spans="1:1" x14ac:dyDescent="0.2">
      <c r="A44" s="1" t="s">
        <v>37</v>
      </c>
    </row>
    <row r="45" spans="1:1" x14ac:dyDescent="0.2">
      <c r="A45" s="1" t="s">
        <v>40</v>
      </c>
    </row>
    <row r="46" spans="1:1" x14ac:dyDescent="0.2">
      <c r="A46" s="1" t="s">
        <v>59</v>
      </c>
    </row>
    <row r="47" spans="1:1" x14ac:dyDescent="0.2">
      <c r="A47" s="1" t="s">
        <v>36</v>
      </c>
    </row>
    <row r="48" spans="1:1" x14ac:dyDescent="0.2">
      <c r="A48" s="1" t="s">
        <v>57</v>
      </c>
    </row>
  </sheetData>
  <sortState xmlns:xlrd2="http://schemas.microsoft.com/office/spreadsheetml/2017/richdata2" ref="A17:A48">
    <sortCondition ref="A17:A48"/>
  </sortState>
  <mergeCells count="1">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1055-EF65-4FD8-AD85-1439EDCD3B8F}">
  <sheetPr>
    <pageSetUpPr fitToPage="1"/>
  </sheetPr>
  <dimension ref="A1:X25"/>
  <sheetViews>
    <sheetView zoomScale="90"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149</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44">
        <v>45029</v>
      </c>
      <c r="B11" s="17" t="s">
        <v>10</v>
      </c>
      <c r="C11" s="45">
        <v>77.97</v>
      </c>
      <c r="D11" s="45">
        <v>12.99</v>
      </c>
      <c r="E11" s="45">
        <v>64.98</v>
      </c>
      <c r="F11" s="23">
        <v>500</v>
      </c>
      <c r="G11" s="24">
        <v>4202</v>
      </c>
      <c r="H11" s="25"/>
      <c r="I11" s="19" t="s">
        <v>75</v>
      </c>
      <c r="J11" s="20" t="s">
        <v>76</v>
      </c>
      <c r="K11" s="20" t="s">
        <v>77</v>
      </c>
      <c r="L11" s="20" t="s">
        <v>63</v>
      </c>
      <c r="N11" s="6" t="b">
        <f>OR(F11&lt;100,LEN(F11)=2)</f>
        <v>0</v>
      </c>
      <c r="O11" s="6" t="b">
        <f>OR(G11&lt;1000,LEN(G11)=3)</f>
        <v>0</v>
      </c>
      <c r="P11" s="6" t="b">
        <f>IF(H11&lt;1000,TRUE)</f>
        <v>1</v>
      </c>
      <c r="Q11" s="6" t="e">
        <f>OR(#REF!&lt;100000,LEN(#REF!)=5)</f>
        <v>#REF!</v>
      </c>
    </row>
    <row r="12" spans="1:24" s="6" customFormat="1" ht="20.100000000000001" customHeight="1" x14ac:dyDescent="0.3">
      <c r="A12" s="44">
        <v>45029</v>
      </c>
      <c r="B12" s="17" t="s">
        <v>10</v>
      </c>
      <c r="C12" s="45">
        <v>29.99</v>
      </c>
      <c r="D12" s="45">
        <v>5</v>
      </c>
      <c r="E12" s="45">
        <v>24.99</v>
      </c>
      <c r="F12" s="23">
        <v>500</v>
      </c>
      <c r="G12" s="24">
        <v>4202</v>
      </c>
      <c r="H12" s="25"/>
      <c r="I12" s="19" t="s">
        <v>78</v>
      </c>
      <c r="J12" s="20" t="s">
        <v>76</v>
      </c>
      <c r="K12" s="20" t="s">
        <v>79</v>
      </c>
      <c r="L12" s="20" t="s">
        <v>63</v>
      </c>
    </row>
    <row r="13" spans="1:24" s="6" customFormat="1" ht="20.100000000000001" customHeight="1" x14ac:dyDescent="0.3">
      <c r="A13" s="44">
        <v>45043</v>
      </c>
      <c r="B13" s="17" t="s">
        <v>11</v>
      </c>
      <c r="C13" s="45">
        <v>23.2</v>
      </c>
      <c r="D13" s="45">
        <v>0</v>
      </c>
      <c r="E13" s="45">
        <v>23.2</v>
      </c>
      <c r="F13" s="23">
        <v>270</v>
      </c>
      <c r="G13" s="24">
        <v>4220</v>
      </c>
      <c r="H13" s="25"/>
      <c r="I13" s="19" t="s">
        <v>80</v>
      </c>
      <c r="J13" s="20" t="s">
        <v>81</v>
      </c>
      <c r="K13" s="20" t="s">
        <v>82</v>
      </c>
      <c r="L13" s="20" t="s">
        <v>63</v>
      </c>
    </row>
    <row r="14" spans="1:24" s="6" customFormat="1" ht="20.100000000000001" customHeight="1" thickBot="1" x14ac:dyDescent="0.3">
      <c r="A14" s="154" t="s">
        <v>30</v>
      </c>
      <c r="B14" s="155"/>
      <c r="C14" s="43">
        <f>SUM(C11:C13)</f>
        <v>131.16</v>
      </c>
      <c r="D14" s="43">
        <f>SUM(D11:D13)</f>
        <v>17.990000000000002</v>
      </c>
      <c r="E14" s="43">
        <f>SUM(E11:E13)</f>
        <v>113.17</v>
      </c>
      <c r="F14" s="165"/>
      <c r="G14" s="166"/>
      <c r="H14" s="167"/>
      <c r="I14" s="39"/>
      <c r="J14" s="40"/>
      <c r="K14" s="41"/>
      <c r="L14" s="42"/>
    </row>
    <row r="17" spans="2:3" s="2" customFormat="1" ht="15.75" x14ac:dyDescent="0.25">
      <c r="B17" s="146" t="s">
        <v>68</v>
      </c>
      <c r="C17" s="147"/>
    </row>
    <row r="18" spans="2:3" s="2" customFormat="1" ht="15" x14ac:dyDescent="0.2">
      <c r="B18" s="33" t="s">
        <v>11</v>
      </c>
      <c r="C18" s="34" t="s">
        <v>12</v>
      </c>
    </row>
    <row r="19" spans="2:3" s="2" customFormat="1" ht="15" x14ac:dyDescent="0.2">
      <c r="B19" s="33" t="s">
        <v>13</v>
      </c>
      <c r="C19" s="34" t="s">
        <v>14</v>
      </c>
    </row>
    <row r="20" spans="2:3" s="2" customFormat="1" ht="15" x14ac:dyDescent="0.2">
      <c r="B20" s="33" t="s">
        <v>10</v>
      </c>
      <c r="C20" s="34" t="s">
        <v>69</v>
      </c>
    </row>
    <row r="21" spans="2:3" s="2" customFormat="1" ht="15" x14ac:dyDescent="0.2">
      <c r="B21" s="33" t="s">
        <v>20</v>
      </c>
      <c r="C21" s="34" t="s">
        <v>70</v>
      </c>
    </row>
    <row r="22" spans="2:3" s="2" customFormat="1" ht="15" x14ac:dyDescent="0.2">
      <c r="B22" s="3" t="s">
        <v>9</v>
      </c>
      <c r="C22" s="35" t="s">
        <v>16</v>
      </c>
    </row>
    <row r="25" spans="2:3" x14ac:dyDescent="0.2">
      <c r="B25" s="148"/>
      <c r="C25" s="148"/>
    </row>
  </sheetData>
  <mergeCells count="14">
    <mergeCell ref="A14:B14"/>
    <mergeCell ref="F14:H14"/>
    <mergeCell ref="B17:C17"/>
    <mergeCell ref="B25:C25"/>
    <mergeCell ref="B1:D1"/>
    <mergeCell ref="B2:D2"/>
    <mergeCell ref="A5:L5"/>
    <mergeCell ref="A7:A9"/>
    <mergeCell ref="F7:H7"/>
    <mergeCell ref="I7:I9"/>
    <mergeCell ref="J7:J9"/>
    <mergeCell ref="K7:K9"/>
    <mergeCell ref="L7:L9"/>
    <mergeCell ref="F8:H9"/>
  </mergeCells>
  <conditionalFormatting sqref="B1:D2">
    <cfRule type="expression" dxfId="132" priority="7" stopIfTrue="1">
      <formula>ISBLANK(B1)</formula>
    </cfRule>
  </conditionalFormatting>
  <conditionalFormatting sqref="J11:L13">
    <cfRule type="expression" dxfId="131" priority="8" stopIfTrue="1">
      <formula>AND(NOT(ISBLANK($C11)),ISBLANK(J11))</formula>
    </cfRule>
  </conditionalFormatting>
  <conditionalFormatting sqref="B11 B13">
    <cfRule type="expression" dxfId="130" priority="9" stopIfTrue="1">
      <formula>AND(NOT(ISBLANK(C11)),ISBLANK(B11))</formula>
    </cfRule>
  </conditionalFormatting>
  <conditionalFormatting sqref="A11 A13">
    <cfRule type="expression" dxfId="129" priority="10" stopIfTrue="1">
      <formula>AND(NOT(ISBLANK(C11)),ISBLANK(A11))</formula>
    </cfRule>
  </conditionalFormatting>
  <conditionalFormatting sqref="C3">
    <cfRule type="expression" dxfId="128" priority="6" stopIfTrue="1">
      <formula>ISBLANK(C3)</formula>
    </cfRule>
  </conditionalFormatting>
  <conditionalFormatting sqref="I11:I13">
    <cfRule type="expression" priority="4" stopIfTrue="1">
      <formula>AND(SUM($N11:$R11)&gt;0,NOT(ISBLANK(I11)))</formula>
    </cfRule>
    <cfRule type="expression" dxfId="127" priority="5" stopIfTrue="1">
      <formula>SUM($N11:$R11)&gt;0</formula>
    </cfRule>
  </conditionalFormatting>
  <conditionalFormatting sqref="E3">
    <cfRule type="expression" dxfId="126" priority="3" stopIfTrue="1">
      <formula>ISBLANK(E3)</formula>
    </cfRule>
  </conditionalFormatting>
  <conditionalFormatting sqref="B12">
    <cfRule type="expression" dxfId="125" priority="1" stopIfTrue="1">
      <formula>AND(NOT(ISBLANK(C12)),ISBLANK(B12))</formula>
    </cfRule>
  </conditionalFormatting>
  <conditionalFormatting sqref="A12">
    <cfRule type="expression" dxfId="124" priority="2" stopIfTrue="1">
      <formula>AND(NOT(ISBLANK(C12)),ISBLANK(A12))</formula>
    </cfRule>
  </conditionalFormatting>
  <dataValidations count="3">
    <dataValidation type="textLength" operator="lessThan" allowBlank="1" showInputMessage="1" showErrorMessage="1" sqref="B2:D2" xr:uid="{EF74E7EF-707B-401B-89C6-63E6EE03E2A0}">
      <formula1>250</formula1>
    </dataValidation>
    <dataValidation type="date" allowBlank="1" showInputMessage="1" showErrorMessage="1" sqref="E3 C3" xr:uid="{CFA53FE4-4284-4AFC-878E-5673C078881A}">
      <formula1>44938</formula1>
      <formula2>73031</formula2>
    </dataValidation>
    <dataValidation type="list" allowBlank="1" showInputMessage="1" showErrorMessage="1" sqref="B11:B13" xr:uid="{028AB462-BF5F-4F89-825A-85F9EC10115A}">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C40D-EFA0-485B-964C-5BF9FED5AD3C}">
  <sheetPr>
    <pageSetUpPr fitToPage="1"/>
  </sheetPr>
  <dimension ref="A1:Z23"/>
  <sheetViews>
    <sheetView zoomScale="90" workbookViewId="0">
      <selection activeCell="B4" sqref="B4"/>
    </sheetView>
  </sheetViews>
  <sheetFormatPr defaultColWidth="9.140625" defaultRowHeight="12.75" outlineLevelCol="1" x14ac:dyDescent="0.2"/>
  <cols>
    <col min="1" max="1" width="11.85546875" bestFit="1" customWidth="1"/>
    <col min="2" max="2" width="10.42578125" customWidth="1"/>
    <col min="3" max="6" width="15.7109375" customWidth="1"/>
    <col min="7" max="7" width="8.42578125" customWidth="1"/>
    <col min="8" max="8" width="9" customWidth="1"/>
    <col min="9" max="9" width="11.7109375" bestFit="1" customWidth="1"/>
    <col min="10" max="10" width="3" customWidth="1"/>
    <col min="11" max="11" width="29.7109375" customWidth="1"/>
    <col min="12" max="12" width="50.7109375" customWidth="1"/>
    <col min="13" max="14" width="27.42578125" customWidth="1"/>
    <col min="16" max="19" width="0" hidden="1" customWidth="1" outlineLevel="1"/>
    <col min="20" max="20" width="9.140625" collapsed="1"/>
  </cols>
  <sheetData>
    <row r="1" spans="1:26" ht="36.75" customHeight="1" x14ac:dyDescent="0.2">
      <c r="A1" s="46" t="s">
        <v>83</v>
      </c>
      <c r="B1" s="183" t="s">
        <v>19</v>
      </c>
      <c r="C1" s="184"/>
      <c r="D1" s="184"/>
      <c r="E1" s="185"/>
      <c r="F1" s="47"/>
      <c r="G1" s="47"/>
      <c r="H1" s="47"/>
      <c r="I1" s="47"/>
      <c r="J1" s="47"/>
      <c r="K1" s="47"/>
      <c r="L1" s="48"/>
      <c r="M1" s="48"/>
      <c r="N1" s="49"/>
    </row>
    <row r="2" spans="1:26" x14ac:dyDescent="0.2">
      <c r="A2" s="50"/>
      <c r="N2" s="51"/>
    </row>
    <row r="3" spans="1:26" ht="36.75" customHeight="1" x14ac:dyDescent="0.2">
      <c r="A3" s="52" t="s">
        <v>84</v>
      </c>
      <c r="B3" s="183" t="s">
        <v>104</v>
      </c>
      <c r="C3" s="184"/>
      <c r="D3" s="184"/>
      <c r="E3" s="185"/>
      <c r="F3" s="53"/>
      <c r="G3" s="53"/>
      <c r="H3" s="53"/>
      <c r="I3" s="53"/>
      <c r="J3" s="53"/>
      <c r="K3" s="53"/>
      <c r="N3" s="51"/>
    </row>
    <row r="4" spans="1:26" x14ac:dyDescent="0.2">
      <c r="A4" s="50"/>
      <c r="N4" s="51"/>
    </row>
    <row r="5" spans="1:26" ht="36" customHeight="1" x14ac:dyDescent="0.2">
      <c r="A5" s="54" t="s">
        <v>85</v>
      </c>
      <c r="B5" s="55" t="s">
        <v>0</v>
      </c>
      <c r="C5" s="56">
        <v>45028</v>
      </c>
      <c r="D5" s="55" t="s">
        <v>1</v>
      </c>
      <c r="E5" s="57">
        <v>154629</v>
      </c>
      <c r="F5" s="53"/>
      <c r="G5" s="58"/>
      <c r="H5" s="1"/>
      <c r="I5" s="1"/>
      <c r="J5" s="1"/>
      <c r="K5" s="1"/>
      <c r="N5" s="51"/>
    </row>
    <row r="6" spans="1:26" x14ac:dyDescent="0.2">
      <c r="A6" s="50"/>
      <c r="N6" s="51"/>
    </row>
    <row r="7" spans="1:26" x14ac:dyDescent="0.2">
      <c r="A7" s="50"/>
      <c r="N7" s="51"/>
    </row>
    <row r="8" spans="1:26" x14ac:dyDescent="0.2">
      <c r="A8" s="59" t="s">
        <v>86</v>
      </c>
      <c r="B8" s="60" t="s">
        <v>2</v>
      </c>
      <c r="C8" s="60" t="s">
        <v>3</v>
      </c>
      <c r="D8" s="60" t="s">
        <v>2</v>
      </c>
      <c r="E8" s="60" t="s">
        <v>87</v>
      </c>
      <c r="F8" s="60" t="s">
        <v>4</v>
      </c>
      <c r="G8" s="186" t="s">
        <v>88</v>
      </c>
      <c r="H8" s="187"/>
      <c r="I8" s="187"/>
      <c r="J8" s="188"/>
      <c r="K8" s="59" t="s">
        <v>89</v>
      </c>
      <c r="L8" s="60" t="s">
        <v>90</v>
      </c>
      <c r="M8" s="61" t="s">
        <v>91</v>
      </c>
      <c r="N8" s="61" t="s">
        <v>5</v>
      </c>
      <c r="O8" s="62"/>
      <c r="P8" s="62"/>
      <c r="Q8" s="62"/>
      <c r="R8" s="62"/>
      <c r="S8" s="62"/>
      <c r="T8" s="62"/>
      <c r="U8" s="62"/>
      <c r="V8" s="62"/>
      <c r="W8" s="62"/>
      <c r="X8" s="62"/>
      <c r="Y8" s="62"/>
      <c r="Z8" s="62"/>
    </row>
    <row r="9" spans="1:26" x14ac:dyDescent="0.2">
      <c r="A9" s="63" t="s">
        <v>92</v>
      </c>
      <c r="B9" s="64" t="s">
        <v>6</v>
      </c>
      <c r="C9" s="64" t="s">
        <v>7</v>
      </c>
      <c r="D9" s="64" t="s">
        <v>7</v>
      </c>
      <c r="E9" s="64" t="s">
        <v>93</v>
      </c>
      <c r="F9" s="64" t="s">
        <v>7</v>
      </c>
      <c r="G9" s="189"/>
      <c r="H9" s="190"/>
      <c r="I9" s="190"/>
      <c r="J9" s="191"/>
      <c r="K9" s="63" t="s">
        <v>94</v>
      </c>
      <c r="L9" s="64" t="s">
        <v>95</v>
      </c>
      <c r="M9" s="65"/>
      <c r="N9" s="66" t="s">
        <v>96</v>
      </c>
      <c r="O9" s="62"/>
      <c r="P9" s="62"/>
      <c r="Q9" s="62"/>
      <c r="R9" s="62"/>
      <c r="S9" s="62"/>
      <c r="T9" s="62"/>
      <c r="U9" s="62"/>
      <c r="V9" s="62"/>
      <c r="W9" s="62"/>
      <c r="X9" s="62"/>
      <c r="Y9" s="62"/>
      <c r="Z9" s="62"/>
    </row>
    <row r="10" spans="1:26" x14ac:dyDescent="0.2">
      <c r="A10" s="67" t="s">
        <v>97</v>
      </c>
      <c r="B10" s="68" t="s">
        <v>98</v>
      </c>
      <c r="C10" s="68" t="s">
        <v>8</v>
      </c>
      <c r="D10" s="68" t="s">
        <v>8</v>
      </c>
      <c r="E10" s="68" t="s">
        <v>8</v>
      </c>
      <c r="F10" s="68" t="s">
        <v>8</v>
      </c>
      <c r="G10" s="69" t="s">
        <v>99</v>
      </c>
      <c r="H10" s="69" t="s">
        <v>100</v>
      </c>
      <c r="I10" s="69" t="s">
        <v>101</v>
      </c>
      <c r="J10" s="69"/>
      <c r="K10" s="70" t="s">
        <v>102</v>
      </c>
      <c r="L10" s="71"/>
      <c r="M10" s="72"/>
      <c r="N10" s="73"/>
    </row>
    <row r="11" spans="1:26" ht="0.75" customHeight="1" x14ac:dyDescent="0.2">
      <c r="A11" s="74"/>
      <c r="B11" s="68"/>
      <c r="C11" s="68"/>
      <c r="D11" s="68"/>
      <c r="E11" s="68"/>
      <c r="F11" s="68"/>
      <c r="G11" s="69"/>
      <c r="H11" s="69"/>
      <c r="I11" s="69"/>
      <c r="J11" s="69"/>
      <c r="K11" s="69"/>
      <c r="L11" s="71"/>
      <c r="M11" s="72"/>
      <c r="N11" s="72"/>
    </row>
    <row r="12" spans="1:26" ht="20.100000000000001" customHeight="1" x14ac:dyDescent="0.25">
      <c r="A12" s="75" t="s">
        <v>103</v>
      </c>
      <c r="B12" s="76" t="s">
        <v>10</v>
      </c>
      <c r="C12" s="77">
        <v>6.77</v>
      </c>
      <c r="D12" s="78">
        <v>1.1299999999999999</v>
      </c>
      <c r="E12" s="77"/>
      <c r="F12" s="77">
        <v>5.64</v>
      </c>
      <c r="G12" s="79">
        <v>370</v>
      </c>
      <c r="H12" s="79">
        <v>4020</v>
      </c>
      <c r="I12" s="79">
        <v>37030</v>
      </c>
      <c r="J12" s="80"/>
      <c r="K12" s="80" t="s">
        <v>104</v>
      </c>
      <c r="L12" s="81" t="s">
        <v>105</v>
      </c>
      <c r="M12" s="82" t="s">
        <v>106</v>
      </c>
      <c r="N12" s="82"/>
      <c r="P12" t="b">
        <f t="shared" ref="P12" si="0">OR(G12&lt;100,LEN(G12)=2)</f>
        <v>0</v>
      </c>
      <c r="Q12" t="b">
        <f t="shared" ref="Q12" si="1">OR(H12&lt;1000,LEN(H12)=3)</f>
        <v>0</v>
      </c>
      <c r="R12" t="b">
        <f t="shared" ref="R12" si="2">IF(I12&lt;1000,TRUE)</f>
        <v>0</v>
      </c>
      <c r="S12" t="e">
        <f>OR(#REF!&lt;100000,LEN(#REF!)=5)</f>
        <v>#REF!</v>
      </c>
    </row>
    <row r="13" spans="1:26" ht="20.100000000000001" customHeight="1" thickBot="1" x14ac:dyDescent="0.25">
      <c r="A13" s="192" t="s">
        <v>107</v>
      </c>
      <c r="B13" s="193"/>
      <c r="C13" s="83">
        <f>SUM(C12:C12)</f>
        <v>6.77</v>
      </c>
      <c r="D13" s="83">
        <f>SUM(D12:D12)</f>
        <v>1.1299999999999999</v>
      </c>
      <c r="E13" s="83"/>
      <c r="F13" s="83">
        <f>SUM(F12:F12)</f>
        <v>5.64</v>
      </c>
      <c r="G13" s="84"/>
      <c r="H13" s="84"/>
      <c r="I13" s="84"/>
      <c r="J13" s="85"/>
      <c r="K13" s="85"/>
      <c r="L13" s="86"/>
      <c r="M13" s="87"/>
      <c r="N13" s="88"/>
    </row>
    <row r="15" spans="1:26" x14ac:dyDescent="0.2">
      <c r="B15" s="186" t="s">
        <v>108</v>
      </c>
      <c r="C15" s="188"/>
    </row>
    <row r="16" spans="1:26" x14ac:dyDescent="0.2">
      <c r="B16" s="89" t="s">
        <v>11</v>
      </c>
      <c r="C16" s="90" t="s">
        <v>12</v>
      </c>
    </row>
    <row r="17" spans="2:6" x14ac:dyDescent="0.2">
      <c r="B17" s="89" t="s">
        <v>13</v>
      </c>
      <c r="C17" s="90" t="s">
        <v>14</v>
      </c>
    </row>
    <row r="18" spans="2:6" x14ac:dyDescent="0.2">
      <c r="B18" s="89" t="s">
        <v>10</v>
      </c>
      <c r="C18" s="90" t="s">
        <v>15</v>
      </c>
      <c r="F18" s="91"/>
    </row>
    <row r="19" spans="2:6" x14ac:dyDescent="0.2">
      <c r="B19" s="89" t="s">
        <v>20</v>
      </c>
      <c r="C19" s="90" t="s">
        <v>21</v>
      </c>
    </row>
    <row r="20" spans="2:6" x14ac:dyDescent="0.2">
      <c r="B20" s="72" t="s">
        <v>9</v>
      </c>
      <c r="C20" s="92" t="s">
        <v>16</v>
      </c>
    </row>
    <row r="23" spans="2:6" x14ac:dyDescent="0.2">
      <c r="B23" s="148"/>
      <c r="C23" s="148"/>
    </row>
  </sheetData>
  <mergeCells count="7">
    <mergeCell ref="B23:C23"/>
    <mergeCell ref="B1:E1"/>
    <mergeCell ref="B3:E3"/>
    <mergeCell ref="G8:J8"/>
    <mergeCell ref="G9:J9"/>
    <mergeCell ref="A13:B13"/>
    <mergeCell ref="B15:C15"/>
  </mergeCells>
  <conditionalFormatting sqref="J12:K12">
    <cfRule type="expression" priority="11" stopIfTrue="1">
      <formula>AND(SUM($P12:$T12)&gt;0,NOT(ISBLANK(J12)))</formula>
    </cfRule>
    <cfRule type="expression" dxfId="123" priority="12" stopIfTrue="1">
      <formula>SUM($P12:$T12)&gt;0</formula>
    </cfRule>
  </conditionalFormatting>
  <conditionalFormatting sqref="B1:E1 B3:E3 C12">
    <cfRule type="expression" dxfId="122" priority="13" stopIfTrue="1">
      <formula>ISBLANK(B1)</formula>
    </cfRule>
  </conditionalFormatting>
  <conditionalFormatting sqref="L12:N12">
    <cfRule type="expression" dxfId="121" priority="14" stopIfTrue="1">
      <formula>AND(NOT(ISBLANK($C12)),ISBLANK(L12))</formula>
    </cfRule>
  </conditionalFormatting>
  <conditionalFormatting sqref="B12">
    <cfRule type="expression" dxfId="120" priority="15" stopIfTrue="1">
      <formula>AND(NOT(ISBLANK(C12)),ISBLANK(B12))</formula>
    </cfRule>
  </conditionalFormatting>
  <conditionalFormatting sqref="A12">
    <cfRule type="expression" dxfId="119" priority="16" stopIfTrue="1">
      <formula>AND(NOT(ISBLANK(C12)),ISBLANK(A12))</formula>
    </cfRule>
  </conditionalFormatting>
  <conditionalFormatting sqref="E12">
    <cfRule type="expression" dxfId="118" priority="17" stopIfTrue="1">
      <formula>AND(NOT(ISBLANK(C12)),ISBLANK(E12),B12="S")</formula>
    </cfRule>
  </conditionalFormatting>
  <conditionalFormatting sqref="C5">
    <cfRule type="expression" dxfId="117" priority="10" stopIfTrue="1">
      <formula>ISBLANK(C5)</formula>
    </cfRule>
  </conditionalFormatting>
  <conditionalFormatting sqref="F12">
    <cfRule type="expression" dxfId="116" priority="1" stopIfTrue="1">
      <formula>ISBLANK(F12)</formula>
    </cfRule>
  </conditionalFormatting>
  <dataValidations count="2">
    <dataValidation type="date" allowBlank="1" showInputMessage="1" showErrorMessage="1" sqref="C5" xr:uid="{9B576987-1B39-4E41-B83B-AB34F8D7DE22}">
      <formula1>NOW()-120</formula1>
      <formula2>NOW()</formula2>
    </dataValidation>
    <dataValidation type="list" allowBlank="1" showInputMessage="1" showErrorMessage="1" sqref="B12" xr:uid="{ABEEA2E4-47B4-4534-9FA2-2E583C934710}">
      <formula1>$B$16:$B$20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0D0A-391F-4542-9F79-46E6E6D166E6}">
  <sheetPr>
    <pageSetUpPr fitToPage="1"/>
  </sheetPr>
  <dimension ref="A1:X22"/>
  <sheetViews>
    <sheetView zoomScale="90" workbookViewId="0">
      <selection activeCell="B3" sqref="B3"/>
    </sheetView>
  </sheetViews>
  <sheetFormatPr defaultColWidth="9.140625" defaultRowHeight="12.75" outlineLevelCol="1" x14ac:dyDescent="0.2"/>
  <cols>
    <col min="1" max="1" width="20.7109375" style="129" customWidth="1"/>
    <col min="2" max="2" width="10.7109375" style="129" customWidth="1"/>
    <col min="3" max="3" width="22.7109375" style="129" customWidth="1"/>
    <col min="4" max="5" width="20.7109375" style="129" customWidth="1"/>
    <col min="6" max="6" width="8.42578125" style="129" customWidth="1"/>
    <col min="7" max="7" width="9" style="129" customWidth="1"/>
    <col min="8" max="8" width="11.7109375" style="129" bestFit="1" customWidth="1"/>
    <col min="9" max="9" width="29.7109375" style="129" customWidth="1"/>
    <col min="10" max="10" width="60.42578125" style="129" bestFit="1" customWidth="1"/>
    <col min="11" max="11" width="27.42578125" style="129" customWidth="1"/>
    <col min="12" max="12" width="36.42578125" style="129" bestFit="1" customWidth="1"/>
    <col min="13" max="13" width="9.140625" style="129"/>
    <col min="14" max="17" width="0" style="129" hidden="1" customWidth="1" outlineLevel="1"/>
    <col min="18" max="18" width="9.140625" style="129" collapsed="1"/>
    <col min="19" max="16384" width="9.140625" style="129"/>
  </cols>
  <sheetData>
    <row r="1" spans="1:24" s="96" customFormat="1" ht="36.75" customHeight="1" x14ac:dyDescent="0.25">
      <c r="A1" s="93" t="s">
        <v>23</v>
      </c>
      <c r="B1" s="205" t="s">
        <v>19</v>
      </c>
      <c r="C1" s="206"/>
      <c r="D1" s="206"/>
      <c r="E1" s="94"/>
      <c r="F1" s="94"/>
      <c r="G1" s="94"/>
      <c r="H1" s="94"/>
      <c r="I1" s="94"/>
      <c r="J1" s="95"/>
      <c r="K1" s="95"/>
      <c r="L1" s="95"/>
    </row>
    <row r="2" spans="1:24" s="96" customFormat="1" ht="36.75" customHeight="1" x14ac:dyDescent="0.25">
      <c r="A2" s="97" t="s">
        <v>24</v>
      </c>
      <c r="B2" s="205" t="s">
        <v>212</v>
      </c>
      <c r="C2" s="206"/>
      <c r="D2" s="206"/>
      <c r="E2" s="98"/>
      <c r="F2" s="98"/>
      <c r="G2" s="98"/>
      <c r="H2" s="98"/>
      <c r="I2" s="98"/>
    </row>
    <row r="3" spans="1:24" s="96" customFormat="1" ht="36" customHeight="1" x14ac:dyDescent="0.25">
      <c r="A3" s="99" t="s">
        <v>22</v>
      </c>
      <c r="B3" s="100" t="s">
        <v>0</v>
      </c>
      <c r="C3" s="101">
        <v>44997</v>
      </c>
      <c r="D3" s="100" t="s">
        <v>1</v>
      </c>
      <c r="E3" s="101">
        <v>45027</v>
      </c>
      <c r="F3" s="102"/>
    </row>
    <row r="4" spans="1:24" s="96" customFormat="1" ht="21.75" customHeight="1" thickBot="1" x14ac:dyDescent="0.3">
      <c r="A4" s="103"/>
      <c r="B4" s="103"/>
      <c r="C4" s="103"/>
      <c r="D4" s="103"/>
      <c r="E4" s="103"/>
      <c r="F4" s="104"/>
      <c r="G4" s="104"/>
      <c r="H4" s="104"/>
      <c r="I4" s="103"/>
      <c r="J4" s="103"/>
      <c r="K4" s="103"/>
    </row>
    <row r="5" spans="1:24" s="96" customFormat="1" ht="36" customHeight="1" thickBot="1" x14ac:dyDescent="0.3">
      <c r="A5" s="207" t="s">
        <v>29</v>
      </c>
      <c r="B5" s="208"/>
      <c r="C5" s="208"/>
      <c r="D5" s="208"/>
      <c r="E5" s="208"/>
      <c r="F5" s="208"/>
      <c r="G5" s="208"/>
      <c r="H5" s="208"/>
      <c r="I5" s="208"/>
      <c r="J5" s="208"/>
      <c r="K5" s="208"/>
      <c r="L5" s="209"/>
    </row>
    <row r="6" spans="1:24" s="96" customFormat="1" ht="21.75" customHeight="1" x14ac:dyDescent="0.25">
      <c r="A6" s="103"/>
      <c r="B6" s="103"/>
      <c r="C6" s="103"/>
      <c r="D6" s="103"/>
      <c r="E6" s="103"/>
      <c r="F6" s="104"/>
      <c r="G6" s="104"/>
      <c r="H6" s="104"/>
      <c r="I6" s="103"/>
      <c r="J6" s="103"/>
      <c r="K6" s="103"/>
      <c r="L6" s="105"/>
    </row>
    <row r="7" spans="1:24" s="96" customFormat="1" ht="18" x14ac:dyDescent="0.25">
      <c r="A7" s="210" t="s">
        <v>31</v>
      </c>
      <c r="B7" s="106" t="s">
        <v>2</v>
      </c>
      <c r="C7" s="106" t="s">
        <v>3</v>
      </c>
      <c r="D7" s="106" t="s">
        <v>2</v>
      </c>
      <c r="E7" s="106" t="s">
        <v>4</v>
      </c>
      <c r="F7" s="213" t="s">
        <v>28</v>
      </c>
      <c r="G7" s="214"/>
      <c r="H7" s="215"/>
      <c r="I7" s="216" t="s">
        <v>67</v>
      </c>
      <c r="J7" s="216" t="s">
        <v>25</v>
      </c>
      <c r="K7" s="219" t="s">
        <v>66</v>
      </c>
      <c r="L7" s="222" t="s">
        <v>5</v>
      </c>
      <c r="M7" s="107"/>
      <c r="N7" s="107"/>
      <c r="O7" s="107"/>
      <c r="P7" s="107"/>
      <c r="Q7" s="107"/>
      <c r="R7" s="107"/>
      <c r="S7" s="107"/>
      <c r="T7" s="107"/>
      <c r="U7" s="107"/>
      <c r="V7" s="107"/>
      <c r="W7" s="107"/>
      <c r="X7" s="107"/>
    </row>
    <row r="8" spans="1:24" s="96" customFormat="1" ht="18" x14ac:dyDescent="0.25">
      <c r="A8" s="211"/>
      <c r="B8" s="108" t="s">
        <v>6</v>
      </c>
      <c r="C8" s="108" t="s">
        <v>7</v>
      </c>
      <c r="D8" s="108" t="s">
        <v>7</v>
      </c>
      <c r="E8" s="108" t="s">
        <v>7</v>
      </c>
      <c r="F8" s="225" t="s">
        <v>26</v>
      </c>
      <c r="G8" s="226"/>
      <c r="H8" s="227"/>
      <c r="I8" s="217"/>
      <c r="J8" s="217"/>
      <c r="K8" s="220"/>
      <c r="L8" s="223"/>
      <c r="M8" s="107"/>
      <c r="N8" s="107"/>
      <c r="O8" s="107"/>
      <c r="P8" s="107"/>
      <c r="Q8" s="107"/>
      <c r="R8" s="107"/>
      <c r="S8" s="107"/>
      <c r="T8" s="107"/>
      <c r="U8" s="107"/>
      <c r="V8" s="107"/>
      <c r="W8" s="107"/>
      <c r="X8" s="107"/>
    </row>
    <row r="9" spans="1:24" s="96" customFormat="1" ht="18" x14ac:dyDescent="0.25">
      <c r="A9" s="212"/>
      <c r="B9" s="109"/>
      <c r="C9" s="109" t="s">
        <v>8</v>
      </c>
      <c r="D9" s="109" t="s">
        <v>8</v>
      </c>
      <c r="E9" s="109" t="s">
        <v>8</v>
      </c>
      <c r="F9" s="228"/>
      <c r="G9" s="229"/>
      <c r="H9" s="230"/>
      <c r="I9" s="218"/>
      <c r="J9" s="218"/>
      <c r="K9" s="221"/>
      <c r="L9" s="224"/>
    </row>
    <row r="10" spans="1:24" s="96" customFormat="1" ht="18.75" x14ac:dyDescent="0.3">
      <c r="A10" s="110">
        <v>45031</v>
      </c>
      <c r="B10" s="111" t="s">
        <v>13</v>
      </c>
      <c r="C10" s="112">
        <v>700</v>
      </c>
      <c r="D10" s="113">
        <v>0</v>
      </c>
      <c r="E10" s="112">
        <v>700</v>
      </c>
      <c r="F10" s="195" t="s">
        <v>109</v>
      </c>
      <c r="G10" s="196"/>
      <c r="H10" s="197"/>
      <c r="I10" s="114" t="s">
        <v>110</v>
      </c>
      <c r="J10" s="115" t="s">
        <v>111</v>
      </c>
      <c r="K10" s="115" t="s">
        <v>112</v>
      </c>
      <c r="L10" s="116" t="s">
        <v>53</v>
      </c>
    </row>
    <row r="11" spans="1:24" s="96" customFormat="1" ht="20.100000000000001" customHeight="1" thickBot="1" x14ac:dyDescent="0.3">
      <c r="A11" s="198" t="s">
        <v>30</v>
      </c>
      <c r="B11" s="199"/>
      <c r="C11" s="119">
        <f>SUM(C10:C10)</f>
        <v>700</v>
      </c>
      <c r="D11" s="119">
        <f>SUM(D10:D10)</f>
        <v>0</v>
      </c>
      <c r="E11" s="119">
        <f>SUM(E10:E10)</f>
        <v>700</v>
      </c>
      <c r="F11" s="200"/>
      <c r="G11" s="201"/>
      <c r="H11" s="202"/>
      <c r="I11" s="120"/>
      <c r="J11" s="121"/>
      <c r="K11" s="122"/>
      <c r="L11" s="123"/>
    </row>
    <row r="14" spans="1:24" s="124" customFormat="1" ht="15.75" x14ac:dyDescent="0.25">
      <c r="B14" s="203" t="s">
        <v>68</v>
      </c>
      <c r="C14" s="204"/>
    </row>
    <row r="15" spans="1:24" s="124" customFormat="1" ht="15" x14ac:dyDescent="0.2">
      <c r="B15" s="125" t="s">
        <v>11</v>
      </c>
      <c r="C15" s="126" t="s">
        <v>12</v>
      </c>
    </row>
    <row r="16" spans="1:24" s="124" customFormat="1" ht="15" x14ac:dyDescent="0.2">
      <c r="B16" s="125" t="s">
        <v>13</v>
      </c>
      <c r="C16" s="126" t="s">
        <v>14</v>
      </c>
    </row>
    <row r="17" spans="2:3" s="124" customFormat="1" ht="15" x14ac:dyDescent="0.2">
      <c r="B17" s="125" t="s">
        <v>10</v>
      </c>
      <c r="C17" s="126" t="s">
        <v>69</v>
      </c>
    </row>
    <row r="18" spans="2:3" s="124" customFormat="1" ht="15" x14ac:dyDescent="0.2">
      <c r="B18" s="125" t="s">
        <v>20</v>
      </c>
      <c r="C18" s="126" t="s">
        <v>70</v>
      </c>
    </row>
    <row r="19" spans="2:3" s="124" customFormat="1" ht="15" x14ac:dyDescent="0.2">
      <c r="B19" s="127" t="s">
        <v>9</v>
      </c>
      <c r="C19" s="128" t="s">
        <v>16</v>
      </c>
    </row>
    <row r="22" spans="2:3" x14ac:dyDescent="0.2">
      <c r="B22" s="194"/>
      <c r="C22" s="194"/>
    </row>
  </sheetData>
  <mergeCells count="15">
    <mergeCell ref="B1:D1"/>
    <mergeCell ref="B2:D2"/>
    <mergeCell ref="A5:L5"/>
    <mergeCell ref="A7:A9"/>
    <mergeCell ref="F7:H7"/>
    <mergeCell ref="I7:I9"/>
    <mergeCell ref="J7:J9"/>
    <mergeCell ref="K7:K9"/>
    <mergeCell ref="L7:L9"/>
    <mergeCell ref="F8:H9"/>
    <mergeCell ref="B22:C22"/>
    <mergeCell ref="F10:H10"/>
    <mergeCell ref="A11:B11"/>
    <mergeCell ref="F11:H11"/>
    <mergeCell ref="B14:C14"/>
  </mergeCells>
  <conditionalFormatting sqref="A10">
    <cfRule type="expression" dxfId="115" priority="8" stopIfTrue="1">
      <formula>AND(NOT(ISBLANK(C10)),ISBLANK(A10))</formula>
    </cfRule>
  </conditionalFormatting>
  <conditionalFormatting sqref="B10">
    <cfRule type="expression" dxfId="114" priority="7" stopIfTrue="1">
      <formula>AND(NOT(ISBLANK(C10)),ISBLANK(B10))</formula>
    </cfRule>
  </conditionalFormatting>
  <conditionalFormatting sqref="B1:D2">
    <cfRule type="expression" dxfId="113" priority="6" stopIfTrue="1">
      <formula>ISBLANK(B1)</formula>
    </cfRule>
  </conditionalFormatting>
  <conditionalFormatting sqref="C3">
    <cfRule type="expression" dxfId="112" priority="5" stopIfTrue="1">
      <formula>ISBLANK(C3)</formula>
    </cfRule>
  </conditionalFormatting>
  <conditionalFormatting sqref="E3">
    <cfRule type="expression" dxfId="111" priority="1" stopIfTrue="1">
      <formula>ISBLANK(E3)</formula>
    </cfRule>
  </conditionalFormatting>
  <conditionalFormatting sqref="I10">
    <cfRule type="expression" priority="9" stopIfTrue="1">
      <formula>AND(SUM(#REF!)&gt;0,NOT(ISBLANK(I10)))</formula>
    </cfRule>
    <cfRule type="expression" dxfId="110" priority="10" stopIfTrue="1">
      <formula>SUM(#REF!)&gt;0</formula>
    </cfRule>
  </conditionalFormatting>
  <conditionalFormatting sqref="J10:K10">
    <cfRule type="expression" dxfId="109" priority="11" stopIfTrue="1">
      <formula>AND(NOT(ISBLANK(#REF!)),ISBLANK(J10))</formula>
    </cfRule>
  </conditionalFormatting>
  <conditionalFormatting sqref="L10">
    <cfRule type="expression" dxfId="108" priority="4" stopIfTrue="1">
      <formula>AND(NOT(ISBLANK($C10)),ISBLANK(L10))</formula>
    </cfRule>
  </conditionalFormatting>
  <dataValidations count="3">
    <dataValidation type="list" allowBlank="1" showInputMessage="1" showErrorMessage="1" sqref="B10" xr:uid="{401836D6-B5B1-45A3-8C80-ED8D89218AFA}">
      <formula1>$B$15:$B$19</formula1>
    </dataValidation>
    <dataValidation type="textLength" operator="lessThan" allowBlank="1" showInputMessage="1" showErrorMessage="1" sqref="B2:D2" xr:uid="{FA58C563-F962-4D6B-8E8A-97D8244B75E7}">
      <formula1>250</formula1>
    </dataValidation>
    <dataValidation type="date" allowBlank="1" showInputMessage="1" showErrorMessage="1" sqref="E3 C3" xr:uid="{5BC8BE75-0556-4B62-BFE7-3C8624E09B27}">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990C-39CC-4954-8E89-0B21112E6FB1}">
  <sheetPr>
    <pageSetUpPr fitToPage="1"/>
  </sheetPr>
  <dimension ref="A1:X25"/>
  <sheetViews>
    <sheetView zoomScale="90" workbookViewId="0">
      <selection activeCell="C3" sqref="C3:E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114</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45028</v>
      </c>
      <c r="B11" s="17" t="s">
        <v>13</v>
      </c>
      <c r="C11" s="18">
        <v>126</v>
      </c>
      <c r="D11" s="18"/>
      <c r="E11" s="18">
        <v>126</v>
      </c>
      <c r="F11" s="231" t="s">
        <v>113</v>
      </c>
      <c r="G11" s="232"/>
      <c r="H11" s="233"/>
      <c r="I11" s="19" t="s">
        <v>114</v>
      </c>
      <c r="J11" s="20" t="s">
        <v>115</v>
      </c>
      <c r="K11" s="21" t="s">
        <v>116</v>
      </c>
      <c r="L11" s="21" t="s">
        <v>49</v>
      </c>
      <c r="N11" s="6" t="b">
        <f>OR(F11&lt;100,LEN(F11)=2)</f>
        <v>0</v>
      </c>
      <c r="O11" s="6" t="b">
        <f>OR(G11&lt;1000,LEN(G11)=3)</f>
        <v>1</v>
      </c>
      <c r="P11" s="6" t="b">
        <f>IF(H11&lt;1000,TRUE)</f>
        <v>1</v>
      </c>
      <c r="Q11" s="6" t="e">
        <f>OR(#REF!&lt;100000,LEN(#REF!)=5)</f>
        <v>#REF!</v>
      </c>
    </row>
    <row r="12" spans="1:24" s="6" customFormat="1" ht="20.100000000000001" customHeight="1" x14ac:dyDescent="0.3">
      <c r="A12" s="16">
        <v>45046</v>
      </c>
      <c r="B12" s="17" t="s">
        <v>13</v>
      </c>
      <c r="C12" s="18">
        <v>356.31</v>
      </c>
      <c r="D12" s="18"/>
      <c r="E12" s="18">
        <v>356.31</v>
      </c>
      <c r="F12" s="231" t="s">
        <v>117</v>
      </c>
      <c r="G12" s="232"/>
      <c r="H12" s="233"/>
      <c r="I12" s="19" t="s">
        <v>114</v>
      </c>
      <c r="J12" s="20" t="s">
        <v>118</v>
      </c>
      <c r="K12" s="21" t="s">
        <v>119</v>
      </c>
      <c r="L12" s="21" t="s">
        <v>53</v>
      </c>
    </row>
    <row r="13" spans="1:24" s="6" customFormat="1" ht="20.100000000000001" customHeight="1" x14ac:dyDescent="0.3">
      <c r="A13" s="16">
        <v>45052</v>
      </c>
      <c r="B13" s="17" t="s">
        <v>13</v>
      </c>
      <c r="C13" s="18">
        <v>87.75</v>
      </c>
      <c r="D13" s="18"/>
      <c r="E13" s="18">
        <v>87.75</v>
      </c>
      <c r="F13" s="231" t="s">
        <v>120</v>
      </c>
      <c r="G13" s="232"/>
      <c r="H13" s="233"/>
      <c r="I13" s="19" t="s">
        <v>114</v>
      </c>
      <c r="J13" s="20" t="s">
        <v>121</v>
      </c>
      <c r="K13" s="21" t="s">
        <v>122</v>
      </c>
      <c r="L13" s="21" t="s">
        <v>63</v>
      </c>
    </row>
    <row r="14" spans="1:24" s="6" customFormat="1" ht="20.100000000000001" customHeight="1" thickBot="1" x14ac:dyDescent="0.3">
      <c r="A14" s="154" t="s">
        <v>30</v>
      </c>
      <c r="B14" s="155"/>
      <c r="C14" s="43">
        <f>SUM(C11:C13)</f>
        <v>570.05999999999995</v>
      </c>
      <c r="D14" s="43">
        <f>SUM(D11:D13)</f>
        <v>0</v>
      </c>
      <c r="E14" s="43">
        <f>SUM(E11:E13)</f>
        <v>570.05999999999995</v>
      </c>
      <c r="F14" s="165"/>
      <c r="G14" s="166"/>
      <c r="H14" s="167"/>
      <c r="I14" s="39"/>
      <c r="J14" s="40"/>
      <c r="K14" s="41"/>
      <c r="L14" s="42"/>
    </row>
    <row r="17" spans="2:3" s="2" customFormat="1" ht="15.75" x14ac:dyDescent="0.25">
      <c r="B17" s="146" t="s">
        <v>68</v>
      </c>
      <c r="C17" s="147"/>
    </row>
    <row r="18" spans="2:3" s="2" customFormat="1" ht="15" x14ac:dyDescent="0.2">
      <c r="B18" s="33" t="s">
        <v>11</v>
      </c>
      <c r="C18" s="34" t="s">
        <v>12</v>
      </c>
    </row>
    <row r="19" spans="2:3" s="2" customFormat="1" ht="15" x14ac:dyDescent="0.2">
      <c r="B19" s="33" t="s">
        <v>13</v>
      </c>
      <c r="C19" s="34" t="s">
        <v>14</v>
      </c>
    </row>
    <row r="20" spans="2:3" s="2" customFormat="1" ht="15" x14ac:dyDescent="0.2">
      <c r="B20" s="33" t="s">
        <v>10</v>
      </c>
      <c r="C20" s="34" t="s">
        <v>69</v>
      </c>
    </row>
    <row r="21" spans="2:3" s="2" customFormat="1" ht="15" x14ac:dyDescent="0.2">
      <c r="B21" s="33" t="s">
        <v>20</v>
      </c>
      <c r="C21" s="34" t="s">
        <v>70</v>
      </c>
    </row>
    <row r="22" spans="2:3" s="2" customFormat="1" ht="15" x14ac:dyDescent="0.2">
      <c r="B22" s="3" t="s">
        <v>9</v>
      </c>
      <c r="C22" s="35" t="s">
        <v>16</v>
      </c>
    </row>
    <row r="25" spans="2:3" x14ac:dyDescent="0.2">
      <c r="B25" s="148"/>
      <c r="C25" s="148"/>
    </row>
  </sheetData>
  <mergeCells count="17">
    <mergeCell ref="B17:C17"/>
    <mergeCell ref="B25:C25"/>
    <mergeCell ref="F11:H11"/>
    <mergeCell ref="F12:H12"/>
    <mergeCell ref="F13:H13"/>
    <mergeCell ref="A14:B14"/>
    <mergeCell ref="F14:H14"/>
    <mergeCell ref="B1:D1"/>
    <mergeCell ref="B2:D2"/>
    <mergeCell ref="A5:L5"/>
    <mergeCell ref="A7:A9"/>
    <mergeCell ref="F7:H7"/>
    <mergeCell ref="I7:I9"/>
    <mergeCell ref="J7:J9"/>
    <mergeCell ref="K7:K9"/>
    <mergeCell ref="L7:L9"/>
    <mergeCell ref="F8:H9"/>
  </mergeCells>
  <conditionalFormatting sqref="B1:D2">
    <cfRule type="expression" dxfId="107" priority="9" stopIfTrue="1">
      <formula>ISBLANK(B1)</formula>
    </cfRule>
  </conditionalFormatting>
  <conditionalFormatting sqref="J11:L13">
    <cfRule type="expression" dxfId="106" priority="10" stopIfTrue="1">
      <formula>AND(NOT(ISBLANK($C11)),ISBLANK(J11))</formula>
    </cfRule>
  </conditionalFormatting>
  <conditionalFormatting sqref="B11:B13">
    <cfRule type="expression" dxfId="105" priority="11" stopIfTrue="1">
      <formula>AND(NOT(ISBLANK(C11)),ISBLANK(B11))</formula>
    </cfRule>
  </conditionalFormatting>
  <conditionalFormatting sqref="A11:A13">
    <cfRule type="expression" dxfId="104" priority="12" stopIfTrue="1">
      <formula>AND(NOT(ISBLANK(C11)),ISBLANK(A11))</formula>
    </cfRule>
  </conditionalFormatting>
  <conditionalFormatting sqref="C3">
    <cfRule type="expression" dxfId="103" priority="8" stopIfTrue="1">
      <formula>ISBLANK(C3)</formula>
    </cfRule>
  </conditionalFormatting>
  <conditionalFormatting sqref="I11:I13">
    <cfRule type="expression" priority="5" stopIfTrue="1">
      <formula>AND(SUM($N11:$R11)&gt;0,NOT(ISBLANK(I11)))</formula>
    </cfRule>
    <cfRule type="expression" dxfId="102" priority="6" stopIfTrue="1">
      <formula>SUM($N11:$R11)&gt;0</formula>
    </cfRule>
  </conditionalFormatting>
  <conditionalFormatting sqref="E3">
    <cfRule type="expression" dxfId="101" priority="1" stopIfTrue="1">
      <formula>ISBLANK(E3)</formula>
    </cfRule>
  </conditionalFormatting>
  <dataValidations count="3">
    <dataValidation type="textLength" operator="lessThan" allowBlank="1" showInputMessage="1" showErrorMessage="1" sqref="B2:D2" xr:uid="{3AF80E1B-6079-443F-ADEA-6E39164B40B2}">
      <formula1>250</formula1>
    </dataValidation>
    <dataValidation type="date" allowBlank="1" showInputMessage="1" showErrorMessage="1" sqref="E3 C3" xr:uid="{C59ECC34-373E-424C-AAAA-4827F6647171}">
      <formula1>44938</formula1>
      <formula2>73031</formula2>
    </dataValidation>
    <dataValidation type="list" allowBlank="1" showInputMessage="1" showErrorMessage="1" sqref="B11:B13" xr:uid="{E2E47EBE-4024-4C98-B251-AE116DF731EE}">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83F00-6144-4638-BA21-37B1E4BCB386}">
  <sheetPr>
    <pageSetUpPr fitToPage="1"/>
  </sheetPr>
  <dimension ref="A1:X22"/>
  <sheetViews>
    <sheetView zoomScale="90" workbookViewId="0">
      <selection activeCell="C3" sqref="C3:E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104</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20.100000000000001" customHeight="1" x14ac:dyDescent="0.3">
      <c r="A10" s="16" t="s">
        <v>123</v>
      </c>
      <c r="B10" s="17" t="s">
        <v>13</v>
      </c>
      <c r="C10" s="18">
        <v>5.75</v>
      </c>
      <c r="D10" s="18"/>
      <c r="E10" s="18">
        <v>5.75</v>
      </c>
      <c r="F10" s="162" t="s">
        <v>124</v>
      </c>
      <c r="G10" s="163"/>
      <c r="H10" s="164"/>
      <c r="I10" s="19" t="s">
        <v>125</v>
      </c>
      <c r="J10" s="20" t="s">
        <v>126</v>
      </c>
      <c r="K10" s="21" t="s">
        <v>127</v>
      </c>
      <c r="L10" s="21" t="s">
        <v>62</v>
      </c>
      <c r="N10" s="6" t="b">
        <f>OR(F10&lt;100,LEN(F10)=2)</f>
        <v>0</v>
      </c>
      <c r="O10" s="6" t="b">
        <f>OR(G10&lt;1000,LEN(G10)=3)</f>
        <v>1</v>
      </c>
      <c r="P10" s="6" t="b">
        <f>IF(H10&lt;1000,TRUE)</f>
        <v>1</v>
      </c>
      <c r="Q10" s="6" t="e">
        <f>OR(#REF!&lt;100000,LEN(#REF!)=5)</f>
        <v>#REF!</v>
      </c>
    </row>
    <row r="11" spans="1:24" s="6" customFormat="1" ht="20.100000000000001" customHeight="1" thickBot="1" x14ac:dyDescent="0.3">
      <c r="A11" s="154" t="s">
        <v>30</v>
      </c>
      <c r="B11" s="155"/>
      <c r="C11" s="43">
        <f>SUM(C10:C10)</f>
        <v>5.75</v>
      </c>
      <c r="D11" s="43">
        <f>SUM(D10:D10)</f>
        <v>0</v>
      </c>
      <c r="E11" s="43">
        <f>SUM(E10:E10)</f>
        <v>5.75</v>
      </c>
      <c r="F11" s="165"/>
      <c r="G11" s="166"/>
      <c r="H11" s="167"/>
      <c r="I11" s="39"/>
      <c r="J11" s="40"/>
      <c r="K11" s="41"/>
      <c r="L11" s="42"/>
    </row>
    <row r="14" spans="1:24" s="2" customFormat="1" ht="15.75" x14ac:dyDescent="0.25">
      <c r="B14" s="146" t="s">
        <v>68</v>
      </c>
      <c r="C14" s="147"/>
    </row>
    <row r="15" spans="1:24" s="2" customFormat="1" ht="15" x14ac:dyDescent="0.2">
      <c r="B15" s="33" t="s">
        <v>11</v>
      </c>
      <c r="C15" s="34" t="s">
        <v>12</v>
      </c>
    </row>
    <row r="16" spans="1:24" s="2" customFormat="1" ht="15" x14ac:dyDescent="0.2">
      <c r="B16" s="33" t="s">
        <v>13</v>
      </c>
      <c r="C16" s="34" t="s">
        <v>14</v>
      </c>
    </row>
    <row r="17" spans="2:3" s="2" customFormat="1" ht="15" x14ac:dyDescent="0.2">
      <c r="B17" s="33" t="s">
        <v>10</v>
      </c>
      <c r="C17" s="34" t="s">
        <v>69</v>
      </c>
    </row>
    <row r="18" spans="2:3" s="2" customFormat="1" ht="15" x14ac:dyDescent="0.2">
      <c r="B18" s="33" t="s">
        <v>20</v>
      </c>
      <c r="C18" s="34" t="s">
        <v>70</v>
      </c>
    </row>
    <row r="19" spans="2:3" s="2" customFormat="1" ht="15" x14ac:dyDescent="0.2">
      <c r="B19" s="3" t="s">
        <v>9</v>
      </c>
      <c r="C19" s="35" t="s">
        <v>16</v>
      </c>
    </row>
    <row r="22" spans="2:3" x14ac:dyDescent="0.2">
      <c r="B22" s="148"/>
      <c r="C22" s="148"/>
    </row>
  </sheetData>
  <mergeCells count="15">
    <mergeCell ref="B1:D1"/>
    <mergeCell ref="B2:D2"/>
    <mergeCell ref="A5:L5"/>
    <mergeCell ref="A7:A9"/>
    <mergeCell ref="F7:H7"/>
    <mergeCell ref="I7:I9"/>
    <mergeCell ref="J7:J9"/>
    <mergeCell ref="K7:K9"/>
    <mergeCell ref="L7:L9"/>
    <mergeCell ref="F8:H9"/>
    <mergeCell ref="B22:C22"/>
    <mergeCell ref="F10:H10"/>
    <mergeCell ref="A11:B11"/>
    <mergeCell ref="F11:H11"/>
    <mergeCell ref="B14:C14"/>
  </mergeCells>
  <conditionalFormatting sqref="B1:D2">
    <cfRule type="expression" dxfId="100" priority="11" stopIfTrue="1">
      <formula>ISBLANK(B1)</formula>
    </cfRule>
  </conditionalFormatting>
  <conditionalFormatting sqref="J10:L10">
    <cfRule type="expression" dxfId="99" priority="12" stopIfTrue="1">
      <formula>AND(NOT(ISBLANK($C10)),ISBLANK(J10))</formula>
    </cfRule>
  </conditionalFormatting>
  <conditionalFormatting sqref="B10">
    <cfRule type="expression" dxfId="98" priority="13" stopIfTrue="1">
      <formula>AND(NOT(ISBLANK(C10)),ISBLANK(B10))</formula>
    </cfRule>
  </conditionalFormatting>
  <conditionalFormatting sqref="A10">
    <cfRule type="expression" dxfId="97" priority="14" stopIfTrue="1">
      <formula>AND(NOT(ISBLANK(C10)),ISBLANK(A10))</formula>
    </cfRule>
  </conditionalFormatting>
  <conditionalFormatting sqref="I10">
    <cfRule type="expression" priority="7" stopIfTrue="1">
      <formula>AND(SUM($N10:$R10)&gt;0,NOT(ISBLANK(I10)))</formula>
    </cfRule>
    <cfRule type="expression" dxfId="96" priority="8" stopIfTrue="1">
      <formula>SUM($N10:$R10)&gt;0</formula>
    </cfRule>
  </conditionalFormatting>
  <conditionalFormatting sqref="C3">
    <cfRule type="expression" dxfId="95" priority="2" stopIfTrue="1">
      <formula>ISBLANK(C3)</formula>
    </cfRule>
  </conditionalFormatting>
  <conditionalFormatting sqref="E3">
    <cfRule type="expression" dxfId="94" priority="1" stopIfTrue="1">
      <formula>ISBLANK(E3)</formula>
    </cfRule>
  </conditionalFormatting>
  <dataValidations count="3">
    <dataValidation type="textLength" operator="lessThan" allowBlank="1" showInputMessage="1" showErrorMessage="1" sqref="B2:D2" xr:uid="{A8CF1DF1-958A-4BAB-96E4-21D1E4FE6CE6}">
      <formula1>250</formula1>
    </dataValidation>
    <dataValidation type="date" allowBlank="1" showInputMessage="1" showErrorMessage="1" sqref="E3 C3" xr:uid="{E4199D82-AFB2-45B4-867A-2BE8EBC92344}">
      <formula1>44938</formula1>
      <formula2>73031</formula2>
    </dataValidation>
    <dataValidation type="list" allowBlank="1" showInputMessage="1" showErrorMessage="1" sqref="B10" xr:uid="{030B8374-5887-4979-9237-F3394BE84F6E}">
      <formula1>$B$15:$B$19</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AF1BA-EE0F-4DE6-AB80-C66ACD6744DA}">
  <sheetPr>
    <pageSetUpPr fitToPage="1"/>
  </sheetPr>
  <dimension ref="A1:X22"/>
  <sheetViews>
    <sheetView zoomScale="90" workbookViewId="0">
      <selection activeCell="C4" sqref="C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104</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46.5" customHeight="1" x14ac:dyDescent="0.25">
      <c r="A9" s="173"/>
      <c r="B9" s="12"/>
      <c r="C9" s="12" t="s">
        <v>8</v>
      </c>
      <c r="D9" s="12" t="s">
        <v>8</v>
      </c>
      <c r="E9" s="12" t="s">
        <v>8</v>
      </c>
      <c r="F9" s="159"/>
      <c r="G9" s="160"/>
      <c r="H9" s="161"/>
      <c r="I9" s="176"/>
      <c r="J9" s="176"/>
      <c r="K9" s="179"/>
      <c r="L9" s="182"/>
    </row>
    <row r="10" spans="1:24" s="6" customFormat="1" ht="20.100000000000001" customHeight="1" x14ac:dyDescent="0.3">
      <c r="A10" s="16" t="s">
        <v>128</v>
      </c>
      <c r="B10" s="17"/>
      <c r="C10" s="18">
        <v>4.18</v>
      </c>
      <c r="D10" s="18">
        <v>0.7</v>
      </c>
      <c r="E10" s="18">
        <v>3.48</v>
      </c>
      <c r="F10" s="162" t="s">
        <v>124</v>
      </c>
      <c r="G10" s="163"/>
      <c r="H10" s="164"/>
      <c r="I10" s="19" t="s">
        <v>104</v>
      </c>
      <c r="J10" s="20" t="s">
        <v>129</v>
      </c>
      <c r="K10" s="21" t="s">
        <v>130</v>
      </c>
      <c r="L10" s="21" t="s">
        <v>62</v>
      </c>
      <c r="N10" s="6" t="b">
        <f>OR(F10&lt;100,LEN(F10)=2)</f>
        <v>0</v>
      </c>
      <c r="O10" s="6" t="b">
        <f>OR(G10&lt;1000,LEN(G10)=3)</f>
        <v>1</v>
      </c>
      <c r="P10" s="6" t="b">
        <f>IF(H10&lt;1000,TRUE)</f>
        <v>1</v>
      </c>
      <c r="Q10" s="6" t="e">
        <f>OR(#REF!&lt;100000,LEN(#REF!)=5)</f>
        <v>#REF!</v>
      </c>
    </row>
    <row r="11" spans="1:24" s="6" customFormat="1" ht="20.100000000000001" customHeight="1" thickBot="1" x14ac:dyDescent="0.3">
      <c r="A11" s="154" t="s">
        <v>30</v>
      </c>
      <c r="B11" s="155"/>
      <c r="C11" s="43">
        <f>SUM(C10:C10)</f>
        <v>4.18</v>
      </c>
      <c r="D11" s="43">
        <f>SUM(D10:D10)</f>
        <v>0.7</v>
      </c>
      <c r="E11" s="43">
        <f>SUM(E10:E10)</f>
        <v>3.48</v>
      </c>
      <c r="F11" s="165"/>
      <c r="G11" s="166"/>
      <c r="H11" s="167"/>
      <c r="I11" s="39"/>
      <c r="J11" s="40"/>
      <c r="K11" s="41"/>
      <c r="L11" s="42"/>
    </row>
    <row r="14" spans="1:24" s="2" customFormat="1" ht="15.75" x14ac:dyDescent="0.25">
      <c r="B14" s="146" t="s">
        <v>68</v>
      </c>
      <c r="C14" s="147"/>
    </row>
    <row r="15" spans="1:24" s="2" customFormat="1" ht="15" x14ac:dyDescent="0.2">
      <c r="B15" s="33" t="s">
        <v>11</v>
      </c>
      <c r="C15" s="34" t="s">
        <v>12</v>
      </c>
    </row>
    <row r="16" spans="1:24" s="2" customFormat="1" ht="15" x14ac:dyDescent="0.2">
      <c r="B16" s="33" t="s">
        <v>13</v>
      </c>
      <c r="C16" s="34" t="s">
        <v>14</v>
      </c>
    </row>
    <row r="17" spans="2:3" s="2" customFormat="1" ht="15" x14ac:dyDescent="0.2">
      <c r="B17" s="33" t="s">
        <v>10</v>
      </c>
      <c r="C17" s="34" t="s">
        <v>69</v>
      </c>
    </row>
    <row r="18" spans="2:3" s="2" customFormat="1" ht="15" x14ac:dyDescent="0.2">
      <c r="B18" s="33" t="s">
        <v>20</v>
      </c>
      <c r="C18" s="34" t="s">
        <v>70</v>
      </c>
    </row>
    <row r="19" spans="2:3" s="2" customFormat="1" ht="15" x14ac:dyDescent="0.2">
      <c r="B19" s="3" t="s">
        <v>9</v>
      </c>
      <c r="C19" s="35" t="s">
        <v>16</v>
      </c>
    </row>
    <row r="22" spans="2:3" x14ac:dyDescent="0.2">
      <c r="B22" s="148"/>
      <c r="C22" s="148"/>
    </row>
  </sheetData>
  <mergeCells count="15">
    <mergeCell ref="B22:C22"/>
    <mergeCell ref="F10:H10"/>
    <mergeCell ref="A11:B11"/>
    <mergeCell ref="F11:H11"/>
    <mergeCell ref="B14:C14"/>
    <mergeCell ref="B1:D1"/>
    <mergeCell ref="B2:D2"/>
    <mergeCell ref="A5:L5"/>
    <mergeCell ref="A7:A9"/>
    <mergeCell ref="F7:H7"/>
    <mergeCell ref="I7:I9"/>
    <mergeCell ref="J7:J9"/>
    <mergeCell ref="K7:K9"/>
    <mergeCell ref="L7:L9"/>
    <mergeCell ref="F8:H9"/>
  </mergeCells>
  <conditionalFormatting sqref="B1:D2">
    <cfRule type="expression" dxfId="93" priority="9" stopIfTrue="1">
      <formula>ISBLANK(B1)</formula>
    </cfRule>
  </conditionalFormatting>
  <conditionalFormatting sqref="J10:L10">
    <cfRule type="expression" dxfId="92" priority="10" stopIfTrue="1">
      <formula>AND(NOT(ISBLANK($C10)),ISBLANK(J10))</formula>
    </cfRule>
  </conditionalFormatting>
  <conditionalFormatting sqref="B10">
    <cfRule type="expression" dxfId="91" priority="11" stopIfTrue="1">
      <formula>AND(NOT(ISBLANK(C10)),ISBLANK(B10))</formula>
    </cfRule>
  </conditionalFormatting>
  <conditionalFormatting sqref="A10">
    <cfRule type="expression" dxfId="90" priority="12" stopIfTrue="1">
      <formula>AND(NOT(ISBLANK(C10)),ISBLANK(A10))</formula>
    </cfRule>
  </conditionalFormatting>
  <conditionalFormatting sqref="C3">
    <cfRule type="expression" dxfId="89" priority="8" stopIfTrue="1">
      <formula>ISBLANK(C3)</formula>
    </cfRule>
  </conditionalFormatting>
  <conditionalFormatting sqref="I10">
    <cfRule type="expression" priority="5" stopIfTrue="1">
      <formula>AND(SUM($N10:$R10)&gt;0,NOT(ISBLANK(I10)))</formula>
    </cfRule>
    <cfRule type="expression" dxfId="88" priority="6" stopIfTrue="1">
      <formula>SUM($N10:$R10)&gt;0</formula>
    </cfRule>
  </conditionalFormatting>
  <conditionalFormatting sqref="E3">
    <cfRule type="expression" dxfId="87" priority="1" stopIfTrue="1">
      <formula>ISBLANK(E3)</formula>
    </cfRule>
  </conditionalFormatting>
  <dataValidations count="3">
    <dataValidation type="textLength" operator="lessThan" allowBlank="1" showInputMessage="1" showErrorMessage="1" sqref="B2:D2" xr:uid="{D6BF3957-EC82-46DC-8BCA-D31DAE027149}">
      <formula1>250</formula1>
    </dataValidation>
    <dataValidation type="date" allowBlank="1" showInputMessage="1" showErrorMessage="1" sqref="E3 C3" xr:uid="{6F340486-7A6C-42D0-8C00-2544C0645D23}">
      <formula1>44938</formula1>
      <formula2>73031</formula2>
    </dataValidation>
    <dataValidation type="list" allowBlank="1" showInputMessage="1" showErrorMessage="1" sqref="B10" xr:uid="{37404195-20F3-4F38-9ECB-DB628EDC015B}">
      <formula1>$B$15:$B$19</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1589-C4FF-4B03-ACA6-AADD1C21F314}">
  <sheetPr>
    <pageSetUpPr fitToPage="1"/>
  </sheetPr>
  <dimension ref="A1:Y26"/>
  <sheetViews>
    <sheetView zoomScaleNormal="100" workbookViewId="0">
      <selection activeCell="C3" sqref="C3"/>
    </sheetView>
  </sheetViews>
  <sheetFormatPr defaultColWidth="9.140625" defaultRowHeight="12.75" outlineLevelCol="1" x14ac:dyDescent="0.2"/>
  <cols>
    <col min="2" max="2" width="20.7109375" customWidth="1"/>
    <col min="3" max="3" width="10.7109375" customWidth="1"/>
    <col min="4" max="4" width="22.7109375" customWidth="1"/>
    <col min="5" max="6" width="20.7109375" customWidth="1"/>
    <col min="7" max="7" width="8.42578125" customWidth="1"/>
    <col min="8" max="8" width="9" customWidth="1"/>
    <col min="9" max="9" width="11.7109375" bestFit="1" customWidth="1"/>
    <col min="10" max="10" width="29.7109375" customWidth="1"/>
    <col min="11" max="11" width="60.42578125" bestFit="1" customWidth="1"/>
    <col min="12" max="12" width="27.42578125" customWidth="1"/>
    <col min="13" max="13" width="36.42578125" bestFit="1" customWidth="1"/>
    <col min="15" max="18" width="0" hidden="1" customWidth="1" outlineLevel="1"/>
    <col min="19" max="19" width="9.140625" collapsed="1"/>
  </cols>
  <sheetData>
    <row r="1" spans="1:25" s="6" customFormat="1" ht="36.75" customHeight="1" x14ac:dyDescent="0.25">
      <c r="A1"/>
      <c r="B1" s="26" t="s">
        <v>23</v>
      </c>
      <c r="C1" s="149" t="s">
        <v>19</v>
      </c>
      <c r="D1" s="150"/>
      <c r="E1" s="150"/>
      <c r="F1" s="4"/>
      <c r="G1" s="4"/>
      <c r="H1" s="4"/>
      <c r="I1" s="4"/>
      <c r="J1" s="4"/>
      <c r="K1" s="5"/>
      <c r="L1" s="5"/>
      <c r="M1" s="5"/>
    </row>
    <row r="2" spans="1:25" s="6" customFormat="1" ht="36.75" customHeight="1" x14ac:dyDescent="0.25">
      <c r="A2"/>
      <c r="B2" s="27" t="s">
        <v>24</v>
      </c>
      <c r="C2" s="149" t="s">
        <v>114</v>
      </c>
      <c r="D2" s="150"/>
      <c r="E2" s="150"/>
      <c r="F2" s="7"/>
      <c r="G2" s="7"/>
      <c r="H2" s="7"/>
      <c r="I2" s="7"/>
      <c r="J2" s="7"/>
    </row>
    <row r="3" spans="1:25" s="6" customFormat="1" ht="36" customHeight="1" x14ac:dyDescent="0.25">
      <c r="A3"/>
      <c r="B3" s="36" t="s">
        <v>22</v>
      </c>
      <c r="C3" s="37" t="s">
        <v>0</v>
      </c>
      <c r="D3" s="38">
        <v>45028</v>
      </c>
      <c r="E3" s="37" t="s">
        <v>1</v>
      </c>
      <c r="F3" s="38">
        <v>45057</v>
      </c>
      <c r="G3" s="8"/>
    </row>
    <row r="4" spans="1:25" s="6" customFormat="1" ht="21.75" customHeight="1" thickBot="1" x14ac:dyDescent="0.3">
      <c r="A4"/>
      <c r="B4" s="22"/>
      <c r="C4" s="22"/>
      <c r="D4" s="22"/>
      <c r="E4" s="22"/>
      <c r="F4" s="22"/>
      <c r="G4" s="28"/>
      <c r="H4" s="28"/>
      <c r="I4" s="28"/>
      <c r="J4" s="22"/>
      <c r="K4" s="22"/>
      <c r="L4" s="22"/>
    </row>
    <row r="5" spans="1:25" s="6" customFormat="1" ht="36" customHeight="1" thickBot="1" x14ac:dyDescent="0.3">
      <c r="A5"/>
      <c r="B5" s="168" t="s">
        <v>29</v>
      </c>
      <c r="C5" s="169"/>
      <c r="D5" s="169"/>
      <c r="E5" s="169"/>
      <c r="F5" s="169"/>
      <c r="G5" s="169"/>
      <c r="H5" s="169"/>
      <c r="I5" s="169"/>
      <c r="J5" s="169"/>
      <c r="K5" s="169"/>
      <c r="L5" s="169"/>
      <c r="M5" s="170"/>
    </row>
    <row r="6" spans="1:25" s="6" customFormat="1" ht="21.75" customHeight="1" x14ac:dyDescent="0.25">
      <c r="A6"/>
      <c r="B6" s="22"/>
      <c r="C6" s="22"/>
      <c r="D6" s="22"/>
      <c r="E6" s="22"/>
      <c r="F6" s="22"/>
      <c r="G6" s="28"/>
      <c r="H6" s="28"/>
      <c r="I6" s="28"/>
      <c r="J6" s="22"/>
      <c r="K6" s="22"/>
      <c r="L6" s="22"/>
      <c r="M6" s="29"/>
    </row>
    <row r="7" spans="1:25" s="6" customFormat="1" ht="18" x14ac:dyDescent="0.25">
      <c r="A7"/>
      <c r="B7" s="171" t="s">
        <v>31</v>
      </c>
      <c r="C7" s="9" t="s">
        <v>2</v>
      </c>
      <c r="D7" s="9" t="s">
        <v>3</v>
      </c>
      <c r="E7" s="9" t="s">
        <v>2</v>
      </c>
      <c r="F7" s="9" t="s">
        <v>4</v>
      </c>
      <c r="G7" s="151" t="s">
        <v>28</v>
      </c>
      <c r="H7" s="152"/>
      <c r="I7" s="153"/>
      <c r="J7" s="174" t="s">
        <v>67</v>
      </c>
      <c r="K7" s="174" t="s">
        <v>25</v>
      </c>
      <c r="L7" s="177" t="s">
        <v>66</v>
      </c>
      <c r="M7" s="180" t="s">
        <v>5</v>
      </c>
      <c r="N7" s="10"/>
      <c r="O7" s="10"/>
      <c r="P7" s="10"/>
      <c r="Q7" s="10"/>
      <c r="R7" s="10"/>
      <c r="S7" s="10"/>
      <c r="T7" s="10"/>
      <c r="U7" s="10"/>
      <c r="V7" s="10"/>
      <c r="W7" s="10"/>
      <c r="X7" s="10"/>
      <c r="Y7" s="10"/>
    </row>
    <row r="8" spans="1:25" s="6" customFormat="1" ht="18" x14ac:dyDescent="0.25">
      <c r="A8" s="130" t="s">
        <v>131</v>
      </c>
      <c r="B8" s="172"/>
      <c r="C8" s="11" t="s">
        <v>6</v>
      </c>
      <c r="D8" s="11" t="s">
        <v>7</v>
      </c>
      <c r="E8" s="11" t="s">
        <v>7</v>
      </c>
      <c r="F8" s="11" t="s">
        <v>7</v>
      </c>
      <c r="G8" s="156" t="s">
        <v>26</v>
      </c>
      <c r="H8" s="157"/>
      <c r="I8" s="158"/>
      <c r="J8" s="175"/>
      <c r="K8" s="175"/>
      <c r="L8" s="178"/>
      <c r="M8" s="181"/>
      <c r="N8" s="10"/>
      <c r="O8" s="10"/>
      <c r="P8" s="10"/>
      <c r="Q8" s="10"/>
      <c r="R8" s="10"/>
      <c r="S8" s="10"/>
      <c r="T8" s="10"/>
      <c r="U8" s="10"/>
      <c r="V8" s="10"/>
      <c r="W8" s="10"/>
      <c r="X8" s="10"/>
      <c r="Y8" s="10"/>
    </row>
    <row r="9" spans="1:25" s="6" customFormat="1" ht="32.25" customHeight="1" x14ac:dyDescent="0.25">
      <c r="A9" s="131" t="s">
        <v>132</v>
      </c>
      <c r="B9" s="173"/>
      <c r="C9" s="12"/>
      <c r="D9" s="12" t="s">
        <v>8</v>
      </c>
      <c r="E9" s="12" t="s">
        <v>8</v>
      </c>
      <c r="F9" s="12" t="s">
        <v>8</v>
      </c>
      <c r="G9" s="159"/>
      <c r="H9" s="160"/>
      <c r="I9" s="161"/>
      <c r="J9" s="176"/>
      <c r="K9" s="176"/>
      <c r="L9" s="179"/>
      <c r="M9" s="182"/>
    </row>
    <row r="10" spans="1:25" s="6" customFormat="1" ht="0.75" customHeight="1" x14ac:dyDescent="0.25">
      <c r="A10" s="132"/>
      <c r="B10" s="15"/>
      <c r="C10" s="12"/>
      <c r="D10" s="12"/>
      <c r="E10" s="12"/>
      <c r="F10" s="12"/>
      <c r="G10" s="12"/>
      <c r="H10" s="12"/>
      <c r="I10" s="12"/>
      <c r="J10" s="12"/>
      <c r="K10" s="13"/>
      <c r="L10" s="14"/>
      <c r="M10" s="14"/>
    </row>
    <row r="11" spans="1:25" s="6" customFormat="1" ht="20.100000000000001" customHeight="1" x14ac:dyDescent="0.3">
      <c r="A11" s="62">
        <v>1</v>
      </c>
      <c r="B11" s="16">
        <v>45027</v>
      </c>
      <c r="C11" s="17" t="s">
        <v>10</v>
      </c>
      <c r="D11" s="18">
        <v>108</v>
      </c>
      <c r="E11" s="18">
        <v>18</v>
      </c>
      <c r="F11" s="18">
        <v>90</v>
      </c>
      <c r="G11" s="23">
        <v>110</v>
      </c>
      <c r="H11" s="24">
        <v>4020</v>
      </c>
      <c r="I11" s="25"/>
      <c r="J11" s="117" t="s">
        <v>114</v>
      </c>
      <c r="K11" s="118" t="s">
        <v>133</v>
      </c>
      <c r="L11" s="116" t="s">
        <v>134</v>
      </c>
      <c r="M11" s="116" t="s">
        <v>63</v>
      </c>
      <c r="O11" s="6" t="b">
        <f>OR(G11&lt;100,LEN(G11)=2)</f>
        <v>0</v>
      </c>
      <c r="P11" s="6" t="b">
        <f>OR(H11&lt;1000,LEN(H11)=3)</f>
        <v>0</v>
      </c>
      <c r="Q11" s="6" t="b">
        <f>IF(I11&lt;1000,TRUE)</f>
        <v>1</v>
      </c>
      <c r="R11" s="6" t="e">
        <f>OR(#REF!&lt;100000,LEN(#REF!)=5)</f>
        <v>#REF!</v>
      </c>
    </row>
    <row r="12" spans="1:25" s="6" customFormat="1" ht="20.100000000000001" customHeight="1" x14ac:dyDescent="0.3">
      <c r="A12" s="62">
        <v>2</v>
      </c>
      <c r="B12" s="16">
        <v>45040</v>
      </c>
      <c r="C12" s="17" t="s">
        <v>10</v>
      </c>
      <c r="D12" s="18">
        <v>30.3</v>
      </c>
      <c r="E12" s="18">
        <v>5.05</v>
      </c>
      <c r="F12" s="18">
        <v>25.25</v>
      </c>
      <c r="G12" s="23">
        <v>110</v>
      </c>
      <c r="H12" s="24">
        <v>2001</v>
      </c>
      <c r="I12" s="25"/>
      <c r="J12" s="117" t="s">
        <v>114</v>
      </c>
      <c r="K12" s="118" t="s">
        <v>135</v>
      </c>
      <c r="L12" s="116" t="s">
        <v>136</v>
      </c>
      <c r="M12" s="116" t="s">
        <v>34</v>
      </c>
    </row>
    <row r="13" spans="1:25" s="6" customFormat="1" ht="20.100000000000001" customHeight="1" x14ac:dyDescent="0.3">
      <c r="A13" s="133">
        <v>3</v>
      </c>
      <c r="B13" s="16">
        <v>45041</v>
      </c>
      <c r="C13" s="17" t="s">
        <v>10</v>
      </c>
      <c r="D13" s="18">
        <v>36</v>
      </c>
      <c r="E13" s="18">
        <v>6</v>
      </c>
      <c r="F13" s="18">
        <v>30</v>
      </c>
      <c r="G13" s="23">
        <v>110</v>
      </c>
      <c r="H13" s="24">
        <v>2140</v>
      </c>
      <c r="I13" s="134"/>
      <c r="J13" s="117" t="s">
        <v>114</v>
      </c>
      <c r="K13" s="118" t="s">
        <v>137</v>
      </c>
      <c r="L13" s="116" t="s">
        <v>138</v>
      </c>
      <c r="M13" s="116" t="s">
        <v>39</v>
      </c>
    </row>
    <row r="14" spans="1:25" s="6" customFormat="1" ht="20.100000000000001" customHeight="1" x14ac:dyDescent="0.3">
      <c r="A14" s="133">
        <v>4</v>
      </c>
      <c r="B14" s="16">
        <v>45047</v>
      </c>
      <c r="C14" s="17" t="s">
        <v>13</v>
      </c>
      <c r="D14" s="18">
        <v>16.989999999999998</v>
      </c>
      <c r="E14" s="18">
        <v>0</v>
      </c>
      <c r="F14" s="18">
        <v>16.989999999999998</v>
      </c>
      <c r="G14" s="23">
        <v>110</v>
      </c>
      <c r="H14" s="24">
        <v>4400</v>
      </c>
      <c r="I14" s="25" t="s">
        <v>139</v>
      </c>
      <c r="J14" s="117" t="s">
        <v>114</v>
      </c>
      <c r="K14" s="118" t="s">
        <v>140</v>
      </c>
      <c r="L14" s="116" t="s">
        <v>141</v>
      </c>
      <c r="M14" s="116" t="s">
        <v>65</v>
      </c>
    </row>
    <row r="15" spans="1:25" s="6" customFormat="1" ht="20.100000000000001" customHeight="1" thickBot="1" x14ac:dyDescent="0.3">
      <c r="A15" s="62"/>
      <c r="B15" s="154" t="s">
        <v>30</v>
      </c>
      <c r="C15" s="155"/>
      <c r="D15" s="43">
        <f>SUM(D11:D14)</f>
        <v>191.29000000000002</v>
      </c>
      <c r="E15" s="43">
        <f>SUM(E11:E14)</f>
        <v>29.05</v>
      </c>
      <c r="F15" s="43">
        <f>SUM(F11:F14)</f>
        <v>162.24</v>
      </c>
      <c r="G15" s="165"/>
      <c r="H15" s="166"/>
      <c r="I15" s="167"/>
      <c r="J15" s="39"/>
      <c r="K15" s="40"/>
      <c r="L15" s="41"/>
      <c r="M15" s="42"/>
    </row>
    <row r="16" spans="1:25" x14ac:dyDescent="0.2">
      <c r="A16" s="62"/>
    </row>
    <row r="17" spans="1:4" x14ac:dyDescent="0.2">
      <c r="A17" s="62"/>
    </row>
    <row r="18" spans="1:4" s="2" customFormat="1" ht="15.75" x14ac:dyDescent="0.25">
      <c r="A18" s="62"/>
      <c r="C18" s="146" t="s">
        <v>68</v>
      </c>
      <c r="D18" s="147"/>
    </row>
    <row r="19" spans="1:4" s="2" customFormat="1" ht="15" x14ac:dyDescent="0.2">
      <c r="A19" s="62"/>
      <c r="C19" s="33" t="s">
        <v>11</v>
      </c>
      <c r="D19" s="34" t="s">
        <v>12</v>
      </c>
    </row>
    <row r="20" spans="1:4" s="2" customFormat="1" ht="15" x14ac:dyDescent="0.2">
      <c r="A20" s="62"/>
      <c r="C20" s="33" t="s">
        <v>13</v>
      </c>
      <c r="D20" s="34" t="s">
        <v>14</v>
      </c>
    </row>
    <row r="21" spans="1:4" s="2" customFormat="1" ht="15" x14ac:dyDescent="0.2">
      <c r="A21" s="62"/>
      <c r="C21" s="33" t="s">
        <v>10</v>
      </c>
      <c r="D21" s="34" t="s">
        <v>69</v>
      </c>
    </row>
    <row r="22" spans="1:4" s="2" customFormat="1" ht="15" x14ac:dyDescent="0.2">
      <c r="A22" s="62"/>
      <c r="C22" s="33" t="s">
        <v>20</v>
      </c>
      <c r="D22" s="34" t="s">
        <v>70</v>
      </c>
    </row>
    <row r="23" spans="1:4" s="2" customFormat="1" ht="15" x14ac:dyDescent="0.2">
      <c r="A23" s="62"/>
      <c r="C23" s="3" t="s">
        <v>9</v>
      </c>
      <c r="D23" s="35" t="s">
        <v>16</v>
      </c>
    </row>
    <row r="26" spans="1:4" x14ac:dyDescent="0.2">
      <c r="C26" s="148"/>
      <c r="D26" s="148"/>
    </row>
  </sheetData>
  <mergeCells count="14">
    <mergeCell ref="B15:C15"/>
    <mergeCell ref="G15:I15"/>
    <mergeCell ref="C18:D18"/>
    <mergeCell ref="C26:D26"/>
    <mergeCell ref="C1:E1"/>
    <mergeCell ref="C2:E2"/>
    <mergeCell ref="B5:M5"/>
    <mergeCell ref="B7:B9"/>
    <mergeCell ref="G7:I7"/>
    <mergeCell ref="J7:J9"/>
    <mergeCell ref="K7:K9"/>
    <mergeCell ref="L7:L9"/>
    <mergeCell ref="M7:M9"/>
    <mergeCell ref="G8:I9"/>
  </mergeCells>
  <conditionalFormatting sqref="B11:B14">
    <cfRule type="expression" dxfId="86" priority="8" stopIfTrue="1">
      <formula>AND(NOT(ISBLANK(D11)),ISBLANK(B11))</formula>
    </cfRule>
  </conditionalFormatting>
  <conditionalFormatting sqref="C11:C14">
    <cfRule type="expression" dxfId="85" priority="7" stopIfTrue="1">
      <formula>AND(NOT(ISBLANK(D11)),ISBLANK(C11))</formula>
    </cfRule>
  </conditionalFormatting>
  <conditionalFormatting sqref="C1:E2">
    <cfRule type="expression" dxfId="84" priority="5" stopIfTrue="1">
      <formula>ISBLANK(C1)</formula>
    </cfRule>
  </conditionalFormatting>
  <conditionalFormatting sqref="D3">
    <cfRule type="expression" dxfId="83" priority="4" stopIfTrue="1">
      <formula>ISBLANK(D3)</formula>
    </cfRule>
  </conditionalFormatting>
  <conditionalFormatting sqref="F3">
    <cfRule type="expression" dxfId="82" priority="1" stopIfTrue="1">
      <formula>ISBLANK(F3)</formula>
    </cfRule>
  </conditionalFormatting>
  <conditionalFormatting sqref="J11:J14">
    <cfRule type="expression" priority="2" stopIfTrue="1">
      <formula>AND(SUM($O11:$S11)&gt;0,NOT(ISBLANK(J11)))</formula>
    </cfRule>
    <cfRule type="expression" dxfId="81" priority="3" stopIfTrue="1">
      <formula>SUM($O11:$S11)&gt;0</formula>
    </cfRule>
  </conditionalFormatting>
  <conditionalFormatting sqref="K11:M14">
    <cfRule type="expression" dxfId="80" priority="6" stopIfTrue="1">
      <formula>AND(NOT(ISBLANK($D11)),ISBLANK(K11))</formula>
    </cfRule>
  </conditionalFormatting>
  <dataValidations count="3">
    <dataValidation type="list" allowBlank="1" showInputMessage="1" showErrorMessage="1" sqref="C11:C14" xr:uid="{7744D9E3-CF56-4865-8E7E-87739E12943A}">
      <formula1>$C$19:$C$23</formula1>
    </dataValidation>
    <dataValidation type="textLength" operator="lessThan" allowBlank="1" showInputMessage="1" showErrorMessage="1" sqref="C2:E2" xr:uid="{4438786C-593D-4A90-AA8B-2D4DD9C9A919}">
      <formula1>250</formula1>
    </dataValidation>
    <dataValidation type="date" allowBlank="1" showInputMessage="1" showErrorMessage="1" sqref="F3 D3" xr:uid="{9F48EF57-6733-433B-BC6D-EB888E9B6F93}">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0A34-3791-4E5C-918A-F460B8928AB2}">
  <sheetPr>
    <pageSetUpPr fitToPage="1"/>
  </sheetPr>
  <dimension ref="A1:X25"/>
  <sheetViews>
    <sheetView zoomScale="90" workbookViewId="0">
      <selection activeCell="A14" sqref="A14:XFD2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6" t="s">
        <v>23</v>
      </c>
      <c r="B1" s="149" t="s">
        <v>19</v>
      </c>
      <c r="C1" s="150"/>
      <c r="D1" s="150"/>
      <c r="E1" s="4"/>
      <c r="F1" s="4"/>
      <c r="G1" s="4"/>
      <c r="H1" s="4"/>
      <c r="I1" s="4"/>
      <c r="J1" s="5"/>
      <c r="K1" s="5"/>
      <c r="L1" s="5"/>
    </row>
    <row r="2" spans="1:24" s="6" customFormat="1" ht="36.75" customHeight="1" x14ac:dyDescent="0.25">
      <c r="A2" s="27" t="s">
        <v>24</v>
      </c>
      <c r="B2" s="149" t="s">
        <v>78</v>
      </c>
      <c r="C2" s="150"/>
      <c r="D2" s="150"/>
      <c r="E2" s="7"/>
      <c r="F2" s="7"/>
      <c r="G2" s="7"/>
      <c r="H2" s="7"/>
      <c r="I2" s="7"/>
    </row>
    <row r="3" spans="1:24" s="6" customFormat="1" ht="36" customHeight="1" x14ac:dyDescent="0.25">
      <c r="A3" s="36" t="s">
        <v>22</v>
      </c>
      <c r="B3" s="37" t="s">
        <v>0</v>
      </c>
      <c r="C3" s="38">
        <v>45028</v>
      </c>
      <c r="D3" s="37" t="s">
        <v>1</v>
      </c>
      <c r="E3" s="38">
        <v>45057</v>
      </c>
      <c r="F3" s="8"/>
    </row>
    <row r="4" spans="1:24" s="6" customFormat="1" ht="21.75" customHeight="1" thickBot="1" x14ac:dyDescent="0.3">
      <c r="A4" s="22"/>
      <c r="B4" s="22"/>
      <c r="C4" s="22"/>
      <c r="D4" s="22"/>
      <c r="E4" s="22"/>
      <c r="F4" s="28"/>
      <c r="G4" s="28"/>
      <c r="H4" s="28"/>
      <c r="I4" s="22"/>
      <c r="J4" s="22"/>
      <c r="K4" s="22"/>
    </row>
    <row r="5" spans="1:24" s="6" customFormat="1" ht="36" customHeight="1" thickBot="1" x14ac:dyDescent="0.3">
      <c r="A5" s="168" t="s">
        <v>29</v>
      </c>
      <c r="B5" s="169"/>
      <c r="C5" s="169"/>
      <c r="D5" s="169"/>
      <c r="E5" s="169"/>
      <c r="F5" s="169"/>
      <c r="G5" s="169"/>
      <c r="H5" s="169"/>
      <c r="I5" s="169"/>
      <c r="J5" s="169"/>
      <c r="K5" s="169"/>
      <c r="L5" s="170"/>
    </row>
    <row r="6" spans="1:24" s="6" customFormat="1" ht="21.75" customHeight="1" x14ac:dyDescent="0.25">
      <c r="A6" s="22"/>
      <c r="B6" s="22"/>
      <c r="C6" s="22"/>
      <c r="D6" s="22"/>
      <c r="E6" s="22"/>
      <c r="F6" s="28"/>
      <c r="G6" s="28"/>
      <c r="H6" s="28"/>
      <c r="I6" s="22"/>
      <c r="J6" s="22"/>
      <c r="K6" s="22"/>
      <c r="L6" s="29"/>
    </row>
    <row r="7" spans="1:24" s="6" customFormat="1" ht="18" x14ac:dyDescent="0.25">
      <c r="A7" s="171" t="s">
        <v>31</v>
      </c>
      <c r="B7" s="9" t="s">
        <v>2</v>
      </c>
      <c r="C7" s="9" t="s">
        <v>3</v>
      </c>
      <c r="D7" s="9" t="s">
        <v>2</v>
      </c>
      <c r="E7" s="9" t="s">
        <v>4</v>
      </c>
      <c r="F7" s="151" t="s">
        <v>28</v>
      </c>
      <c r="G7" s="152"/>
      <c r="H7" s="153"/>
      <c r="I7" s="174" t="s">
        <v>67</v>
      </c>
      <c r="J7" s="174" t="s">
        <v>25</v>
      </c>
      <c r="K7" s="177" t="s">
        <v>66</v>
      </c>
      <c r="L7" s="180" t="s">
        <v>5</v>
      </c>
      <c r="M7" s="10"/>
      <c r="N7" s="10"/>
      <c r="O7" s="10"/>
      <c r="P7" s="10"/>
      <c r="Q7" s="10"/>
      <c r="R7" s="10"/>
      <c r="S7" s="10"/>
      <c r="T7" s="10"/>
      <c r="U7" s="10"/>
      <c r="V7" s="10"/>
      <c r="W7" s="10"/>
      <c r="X7" s="10"/>
    </row>
    <row r="8" spans="1:24" s="6" customFormat="1" ht="18" x14ac:dyDescent="0.25">
      <c r="A8" s="172"/>
      <c r="B8" s="11" t="s">
        <v>6</v>
      </c>
      <c r="C8" s="11" t="s">
        <v>7</v>
      </c>
      <c r="D8" s="11" t="s">
        <v>7</v>
      </c>
      <c r="E8" s="11" t="s">
        <v>7</v>
      </c>
      <c r="F8" s="156" t="s">
        <v>26</v>
      </c>
      <c r="G8" s="157"/>
      <c r="H8" s="158"/>
      <c r="I8" s="175"/>
      <c r="J8" s="175"/>
      <c r="K8" s="178"/>
      <c r="L8" s="181"/>
      <c r="M8" s="10"/>
      <c r="N8" s="10"/>
      <c r="O8" s="10"/>
      <c r="P8" s="10"/>
      <c r="Q8" s="10"/>
      <c r="R8" s="10"/>
      <c r="S8" s="10"/>
      <c r="T8" s="10"/>
      <c r="U8" s="10"/>
      <c r="V8" s="10"/>
      <c r="W8" s="10"/>
      <c r="X8" s="10"/>
    </row>
    <row r="9" spans="1:24" s="6" customFormat="1" ht="32.25" customHeight="1" x14ac:dyDescent="0.25">
      <c r="A9" s="173"/>
      <c r="B9" s="12"/>
      <c r="C9" s="12" t="s">
        <v>8</v>
      </c>
      <c r="D9" s="12" t="s">
        <v>8</v>
      </c>
      <c r="E9" s="12" t="s">
        <v>8</v>
      </c>
      <c r="F9" s="159"/>
      <c r="G9" s="160"/>
      <c r="H9" s="161"/>
      <c r="I9" s="176"/>
      <c r="J9" s="176"/>
      <c r="K9" s="179"/>
      <c r="L9" s="182"/>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45030</v>
      </c>
      <c r="B11" s="17" t="s">
        <v>13</v>
      </c>
      <c r="C11" s="18">
        <v>569</v>
      </c>
      <c r="D11" s="18">
        <v>0</v>
      </c>
      <c r="E11" s="18">
        <v>569</v>
      </c>
      <c r="F11" s="162" t="s">
        <v>142</v>
      </c>
      <c r="G11" s="163"/>
      <c r="H11" s="164"/>
      <c r="I11" s="19" t="s">
        <v>143</v>
      </c>
      <c r="J11" s="20" t="s">
        <v>144</v>
      </c>
      <c r="K11" s="21" t="s">
        <v>145</v>
      </c>
      <c r="L11" s="21" t="s">
        <v>65</v>
      </c>
      <c r="N11" s="6" t="b">
        <f>OR(F11&lt;100,LEN(F11)=2)</f>
        <v>0</v>
      </c>
      <c r="O11" s="6" t="b">
        <f>OR(G11&lt;1000,LEN(G11)=3)</f>
        <v>1</v>
      </c>
      <c r="P11" s="6" t="b">
        <f>IF(H11&lt;1000,TRUE)</f>
        <v>1</v>
      </c>
      <c r="Q11" s="6" t="e">
        <f>OR(#REF!&lt;100000,LEN(#REF!)=5)</f>
        <v>#REF!</v>
      </c>
    </row>
    <row r="12" spans="1:24" s="6" customFormat="1" ht="20.100000000000001" customHeight="1" x14ac:dyDescent="0.3">
      <c r="A12" s="16">
        <v>45040</v>
      </c>
      <c r="B12" s="17" t="s">
        <v>13</v>
      </c>
      <c r="C12" s="18">
        <v>108</v>
      </c>
      <c r="D12" s="18">
        <v>0</v>
      </c>
      <c r="E12" s="18">
        <v>108</v>
      </c>
      <c r="F12" s="23"/>
      <c r="G12" s="24">
        <v>595</v>
      </c>
      <c r="H12" s="25">
        <v>4209</v>
      </c>
      <c r="I12" s="19" t="s">
        <v>143</v>
      </c>
      <c r="J12" s="20" t="s">
        <v>146</v>
      </c>
      <c r="K12" s="21" t="s">
        <v>145</v>
      </c>
      <c r="L12" s="21" t="s">
        <v>65</v>
      </c>
    </row>
    <row r="13" spans="1:24" s="6" customFormat="1" ht="20.100000000000001" customHeight="1" x14ac:dyDescent="0.3">
      <c r="A13" s="16">
        <v>45049</v>
      </c>
      <c r="B13" s="17" t="s">
        <v>13</v>
      </c>
      <c r="C13" s="18">
        <v>21.99</v>
      </c>
      <c r="D13" s="18">
        <v>0</v>
      </c>
      <c r="E13" s="18">
        <v>21.99</v>
      </c>
      <c r="F13" s="23"/>
      <c r="G13" s="24">
        <v>210</v>
      </c>
      <c r="H13" s="25">
        <v>4202</v>
      </c>
      <c r="I13" s="19" t="s">
        <v>75</v>
      </c>
      <c r="J13" s="20" t="s">
        <v>147</v>
      </c>
      <c r="K13" s="21" t="s">
        <v>148</v>
      </c>
      <c r="L13" s="21"/>
    </row>
    <row r="14" spans="1:24" s="6" customFormat="1" ht="20.100000000000001" customHeight="1" thickBot="1" x14ac:dyDescent="0.3">
      <c r="A14" s="154" t="s">
        <v>30</v>
      </c>
      <c r="B14" s="155"/>
      <c r="C14" s="43">
        <f>SUM(C11:C13)</f>
        <v>698.99</v>
      </c>
      <c r="D14" s="43">
        <f>SUM(D11:D13)</f>
        <v>0</v>
      </c>
      <c r="E14" s="43">
        <f>SUM(E11:E13)</f>
        <v>698.99</v>
      </c>
      <c r="F14" s="165"/>
      <c r="G14" s="166"/>
      <c r="H14" s="167"/>
      <c r="I14" s="39"/>
      <c r="J14" s="40"/>
      <c r="K14" s="41"/>
      <c r="L14" s="42"/>
    </row>
    <row r="17" spans="2:3" s="2" customFormat="1" ht="15.75" x14ac:dyDescent="0.25">
      <c r="B17" s="146" t="s">
        <v>68</v>
      </c>
      <c r="C17" s="147"/>
    </row>
    <row r="18" spans="2:3" s="2" customFormat="1" ht="15" x14ac:dyDescent="0.2">
      <c r="B18" s="33" t="s">
        <v>11</v>
      </c>
      <c r="C18" s="34" t="s">
        <v>12</v>
      </c>
    </row>
    <row r="19" spans="2:3" s="2" customFormat="1" ht="15" x14ac:dyDescent="0.2">
      <c r="B19" s="33" t="s">
        <v>13</v>
      </c>
      <c r="C19" s="34" t="s">
        <v>14</v>
      </c>
    </row>
    <row r="20" spans="2:3" s="2" customFormat="1" ht="15" x14ac:dyDescent="0.2">
      <c r="B20" s="33" t="s">
        <v>10</v>
      </c>
      <c r="C20" s="34" t="s">
        <v>69</v>
      </c>
    </row>
    <row r="21" spans="2:3" s="2" customFormat="1" ht="15" x14ac:dyDescent="0.2">
      <c r="B21" s="33" t="s">
        <v>20</v>
      </c>
      <c r="C21" s="34" t="s">
        <v>70</v>
      </c>
    </row>
    <row r="22" spans="2:3" s="2" customFormat="1" ht="15" x14ac:dyDescent="0.2">
      <c r="B22" s="3" t="s">
        <v>9</v>
      </c>
      <c r="C22" s="35" t="s">
        <v>16</v>
      </c>
    </row>
    <row r="25" spans="2:3" x14ac:dyDescent="0.2">
      <c r="B25" s="148"/>
      <c r="C25" s="148"/>
    </row>
  </sheetData>
  <mergeCells count="15">
    <mergeCell ref="B1:D1"/>
    <mergeCell ref="B2:D2"/>
    <mergeCell ref="A5:L5"/>
    <mergeCell ref="A7:A9"/>
    <mergeCell ref="F7:H7"/>
    <mergeCell ref="I7:I9"/>
    <mergeCell ref="J7:J9"/>
    <mergeCell ref="K7:K9"/>
    <mergeCell ref="L7:L9"/>
    <mergeCell ref="F8:H9"/>
    <mergeCell ref="B25:C25"/>
    <mergeCell ref="F11:H11"/>
    <mergeCell ref="A14:B14"/>
    <mergeCell ref="F14:H14"/>
    <mergeCell ref="B17:C17"/>
  </mergeCells>
  <conditionalFormatting sqref="B1:D2">
    <cfRule type="expression" dxfId="79" priority="9" stopIfTrue="1">
      <formula>ISBLANK(B1)</formula>
    </cfRule>
  </conditionalFormatting>
  <conditionalFormatting sqref="J11:L13">
    <cfRule type="expression" dxfId="78" priority="10" stopIfTrue="1">
      <formula>AND(NOT(ISBLANK($C11)),ISBLANK(J11))</formula>
    </cfRule>
  </conditionalFormatting>
  <conditionalFormatting sqref="B11:B13">
    <cfRule type="expression" dxfId="77" priority="11" stopIfTrue="1">
      <formula>AND(NOT(ISBLANK(C11)),ISBLANK(B11))</formula>
    </cfRule>
  </conditionalFormatting>
  <conditionalFormatting sqref="A11:A13">
    <cfRule type="expression" dxfId="76" priority="12" stopIfTrue="1">
      <formula>AND(NOT(ISBLANK(C11)),ISBLANK(A11))</formula>
    </cfRule>
  </conditionalFormatting>
  <conditionalFormatting sqref="C3">
    <cfRule type="expression" dxfId="75" priority="8" stopIfTrue="1">
      <formula>ISBLANK(C3)</formula>
    </cfRule>
  </conditionalFormatting>
  <conditionalFormatting sqref="I11:I13">
    <cfRule type="expression" priority="5" stopIfTrue="1">
      <formula>AND(SUM($N11:$R11)&gt;0,NOT(ISBLANK(I11)))</formula>
    </cfRule>
    <cfRule type="expression" dxfId="74" priority="6" stopIfTrue="1">
      <formula>SUM($N11:$R11)&gt;0</formula>
    </cfRule>
  </conditionalFormatting>
  <conditionalFormatting sqref="E3">
    <cfRule type="expression" dxfId="73" priority="1" stopIfTrue="1">
      <formula>ISBLANK(E3)</formula>
    </cfRule>
  </conditionalFormatting>
  <dataValidations count="3">
    <dataValidation type="textLength" operator="lessThan" allowBlank="1" showInputMessage="1" showErrorMessage="1" sqref="B2:D2" xr:uid="{966A8805-37C3-4A5F-8189-0D885F77F884}">
      <formula1>250</formula1>
    </dataValidation>
    <dataValidation type="date" allowBlank="1" showInputMessage="1" showErrorMessage="1" sqref="E3 C3" xr:uid="{831A65F4-87FC-4702-AE2C-19A24E9464C3}">
      <formula1>44938</formula1>
      <formula2>73031</formula2>
    </dataValidation>
    <dataValidation type="list" allowBlank="1" showInputMessage="1" showErrorMessage="1" sqref="B11:B13" xr:uid="{BED28C1F-692D-4E89-AA36-6D6DFB382EC7}">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Drainage</vt:lpstr>
      <vt:lpstr>Facilities</vt:lpstr>
      <vt:lpstr>Housing</vt:lpstr>
      <vt:lpstr>Marketing</vt:lpstr>
      <vt:lpstr>Theatre</vt:lpstr>
      <vt:lpstr>Housing2</vt:lpstr>
      <vt:lpstr>Housing3</vt:lpstr>
      <vt:lpstr>Theatre2</vt:lpstr>
      <vt:lpstr>Legal</vt:lpstr>
      <vt:lpstr>Facilities2</vt:lpstr>
      <vt:lpstr>Greenspace</vt:lpstr>
      <vt:lpstr>JWS</vt:lpstr>
      <vt:lpstr>JWS2</vt:lpstr>
      <vt:lpstr>JWS3</vt:lpstr>
      <vt:lpstr>Strategic Mngmt</vt:lpstr>
      <vt:lpstr>Sheet2</vt:lpstr>
    </vt:vector>
  </TitlesOfParts>
  <Company>Surrey Heath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Smith</dc:creator>
  <cp:lastModifiedBy>Michelle Smith</cp:lastModifiedBy>
  <dcterms:created xsi:type="dcterms:W3CDTF">2020-10-05T07:59:49Z</dcterms:created>
  <dcterms:modified xsi:type="dcterms:W3CDTF">2023-05-24T13:03:45Z</dcterms:modified>
</cp:coreProperties>
</file>