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ia.Corry\Box\Transactions\Transparency reporting\Procurement cards (PUBLISHED DIRECTLY TO WEB)\"/>
    </mc:Choice>
  </mc:AlternateContent>
  <xr:revisionPtr revIDLastSave="0" documentId="8_{01DD1C69-C735-47DE-870B-0100DB46CBC2}" xr6:coauthVersionLast="47" xr6:coauthVersionMax="47" xr10:uidLastSave="{00000000-0000-0000-0000-000000000000}"/>
  <bookViews>
    <workbookView xWindow="-110" yWindow="-110" windowWidth="19420" windowHeight="10420" firstSheet="2" activeTab="9" xr2:uid="{00000000-000D-0000-FFFF-FFFF00000000}"/>
  </bookViews>
  <sheets>
    <sheet name="Car Parking" sheetId="45" r:id="rId1"/>
    <sheet name="Facilities" sheetId="40" r:id="rId2"/>
    <sheet name="Family Support" sheetId="5" r:id="rId3"/>
    <sheet name="Greenspace" sheetId="11" r:id="rId4"/>
    <sheet name="Housing" sheetId="34" r:id="rId5"/>
    <sheet name="Housing 2" sheetId="44" r:id="rId6"/>
    <sheet name="Housing 3" sheetId="46" r:id="rId7"/>
    <sheet name="JWS" sheetId="20" r:id="rId8"/>
    <sheet name="Legal" sheetId="41" r:id="rId9"/>
    <sheet name="Marketing" sheetId="29" r:id="rId10"/>
    <sheet name="Planning" sheetId="43" r:id="rId11"/>
    <sheet name="Theatre" sheetId="18" r:id="rId12"/>
    <sheet name="Example" sheetId="3" state="hidden" r:id="rId13"/>
    <sheet name="Sheet1" sheetId="4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5" l="1"/>
  <c r="F28" i="45"/>
  <c r="E31" i="18"/>
  <c r="D31" i="18"/>
  <c r="S30" i="18"/>
  <c r="R30" i="18"/>
  <c r="Q30" i="18"/>
  <c r="P30" i="18"/>
  <c r="S22" i="18"/>
  <c r="R22" i="18"/>
  <c r="Q22" i="18"/>
  <c r="P22" i="18"/>
  <c r="Q17" i="18"/>
  <c r="P17" i="18"/>
  <c r="S16" i="18"/>
  <c r="R16" i="18"/>
  <c r="Q16" i="18"/>
  <c r="P16" i="18"/>
  <c r="G16" i="18"/>
  <c r="F16" i="18"/>
  <c r="S15" i="18"/>
  <c r="R15" i="18"/>
  <c r="Q15" i="18"/>
  <c r="P15" i="18"/>
  <c r="G15" i="18"/>
  <c r="S14" i="18"/>
  <c r="R14" i="18"/>
  <c r="Q14" i="18"/>
  <c r="P14" i="18"/>
  <c r="G14" i="18"/>
  <c r="G13" i="18"/>
  <c r="S12" i="18"/>
  <c r="R12" i="18"/>
  <c r="Q12" i="18"/>
  <c r="P12" i="18"/>
  <c r="G12" i="18"/>
  <c r="G31" i="18" s="1"/>
  <c r="F32" i="43" l="1"/>
  <c r="C32" i="43"/>
  <c r="S31" i="43"/>
  <c r="R31" i="43"/>
  <c r="Q31" i="43"/>
  <c r="P31" i="43"/>
  <c r="D31" i="43"/>
  <c r="D32" i="43" s="1"/>
  <c r="S30" i="43"/>
  <c r="R30" i="43"/>
  <c r="Q30" i="43"/>
  <c r="P30" i="43"/>
  <c r="S29" i="43"/>
  <c r="R29" i="43"/>
  <c r="Q29" i="43"/>
  <c r="P29" i="43"/>
  <c r="S28" i="43"/>
  <c r="R28" i="43"/>
  <c r="Q28" i="43"/>
  <c r="P28" i="43"/>
  <c r="S27" i="43"/>
  <c r="R27" i="43"/>
  <c r="Q27" i="43"/>
  <c r="P27" i="43"/>
  <c r="S26" i="43"/>
  <c r="R26" i="43"/>
  <c r="Q26" i="43"/>
  <c r="P26" i="43"/>
  <c r="S25" i="43"/>
  <c r="R25" i="43"/>
  <c r="Q25" i="43"/>
  <c r="P25" i="43"/>
  <c r="S24" i="43"/>
  <c r="R24" i="43"/>
  <c r="Q24" i="43"/>
  <c r="P24" i="43"/>
  <c r="S23" i="43"/>
  <c r="R23" i="43"/>
  <c r="Q23" i="43"/>
  <c r="P23" i="43"/>
  <c r="S22" i="43"/>
  <c r="R22" i="43"/>
  <c r="Q22" i="43"/>
  <c r="P22" i="43"/>
  <c r="S21" i="43"/>
  <c r="R21" i="43"/>
  <c r="Q21" i="43"/>
  <c r="P21" i="43"/>
  <c r="S20" i="43"/>
  <c r="R20" i="43"/>
  <c r="Q20" i="43"/>
  <c r="P20" i="43"/>
  <c r="S19" i="43"/>
  <c r="R19" i="43"/>
  <c r="Q19" i="43"/>
  <c r="P19" i="43"/>
  <c r="S18" i="43"/>
  <c r="R18" i="43"/>
  <c r="Q18" i="43"/>
  <c r="P18" i="43"/>
  <c r="S17" i="43"/>
  <c r="R17" i="43"/>
  <c r="Q17" i="43"/>
  <c r="P17" i="43"/>
  <c r="S16" i="43"/>
  <c r="R16" i="43"/>
  <c r="Q16" i="43"/>
  <c r="P16" i="43"/>
  <c r="S15" i="43"/>
  <c r="R15" i="43"/>
  <c r="Q15" i="43"/>
  <c r="P15" i="43"/>
  <c r="S14" i="43"/>
  <c r="R14" i="43"/>
  <c r="Q14" i="43"/>
  <c r="P14" i="43"/>
  <c r="S13" i="43"/>
  <c r="R13" i="43"/>
  <c r="Q13" i="43"/>
  <c r="P13" i="43"/>
  <c r="S12" i="43"/>
  <c r="R12" i="43"/>
  <c r="Q12" i="43"/>
  <c r="P12" i="43"/>
  <c r="F28" i="41"/>
  <c r="C28" i="41"/>
  <c r="S27" i="41"/>
  <c r="R27" i="41"/>
  <c r="Q27" i="41"/>
  <c r="P27" i="41"/>
  <c r="D27" i="41"/>
  <c r="S26" i="41"/>
  <c r="R26" i="41"/>
  <c r="Q26" i="41"/>
  <c r="P26" i="41"/>
  <c r="D26" i="41"/>
  <c r="S25" i="41"/>
  <c r="R25" i="41"/>
  <c r="Q25" i="41"/>
  <c r="P25" i="41"/>
  <c r="D25" i="41"/>
  <c r="S24" i="41"/>
  <c r="R24" i="41"/>
  <c r="Q24" i="41"/>
  <c r="P24" i="41"/>
  <c r="D24" i="41"/>
  <c r="S23" i="41"/>
  <c r="R23" i="41"/>
  <c r="Q23" i="41"/>
  <c r="P23" i="41"/>
  <c r="D23" i="41"/>
  <c r="S22" i="41"/>
  <c r="R22" i="41"/>
  <c r="Q22" i="41"/>
  <c r="P22" i="41"/>
  <c r="D22" i="41"/>
  <c r="S21" i="41"/>
  <c r="R21" i="41"/>
  <c r="Q21" i="41"/>
  <c r="P21" i="41"/>
  <c r="D21" i="41"/>
  <c r="S20" i="41"/>
  <c r="R20" i="41"/>
  <c r="Q20" i="41"/>
  <c r="P20" i="41"/>
  <c r="D20" i="41"/>
  <c r="S19" i="41"/>
  <c r="R19" i="41"/>
  <c r="Q19" i="41"/>
  <c r="P19" i="41"/>
  <c r="D19" i="41"/>
  <c r="S18" i="41"/>
  <c r="R18" i="41"/>
  <c r="Q18" i="41"/>
  <c r="P18" i="41"/>
  <c r="D18" i="41"/>
  <c r="S17" i="41"/>
  <c r="R17" i="41"/>
  <c r="Q17" i="41"/>
  <c r="P17" i="41"/>
  <c r="D17" i="41"/>
  <c r="S16" i="41"/>
  <c r="R16" i="41"/>
  <c r="Q16" i="41"/>
  <c r="P16" i="41"/>
  <c r="D16" i="41"/>
  <c r="S15" i="41"/>
  <c r="R15" i="41"/>
  <c r="Q15" i="41"/>
  <c r="P15" i="41"/>
  <c r="D15" i="41"/>
  <c r="S14" i="41"/>
  <c r="R14" i="41"/>
  <c r="Q14" i="41"/>
  <c r="P14" i="41"/>
  <c r="D14" i="41"/>
  <c r="S13" i="41"/>
  <c r="R13" i="41"/>
  <c r="Q13" i="41"/>
  <c r="P13" i="41"/>
  <c r="D13" i="41"/>
  <c r="D28" i="41" s="1"/>
  <c r="S12" i="41"/>
  <c r="R12" i="41"/>
  <c r="Q12" i="41"/>
  <c r="P12" i="41"/>
  <c r="F15" i="46"/>
  <c r="D15" i="46"/>
  <c r="C15" i="46"/>
  <c r="S14" i="46"/>
  <c r="R14" i="46"/>
  <c r="Q14" i="46"/>
  <c r="P14" i="46"/>
  <c r="S13" i="46"/>
  <c r="R13" i="46"/>
  <c r="Q13" i="46"/>
  <c r="P13" i="46"/>
  <c r="S12" i="46"/>
  <c r="R12" i="46"/>
  <c r="Q12" i="46"/>
  <c r="P12" i="46"/>
  <c r="F25" i="29" l="1"/>
  <c r="C25" i="29"/>
  <c r="D24" i="29"/>
  <c r="D23" i="29"/>
  <c r="D22" i="29"/>
  <c r="D21" i="29"/>
  <c r="D20" i="29"/>
  <c r="D19" i="29"/>
  <c r="D18" i="29"/>
  <c r="D17" i="29"/>
  <c r="D15" i="29"/>
  <c r="D14" i="29"/>
  <c r="D13" i="29"/>
  <c r="D50" i="20" l="1"/>
  <c r="C50" i="20"/>
  <c r="F49" i="20"/>
  <c r="F48" i="20"/>
  <c r="F47" i="20"/>
  <c r="F46" i="20"/>
  <c r="F45" i="20"/>
  <c r="F40" i="20"/>
  <c r="F37" i="20"/>
  <c r="F36" i="20"/>
  <c r="F35" i="20"/>
  <c r="F29" i="20"/>
  <c r="F28" i="20"/>
  <c r="F27" i="20"/>
  <c r="F26" i="20"/>
  <c r="F25" i="20"/>
  <c r="F23" i="20"/>
  <c r="F22" i="20"/>
  <c r="F21" i="20"/>
  <c r="F20" i="20"/>
  <c r="F19" i="20"/>
  <c r="F18" i="20"/>
  <c r="F17" i="20"/>
  <c r="F15" i="20"/>
  <c r="F13" i="20"/>
  <c r="F50" i="20" s="1"/>
  <c r="F12" i="20"/>
  <c r="F11" i="20"/>
  <c r="D18" i="44" l="1"/>
  <c r="C18" i="44"/>
  <c r="S17" i="44"/>
  <c r="R17" i="44"/>
  <c r="Q17" i="44"/>
  <c r="P17" i="44"/>
  <c r="S13" i="44"/>
  <c r="R13" i="44"/>
  <c r="Q13" i="44"/>
  <c r="P13" i="44"/>
  <c r="S12" i="44"/>
  <c r="R12" i="44"/>
  <c r="Q12" i="44"/>
  <c r="P12" i="44"/>
  <c r="D18" i="34" l="1"/>
  <c r="C18" i="34"/>
  <c r="S17" i="34"/>
  <c r="R17" i="34"/>
  <c r="Q17" i="34"/>
  <c r="P17" i="34"/>
  <c r="S13" i="34"/>
  <c r="R13" i="34"/>
  <c r="Q13" i="34"/>
  <c r="P13" i="34"/>
  <c r="S12" i="34"/>
  <c r="R12" i="34"/>
  <c r="Q12" i="34"/>
  <c r="P12" i="34"/>
  <c r="C32" i="11" l="1"/>
  <c r="S31" i="11"/>
  <c r="R31" i="11"/>
  <c r="Q31" i="11"/>
  <c r="P31" i="11"/>
  <c r="D31" i="11"/>
  <c r="D30" i="11"/>
  <c r="D29" i="11"/>
  <c r="D28" i="11"/>
  <c r="S16" i="11"/>
  <c r="R16" i="11"/>
  <c r="Q16" i="11"/>
  <c r="P16" i="11"/>
  <c r="F16" i="11"/>
  <c r="D16" i="11"/>
  <c r="D15" i="11"/>
  <c r="F15" i="11" s="1"/>
  <c r="D14" i="11"/>
  <c r="F14" i="11" s="1"/>
  <c r="D13" i="11"/>
  <c r="F13" i="11" s="1"/>
  <c r="S12" i="11"/>
  <c r="R12" i="11"/>
  <c r="Q12" i="11"/>
  <c r="P12" i="11"/>
  <c r="F12" i="11"/>
  <c r="D12" i="11"/>
  <c r="D32" i="11" s="1"/>
  <c r="D11" i="11"/>
  <c r="F32" i="11" l="1"/>
  <c r="E28" i="5" l="1"/>
  <c r="D28" i="5"/>
  <c r="C28" i="5"/>
  <c r="C28" i="45" l="1"/>
  <c r="S27" i="45"/>
  <c r="R27" i="45"/>
  <c r="Q27" i="45"/>
  <c r="P27" i="45"/>
  <c r="S22" i="45"/>
  <c r="R22" i="45"/>
  <c r="Q22" i="45"/>
  <c r="P22" i="45"/>
  <c r="S12" i="45"/>
  <c r="R12" i="45"/>
  <c r="Q12" i="45"/>
  <c r="P12" i="45"/>
  <c r="S9" i="45"/>
  <c r="R9" i="45"/>
  <c r="Q9" i="45"/>
  <c r="P9" i="45"/>
  <c r="E37" i="4" l="1"/>
  <c r="F37" i="4"/>
  <c r="D37" i="4"/>
  <c r="E33" i="4"/>
  <c r="F33" i="4"/>
  <c r="D33" i="4"/>
  <c r="E32" i="4"/>
  <c r="F32" i="4"/>
  <c r="D32" i="4"/>
  <c r="F26" i="4"/>
  <c r="D26" i="4"/>
  <c r="F24" i="4"/>
  <c r="D24" i="4"/>
  <c r="D25" i="4"/>
  <c r="D23" i="4"/>
  <c r="D20" i="4"/>
  <c r="D5" i="4"/>
  <c r="F5" i="4" s="1"/>
  <c r="F13" i="4"/>
  <c r="D11" i="4"/>
  <c r="F11" i="4" s="1"/>
  <c r="G26" i="4" s="1"/>
  <c r="F12" i="4"/>
  <c r="D10" i="4"/>
  <c r="F10" i="4" s="1"/>
  <c r="D9" i="4"/>
  <c r="F9" i="4" s="1"/>
  <c r="F4" i="4"/>
  <c r="G33" i="4" s="1"/>
  <c r="D8" i="4"/>
  <c r="F8" i="4" s="1"/>
  <c r="G25" i="4" s="1"/>
  <c r="D7" i="4"/>
  <c r="F7" i="4" s="1"/>
  <c r="F3" i="4"/>
  <c r="F2" i="4"/>
  <c r="D6" i="4"/>
  <c r="F6" i="4" s="1"/>
  <c r="G24" i="4" l="1"/>
  <c r="G32" i="4"/>
  <c r="G37" i="4"/>
  <c r="G23" i="4"/>
  <c r="E20" i="4"/>
  <c r="E23" i="4"/>
  <c r="G20" i="4"/>
  <c r="E25" i="4"/>
  <c r="E24" i="4"/>
  <c r="E26" i="4"/>
  <c r="F12" i="3" l="1"/>
  <c r="D13" i="3"/>
  <c r="F13" i="3" s="1"/>
  <c r="F14" i="3"/>
  <c r="D15" i="3"/>
  <c r="F15" i="3" s="1"/>
  <c r="F16" i="3"/>
  <c r="D17" i="3"/>
  <c r="F17" i="3" s="1"/>
  <c r="F18" i="3"/>
  <c r="F19" i="3"/>
  <c r="F20" i="3"/>
  <c r="F21" i="3"/>
  <c r="D22" i="3"/>
  <c r="F22" i="3" s="1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D32" i="3" l="1"/>
  <c r="F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9EF7A9F3-DD35-4D1F-B01C-78787EEE6B41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E2398DB3-5ED9-4E32-BCCD-BE6F3BE8C136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2C445AB2-A082-4194-8E9C-9D46318F6F7B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E892D71C-6231-4648-98A9-A0C6A36F09D3}">
      <text>
        <r>
          <rPr>
            <b/>
            <sz val="9"/>
            <color indexed="81"/>
            <rFont val="Tahoma"/>
            <charset val="1"/>
          </rPr>
          <t>Michelle Smith:</t>
        </r>
        <r>
          <rPr>
            <sz val="9"/>
            <color indexed="81"/>
            <rFont val="Tahoma"/>
            <charset val="1"/>
          </rPr>
          <t xml:space="preserve">
11th of the month (Natwest); 12th of the month (Barclaycard)</t>
        </r>
      </text>
    </comment>
    <comment ref="E5" authorId="0" shapeId="0" xr:uid="{E3E44EAF-CD0A-402B-BE6F-BCA97D0914C4}">
      <text>
        <r>
          <rPr>
            <b/>
            <sz val="9"/>
            <color indexed="81"/>
            <rFont val="Tahoma"/>
            <charset val="1"/>
          </rPr>
          <t>Michelle Smith:</t>
        </r>
        <r>
          <rPr>
            <sz val="9"/>
            <color indexed="81"/>
            <rFont val="Tahoma"/>
            <charset val="1"/>
          </rPr>
          <t xml:space="preserve">
10th of the month (Natwest); 11th of the month (Barclaycard)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086F46ED-4515-4CC4-B029-366FD87362C4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9E4F4D0E-323C-4444-BE2D-E1DA372B4442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CE931E14-918C-43C1-BB19-32251652C9C5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E6EAF3A9-C8EA-4B99-A31F-F2EA8CD481E9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sharedStrings.xml><?xml version="1.0" encoding="utf-8"?>
<sst xmlns="http://schemas.openxmlformats.org/spreadsheetml/2006/main" count="1315" uniqueCount="272">
  <si>
    <t>CARD:</t>
  </si>
  <si>
    <t>BARCLAYCARD</t>
  </si>
  <si>
    <t>USER:</t>
  </si>
  <si>
    <t xml:space="preserve">Dates Covered </t>
  </si>
  <si>
    <t>from:</t>
  </si>
  <si>
    <t>to:</t>
  </si>
  <si>
    <t xml:space="preserve">Date </t>
  </si>
  <si>
    <t>VAT</t>
  </si>
  <si>
    <t>Gross</t>
  </si>
  <si>
    <t>Manual VAT</t>
  </si>
  <si>
    <t>Net</t>
  </si>
  <si>
    <t>Account Code</t>
  </si>
  <si>
    <t xml:space="preserve">Department </t>
  </si>
  <si>
    <t>Description</t>
  </si>
  <si>
    <t>Supplier</t>
  </si>
  <si>
    <t>Merchant Category</t>
  </si>
  <si>
    <t xml:space="preserve">of </t>
  </si>
  <si>
    <t>Code</t>
  </si>
  <si>
    <t>Amount</t>
  </si>
  <si>
    <t>Override</t>
  </si>
  <si>
    <t xml:space="preserve">incurring the </t>
  </si>
  <si>
    <t>Summary of the purpose of the expenditure</t>
  </si>
  <si>
    <t>e.g. computers, software etc</t>
  </si>
  <si>
    <t>Transaction</t>
  </si>
  <si>
    <t>S, E, Z, O</t>
  </si>
  <si>
    <t>£</t>
  </si>
  <si>
    <t>CCentre</t>
  </si>
  <si>
    <t>ACode</t>
  </si>
  <si>
    <t>Classification</t>
  </si>
  <si>
    <t>expenditure</t>
  </si>
  <si>
    <t>O</t>
  </si>
  <si>
    <t>Amazon</t>
  </si>
  <si>
    <t>Z</t>
  </si>
  <si>
    <t>Totals</t>
  </si>
  <si>
    <t>VAT indicators</t>
  </si>
  <si>
    <t>E</t>
  </si>
  <si>
    <t>Exempt</t>
  </si>
  <si>
    <t>Outside Scope</t>
  </si>
  <si>
    <t>S</t>
  </si>
  <si>
    <t>Standard Rated</t>
  </si>
  <si>
    <t>Zero Rated</t>
  </si>
  <si>
    <t>CORPORATE CARD</t>
  </si>
  <si>
    <t>Mrs Rita Hall</t>
  </si>
  <si>
    <t>Order</t>
  </si>
  <si>
    <t>No</t>
  </si>
  <si>
    <t>eg: Name, Item, event &amp; venue,</t>
  </si>
  <si>
    <t>PA</t>
  </si>
  <si>
    <t>CC</t>
  </si>
  <si>
    <t>AC</t>
  </si>
  <si>
    <t>JOB</t>
  </si>
  <si>
    <t>CF2149</t>
  </si>
  <si>
    <t>CISM Review 2011 Manual &amp; Q &amp; As</t>
  </si>
  <si>
    <t>itgovernance</t>
  </si>
  <si>
    <t>VAT only on shipping</t>
  </si>
  <si>
    <t>CF2158</t>
  </si>
  <si>
    <t>Battery for Phone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</si>
  <si>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</si>
  <si>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</si>
  <si>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</si>
  <si>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</si>
  <si>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</si>
  <si>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</si>
  <si>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</si>
  <si>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Accomodation for xyz, 3 nights</t>
  </si>
  <si>
    <t>Travelodge</t>
  </si>
  <si>
    <t>CF2156</t>
  </si>
  <si>
    <t>LPT renewal fees</t>
  </si>
  <si>
    <t>EC-Council Int. Ltd  USA</t>
  </si>
  <si>
    <t>CF2143</t>
  </si>
  <si>
    <t>New Book for xyz</t>
  </si>
  <si>
    <t>CF2167</t>
  </si>
  <si>
    <t>Xyz - Rail Fare - to abc</t>
  </si>
  <si>
    <t>South Western Trains</t>
  </si>
  <si>
    <t>CF2137</t>
  </si>
  <si>
    <t>30 sheets foam board</t>
  </si>
  <si>
    <t>The Foamboard Store</t>
  </si>
  <si>
    <t>cc</t>
  </si>
  <si>
    <t>GL</t>
  </si>
  <si>
    <t>20.07.17</t>
  </si>
  <si>
    <t>21.07.17</t>
  </si>
  <si>
    <t>26.07.17</t>
  </si>
  <si>
    <t>o</t>
  </si>
  <si>
    <t>15.07.17</t>
  </si>
  <si>
    <t>s</t>
  </si>
  <si>
    <t>29.07.17</t>
  </si>
  <si>
    <t>31.07.17</t>
  </si>
  <si>
    <t>04.08.17</t>
  </si>
  <si>
    <t>z</t>
  </si>
  <si>
    <t>gross</t>
  </si>
  <si>
    <t xml:space="preserve">vat </t>
  </si>
  <si>
    <t>net</t>
  </si>
  <si>
    <t>standard</t>
  </si>
  <si>
    <t>outside</t>
  </si>
  <si>
    <t>x=zero</t>
  </si>
  <si>
    <t>Theatre</t>
  </si>
  <si>
    <t>R</t>
  </si>
  <si>
    <t>Reduced rated</t>
  </si>
  <si>
    <t>Facebook</t>
  </si>
  <si>
    <t>Advertising</t>
  </si>
  <si>
    <t>JWS</t>
  </si>
  <si>
    <t>Barclaycard - Procurement Card</t>
  </si>
  <si>
    <t>Housing</t>
  </si>
  <si>
    <t>Greenspace</t>
  </si>
  <si>
    <t>Gross Amount</t>
  </si>
  <si>
    <t>VAT Amount</t>
  </si>
  <si>
    <t>Net Amount</t>
  </si>
  <si>
    <t>to</t>
  </si>
  <si>
    <t>FRONT</t>
  </si>
  <si>
    <t>Spotify</t>
  </si>
  <si>
    <t>Music</t>
  </si>
  <si>
    <t>Facilities</t>
  </si>
  <si>
    <t>Maintenance</t>
  </si>
  <si>
    <t>Equipment</t>
  </si>
  <si>
    <t>Screwfix</t>
  </si>
  <si>
    <t>Essential items</t>
  </si>
  <si>
    <t>SPLIT</t>
  </si>
  <si>
    <t xml:space="preserve"> </t>
  </si>
  <si>
    <t>Theatre Marketing</t>
  </si>
  <si>
    <t>Event and show promotion</t>
  </si>
  <si>
    <t>Marketing</t>
  </si>
  <si>
    <t>00510</t>
  </si>
  <si>
    <t>Planning</t>
  </si>
  <si>
    <t>SP Panelhut</t>
  </si>
  <si>
    <t xml:space="preserve">New LED Lights for toilets </t>
  </si>
  <si>
    <t>4020</t>
  </si>
  <si>
    <t>e</t>
  </si>
  <si>
    <t>A H C Camberley</t>
  </si>
  <si>
    <t>Environment &amp; Community - Housing</t>
  </si>
  <si>
    <t>Payment for death certificate for assisted funeral</t>
  </si>
  <si>
    <t>Statutory Bodies</t>
  </si>
  <si>
    <t>Communications &amp; Engagement</t>
  </si>
  <si>
    <t>Monthly subsciption - Signature 50</t>
  </si>
  <si>
    <t>iStock</t>
  </si>
  <si>
    <t>Subscription</t>
  </si>
  <si>
    <t>Supplies</t>
  </si>
  <si>
    <t>Google</t>
  </si>
  <si>
    <t>LinkedIn</t>
  </si>
  <si>
    <t>Total</t>
  </si>
  <si>
    <t>Economic Development</t>
  </si>
  <si>
    <t>Newsletter creation for regular communications with businesses</t>
  </si>
  <si>
    <t>MailChimp</t>
  </si>
  <si>
    <t xml:space="preserve">Communication </t>
  </si>
  <si>
    <t>4207</t>
  </si>
  <si>
    <t>112</t>
  </si>
  <si>
    <t>Parking Services</t>
  </si>
  <si>
    <t>Car Parking</t>
  </si>
  <si>
    <t>Rac breakdown cover</t>
  </si>
  <si>
    <t>RAC</t>
  </si>
  <si>
    <t>Roadside cover</t>
  </si>
  <si>
    <t>Keys cut for the barries in the town centre</t>
  </si>
  <si>
    <t>Timpsons recepit Lost</t>
  </si>
  <si>
    <t>Key cutter</t>
  </si>
  <si>
    <t>Missing Receipt</t>
  </si>
  <si>
    <t xml:space="preserve">Various Tools </t>
  </si>
  <si>
    <t>Micro Round pin plug</t>
  </si>
  <si>
    <t>Biological Urinal Caps</t>
  </si>
  <si>
    <t>Zoro</t>
  </si>
  <si>
    <t xml:space="preserve">Micro Round Pin plugs </t>
  </si>
  <si>
    <t>Windle Valley</t>
  </si>
  <si>
    <t xml:space="preserve">New Mixer Tap </t>
  </si>
  <si>
    <t xml:space="preserve">Corporate Property </t>
  </si>
  <si>
    <t xml:space="preserve">Squire Padlock </t>
  </si>
  <si>
    <t xml:space="preserve">Paint </t>
  </si>
  <si>
    <t xml:space="preserve">Assorted rubber O rings </t>
  </si>
  <si>
    <t xml:space="preserve">Round Pin Plugs </t>
  </si>
  <si>
    <t xml:space="preserve">2 x Tap Valves </t>
  </si>
  <si>
    <t xml:space="preserve">Office Furniture removal </t>
  </si>
  <si>
    <t>Cullens Clearance</t>
  </si>
  <si>
    <t>Removals</t>
  </si>
  <si>
    <t xml:space="preserve">Keys cut for 123 London Road </t>
  </si>
  <si>
    <t>Timpson</t>
  </si>
  <si>
    <t xml:space="preserve">Scrapers and Glue </t>
  </si>
  <si>
    <t>Wilko</t>
  </si>
  <si>
    <t>Keys for cupboard</t>
  </si>
  <si>
    <t xml:space="preserve">Replacement Keys </t>
  </si>
  <si>
    <t xml:space="preserve">Planning Application fee for Hoarding on London Road </t>
  </si>
  <si>
    <t>Planning Portal</t>
  </si>
  <si>
    <t xml:space="preserve">Service charge for Planning Application fee for Hoarding on London Road </t>
  </si>
  <si>
    <t>11/11/22</t>
  </si>
  <si>
    <t>Family Support Programme</t>
  </si>
  <si>
    <t>Purchase of Online Parenting Course</t>
  </si>
  <si>
    <t>Triple P Parenting Programme</t>
  </si>
  <si>
    <t>Training course</t>
  </si>
  <si>
    <t>|Homes for Ukraine</t>
  </si>
  <si>
    <t>UV torch x2 - for checking DBS ID Documents</t>
  </si>
  <si>
    <t>UV Torch x2</t>
  </si>
  <si>
    <t xml:space="preserve">Family Support </t>
  </si>
  <si>
    <t>21.10.22</t>
  </si>
  <si>
    <t>Replacement side window for Greenspace vehicle</t>
  </si>
  <si>
    <t xml:space="preserve">National Windscreen </t>
  </si>
  <si>
    <t>Motor repairs</t>
  </si>
  <si>
    <t>11.10.22</t>
  </si>
  <si>
    <t>Icade weedkiller</t>
  </si>
  <si>
    <t>Rigby Taylor Ltd</t>
  </si>
  <si>
    <t>Horticultural supplies</t>
  </si>
  <si>
    <t>24.10.22</t>
  </si>
  <si>
    <t>Service on SANG vehicle</t>
  </si>
  <si>
    <t>Warren Garage Ltd</t>
  </si>
  <si>
    <t>26.10.11</t>
  </si>
  <si>
    <t>Tree tie and spacers</t>
  </si>
  <si>
    <t>26.10.22</t>
  </si>
  <si>
    <t>socket set</t>
  </si>
  <si>
    <t>Tools</t>
  </si>
  <si>
    <t>27.10.22</t>
  </si>
  <si>
    <t>Replacement Shower Curtain for CC</t>
  </si>
  <si>
    <t>Argos</t>
  </si>
  <si>
    <t>Tea Towels, soap and washing up liquid for CC</t>
  </si>
  <si>
    <t>Sainsburys</t>
  </si>
  <si>
    <t>28.10.22</t>
  </si>
  <si>
    <t>Coffee's for 1-1 with floating support client</t>
  </si>
  <si>
    <t>Costa</t>
  </si>
  <si>
    <t>Refreshments</t>
  </si>
  <si>
    <t>Houaing</t>
  </si>
  <si>
    <t>key cutting</t>
  </si>
  <si>
    <t>timson</t>
  </si>
  <si>
    <t>SEP OYI Food waste campaign</t>
  </si>
  <si>
    <t xml:space="preserve">Advertising </t>
  </si>
  <si>
    <t>JWS - OYI Food waste ampflication</t>
  </si>
  <si>
    <t>Performance and Business Intelligence Team</t>
  </si>
  <si>
    <t>Annual subscription - Photoshop</t>
  </si>
  <si>
    <t>Adobe</t>
  </si>
  <si>
    <t>Promoting SEP</t>
  </si>
  <si>
    <t>JWS - Contamination campaign</t>
  </si>
  <si>
    <t>JWS Contamination campaign</t>
  </si>
  <si>
    <t xml:space="preserve">Empoyee Advertising - Project Officer &amp; Business Support Officer </t>
  </si>
  <si>
    <t xml:space="preserve">Empoyee Advertising </t>
  </si>
  <si>
    <t xml:space="preserve">Facebook </t>
  </si>
  <si>
    <t>SEP Recycle Week</t>
  </si>
  <si>
    <t>Projects Team</t>
  </si>
  <si>
    <t>Velcro X 1 - £25.26 split over two budget codes</t>
  </si>
  <si>
    <t>National Recycling Awards 2022</t>
  </si>
  <si>
    <t>Metropolis Events</t>
  </si>
  <si>
    <t>Events</t>
  </si>
  <si>
    <t>Office Supplies - Coffee &amp; sugar</t>
  </si>
  <si>
    <t>Staples</t>
  </si>
  <si>
    <t>Velcro X 1 - £27.71 split over two budget codes</t>
  </si>
  <si>
    <t>Office supplies</t>
  </si>
  <si>
    <t>Velcro X 5 - £125.25 split over two budget codes</t>
  </si>
  <si>
    <t>JWS contamination campaign</t>
  </si>
  <si>
    <t>QR code generating</t>
  </si>
  <si>
    <t>QR Code Generator.com</t>
  </si>
  <si>
    <t>Democratic Services</t>
  </si>
  <si>
    <t>Lanyards for election</t>
  </si>
  <si>
    <t>GoWrist Lanyards</t>
  </si>
  <si>
    <t>103</t>
  </si>
  <si>
    <t>2.13</t>
  </si>
  <si>
    <t>114</t>
  </si>
  <si>
    <t>Golden Envelopes for panto ticket competition</t>
  </si>
  <si>
    <t>440</t>
  </si>
  <si>
    <t>Communication and Engagement</t>
  </si>
  <si>
    <t>Display stand for HeathScene magazine in The Square</t>
  </si>
  <si>
    <t>PixarPrinting</t>
  </si>
  <si>
    <t>Receipt</t>
  </si>
  <si>
    <t>Number</t>
  </si>
  <si>
    <t>Items for Panto production</t>
  </si>
  <si>
    <t>Misc.</t>
  </si>
  <si>
    <t>Capezio</t>
  </si>
  <si>
    <t>Light switch for dressing room</t>
  </si>
  <si>
    <t xml:space="preserve">Monthly Spotify payment </t>
  </si>
  <si>
    <t>Frimley Register Office</t>
  </si>
  <si>
    <t>C05</t>
  </si>
  <si>
    <t>Stage 1 payment for vehicle crossover application</t>
  </si>
  <si>
    <t>Surrey CC</t>
  </si>
  <si>
    <t>Legal Services</t>
  </si>
  <si>
    <t>Court Fee - amended claim under part 8 smailes</t>
  </si>
  <si>
    <t>HMCTS MOJ</t>
  </si>
  <si>
    <t>court fee</t>
  </si>
  <si>
    <t>Legal</t>
  </si>
  <si>
    <t>Drainage</t>
  </si>
  <si>
    <t>Drain Rods</t>
  </si>
  <si>
    <t>Wood</t>
  </si>
  <si>
    <t>Selco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</si>
</sst>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"/>
    <numFmt numFmtId="165" formatCode="000"/>
    <numFmt numFmtId="166" formatCode="00000"/>
    <numFmt numFmtId="167" formatCode="[$-409]d\-mmm\-yy;@"/>
    <numFmt numFmtId="168" formatCode="d\ mmm\ yyyy\ hh:mm"/>
    <numFmt numFmtId="169" formatCode="&quot;£&quot;#,##0.00"/>
  </numFmts>
  <fonts count="28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8"/>
      <name val="Helvetica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Arial"/>
      <family val="2"/>
    </font>
    <font>
      <sz val="12"/>
      <color rgb="FF0D0D0D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Arial"/>
      <family val="2"/>
    </font>
    <font>
      <sz val="12"/>
      <color rgb="FF000000"/>
      <name val="Calibri"/>
      <family val="2"/>
    </font>
    <font>
      <sz val="12"/>
      <color rgb="FFFF0000"/>
      <name val="Times New Roman"/>
      <family val="1"/>
    </font>
    <font>
      <sz val="12"/>
      <color rgb="FF000000"/>
      <name val="Calibri"/>
      <charset val="1"/>
    </font>
    <font>
      <b/>
      <sz val="12"/>
      <name val="Times New Roman"/>
      <family val="1"/>
    </font>
    <font>
      <sz val="9"/>
      <color indexed="81"/>
      <name val="Tahoma"/>
      <charset val="1"/>
    </font>
    <font>
      <sz val="9"/>
      <name val="Arial"/>
    </font>
    <font>
      <b/>
      <sz val="9"/>
      <color indexed="81"/>
      <name val="Tahoma"/>
      <charset val="1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6" fillId="0" borderId="0"/>
    <xf numFmtId="0" fontId="9" fillId="0" borderId="0" applyNumberFormat="0" applyFill="0" applyBorder="0" applyProtection="0">
      <alignment vertical="top" wrapText="1"/>
    </xf>
  </cellStyleXfs>
  <cellXfs count="467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1" fontId="6" fillId="0" borderId="2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4" fontId="0" fillId="0" borderId="2" xfId="0" applyNumberFormat="1" applyFill="1" applyBorder="1" applyAlignment="1" applyProtection="1">
      <protection locked="0"/>
    </xf>
    <xf numFmtId="4" fontId="6" fillId="0" borderId="25" xfId="0" applyNumberFormat="1" applyFont="1" applyFill="1" applyBorder="1" applyProtection="1"/>
    <xf numFmtId="1" fontId="6" fillId="0" borderId="17" xfId="0" applyNumberFormat="1" applyFont="1" applyFill="1" applyBorder="1" applyProtection="1"/>
    <xf numFmtId="0" fontId="1" fillId="0" borderId="25" xfId="0" applyFont="1" applyFill="1" applyBorder="1" applyAlignment="1" applyProtection="1"/>
    <xf numFmtId="0" fontId="1" fillId="0" borderId="7" xfId="0" applyFont="1" applyFill="1" applyBorder="1" applyAlignment="1" applyProtection="1"/>
    <xf numFmtId="4" fontId="0" fillId="0" borderId="0" xfId="0" applyNumberFormat="1"/>
    <xf numFmtId="4" fontId="0" fillId="2" borderId="2" xfId="0" applyNumberForma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/>
    <xf numFmtId="15" fontId="6" fillId="0" borderId="0" xfId="0" applyNumberFormat="1" applyFont="1"/>
    <xf numFmtId="0" fontId="6" fillId="0" borderId="0" xfId="0" applyFont="1"/>
    <xf numFmtId="0" fontId="0" fillId="0" borderId="0" xfId="0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38" xfId="0" applyFont="1" applyBorder="1"/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22" xfId="0" applyBorder="1"/>
    <xf numFmtId="0" fontId="0" fillId="0" borderId="16" xfId="0" applyBorder="1"/>
    <xf numFmtId="0" fontId="0" fillId="0" borderId="14" xfId="0" applyBorder="1"/>
    <xf numFmtId="14" fontId="6" fillId="0" borderId="17" xfId="0" applyNumberFormat="1" applyFont="1" applyBorder="1" applyProtection="1">
      <protection locked="0"/>
    </xf>
    <xf numFmtId="1" fontId="6" fillId="0" borderId="35" xfId="0" applyNumberFormat="1" applyFont="1" applyBorder="1"/>
    <xf numFmtId="1" fontId="6" fillId="0" borderId="17" xfId="0" applyNumberFormat="1" applyFont="1" applyBorder="1"/>
    <xf numFmtId="14" fontId="0" fillId="0" borderId="17" xfId="0" applyNumberFormat="1" applyBorder="1" applyProtection="1">
      <protection locked="0"/>
    </xf>
    <xf numFmtId="4" fontId="1" fillId="0" borderId="19" xfId="0" applyNumberFormat="1" applyFont="1" applyBorder="1"/>
    <xf numFmtId="1" fontId="1" fillId="0" borderId="19" xfId="0" applyNumberFormat="1" applyFont="1" applyBorder="1"/>
    <xf numFmtId="0" fontId="0" fillId="0" borderId="18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38" xfId="0" applyBorder="1"/>
    <xf numFmtId="0" fontId="0" fillId="0" borderId="18" xfId="0" applyBorder="1"/>
    <xf numFmtId="0" fontId="0" fillId="3" borderId="0" xfId="0" applyFill="1"/>
    <xf numFmtId="1" fontId="6" fillId="3" borderId="35" xfId="0" applyNumberFormat="1" applyFont="1" applyFill="1" applyBorder="1"/>
    <xf numFmtId="1" fontId="6" fillId="3" borderId="17" xfId="0" applyNumberFormat="1" applyFont="1" applyFill="1" applyBorder="1"/>
    <xf numFmtId="14" fontId="0" fillId="3" borderId="17" xfId="0" applyNumberFormat="1" applyFill="1" applyBorder="1" applyProtection="1">
      <protection locked="0"/>
    </xf>
    <xf numFmtId="16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16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5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169" fontId="1" fillId="0" borderId="12" xfId="0" applyNumberFormat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9" fontId="0" fillId="0" borderId="15" xfId="0" applyNumberForma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14" fontId="0" fillId="0" borderId="14" xfId="0" applyNumberFormat="1" applyBorder="1"/>
    <xf numFmtId="0" fontId="6" fillId="0" borderId="15" xfId="0" applyFont="1" applyBorder="1" applyAlignment="1">
      <alignment horizontal="center"/>
    </xf>
    <xf numFmtId="169" fontId="0" fillId="3" borderId="0" xfId="0" applyNumberFormat="1" applyFill="1"/>
    <xf numFmtId="14" fontId="6" fillId="0" borderId="6" xfId="0" applyNumberFormat="1" applyFont="1" applyBorder="1" applyProtection="1">
      <protection locked="0"/>
    </xf>
    <xf numFmtId="169" fontId="0" fillId="0" borderId="42" xfId="0" applyNumberFormat="1" applyBorder="1" applyAlignment="1" applyProtection="1">
      <alignment horizontal="left"/>
      <protection locked="0"/>
    </xf>
    <xf numFmtId="14" fontId="6" fillId="0" borderId="43" xfId="0" applyNumberFormat="1" applyFont="1" applyBorder="1" applyProtection="1">
      <protection locked="0"/>
    </xf>
    <xf numFmtId="169" fontId="0" fillId="0" borderId="44" xfId="0" applyNumberFormat="1" applyBorder="1" applyAlignment="1" applyProtection="1">
      <alignment horizontal="left"/>
      <protection locked="0"/>
    </xf>
    <xf numFmtId="169" fontId="0" fillId="0" borderId="42" xfId="0" applyNumberFormat="1" applyBorder="1" applyAlignment="1">
      <alignment horizontal="left"/>
    </xf>
    <xf numFmtId="169" fontId="6" fillId="0" borderId="42" xfId="0" applyNumberFormat="1" applyFont="1" applyBorder="1" applyAlignment="1">
      <alignment horizontal="left"/>
    </xf>
    <xf numFmtId="1" fontId="6" fillId="0" borderId="42" xfId="0" applyNumberFormat="1" applyFont="1" applyBorder="1" applyAlignment="1">
      <alignment horizontal="left"/>
    </xf>
    <xf numFmtId="1" fontId="6" fillId="0" borderId="42" xfId="0" applyNumberFormat="1" applyFont="1" applyBorder="1"/>
    <xf numFmtId="169" fontId="1" fillId="0" borderId="19" xfId="0" applyNumberFormat="1" applyFont="1" applyBorder="1" applyAlignment="1">
      <alignment horizontal="left"/>
    </xf>
    <xf numFmtId="169" fontId="0" fillId="0" borderId="21" xfId="0" applyNumberFormat="1" applyBorder="1" applyAlignment="1">
      <alignment horizontal="left"/>
    </xf>
    <xf numFmtId="169" fontId="0" fillId="0" borderId="38" xfId="0" applyNumberFormat="1" applyBorder="1" applyAlignment="1">
      <alignment horizontal="left"/>
    </xf>
    <xf numFmtId="15" fontId="1" fillId="0" borderId="0" xfId="0" applyNumberFormat="1" applyFont="1"/>
    <xf numFmtId="0" fontId="0" fillId="0" borderId="17" xfId="0" applyBorder="1" applyProtection="1">
      <protection locked="0"/>
    </xf>
    <xf numFmtId="0" fontId="0" fillId="0" borderId="0" xfId="0" quotePrefix="1"/>
    <xf numFmtId="0" fontId="6" fillId="0" borderId="45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46" xfId="0" applyBorder="1"/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164" fontId="2" fillId="0" borderId="48" xfId="2" applyNumberFormat="1" applyFont="1" applyBorder="1" applyAlignment="1" applyProtection="1">
      <alignment horizontal="left"/>
      <protection locked="0"/>
    </xf>
    <xf numFmtId="169" fontId="0" fillId="3" borderId="49" xfId="0" applyNumberFormat="1" applyFill="1" applyBorder="1" applyAlignment="1">
      <alignment horizontal="left"/>
    </xf>
    <xf numFmtId="1" fontId="6" fillId="0" borderId="0" xfId="0" applyNumberFormat="1" applyFont="1"/>
    <xf numFmtId="0" fontId="0" fillId="0" borderId="50" xfId="0" applyBorder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" fontId="0" fillId="0" borderId="17" xfId="0" applyNumberFormat="1" applyBorder="1" applyProtection="1">
      <protection locked="0"/>
    </xf>
    <xf numFmtId="4" fontId="0" fillId="0" borderId="18" xfId="0" applyNumberFormat="1" applyBorder="1"/>
    <xf numFmtId="4" fontId="1" fillId="0" borderId="34" xfId="0" applyNumberFormat="1" applyFont="1" applyBorder="1"/>
    <xf numFmtId="1" fontId="1" fillId="0" borderId="36" xfId="0" applyNumberFormat="1" applyFont="1" applyBorder="1"/>
    <xf numFmtId="1" fontId="1" fillId="0" borderId="37" xfId="0" applyNumberFormat="1" applyFont="1" applyBorder="1"/>
    <xf numFmtId="0" fontId="0" fillId="0" borderId="30" xfId="0" applyBorder="1"/>
    <xf numFmtId="164" fontId="2" fillId="0" borderId="0" xfId="1" applyNumberFormat="1" applyFont="1" applyAlignment="1" applyProtection="1">
      <alignment horizontal="left"/>
      <protection locked="0"/>
    </xf>
    <xf numFmtId="14" fontId="19" fillId="0" borderId="17" xfId="0" applyNumberFormat="1" applyFont="1" applyBorder="1" applyProtection="1">
      <protection locked="0"/>
    </xf>
    <xf numFmtId="0" fontId="19" fillId="0" borderId="0" xfId="0" applyFont="1"/>
    <xf numFmtId="169" fontId="0" fillId="0" borderId="0" xfId="0" applyNumberFormat="1"/>
    <xf numFmtId="14" fontId="6" fillId="3" borderId="43" xfId="0" applyNumberFormat="1" applyFont="1" applyFill="1" applyBorder="1" applyProtection="1">
      <protection locked="0"/>
    </xf>
    <xf numFmtId="0" fontId="6" fillId="3" borderId="15" xfId="0" applyFont="1" applyFill="1" applyBorder="1" applyAlignment="1">
      <alignment horizontal="center"/>
    </xf>
    <xf numFmtId="169" fontId="0" fillId="3" borderId="44" xfId="0" applyNumberFormat="1" applyFill="1" applyBorder="1" applyAlignment="1" applyProtection="1">
      <alignment horizontal="left"/>
      <protection locked="0"/>
    </xf>
    <xf numFmtId="169" fontId="0" fillId="3" borderId="42" xfId="0" applyNumberFormat="1" applyFill="1" applyBorder="1" applyAlignment="1">
      <alignment horizontal="left"/>
    </xf>
    <xf numFmtId="169" fontId="0" fillId="3" borderId="42" xfId="0" applyNumberFormat="1" applyFill="1" applyBorder="1" applyAlignment="1" applyProtection="1">
      <alignment horizontal="left"/>
      <protection locked="0"/>
    </xf>
    <xf numFmtId="1" fontId="6" fillId="3" borderId="42" xfId="0" applyNumberFormat="1" applyFont="1" applyFill="1" applyBorder="1" applyAlignment="1">
      <alignment horizontal="left"/>
    </xf>
    <xf numFmtId="1" fontId="6" fillId="3" borderId="42" xfId="0" applyNumberFormat="1" applyFont="1" applyFill="1" applyBorder="1"/>
    <xf numFmtId="0" fontId="0" fillId="3" borderId="15" xfId="0" applyFill="1" applyBorder="1" applyAlignment="1">
      <alignment horizontal="left"/>
    </xf>
    <xf numFmtId="169" fontId="6" fillId="3" borderId="42" xfId="0" applyNumberFormat="1" applyFont="1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1" fillId="0" borderId="51" xfId="0" applyFont="1" applyBorder="1" applyAlignment="1">
      <alignment horizontal="center"/>
    </xf>
    <xf numFmtId="49" fontId="10" fillId="4" borderId="52" xfId="0" applyNumberFormat="1" applyFont="1" applyFill="1" applyBorder="1"/>
    <xf numFmtId="0" fontId="11" fillId="4" borderId="56" xfId="0" applyFont="1" applyFill="1" applyBorder="1"/>
    <xf numFmtId="0" fontId="11" fillId="4" borderId="57" xfId="0" applyFont="1" applyFill="1" applyBorder="1"/>
    <xf numFmtId="0" fontId="10" fillId="4" borderId="57" xfId="0" applyFont="1" applyFill="1" applyBorder="1"/>
    <xf numFmtId="0" fontId="10" fillId="4" borderId="58" xfId="0" applyFont="1" applyFill="1" applyBorder="1"/>
    <xf numFmtId="0" fontId="11" fillId="4" borderId="59" xfId="0" applyFont="1" applyFill="1" applyBorder="1"/>
    <xf numFmtId="0" fontId="11" fillId="4" borderId="60" xfId="0" applyFont="1" applyFill="1" applyBorder="1"/>
    <xf numFmtId="0" fontId="11" fillId="4" borderId="61" xfId="0" applyFont="1" applyFill="1" applyBorder="1"/>
    <xf numFmtId="0" fontId="0" fillId="0" borderId="0" xfId="0" applyAlignment="1">
      <alignment vertical="top" wrapText="1"/>
    </xf>
    <xf numFmtId="0" fontId="11" fillId="4" borderId="62" xfId="0" applyFont="1" applyFill="1" applyBorder="1"/>
    <xf numFmtId="0" fontId="11" fillId="4" borderId="63" xfId="0" applyFont="1" applyFill="1" applyBorder="1"/>
    <xf numFmtId="0" fontId="11" fillId="4" borderId="64" xfId="0" applyFont="1" applyFill="1" applyBorder="1"/>
    <xf numFmtId="0" fontId="11" fillId="4" borderId="65" xfId="0" applyFont="1" applyFill="1" applyBorder="1"/>
    <xf numFmtId="49" fontId="10" fillId="4" borderId="66" xfId="0" applyNumberFormat="1" applyFont="1" applyFill="1" applyBorder="1"/>
    <xf numFmtId="0" fontId="10" fillId="4" borderId="67" xfId="0" applyFont="1" applyFill="1" applyBorder="1"/>
    <xf numFmtId="0" fontId="10" fillId="4" borderId="61" xfId="0" applyFont="1" applyFill="1" applyBorder="1"/>
    <xf numFmtId="49" fontId="10" fillId="4" borderId="52" xfId="0" applyNumberFormat="1" applyFont="1" applyFill="1" applyBorder="1" applyAlignment="1">
      <alignment horizontal="center" wrapText="1"/>
    </xf>
    <xf numFmtId="49" fontId="10" fillId="4" borderId="52" xfId="0" applyNumberFormat="1" applyFont="1" applyFill="1" applyBorder="1" applyAlignment="1">
      <alignment horizontal="right"/>
    </xf>
    <xf numFmtId="168" fontId="11" fillId="4" borderId="61" xfId="0" applyNumberFormat="1" applyFont="1" applyFill="1" applyBorder="1"/>
    <xf numFmtId="0" fontId="11" fillId="4" borderId="68" xfId="0" applyFont="1" applyFill="1" applyBorder="1"/>
    <xf numFmtId="0" fontId="11" fillId="4" borderId="69" xfId="0" applyFont="1" applyFill="1" applyBorder="1"/>
    <xf numFmtId="0" fontId="11" fillId="4" borderId="70" xfId="0" applyFont="1" applyFill="1" applyBorder="1"/>
    <xf numFmtId="0" fontId="11" fillId="4" borderId="71" xfId="0" applyFont="1" applyFill="1" applyBorder="1"/>
    <xf numFmtId="0" fontId="11" fillId="4" borderId="72" xfId="0" applyFont="1" applyFill="1" applyBorder="1"/>
    <xf numFmtId="0" fontId="11" fillId="4" borderId="73" xfId="0" applyFont="1" applyFill="1" applyBorder="1"/>
    <xf numFmtId="49" fontId="10" fillId="4" borderId="74" xfId="0" applyNumberFormat="1" applyFont="1" applyFill="1" applyBorder="1" applyAlignment="1">
      <alignment horizontal="center"/>
    </xf>
    <xf numFmtId="49" fontId="10" fillId="4" borderId="75" xfId="0" applyNumberFormat="1" applyFont="1" applyFill="1" applyBorder="1" applyAlignment="1">
      <alignment horizontal="center"/>
    </xf>
    <xf numFmtId="49" fontId="10" fillId="4" borderId="79" xfId="0" applyNumberFormat="1" applyFont="1" applyFill="1" applyBorder="1" applyAlignment="1">
      <alignment horizontal="center"/>
    </xf>
    <xf numFmtId="49" fontId="10" fillId="4" borderId="80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1" fillId="4" borderId="81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49" fontId="10" fillId="4" borderId="82" xfId="0" applyNumberFormat="1" applyFont="1" applyFill="1" applyBorder="1" applyAlignment="1">
      <alignment horizontal="center"/>
    </xf>
    <xf numFmtId="49" fontId="10" fillId="4" borderId="83" xfId="0" applyNumberFormat="1" applyFont="1" applyFill="1" applyBorder="1" applyAlignment="1">
      <alignment horizontal="center"/>
    </xf>
    <xf numFmtId="0" fontId="10" fillId="4" borderId="83" xfId="0" applyFont="1" applyFill="1" applyBorder="1" applyAlignment="1">
      <alignment horizontal="center"/>
    </xf>
    <xf numFmtId="49" fontId="11" fillId="4" borderId="87" xfId="0" applyNumberFormat="1" applyFont="1" applyFill="1" applyBorder="1" applyAlignment="1">
      <alignment horizontal="center"/>
    </xf>
    <xf numFmtId="0" fontId="11" fillId="4" borderId="42" xfId="0" applyFont="1" applyFill="1" applyBorder="1" applyAlignment="1">
      <alignment horizontal="center"/>
    </xf>
    <xf numFmtId="49" fontId="10" fillId="4" borderId="88" xfId="0" applyNumberFormat="1" applyFont="1" applyFill="1" applyBorder="1"/>
    <xf numFmtId="49" fontId="11" fillId="4" borderId="89" xfId="0" applyNumberFormat="1" applyFont="1" applyFill="1" applyBorder="1" applyAlignment="1">
      <alignment horizontal="center"/>
    </xf>
    <xf numFmtId="49" fontId="12" fillId="4" borderId="52" xfId="0" applyNumberFormat="1" applyFont="1" applyFill="1" applyBorder="1" applyAlignment="1">
      <alignment horizontal="center"/>
    </xf>
    <xf numFmtId="0" fontId="12" fillId="4" borderId="52" xfId="0" applyFont="1" applyFill="1" applyBorder="1" applyAlignment="1">
      <alignment horizontal="center"/>
    </xf>
    <xf numFmtId="49" fontId="10" fillId="4" borderId="89" xfId="0" applyNumberFormat="1" applyFont="1" applyFill="1" applyBorder="1" applyAlignment="1">
      <alignment horizontal="center"/>
    </xf>
    <xf numFmtId="0" fontId="11" fillId="4" borderId="89" xfId="0" applyFont="1" applyFill="1" applyBorder="1"/>
    <xf numFmtId="0" fontId="11" fillId="4" borderId="84" xfId="0" applyFont="1" applyFill="1" applyBorder="1"/>
    <xf numFmtId="0" fontId="11" fillId="4" borderId="42" xfId="0" applyFont="1" applyFill="1" applyBorder="1"/>
    <xf numFmtId="0" fontId="11" fillId="4" borderId="81" xfId="0" applyFont="1" applyFill="1" applyBorder="1"/>
    <xf numFmtId="49" fontId="11" fillId="4" borderId="52" xfId="0" applyNumberFormat="1" applyFont="1" applyFill="1" applyBorder="1" applyAlignment="1">
      <alignment horizontal="center"/>
    </xf>
    <xf numFmtId="4" fontId="11" fillId="4" borderId="52" xfId="0" applyNumberFormat="1" applyFont="1" applyFill="1" applyBorder="1"/>
    <xf numFmtId="0" fontId="11" fillId="4" borderId="52" xfId="0" applyFont="1" applyFill="1" applyBorder="1"/>
    <xf numFmtId="2" fontId="11" fillId="4" borderId="52" xfId="0" applyNumberFormat="1" applyFont="1" applyFill="1" applyBorder="1"/>
    <xf numFmtId="1" fontId="11" fillId="4" borderId="52" xfId="0" applyNumberFormat="1" applyFont="1" applyFill="1" applyBorder="1"/>
    <xf numFmtId="49" fontId="13" fillId="4" borderId="52" xfId="0" applyNumberFormat="1" applyFont="1" applyFill="1" applyBorder="1" applyAlignment="1">
      <alignment horizontal="center"/>
    </xf>
    <xf numFmtId="0" fontId="0" fillId="0" borderId="90" xfId="0" applyBorder="1" applyAlignment="1">
      <alignment vertical="top" wrapText="1"/>
    </xf>
    <xf numFmtId="1" fontId="11" fillId="4" borderId="65" xfId="0" applyNumberFormat="1" applyFont="1" applyFill="1" applyBorder="1"/>
    <xf numFmtId="164" fontId="13" fillId="4" borderId="52" xfId="0" applyNumberFormat="1" applyFont="1" applyFill="1" applyBorder="1" applyAlignment="1">
      <alignment horizontal="center"/>
    </xf>
    <xf numFmtId="164" fontId="13" fillId="4" borderId="52" xfId="0" applyNumberFormat="1" applyFont="1" applyFill="1" applyBorder="1" applyAlignment="1">
      <alignment horizontal="left"/>
    </xf>
    <xf numFmtId="0" fontId="20" fillId="0" borderId="0" xfId="0" applyFont="1" applyAlignment="1">
      <alignment vertical="top" wrapText="1"/>
    </xf>
    <xf numFmtId="0" fontId="22" fillId="5" borderId="0" xfId="0" applyFont="1" applyFill="1" applyAlignment="1">
      <alignment vertical="top" wrapText="1"/>
    </xf>
    <xf numFmtId="0" fontId="11" fillId="4" borderId="52" xfId="0" applyFont="1" applyFill="1" applyBorder="1" applyAlignment="1">
      <alignment horizontal="center"/>
    </xf>
    <xf numFmtId="49" fontId="11" fillId="4" borderId="52" xfId="0" applyNumberFormat="1" applyFont="1" applyFill="1" applyBorder="1" applyAlignment="1">
      <alignment horizontal="right"/>
    </xf>
    <xf numFmtId="49" fontId="11" fillId="4" borderId="52" xfId="0" applyNumberFormat="1" applyFont="1" applyFill="1" applyBorder="1"/>
    <xf numFmtId="49" fontId="13" fillId="4" borderId="52" xfId="0" applyNumberFormat="1" applyFont="1" applyFill="1" applyBorder="1" applyAlignment="1">
      <alignment horizontal="left"/>
    </xf>
    <xf numFmtId="2" fontId="11" fillId="4" borderId="52" xfId="0" applyNumberFormat="1" applyFont="1" applyFill="1" applyBorder="1" applyAlignment="1">
      <alignment horizontal="right"/>
    </xf>
    <xf numFmtId="0" fontId="11" fillId="4" borderId="67" xfId="0" applyFont="1" applyFill="1" applyBorder="1"/>
    <xf numFmtId="0" fontId="11" fillId="4" borderId="66" xfId="0" applyFont="1" applyFill="1" applyBorder="1"/>
    <xf numFmtId="4" fontId="10" fillId="4" borderId="93" xfId="0" applyNumberFormat="1" applyFont="1" applyFill="1" applyBorder="1"/>
    <xf numFmtId="1" fontId="10" fillId="4" borderId="91" xfId="0" applyNumberFormat="1" applyFont="1" applyFill="1" applyBorder="1"/>
    <xf numFmtId="0" fontId="11" fillId="4" borderId="91" xfId="0" applyFont="1" applyFill="1" applyBorder="1"/>
    <xf numFmtId="0" fontId="11" fillId="4" borderId="91" xfId="0" applyFont="1" applyFill="1" applyBorder="1" applyAlignment="1">
      <alignment horizontal="left"/>
    </xf>
    <xf numFmtId="0" fontId="11" fillId="4" borderId="94" xfId="0" applyFont="1" applyFill="1" applyBorder="1"/>
    <xf numFmtId="0" fontId="11" fillId="4" borderId="82" xfId="0" applyFont="1" applyFill="1" applyBorder="1"/>
    <xf numFmtId="0" fontId="11" fillId="4" borderId="95" xfId="0" applyFont="1" applyFill="1" applyBorder="1" applyAlignment="1">
      <alignment horizontal="left"/>
    </xf>
    <xf numFmtId="49" fontId="11" fillId="4" borderId="67" xfId="0" applyNumberFormat="1" applyFont="1" applyFill="1" applyBorder="1"/>
    <xf numFmtId="49" fontId="11" fillId="4" borderId="82" xfId="0" applyNumberFormat="1" applyFont="1" applyFill="1" applyBorder="1"/>
    <xf numFmtId="4" fontId="11" fillId="4" borderId="61" xfId="0" applyNumberFormat="1" applyFont="1" applyFill="1" applyBorder="1"/>
    <xf numFmtId="49" fontId="11" fillId="4" borderId="96" xfId="0" applyNumberFormat="1" applyFont="1" applyFill="1" applyBorder="1"/>
    <xf numFmtId="49" fontId="11" fillId="4" borderId="88" xfId="0" applyNumberFormat="1" applyFont="1" applyFill="1" applyBorder="1"/>
    <xf numFmtId="0" fontId="11" fillId="4" borderId="97" xfId="0" applyFont="1" applyFill="1" applyBorder="1"/>
    <xf numFmtId="0" fontId="1" fillId="0" borderId="98" xfId="0" applyFont="1" applyBorder="1"/>
    <xf numFmtId="0" fontId="1" fillId="0" borderId="98" xfId="0" applyFont="1" applyBorder="1" applyAlignment="1">
      <alignment horizontal="center" wrapText="1"/>
    </xf>
    <xf numFmtId="0" fontId="1" fillId="0" borderId="99" xfId="0" applyFont="1" applyBorder="1" applyAlignment="1">
      <alignment horizontal="right"/>
    </xf>
    <xf numFmtId="167" fontId="1" fillId="0" borderId="98" xfId="0" applyNumberFormat="1" applyFont="1" applyBorder="1" applyAlignment="1" applyProtection="1">
      <alignment horizontal="center"/>
      <protection locked="0"/>
    </xf>
    <xf numFmtId="0" fontId="1" fillId="0" borderId="102" xfId="0" applyFont="1" applyBorder="1" applyAlignment="1">
      <alignment horizontal="center"/>
    </xf>
    <xf numFmtId="0" fontId="1" fillId="0" borderId="105" xfId="0" applyFont="1" applyBorder="1" applyAlignment="1">
      <alignment horizontal="center"/>
    </xf>
    <xf numFmtId="0" fontId="6" fillId="0" borderId="98" xfId="0" applyFont="1" applyBorder="1" applyAlignment="1" applyProtection="1">
      <alignment horizontal="center"/>
      <protection locked="0"/>
    </xf>
    <xf numFmtId="4" fontId="0" fillId="0" borderId="98" xfId="0" applyNumberFormat="1" applyBorder="1" applyProtection="1">
      <protection locked="0"/>
    </xf>
    <xf numFmtId="4" fontId="0" fillId="0" borderId="98" xfId="0" applyNumberFormat="1" applyBorder="1"/>
    <xf numFmtId="1" fontId="6" fillId="0" borderId="98" xfId="0" applyNumberFormat="1" applyFont="1" applyBorder="1"/>
    <xf numFmtId="164" fontId="2" fillId="0" borderId="98" xfId="1" applyNumberFormat="1" applyFont="1" applyBorder="1" applyAlignment="1">
      <alignment horizontal="center"/>
    </xf>
    <xf numFmtId="164" fontId="2" fillId="0" borderId="98" xfId="1" applyNumberFormat="1" applyFont="1" applyBorder="1" applyAlignment="1" applyProtection="1">
      <alignment horizontal="left"/>
      <protection locked="0"/>
    </xf>
    <xf numFmtId="0" fontId="0" fillId="0" borderId="98" xfId="0" applyBorder="1" applyAlignment="1" applyProtection="1">
      <alignment horizontal="center"/>
      <protection locked="0"/>
    </xf>
    <xf numFmtId="4" fontId="6" fillId="0" borderId="98" xfId="0" applyNumberFormat="1" applyFont="1" applyBorder="1"/>
    <xf numFmtId="164" fontId="2" fillId="0" borderId="0" xfId="1" applyNumberFormat="1" applyFont="1" applyAlignment="1">
      <alignment horizontal="center"/>
    </xf>
    <xf numFmtId="0" fontId="0" fillId="0" borderId="0" xfId="0" applyProtection="1">
      <protection locked="0"/>
    </xf>
    <xf numFmtId="167" fontId="1" fillId="0" borderId="98" xfId="0" applyNumberFormat="1" applyFont="1" applyBorder="1" applyAlignment="1">
      <alignment horizontal="right"/>
    </xf>
    <xf numFmtId="1" fontId="6" fillId="3" borderId="98" xfId="0" applyNumberFormat="1" applyFont="1" applyFill="1" applyBorder="1"/>
    <xf numFmtId="164" fontId="2" fillId="0" borderId="98" xfId="2" applyNumberFormat="1" applyFont="1" applyBorder="1" applyAlignment="1">
      <alignment horizontal="center"/>
    </xf>
    <xf numFmtId="164" fontId="2" fillId="0" borderId="98" xfId="2" applyNumberFormat="1" applyFont="1" applyBorder="1" applyAlignment="1" applyProtection="1">
      <alignment horizontal="center"/>
      <protection locked="0"/>
    </xf>
    <xf numFmtId="1" fontId="6" fillId="0" borderId="98" xfId="0" quotePrefix="1" applyNumberFormat="1" applyFont="1" applyBorder="1"/>
    <xf numFmtId="4" fontId="6" fillId="0" borderId="98" xfId="0" applyNumberFormat="1" applyFont="1" applyBorder="1" applyProtection="1">
      <protection locked="0"/>
    </xf>
    <xf numFmtId="0" fontId="19" fillId="0" borderId="98" xfId="0" applyFont="1" applyBorder="1" applyAlignment="1" applyProtection="1">
      <alignment horizontal="center"/>
      <protection locked="0"/>
    </xf>
    <xf numFmtId="4" fontId="19" fillId="0" borderId="98" xfId="0" applyNumberFormat="1" applyFont="1" applyBorder="1" applyProtection="1">
      <protection locked="0"/>
    </xf>
    <xf numFmtId="4" fontId="19" fillId="0" borderId="98" xfId="0" applyNumberFormat="1" applyFont="1" applyBorder="1"/>
    <xf numFmtId="1" fontId="19" fillId="0" borderId="98" xfId="0" applyNumberFormat="1" applyFont="1" applyBorder="1"/>
    <xf numFmtId="1" fontId="19" fillId="0" borderId="98" xfId="0" quotePrefix="1" applyNumberFormat="1" applyFont="1" applyBorder="1"/>
    <xf numFmtId="164" fontId="21" fillId="0" borderId="98" xfId="1" applyNumberFormat="1" applyFont="1" applyBorder="1" applyAlignment="1">
      <alignment horizontal="center"/>
    </xf>
    <xf numFmtId="164" fontId="21" fillId="0" borderId="98" xfId="1" applyNumberFormat="1" applyFont="1" applyBorder="1" applyAlignment="1" applyProtection="1">
      <alignment horizontal="left"/>
      <protection locked="0"/>
    </xf>
    <xf numFmtId="14" fontId="1" fillId="0" borderId="98" xfId="0" applyNumberFormat="1" applyFont="1" applyBorder="1" applyAlignment="1" applyProtection="1">
      <alignment horizontal="left"/>
      <protection locked="0"/>
    </xf>
    <xf numFmtId="49" fontId="1" fillId="0" borderId="99" xfId="0" applyNumberFormat="1" applyFont="1" applyBorder="1" applyAlignment="1">
      <alignment horizontal="left"/>
    </xf>
    <xf numFmtId="0" fontId="1" fillId="0" borderId="90" xfId="0" applyFont="1" applyBorder="1"/>
    <xf numFmtId="169" fontId="1" fillId="0" borderId="102" xfId="0" applyNumberFormat="1" applyFont="1" applyBorder="1" applyAlignment="1">
      <alignment horizontal="left"/>
    </xf>
    <xf numFmtId="0" fontId="1" fillId="0" borderId="101" xfId="0" applyFont="1" applyBorder="1" applyAlignment="1">
      <alignment horizontal="left"/>
    </xf>
    <xf numFmtId="0" fontId="1" fillId="0" borderId="102" xfId="0" applyFont="1" applyBorder="1" applyAlignment="1">
      <alignment horizontal="left"/>
    </xf>
    <xf numFmtId="164" fontId="17" fillId="0" borderId="102" xfId="2" applyNumberFormat="1" applyFont="1" applyBorder="1" applyAlignment="1">
      <alignment horizontal="left"/>
    </xf>
    <xf numFmtId="169" fontId="0" fillId="0" borderId="98" xfId="0" applyNumberFormat="1" applyBorder="1" applyAlignment="1" applyProtection="1">
      <alignment horizontal="left"/>
      <protection locked="0"/>
    </xf>
    <xf numFmtId="169" fontId="6" fillId="0" borderId="98" xfId="0" applyNumberFormat="1" applyFont="1" applyBorder="1" applyAlignment="1">
      <alignment horizontal="left"/>
    </xf>
    <xf numFmtId="1" fontId="6" fillId="0" borderId="98" xfId="0" applyNumberFormat="1" applyFont="1" applyBorder="1" applyAlignment="1">
      <alignment horizontal="left"/>
    </xf>
    <xf numFmtId="164" fontId="2" fillId="0" borderId="98" xfId="2" applyNumberFormat="1" applyFont="1" applyBorder="1" applyAlignment="1" applyProtection="1">
      <alignment horizontal="left"/>
      <protection locked="0"/>
    </xf>
    <xf numFmtId="169" fontId="0" fillId="0" borderId="102" xfId="0" applyNumberFormat="1" applyBorder="1" applyAlignment="1" applyProtection="1">
      <alignment horizontal="left"/>
      <protection locked="0"/>
    </xf>
    <xf numFmtId="1" fontId="6" fillId="0" borderId="102" xfId="0" applyNumberFormat="1" applyFont="1" applyBorder="1" applyAlignment="1">
      <alignment horizontal="left"/>
    </xf>
    <xf numFmtId="1" fontId="6" fillId="0" borderId="102" xfId="0" applyNumberFormat="1" applyFont="1" applyBorder="1"/>
    <xf numFmtId="164" fontId="2" fillId="0" borderId="101" xfId="2" applyNumberFormat="1" applyFont="1" applyBorder="1" applyAlignment="1">
      <alignment horizontal="center"/>
    </xf>
    <xf numFmtId="164" fontId="2" fillId="0" borderId="103" xfId="2" applyNumberFormat="1" applyFont="1" applyBorder="1" applyAlignment="1" applyProtection="1">
      <alignment horizontal="left"/>
      <protection locked="0"/>
    </xf>
    <xf numFmtId="164" fontId="2" fillId="0" borderId="51" xfId="2" applyNumberFormat="1" applyFont="1" applyBorder="1" applyAlignment="1" applyProtection="1">
      <alignment horizontal="left"/>
      <protection locked="0"/>
    </xf>
    <xf numFmtId="164" fontId="2" fillId="3" borderId="101" xfId="2" applyNumberFormat="1" applyFont="1" applyFill="1" applyBorder="1" applyAlignment="1">
      <alignment horizontal="center"/>
    </xf>
    <xf numFmtId="164" fontId="17" fillId="3" borderId="102" xfId="2" applyNumberFormat="1" applyFont="1" applyFill="1" applyBorder="1" applyAlignment="1">
      <alignment horizontal="left"/>
    </xf>
    <xf numFmtId="164" fontId="2" fillId="3" borderId="103" xfId="2" applyNumberFormat="1" applyFont="1" applyFill="1" applyBorder="1" applyAlignment="1" applyProtection="1">
      <alignment horizontal="left"/>
      <protection locked="0"/>
    </xf>
    <xf numFmtId="164" fontId="2" fillId="3" borderId="51" xfId="2" applyNumberFormat="1" applyFont="1" applyFill="1" applyBorder="1" applyAlignment="1" applyProtection="1">
      <alignment horizontal="left"/>
      <protection locked="0"/>
    </xf>
    <xf numFmtId="164" fontId="18" fillId="0" borderId="102" xfId="2" applyNumberFormat="1" applyFont="1" applyBorder="1" applyAlignment="1">
      <alignment horizontal="left"/>
    </xf>
    <xf numFmtId="164" fontId="18" fillId="3" borderId="102" xfId="2" applyNumberFormat="1" applyFont="1" applyFill="1" applyBorder="1" applyAlignment="1">
      <alignment horizontal="left"/>
    </xf>
    <xf numFmtId="0" fontId="7" fillId="0" borderId="90" xfId="0" applyFont="1" applyBorder="1" applyAlignment="1" applyProtection="1">
      <alignment horizontal="left"/>
      <protection locked="0"/>
    </xf>
    <xf numFmtId="14" fontId="1" fillId="0" borderId="99" xfId="0" applyNumberFormat="1" applyFont="1" applyBorder="1" applyAlignment="1">
      <alignment horizontal="right"/>
    </xf>
    <xf numFmtId="15" fontId="1" fillId="0" borderId="98" xfId="0" applyNumberFormat="1" applyFont="1" applyBorder="1"/>
    <xf numFmtId="164" fontId="2" fillId="0" borderId="98" xfId="1" applyNumberFormat="1" applyFont="1" applyBorder="1" applyAlignment="1" applyProtection="1">
      <alignment horizontal="left" wrapText="1"/>
      <protection locked="0"/>
    </xf>
    <xf numFmtId="4" fontId="6" fillId="3" borderId="98" xfId="0" applyNumberFormat="1" applyFont="1" applyFill="1" applyBorder="1" applyProtection="1">
      <protection locked="0"/>
    </xf>
    <xf numFmtId="164" fontId="2" fillId="3" borderId="100" xfId="1" applyNumberFormat="1" applyFont="1" applyFill="1" applyBorder="1" applyAlignment="1">
      <alignment horizontal="center"/>
    </xf>
    <xf numFmtId="164" fontId="2" fillId="3" borderId="98" xfId="1" applyNumberFormat="1" applyFont="1" applyFill="1" applyBorder="1" applyAlignment="1" applyProtection="1">
      <alignment horizontal="left"/>
      <protection locked="0"/>
    </xf>
    <xf numFmtId="4" fontId="6" fillId="3" borderId="90" xfId="0" applyNumberFormat="1" applyFont="1" applyFill="1" applyBorder="1"/>
    <xf numFmtId="0" fontId="0" fillId="3" borderId="98" xfId="0" applyFill="1" applyBorder="1" applyAlignment="1" applyProtection="1">
      <alignment horizontal="center"/>
      <protection locked="0"/>
    </xf>
    <xf numFmtId="4" fontId="0" fillId="3" borderId="98" xfId="0" applyNumberFormat="1" applyFill="1" applyBorder="1" applyProtection="1">
      <protection locked="0"/>
    </xf>
    <xf numFmtId="4" fontId="0" fillId="3" borderId="98" xfId="0" applyNumberFormat="1" applyFill="1" applyBorder="1"/>
    <xf numFmtId="164" fontId="2" fillId="0" borderId="100" xfId="1" applyNumberFormat="1" applyFont="1" applyBorder="1" applyAlignment="1">
      <alignment horizontal="center"/>
    </xf>
    <xf numFmtId="4" fontId="6" fillId="0" borderId="90" xfId="0" applyNumberFormat="1" applyFont="1" applyBorder="1"/>
    <xf numFmtId="4" fontId="0" fillId="0" borderId="102" xfId="0" applyNumberFormat="1" applyBorder="1"/>
    <xf numFmtId="14" fontId="2" fillId="0" borderId="17" xfId="0" applyNumberFormat="1" applyFont="1" applyBorder="1" applyProtection="1">
      <protection locked="0"/>
    </xf>
    <xf numFmtId="0" fontId="2" fillId="0" borderId="98" xfId="0" applyFont="1" applyBorder="1" applyAlignment="1" applyProtection="1">
      <alignment horizontal="center"/>
      <protection locked="0"/>
    </xf>
    <xf numFmtId="4" fontId="2" fillId="0" borderId="98" xfId="0" applyNumberFormat="1" applyFont="1" applyBorder="1" applyProtection="1">
      <protection locked="0"/>
    </xf>
    <xf numFmtId="4" fontId="2" fillId="0" borderId="98" xfId="0" applyNumberFormat="1" applyFont="1" applyBorder="1"/>
    <xf numFmtId="1" fontId="2" fillId="0" borderId="98" xfId="0" applyNumberFormat="1" applyFont="1" applyBorder="1"/>
    <xf numFmtId="0" fontId="2" fillId="0" borderId="0" xfId="0" applyFont="1"/>
    <xf numFmtId="0" fontId="2" fillId="0" borderId="0" xfId="0" applyFont="1" applyProtection="1">
      <protection locked="0"/>
    </xf>
    <xf numFmtId="0" fontId="2" fillId="0" borderId="15" xfId="0" applyFont="1" applyBorder="1"/>
    <xf numFmtId="0" fontId="2" fillId="0" borderId="17" xfId="0" applyFont="1" applyBorder="1" applyProtection="1">
      <protection locked="0"/>
    </xf>
    <xf numFmtId="1" fontId="23" fillId="0" borderId="19" xfId="0" applyNumberFormat="1" applyFont="1" applyBorder="1"/>
    <xf numFmtId="0" fontId="2" fillId="0" borderId="18" xfId="0" applyFont="1" applyBorder="1"/>
    <xf numFmtId="0" fontId="2" fillId="0" borderId="18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4" fontId="1" fillId="0" borderId="98" xfId="0" applyNumberFormat="1" applyFont="1" applyBorder="1"/>
    <xf numFmtId="164" fontId="2" fillId="0" borderId="100" xfId="1" applyNumberFormat="1" applyFont="1" applyBorder="1" applyAlignment="1" applyProtection="1">
      <alignment horizontal="left"/>
      <protection locked="0"/>
    </xf>
    <xf numFmtId="0" fontId="6" fillId="0" borderId="98" xfId="0" applyFont="1" applyBorder="1" applyAlignment="1">
      <alignment horizontal="center"/>
    </xf>
    <xf numFmtId="14" fontId="0" fillId="0" borderId="6" xfId="0" applyNumberFormat="1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/>
    <xf numFmtId="0" fontId="0" fillId="0" borderId="98" xfId="0" applyBorder="1" applyAlignment="1">
      <alignment horizontal="center"/>
    </xf>
    <xf numFmtId="4" fontId="0" fillId="0" borderId="98" xfId="0" quotePrefix="1" applyNumberFormat="1" applyBorder="1" applyProtection="1">
      <protection locked="0"/>
    </xf>
    <xf numFmtId="0" fontId="25" fillId="0" borderId="15" xfId="0" applyFont="1" applyBorder="1" applyAlignment="1">
      <alignment horizontal="center"/>
    </xf>
    <xf numFmtId="164" fontId="2" fillId="0" borderId="98" xfId="2" applyNumberFormat="1" applyFont="1" applyBorder="1" applyAlignment="1" applyProtection="1">
      <alignment horizontal="left" wrapText="1"/>
      <protection locked="0"/>
    </xf>
    <xf numFmtId="0" fontId="27" fillId="0" borderId="0" xfId="0" applyFont="1" applyAlignment="1">
      <alignment vertical="top" wrapText="1"/>
    </xf>
    <xf numFmtId="1" fontId="11" fillId="4" borderId="52" xfId="0" applyNumberFormat="1" applyFont="1" applyFill="1" applyBorder="1" applyAlignment="1">
      <alignment horizontal="right"/>
    </xf>
    <xf numFmtId="0" fontId="11" fillId="4" borderId="106" xfId="0" applyFont="1" applyFill="1" applyBorder="1"/>
    <xf numFmtId="0" fontId="11" fillId="4" borderId="107" xfId="0" applyFont="1" applyFill="1" applyBorder="1" applyAlignment="1">
      <alignment horizontal="center"/>
    </xf>
    <xf numFmtId="4" fontId="11" fillId="4" borderId="107" xfId="0" applyNumberFormat="1" applyFont="1" applyFill="1" applyBorder="1"/>
    <xf numFmtId="49" fontId="11" fillId="4" borderId="107" xfId="0" applyNumberFormat="1" applyFont="1" applyFill="1" applyBorder="1"/>
    <xf numFmtId="4" fontId="10" fillId="4" borderId="110" xfId="0" applyNumberFormat="1" applyFont="1" applyFill="1" applyBorder="1"/>
    <xf numFmtId="1" fontId="10" fillId="4" borderId="92" xfId="0" applyNumberFormat="1" applyFont="1" applyFill="1" applyBorder="1"/>
    <xf numFmtId="0" fontId="1" fillId="0" borderId="103" xfId="0" applyFont="1" applyBorder="1" applyAlignment="1">
      <alignment horizontal="center"/>
    </xf>
    <xf numFmtId="0" fontId="1" fillId="0" borderId="101" xfId="0" applyFont="1" applyBorder="1" applyAlignment="1">
      <alignment horizontal="center"/>
    </xf>
    <xf numFmtId="0" fontId="7" fillId="0" borderId="90" xfId="0" applyFont="1" applyBorder="1" applyAlignment="1" applyProtection="1">
      <alignment horizontal="center"/>
      <protection locked="0"/>
    </xf>
    <xf numFmtId="0" fontId="7" fillId="0" borderId="99" xfId="0" applyFont="1" applyBorder="1" applyAlignment="1" applyProtection="1">
      <alignment horizontal="center"/>
      <protection locked="0"/>
    </xf>
    <xf numFmtId="0" fontId="7" fillId="0" borderId="100" xfId="0" applyFont="1" applyBorder="1" applyAlignment="1" applyProtection="1">
      <alignment horizontal="center"/>
      <protection locked="0"/>
    </xf>
    <xf numFmtId="0" fontId="1" fillId="0" borderId="10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101" xfId="0" applyFont="1" applyBorder="1" applyAlignment="1">
      <alignment horizontal="center"/>
    </xf>
    <xf numFmtId="0" fontId="1" fillId="0" borderId="98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98" xfId="0" applyFont="1" applyBorder="1" applyAlignment="1">
      <alignment horizontal="right" wrapText="1"/>
    </xf>
    <xf numFmtId="167" fontId="1" fillId="0" borderId="98" xfId="0" applyNumberFormat="1" applyFont="1" applyBorder="1" applyAlignment="1" applyProtection="1">
      <alignment horizontal="right"/>
      <protection locked="0"/>
    </xf>
    <xf numFmtId="15" fontId="6" fillId="0" borderId="0" xfId="0" applyNumberFormat="1" applyFont="1" applyAlignment="1">
      <alignment horizontal="right"/>
    </xf>
    <xf numFmtId="0" fontId="1" fillId="0" borderId="101" xfId="0" applyFont="1" applyBorder="1" applyAlignment="1">
      <alignment horizontal="right"/>
    </xf>
    <xf numFmtId="0" fontId="1" fillId="0" borderId="102" xfId="0" applyFont="1" applyBorder="1" applyAlignment="1">
      <alignment horizontal="right"/>
    </xf>
    <xf numFmtId="0" fontId="1" fillId="0" borderId="105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1" fillId="0" borderId="38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14" fontId="6" fillId="0" borderId="14" xfId="0" applyNumberFormat="1" applyFont="1" applyBorder="1" applyAlignment="1">
      <alignment horizontal="right"/>
    </xf>
    <xf numFmtId="2" fontId="6" fillId="0" borderId="15" xfId="0" applyNumberFormat="1" applyFont="1" applyBorder="1" applyAlignment="1">
      <alignment horizontal="right" vertical="center"/>
    </xf>
    <xf numFmtId="2" fontId="6" fillId="0" borderId="15" xfId="0" applyNumberFormat="1" applyFont="1" applyBorder="1" applyAlignment="1">
      <alignment horizontal="right"/>
    </xf>
    <xf numFmtId="164" fontId="6" fillId="0" borderId="98" xfId="2" applyNumberFormat="1" applyFont="1" applyBorder="1" applyAlignment="1">
      <alignment horizontal="right"/>
    </xf>
    <xf numFmtId="14" fontId="6" fillId="0" borderId="17" xfId="0" applyNumberFormat="1" applyFont="1" applyBorder="1" applyAlignment="1" applyProtection="1">
      <alignment horizontal="right"/>
      <protection locked="0"/>
    </xf>
    <xf numFmtId="2" fontId="6" fillId="0" borderId="98" xfId="0" applyNumberFormat="1" applyFont="1" applyBorder="1" applyAlignment="1" applyProtection="1">
      <alignment horizontal="right" vertical="center"/>
      <protection locked="0"/>
    </xf>
    <xf numFmtId="4" fontId="6" fillId="0" borderId="98" xfId="0" applyNumberFormat="1" applyFont="1" applyBorder="1" applyAlignment="1">
      <alignment horizontal="right"/>
    </xf>
    <xf numFmtId="4" fontId="6" fillId="0" borderId="98" xfId="0" applyNumberFormat="1" applyFont="1" applyBorder="1" applyAlignment="1" applyProtection="1">
      <alignment horizontal="right"/>
      <protection locked="0"/>
    </xf>
    <xf numFmtId="0" fontId="6" fillId="0" borderId="98" xfId="0" applyFont="1" applyBorder="1" applyAlignment="1">
      <alignment horizontal="right"/>
    </xf>
    <xf numFmtId="164" fontId="6" fillId="0" borderId="98" xfId="2" applyNumberFormat="1" applyFont="1" applyBorder="1" applyAlignment="1" applyProtection="1">
      <alignment horizontal="right" wrapText="1"/>
      <protection locked="0"/>
    </xf>
    <xf numFmtId="164" fontId="6" fillId="0" borderId="98" xfId="2" applyNumberFormat="1" applyFont="1" applyBorder="1" applyAlignment="1" applyProtection="1">
      <alignment horizontal="right"/>
      <protection locked="0"/>
    </xf>
    <xf numFmtId="2" fontId="6" fillId="0" borderId="17" xfId="0" applyNumberFormat="1" applyFont="1" applyBorder="1" applyAlignment="1" applyProtection="1">
      <alignment horizontal="right" vertical="center"/>
      <protection locked="0"/>
    </xf>
    <xf numFmtId="2" fontId="6" fillId="0" borderId="17" xfId="0" applyNumberFormat="1" applyFont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horizontal="right"/>
      <protection locked="0"/>
    </xf>
    <xf numFmtId="0" fontId="6" fillId="0" borderId="38" xfId="0" applyFont="1" applyBorder="1" applyAlignment="1" applyProtection="1">
      <alignment horizontal="right"/>
      <protection locked="0"/>
    </xf>
    <xf numFmtId="4" fontId="1" fillId="0" borderId="19" xfId="0" applyNumberFormat="1" applyFont="1" applyBorder="1" applyAlignment="1">
      <alignment horizontal="right"/>
    </xf>
    <xf numFmtId="1" fontId="1" fillId="0" borderId="19" xfId="0" applyNumberFormat="1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6" fillId="0" borderId="37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38" xfId="0" applyFont="1" applyBorder="1" applyAlignment="1">
      <alignment horizontal="right"/>
    </xf>
    <xf numFmtId="49" fontId="11" fillId="3" borderId="52" xfId="0" applyNumberFormat="1" applyFont="1" applyFill="1" applyBorder="1" applyAlignment="1">
      <alignment horizontal="center"/>
    </xf>
    <xf numFmtId="4" fontId="11" fillId="3" borderId="52" xfId="0" applyNumberFormat="1" applyFont="1" applyFill="1" applyBorder="1"/>
    <xf numFmtId="0" fontId="11" fillId="3" borderId="52" xfId="0" applyFont="1" applyFill="1" applyBorder="1" applyAlignment="1">
      <alignment horizontal="center"/>
    </xf>
    <xf numFmtId="0" fontId="1" fillId="0" borderId="101" xfId="0" applyFont="1" applyBorder="1"/>
    <xf numFmtId="0" fontId="1" fillId="0" borderId="21" xfId="0" applyFont="1" applyBorder="1"/>
    <xf numFmtId="0" fontId="0" fillId="6" borderId="0" xfId="0" applyFill="1"/>
    <xf numFmtId="1" fontId="0" fillId="3" borderId="17" xfId="0" applyNumberFormat="1" applyFill="1" applyBorder="1" applyAlignment="1" applyProtection="1">
      <alignment horizontal="center"/>
      <protection locked="0"/>
    </xf>
    <xf numFmtId="4" fontId="6" fillId="3" borderId="98" xfId="0" applyNumberFormat="1" applyFont="1" applyFill="1" applyBorder="1"/>
    <xf numFmtId="1" fontId="0" fillId="0" borderId="17" xfId="0" applyNumberFormat="1" applyBorder="1" applyProtection="1">
      <protection locked="0"/>
    </xf>
    <xf numFmtId="1" fontId="6" fillId="0" borderId="98" xfId="0" applyNumberFormat="1" applyFont="1" applyBorder="1" applyAlignment="1">
      <alignment horizontal="right"/>
    </xf>
    <xf numFmtId="0" fontId="1" fillId="0" borderId="101" xfId="0" applyFont="1" applyBorder="1" applyAlignment="1">
      <alignment horizontal="center"/>
    </xf>
    <xf numFmtId="0" fontId="1" fillId="0" borderId="101" xfId="0" applyFont="1" applyBorder="1" applyAlignment="1">
      <alignment horizontal="center"/>
    </xf>
    <xf numFmtId="14" fontId="10" fillId="4" borderId="52" xfId="0" applyNumberFormat="1" applyFont="1" applyFill="1" applyBorder="1" applyAlignment="1">
      <alignment horizontal="center"/>
    </xf>
    <xf numFmtId="14" fontId="11" fillId="4" borderId="66" xfId="0" applyNumberFormat="1" applyFont="1" applyFill="1" applyBorder="1"/>
    <xf numFmtId="14" fontId="11" fillId="3" borderId="55" xfId="0" applyNumberFormat="1" applyFont="1" applyFill="1" applyBorder="1"/>
    <xf numFmtId="0" fontId="0" fillId="0" borderId="99" xfId="0" applyBorder="1"/>
    <xf numFmtId="4" fontId="0" fillId="0" borderId="99" xfId="0" applyNumberFormat="1" applyBorder="1"/>
    <xf numFmtId="4" fontId="2" fillId="0" borderId="102" xfId="0" applyNumberFormat="1" applyFont="1" applyBorder="1" applyProtection="1">
      <protection locked="0"/>
    </xf>
    <xf numFmtId="4" fontId="2" fillId="0" borderId="102" xfId="0" applyNumberFormat="1" applyFont="1" applyBorder="1"/>
    <xf numFmtId="4" fontId="23" fillId="0" borderId="18" xfId="0" applyNumberFormat="1" applyFont="1" applyBorder="1"/>
    <xf numFmtId="0" fontId="7" fillId="0" borderId="90" xfId="0" applyFont="1" applyBorder="1" applyAlignment="1" applyProtection="1">
      <alignment horizontal="center"/>
      <protection locked="0"/>
    </xf>
    <xf numFmtId="0" fontId="7" fillId="0" borderId="99" xfId="0" applyFont="1" applyBorder="1" applyAlignment="1" applyProtection="1">
      <alignment horizontal="center"/>
      <protection locked="0"/>
    </xf>
    <xf numFmtId="0" fontId="7" fillId="0" borderId="100" xfId="0" applyFont="1" applyBorder="1" applyAlignment="1" applyProtection="1">
      <alignment horizontal="center"/>
      <protection locked="0"/>
    </xf>
    <xf numFmtId="0" fontId="1" fillId="0" borderId="103" xfId="0" applyFont="1" applyBorder="1" applyAlignment="1">
      <alignment horizontal="center"/>
    </xf>
    <xf numFmtId="0" fontId="1" fillId="0" borderId="104" xfId="0" applyFont="1" applyBorder="1" applyAlignment="1">
      <alignment horizontal="center"/>
    </xf>
    <xf numFmtId="0" fontId="1" fillId="0" borderId="10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0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1" fillId="0" borderId="103" xfId="0" applyFont="1" applyBorder="1" applyAlignment="1">
      <alignment horizontal="right"/>
    </xf>
    <xf numFmtId="0" fontId="1" fillId="0" borderId="101" xfId="0" applyFont="1" applyBorder="1" applyAlignment="1">
      <alignment horizontal="right"/>
    </xf>
    <xf numFmtId="0" fontId="6" fillId="0" borderId="90" xfId="0" applyFont="1" applyBorder="1" applyAlignment="1" applyProtection="1">
      <alignment horizontal="right"/>
      <protection locked="0"/>
    </xf>
    <xf numFmtId="0" fontId="6" fillId="0" borderId="99" xfId="0" applyFont="1" applyBorder="1" applyAlignment="1" applyProtection="1">
      <alignment horizontal="right"/>
      <protection locked="0"/>
    </xf>
    <xf numFmtId="0" fontId="6" fillId="0" borderId="100" xfId="0" applyFont="1" applyBorder="1" applyAlignment="1" applyProtection="1">
      <alignment horizontal="right"/>
      <protection locked="0"/>
    </xf>
    <xf numFmtId="0" fontId="1" fillId="0" borderId="104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39" xfId="0" applyFont="1" applyBorder="1" applyAlignment="1">
      <alignment horizontal="right"/>
    </xf>
    <xf numFmtId="0" fontId="1" fillId="0" borderId="38" xfId="0" applyFont="1" applyBorder="1" applyAlignment="1">
      <alignment horizontal="right"/>
    </xf>
    <xf numFmtId="49" fontId="10" fillId="4" borderId="76" xfId="0" applyNumberFormat="1" applyFont="1" applyFill="1" applyBorder="1" applyAlignment="1">
      <alignment horizontal="center"/>
    </xf>
    <xf numFmtId="0" fontId="11" fillId="4" borderId="78" xfId="0" applyFont="1" applyFill="1" applyBorder="1"/>
    <xf numFmtId="49" fontId="16" fillId="4" borderId="53" xfId="0" applyNumberFormat="1" applyFont="1" applyFill="1" applyBorder="1" applyAlignment="1">
      <alignment horizontal="center"/>
    </xf>
    <xf numFmtId="0" fontId="11" fillId="4" borderId="54" xfId="0" applyFont="1" applyFill="1" applyBorder="1"/>
    <xf numFmtId="0" fontId="11" fillId="4" borderId="55" xfId="0" applyFont="1" applyFill="1" applyBorder="1"/>
    <xf numFmtId="0" fontId="11" fillId="4" borderId="77" xfId="0" applyFont="1" applyFill="1" applyBorder="1"/>
    <xf numFmtId="0" fontId="10" fillId="4" borderId="84" xfId="0" applyFont="1" applyFill="1" applyBorder="1" applyAlignment="1">
      <alignment horizontal="center"/>
    </xf>
    <xf numFmtId="0" fontId="11" fillId="4" borderId="85" xfId="0" applyFont="1" applyFill="1" applyBorder="1"/>
    <xf numFmtId="0" fontId="11" fillId="4" borderId="86" xfId="0" applyFont="1" applyFill="1" applyBorder="1"/>
    <xf numFmtId="49" fontId="10" fillId="4" borderId="108" xfId="0" applyNumberFormat="1" applyFont="1" applyFill="1" applyBorder="1" applyAlignment="1">
      <alignment horizontal="left"/>
    </xf>
    <xf numFmtId="0" fontId="11" fillId="4" borderId="109" xfId="0" applyFont="1" applyFill="1" applyBorder="1" applyAlignment="1">
      <alignment horizontal="left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_Redistribution and journal forms.xls" xfId="1" xr:uid="{00000000-0005-0000-0000-000003000000}"/>
    <cellStyle name="Normal_Redistribution and journal forms.xls 2" xfId="2" xr:uid="{00000000-0005-0000-0000-000004000000}"/>
  </cellStyles>
  <dxfs count="365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245B-F6E7-44BD-BE24-28EC4403D01B}">
  <sheetPr>
    <tabColor theme="0"/>
  </sheetPr>
  <dimension ref="A1:Z35"/>
  <sheetViews>
    <sheetView workbookViewId="0">
      <selection activeCell="D10" sqref="D10:D28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242" t="s">
        <v>0</v>
      </c>
      <c r="B1" s="420" t="s">
        <v>1</v>
      </c>
      <c r="C1" s="421"/>
      <c r="D1" s="421"/>
      <c r="E1" s="422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14" x14ac:dyDescent="0.3">
      <c r="A3" s="64" t="s">
        <v>2</v>
      </c>
      <c r="B3" s="420" t="s">
        <v>145</v>
      </c>
      <c r="C3" s="421"/>
      <c r="D3" s="421"/>
      <c r="E3" s="422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26" x14ac:dyDescent="0.3">
      <c r="A5" s="243" t="s">
        <v>3</v>
      </c>
      <c r="B5" s="244" t="s">
        <v>4</v>
      </c>
      <c r="C5" s="245">
        <v>44846</v>
      </c>
      <c r="D5" s="295" t="s">
        <v>106</v>
      </c>
      <c r="E5" s="296">
        <v>44876</v>
      </c>
      <c r="F5" s="128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341" t="s">
        <v>6</v>
      </c>
      <c r="B8" s="246" t="s">
        <v>7</v>
      </c>
      <c r="C8" s="246" t="s">
        <v>8</v>
      </c>
      <c r="D8" s="246" t="s">
        <v>7</v>
      </c>
      <c r="E8" s="246" t="s">
        <v>9</v>
      </c>
      <c r="F8" s="246" t="s">
        <v>10</v>
      </c>
      <c r="G8" s="423" t="s">
        <v>11</v>
      </c>
      <c r="H8" s="424"/>
      <c r="I8" s="424"/>
      <c r="J8" s="425"/>
      <c r="K8" s="341" t="s">
        <v>12</v>
      </c>
      <c r="L8" s="246" t="s">
        <v>13</v>
      </c>
      <c r="M8" s="247" t="s">
        <v>14</v>
      </c>
      <c r="N8" s="247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5.5" x14ac:dyDescent="0.35">
      <c r="A9" s="84">
        <v>44854</v>
      </c>
      <c r="B9" s="248" t="s">
        <v>35</v>
      </c>
      <c r="C9" s="249">
        <v>188</v>
      </c>
      <c r="D9" s="250"/>
      <c r="E9" s="249"/>
      <c r="F9" s="255">
        <v>188</v>
      </c>
      <c r="G9" s="251">
        <v>140</v>
      </c>
      <c r="H9" s="251">
        <v>4020</v>
      </c>
      <c r="I9" s="262">
        <v>140</v>
      </c>
      <c r="J9" s="252"/>
      <c r="K9" s="252" t="s">
        <v>144</v>
      </c>
      <c r="L9" s="253" t="s">
        <v>146</v>
      </c>
      <c r="M9" s="253" t="s">
        <v>147</v>
      </c>
      <c r="N9" s="297" t="s">
        <v>148</v>
      </c>
      <c r="P9" t="b">
        <f>OR(G9&lt;100,LEN(G9)=2)</f>
        <v>0</v>
      </c>
      <c r="Q9" t="b">
        <f>OR(H9&lt;1000,LEN(H9)=3)</f>
        <v>0</v>
      </c>
      <c r="R9" t="b">
        <f>IF(I9&lt;1000,TRUE)</f>
        <v>1</v>
      </c>
      <c r="S9" t="e">
        <f>OR(#REF!&lt;100000,LEN(#REF!)=5)</f>
        <v>#REF!</v>
      </c>
    </row>
    <row r="10" spans="1:26" ht="15.5" x14ac:dyDescent="0.35">
      <c r="A10" s="84">
        <v>44848</v>
      </c>
      <c r="B10" s="254" t="s">
        <v>30</v>
      </c>
      <c r="C10" s="249">
        <v>45</v>
      </c>
      <c r="D10" s="250">
        <v>0</v>
      </c>
      <c r="E10" s="249"/>
      <c r="F10" s="255">
        <v>45</v>
      </c>
      <c r="G10" s="251">
        <v>140</v>
      </c>
      <c r="H10" s="251">
        <v>4020</v>
      </c>
      <c r="I10" s="262">
        <v>140</v>
      </c>
      <c r="J10" s="252"/>
      <c r="K10" s="252" t="s">
        <v>144</v>
      </c>
      <c r="L10" s="253" t="s">
        <v>149</v>
      </c>
      <c r="M10" s="253" t="s">
        <v>150</v>
      </c>
      <c r="N10" s="297" t="s">
        <v>151</v>
      </c>
      <c r="O10" t="s">
        <v>152</v>
      </c>
    </row>
    <row r="11" spans="1:26" x14ac:dyDescent="0.25">
      <c r="A11" s="114"/>
      <c r="B11" s="74"/>
      <c r="C11" s="74"/>
      <c r="D11" s="74"/>
      <c r="E11" s="74"/>
      <c r="F11" s="74"/>
      <c r="G11" s="75"/>
      <c r="H11" s="75"/>
      <c r="I11" s="75"/>
      <c r="J11" s="75"/>
      <c r="L11" s="77"/>
      <c r="M11" s="78"/>
      <c r="N11" s="78"/>
    </row>
    <row r="12" spans="1:26" ht="15.5" x14ac:dyDescent="0.35">
      <c r="A12" s="84"/>
      <c r="B12" s="248"/>
      <c r="C12" s="249"/>
      <c r="D12" s="250"/>
      <c r="E12" s="249"/>
      <c r="F12" s="255"/>
      <c r="G12" s="251"/>
      <c r="H12" s="251"/>
      <c r="I12" s="262"/>
      <c r="J12" s="252"/>
      <c r="K12" s="252"/>
      <c r="L12" s="253"/>
      <c r="M12" s="253"/>
      <c r="N12" s="253"/>
      <c r="P12" t="b">
        <f t="shared" ref="P12:P27" si="0">OR(G12&lt;100,LEN(G12)=2)</f>
        <v>1</v>
      </c>
      <c r="Q12" t="b">
        <f t="shared" ref="Q12:Q27" si="1">OR(H12&lt;1000,LEN(H12)=3)</f>
        <v>1</v>
      </c>
      <c r="R12" t="b">
        <f t="shared" ref="R12:R27" si="2">IF(I12&lt;1000,TRUE)</f>
        <v>1</v>
      </c>
      <c r="S12" t="e">
        <f>OR(#REF!&lt;100000,LEN(#REF!)=5)</f>
        <v>#REF!</v>
      </c>
    </row>
    <row r="13" spans="1:26" ht="15.5" x14ac:dyDescent="0.35">
      <c r="A13" s="84"/>
      <c r="B13" s="254"/>
      <c r="C13" s="249"/>
      <c r="D13" s="250"/>
      <c r="E13" s="249"/>
      <c r="F13" s="255"/>
      <c r="G13" s="251"/>
      <c r="H13" s="251"/>
      <c r="I13" s="262"/>
      <c r="J13" s="252"/>
      <c r="K13" s="252"/>
      <c r="L13" s="253"/>
      <c r="M13" s="253"/>
      <c r="N13" s="253"/>
    </row>
    <row r="14" spans="1:26" ht="15.5" x14ac:dyDescent="0.35">
      <c r="A14" s="84"/>
      <c r="B14" s="254"/>
      <c r="C14" s="249"/>
      <c r="D14" s="250"/>
      <c r="E14" s="249"/>
      <c r="F14" s="255"/>
      <c r="G14" s="251"/>
      <c r="H14" s="251"/>
      <c r="I14" s="262"/>
      <c r="J14" s="252"/>
      <c r="K14" s="252"/>
      <c r="L14" s="253"/>
      <c r="M14" s="253"/>
      <c r="N14" s="253"/>
    </row>
    <row r="15" spans="1:26" ht="15.5" x14ac:dyDescent="0.35">
      <c r="A15" s="84"/>
      <c r="B15" s="254"/>
      <c r="C15" s="249"/>
      <c r="D15" s="250"/>
      <c r="E15" s="249"/>
      <c r="F15" s="255"/>
      <c r="G15" s="251"/>
      <c r="H15" s="251"/>
      <c r="I15" s="262"/>
      <c r="J15" s="252"/>
      <c r="K15" s="252"/>
      <c r="L15" s="253"/>
      <c r="M15" s="253"/>
      <c r="N15" s="253"/>
    </row>
    <row r="16" spans="1:26" ht="15.5" x14ac:dyDescent="0.35">
      <c r="A16" s="84"/>
      <c r="B16" s="248"/>
      <c r="C16" s="249"/>
      <c r="D16" s="250"/>
      <c r="E16" s="249"/>
      <c r="F16" s="255"/>
      <c r="G16" s="251"/>
      <c r="H16" s="251"/>
      <c r="I16" s="262"/>
      <c r="J16" s="252"/>
      <c r="K16" s="252"/>
      <c r="L16" s="253"/>
      <c r="M16" s="253"/>
      <c r="N16" s="253"/>
    </row>
    <row r="17" spans="1:19" ht="15.5" x14ac:dyDescent="0.35">
      <c r="A17" s="84"/>
      <c r="B17" s="254"/>
      <c r="C17" s="249"/>
      <c r="D17" s="250"/>
      <c r="E17" s="249"/>
      <c r="F17" s="255"/>
      <c r="G17" s="251"/>
      <c r="H17" s="251"/>
      <c r="I17" s="262"/>
      <c r="J17" s="252"/>
      <c r="K17" s="252"/>
      <c r="L17" s="253"/>
      <c r="M17" s="253"/>
      <c r="N17" s="253"/>
    </row>
    <row r="18" spans="1:19" ht="15.5" x14ac:dyDescent="0.35">
      <c r="A18" s="84"/>
      <c r="B18" s="254"/>
      <c r="C18" s="249"/>
      <c r="D18" s="250"/>
      <c r="E18" s="249"/>
      <c r="F18" s="255"/>
      <c r="G18" s="251"/>
      <c r="H18" s="251"/>
      <c r="I18" s="262"/>
      <c r="J18" s="252"/>
      <c r="K18" s="252"/>
      <c r="L18" s="253"/>
      <c r="M18" s="253"/>
      <c r="N18" s="253"/>
    </row>
    <row r="19" spans="1:19" ht="15.5" x14ac:dyDescent="0.35">
      <c r="A19" s="84"/>
      <c r="B19" s="254"/>
      <c r="C19" s="249"/>
      <c r="D19" s="250"/>
      <c r="E19" s="249"/>
      <c r="F19" s="255"/>
      <c r="G19" s="251"/>
      <c r="H19" s="251"/>
      <c r="I19" s="262"/>
      <c r="J19" s="252"/>
      <c r="K19" s="252"/>
      <c r="L19" s="253"/>
      <c r="M19" s="253"/>
      <c r="N19" s="253"/>
    </row>
    <row r="20" spans="1:19" ht="15.5" x14ac:dyDescent="0.35">
      <c r="A20" s="84"/>
      <c r="B20" s="254"/>
      <c r="C20" s="249"/>
      <c r="D20" s="250"/>
      <c r="E20" s="249"/>
      <c r="F20" s="255"/>
      <c r="G20" s="251"/>
      <c r="H20" s="251"/>
      <c r="I20" s="262"/>
      <c r="J20" s="252"/>
      <c r="K20" s="252"/>
      <c r="L20" s="253"/>
      <c r="M20" s="253"/>
      <c r="N20" s="253"/>
    </row>
    <row r="21" spans="1:19" ht="15.5" x14ac:dyDescent="0.35">
      <c r="A21" s="84"/>
      <c r="B21" s="254"/>
      <c r="C21" s="249"/>
      <c r="D21" s="250"/>
      <c r="E21" s="249"/>
      <c r="F21" s="255"/>
      <c r="G21" s="251"/>
      <c r="H21" s="251"/>
      <c r="I21" s="262"/>
      <c r="J21" s="252"/>
      <c r="K21" s="252"/>
      <c r="L21" s="253"/>
      <c r="M21" s="253"/>
      <c r="N21" s="253"/>
    </row>
    <row r="22" spans="1:19" ht="15.5" x14ac:dyDescent="0.35">
      <c r="A22" s="84"/>
      <c r="B22" s="254"/>
      <c r="C22" s="249"/>
      <c r="D22" s="250"/>
      <c r="E22" s="249"/>
      <c r="F22" s="255"/>
      <c r="G22" s="251"/>
      <c r="H22" s="251"/>
      <c r="I22" s="262"/>
      <c r="J22" s="252"/>
      <c r="K22" s="252"/>
      <c r="L22" s="253"/>
      <c r="M22" s="253"/>
      <c r="N22" s="253"/>
      <c r="P22" t="b">
        <f t="shared" si="0"/>
        <v>1</v>
      </c>
      <c r="Q22" t="b">
        <f t="shared" si="1"/>
        <v>1</v>
      </c>
      <c r="R22" t="b">
        <f t="shared" si="2"/>
        <v>1</v>
      </c>
      <c r="S22" t="e">
        <f>OR(#REF!&lt;100000,LEN(#REF!)=5)</f>
        <v>#REF!</v>
      </c>
    </row>
    <row r="23" spans="1:19" ht="15.5" x14ac:dyDescent="0.35">
      <c r="A23" s="84"/>
      <c r="B23" s="254"/>
      <c r="C23" s="249"/>
      <c r="D23" s="250"/>
      <c r="E23" s="249"/>
      <c r="F23" s="255"/>
      <c r="G23" s="251"/>
      <c r="H23" s="251"/>
      <c r="I23" s="262"/>
      <c r="J23" s="252"/>
      <c r="K23" s="252"/>
      <c r="L23" s="253"/>
      <c r="M23" s="253"/>
      <c r="N23" s="253"/>
    </row>
    <row r="24" spans="1:19" ht="15.5" x14ac:dyDescent="0.35">
      <c r="A24" s="84"/>
      <c r="B24" s="254"/>
      <c r="C24" s="249"/>
      <c r="D24" s="250"/>
      <c r="E24" s="249"/>
      <c r="F24" s="255"/>
      <c r="G24" s="251"/>
      <c r="H24" s="251"/>
      <c r="I24" s="262"/>
      <c r="J24" s="252"/>
      <c r="K24" s="252"/>
      <c r="L24" s="253"/>
      <c r="M24" s="253"/>
      <c r="N24" s="253"/>
    </row>
    <row r="25" spans="1:19" ht="15.5" x14ac:dyDescent="0.35">
      <c r="A25" s="84"/>
      <c r="B25" s="254"/>
      <c r="C25" s="249"/>
      <c r="D25" s="250"/>
      <c r="E25" s="249"/>
      <c r="F25" s="255"/>
      <c r="G25" s="251"/>
      <c r="H25" s="251"/>
      <c r="I25" s="262"/>
      <c r="J25" s="252"/>
      <c r="K25" s="252"/>
      <c r="L25" s="253"/>
      <c r="M25" s="253"/>
      <c r="N25" s="253"/>
    </row>
    <row r="26" spans="1:19" ht="15.5" x14ac:dyDescent="0.35">
      <c r="A26" s="84"/>
      <c r="B26" s="254"/>
      <c r="C26" s="249"/>
      <c r="D26" s="250"/>
      <c r="E26" s="249"/>
      <c r="F26" s="255"/>
      <c r="G26" s="251"/>
      <c r="H26" s="251"/>
      <c r="I26" s="262"/>
      <c r="J26" s="252"/>
      <c r="K26" s="252"/>
      <c r="L26" s="253"/>
      <c r="M26" s="253"/>
      <c r="N26" s="253"/>
    </row>
    <row r="27" spans="1:19" ht="15.5" x14ac:dyDescent="0.35">
      <c r="A27" s="129"/>
      <c r="B27" s="254"/>
      <c r="C27" s="249"/>
      <c r="D27" s="250"/>
      <c r="E27" s="249"/>
      <c r="F27" s="255"/>
      <c r="G27" s="251"/>
      <c r="H27" s="251"/>
      <c r="I27" s="251"/>
      <c r="J27" s="252"/>
      <c r="K27" s="252"/>
      <c r="L27" s="253"/>
      <c r="M27" s="253"/>
      <c r="N27" s="253"/>
      <c r="P27" t="b">
        <f t="shared" si="0"/>
        <v>1</v>
      </c>
      <c r="Q27" t="b">
        <f t="shared" si="1"/>
        <v>1</v>
      </c>
      <c r="R27" t="b">
        <f t="shared" si="2"/>
        <v>1</v>
      </c>
      <c r="S27" t="e">
        <f>OR(#REF!&lt;100000,LEN(#REF!)=5)</f>
        <v>#REF!</v>
      </c>
    </row>
    <row r="28" spans="1:19" ht="13.5" thickBot="1" x14ac:dyDescent="0.35">
      <c r="A28" s="426"/>
      <c r="B28" s="427"/>
      <c r="C28" s="85">
        <f>SUM(C9:C27)</f>
        <v>233</v>
      </c>
      <c r="D28" s="85">
        <f>SUM(D10:D27)</f>
        <v>0</v>
      </c>
      <c r="E28" s="85"/>
      <c r="F28" s="322">
        <f>SUM(F9:F27)</f>
        <v>233</v>
      </c>
      <c r="G28" s="86"/>
      <c r="H28" s="86"/>
      <c r="I28" s="86"/>
      <c r="J28" s="93"/>
      <c r="K28" s="93"/>
      <c r="L28" s="87"/>
      <c r="M28" s="88"/>
      <c r="N28" s="89"/>
    </row>
    <row r="30" spans="1:19" ht="13" x14ac:dyDescent="0.3">
      <c r="B30" s="423" t="s">
        <v>34</v>
      </c>
      <c r="C30" s="425"/>
    </row>
    <row r="31" spans="1:19" x14ac:dyDescent="0.25">
      <c r="B31" s="90" t="s">
        <v>35</v>
      </c>
      <c r="C31" s="91" t="s">
        <v>36</v>
      </c>
    </row>
    <row r="32" spans="1:19" x14ac:dyDescent="0.25">
      <c r="B32" s="90" t="s">
        <v>30</v>
      </c>
      <c r="C32" s="91" t="s">
        <v>37</v>
      </c>
      <c r="I32" s="130"/>
      <c r="K32" s="56"/>
    </row>
    <row r="33" spans="2:11" x14ac:dyDescent="0.25">
      <c r="B33" s="90" t="s">
        <v>38</v>
      </c>
      <c r="C33" s="91" t="s">
        <v>39</v>
      </c>
      <c r="F33" s="56"/>
      <c r="I33" s="130"/>
      <c r="K33" s="56"/>
    </row>
    <row r="34" spans="2:11" x14ac:dyDescent="0.25">
      <c r="B34" s="78" t="s">
        <v>32</v>
      </c>
      <c r="C34" s="92" t="s">
        <v>40</v>
      </c>
      <c r="I34" s="130"/>
      <c r="K34" s="56"/>
    </row>
    <row r="35" spans="2:11" x14ac:dyDescent="0.25">
      <c r="I35" s="130"/>
      <c r="K35" s="56"/>
    </row>
  </sheetData>
  <mergeCells count="5">
    <mergeCell ref="B1:E1"/>
    <mergeCell ref="B3:E3"/>
    <mergeCell ref="G8:J8"/>
    <mergeCell ref="A28:B28"/>
    <mergeCell ref="B30:C30"/>
  </mergeCells>
  <conditionalFormatting sqref="J27:K27 K26 J9:J10">
    <cfRule type="expression" priority="92" stopIfTrue="1">
      <formula>AND(SUM($P9:$T9)&gt;0,NOT(ISBLANK(J9)))</formula>
    </cfRule>
    <cfRule type="expression" dxfId="364" priority="93" stopIfTrue="1">
      <formula>SUM($P9:$T9)&gt;0</formula>
    </cfRule>
  </conditionalFormatting>
  <conditionalFormatting sqref="C5 B1:E1 B3:E3 C9:C10 C13 C27 C16 C19 C21:C24">
    <cfRule type="expression" dxfId="363" priority="94" stopIfTrue="1">
      <formula>ISBLANK(B1)</formula>
    </cfRule>
  </conditionalFormatting>
  <conditionalFormatting sqref="L27:N27 N26 L9:N10">
    <cfRule type="expression" dxfId="362" priority="95" stopIfTrue="1">
      <formula>AND(NOT(ISBLANK($C9)),ISBLANK(L9))</formula>
    </cfRule>
  </conditionalFormatting>
  <conditionalFormatting sqref="B9:B10 B16">
    <cfRule type="expression" dxfId="361" priority="96" stopIfTrue="1">
      <formula>AND(NOT(ISBLANK(C9)),ISBLANK(B9))</formula>
    </cfRule>
  </conditionalFormatting>
  <conditionalFormatting sqref="A9:A10 A13 A27 A16 A22">
    <cfRule type="expression" dxfId="360" priority="97" stopIfTrue="1">
      <formula>AND(NOT(ISBLANK(C9)),ISBLANK(A9))</formula>
    </cfRule>
  </conditionalFormatting>
  <conditionalFormatting sqref="E27 E12:E24 E9:E10">
    <cfRule type="expression" dxfId="359" priority="98" stopIfTrue="1">
      <formula>AND(NOT(ISBLANK(C9)),ISBLANK(E9),B9="S")</formula>
    </cfRule>
  </conditionalFormatting>
  <conditionalFormatting sqref="C12">
    <cfRule type="expression" dxfId="358" priority="89" stopIfTrue="1">
      <formula>ISBLANK(C12)</formula>
    </cfRule>
  </conditionalFormatting>
  <conditionalFormatting sqref="M19">
    <cfRule type="expression" dxfId="357" priority="45" stopIfTrue="1">
      <formula>AND(NOT(ISBLANK($C19)),ISBLANK(M19))</formula>
    </cfRule>
  </conditionalFormatting>
  <conditionalFormatting sqref="B12">
    <cfRule type="expression" dxfId="356" priority="90" stopIfTrue="1">
      <formula>AND(NOT(ISBLANK(C12)),ISBLANK(B12))</formula>
    </cfRule>
  </conditionalFormatting>
  <conditionalFormatting sqref="A12">
    <cfRule type="expression" dxfId="355" priority="91" stopIfTrue="1">
      <formula>AND(NOT(ISBLANK(C12)),ISBLANK(A12))</formula>
    </cfRule>
  </conditionalFormatting>
  <conditionalFormatting sqref="J12:J26 K9:K10">
    <cfRule type="expression" priority="87" stopIfTrue="1">
      <formula>AND(SUM($P9:$T9)&gt;0,NOT(ISBLANK(J9)))</formula>
    </cfRule>
    <cfRule type="expression" dxfId="354" priority="88" stopIfTrue="1">
      <formula>SUM($P9:$T9)&gt;0</formula>
    </cfRule>
  </conditionalFormatting>
  <conditionalFormatting sqref="C25">
    <cfRule type="expression" dxfId="353" priority="84" stopIfTrue="1">
      <formula>ISBLANK(C25)</formula>
    </cfRule>
  </conditionalFormatting>
  <conditionalFormatting sqref="A26">
    <cfRule type="expression" dxfId="352" priority="85" stopIfTrue="1">
      <formula>AND(NOT(ISBLANK(C26)),ISBLANK(A26))</formula>
    </cfRule>
  </conditionalFormatting>
  <conditionalFormatting sqref="E25">
    <cfRule type="expression" dxfId="351" priority="86" stopIfTrue="1">
      <formula>AND(NOT(ISBLANK(C25)),ISBLANK(E25),B25="S")</formula>
    </cfRule>
  </conditionalFormatting>
  <conditionalFormatting sqref="C26">
    <cfRule type="expression" dxfId="350" priority="82" stopIfTrue="1">
      <formula>ISBLANK(C26)</formula>
    </cfRule>
  </conditionalFormatting>
  <conditionalFormatting sqref="E26">
    <cfRule type="expression" dxfId="349" priority="83" stopIfTrue="1">
      <formula>AND(NOT(ISBLANK(C26)),ISBLANK(E26),B26="S")</formula>
    </cfRule>
  </conditionalFormatting>
  <conditionalFormatting sqref="M26">
    <cfRule type="expression" dxfId="348" priority="81" stopIfTrue="1">
      <formula>AND(NOT(ISBLANK($C26)),ISBLANK(M26))</formula>
    </cfRule>
  </conditionalFormatting>
  <conditionalFormatting sqref="L26">
    <cfRule type="expression" dxfId="347" priority="80" stopIfTrue="1">
      <formula>AND(NOT(ISBLANK($C26)),ISBLANK(L26))</formula>
    </cfRule>
  </conditionalFormatting>
  <conditionalFormatting sqref="N23">
    <cfRule type="expression" dxfId="346" priority="18" stopIfTrue="1">
      <formula>AND(NOT(ISBLANK($C23)),ISBLANK(N23))</formula>
    </cfRule>
  </conditionalFormatting>
  <conditionalFormatting sqref="N17">
    <cfRule type="expression" dxfId="345" priority="56" stopIfTrue="1">
      <formula>AND(NOT(ISBLANK($C17)),ISBLANK(N17))</formula>
    </cfRule>
  </conditionalFormatting>
  <conditionalFormatting sqref="M16">
    <cfRule type="expression" dxfId="344" priority="61" stopIfTrue="1">
      <formula>AND(NOT(ISBLANK($C16)),ISBLANK(M16))</formula>
    </cfRule>
  </conditionalFormatting>
  <conditionalFormatting sqref="N12">
    <cfRule type="expression" dxfId="343" priority="79" stopIfTrue="1">
      <formula>AND(NOT(ISBLANK($C12)),ISBLANK(N12))</formula>
    </cfRule>
  </conditionalFormatting>
  <conditionalFormatting sqref="M12">
    <cfRule type="expression" dxfId="342" priority="78" stopIfTrue="1">
      <formula>AND(NOT(ISBLANK($C12)),ISBLANK(M12))</formula>
    </cfRule>
  </conditionalFormatting>
  <conditionalFormatting sqref="L12">
    <cfRule type="expression" dxfId="341" priority="77" stopIfTrue="1">
      <formula>AND(NOT(ISBLANK($C12)),ISBLANK(L12))</formula>
    </cfRule>
  </conditionalFormatting>
  <conditionalFormatting sqref="K13">
    <cfRule type="expression" priority="74" stopIfTrue="1">
      <formula>AND(SUM($P13:$T13)&gt;0,NOT(ISBLANK(K13)))</formula>
    </cfRule>
    <cfRule type="expression" dxfId="340" priority="75" stopIfTrue="1">
      <formula>SUM($P13:$T13)&gt;0</formula>
    </cfRule>
  </conditionalFormatting>
  <conditionalFormatting sqref="N13">
    <cfRule type="expression" dxfId="339" priority="76" stopIfTrue="1">
      <formula>AND(NOT(ISBLANK($C13)),ISBLANK(N13))</formula>
    </cfRule>
  </conditionalFormatting>
  <conditionalFormatting sqref="M13">
    <cfRule type="expression" dxfId="338" priority="73" stopIfTrue="1">
      <formula>AND(NOT(ISBLANK($C13)),ISBLANK(M13))</formula>
    </cfRule>
  </conditionalFormatting>
  <conditionalFormatting sqref="L13">
    <cfRule type="expression" dxfId="337" priority="72" stopIfTrue="1">
      <formula>AND(NOT(ISBLANK($C13)),ISBLANK(L13))</formula>
    </cfRule>
  </conditionalFormatting>
  <conditionalFormatting sqref="A14:A15">
    <cfRule type="expression" dxfId="336" priority="71" stopIfTrue="1">
      <formula>AND(NOT(ISBLANK(C14)),ISBLANK(A14))</formula>
    </cfRule>
  </conditionalFormatting>
  <conditionalFormatting sqref="C14:C15">
    <cfRule type="expression" dxfId="335" priority="70" stopIfTrue="1">
      <formula>ISBLANK(C14)</formula>
    </cfRule>
  </conditionalFormatting>
  <conditionalFormatting sqref="K14:K15">
    <cfRule type="expression" priority="68" stopIfTrue="1">
      <formula>AND(SUM($P14:$T14)&gt;0,NOT(ISBLANK(K14)))</formula>
    </cfRule>
    <cfRule type="expression" dxfId="334" priority="69" stopIfTrue="1">
      <formula>SUM($P14:$T14)&gt;0</formula>
    </cfRule>
  </conditionalFormatting>
  <conditionalFormatting sqref="M14:M15">
    <cfRule type="expression" dxfId="333" priority="67" stopIfTrue="1">
      <formula>AND(NOT(ISBLANK($C14)),ISBLANK(M14))</formula>
    </cfRule>
  </conditionalFormatting>
  <conditionalFormatting sqref="L14:L15">
    <cfRule type="expression" dxfId="332" priority="66" stopIfTrue="1">
      <formula>AND(NOT(ISBLANK($C14)),ISBLANK(L14))</formula>
    </cfRule>
  </conditionalFormatting>
  <conditionalFormatting sqref="N14">
    <cfRule type="expression" dxfId="331" priority="65" stopIfTrue="1">
      <formula>AND(NOT(ISBLANK($C14)),ISBLANK(N14))</formula>
    </cfRule>
  </conditionalFormatting>
  <conditionalFormatting sqref="N15">
    <cfRule type="expression" dxfId="330" priority="64" stopIfTrue="1">
      <formula>AND(NOT(ISBLANK($C15)),ISBLANK(N15))</formula>
    </cfRule>
  </conditionalFormatting>
  <conditionalFormatting sqref="K16">
    <cfRule type="expression" priority="62" stopIfTrue="1">
      <formula>AND(SUM($P16:$T16)&gt;0,NOT(ISBLANK(K16)))</formula>
    </cfRule>
    <cfRule type="expression" dxfId="329" priority="63" stopIfTrue="1">
      <formula>SUM($P16:$T16)&gt;0</formula>
    </cfRule>
  </conditionalFormatting>
  <conditionalFormatting sqref="L16">
    <cfRule type="expression" dxfId="328" priority="60" stopIfTrue="1">
      <formula>AND(NOT(ISBLANK($C16)),ISBLANK(L16))</formula>
    </cfRule>
  </conditionalFormatting>
  <conditionalFormatting sqref="N16">
    <cfRule type="expression" dxfId="327" priority="59" stopIfTrue="1">
      <formula>AND(NOT(ISBLANK($C16)),ISBLANK(N16))</formula>
    </cfRule>
  </conditionalFormatting>
  <conditionalFormatting sqref="C17:C18">
    <cfRule type="expression" dxfId="326" priority="57" stopIfTrue="1">
      <formula>ISBLANK(C17)</formula>
    </cfRule>
  </conditionalFormatting>
  <conditionalFormatting sqref="A17:A18">
    <cfRule type="expression" dxfId="325" priority="58" stopIfTrue="1">
      <formula>AND(NOT(ISBLANK(C17)),ISBLANK(A17))</formula>
    </cfRule>
  </conditionalFormatting>
  <conditionalFormatting sqref="K17:K18">
    <cfRule type="expression" priority="54" stopIfTrue="1">
      <formula>AND(SUM($P17:$T17)&gt;0,NOT(ISBLANK(K17)))</formula>
    </cfRule>
    <cfRule type="expression" dxfId="324" priority="55" stopIfTrue="1">
      <formula>SUM($P17:$T17)&gt;0</formula>
    </cfRule>
  </conditionalFormatting>
  <conditionalFormatting sqref="M17">
    <cfRule type="expression" dxfId="323" priority="53" stopIfTrue="1">
      <formula>AND(NOT(ISBLANK($C17)),ISBLANK(M17))</formula>
    </cfRule>
  </conditionalFormatting>
  <conditionalFormatting sqref="L17:L18">
    <cfRule type="expression" dxfId="322" priority="52" stopIfTrue="1">
      <formula>AND(NOT(ISBLANK($C17)),ISBLANK(L17))</formula>
    </cfRule>
  </conditionalFormatting>
  <conditionalFormatting sqref="N18">
    <cfRule type="expression" dxfId="321" priority="51" stopIfTrue="1">
      <formula>AND(NOT(ISBLANK($C18)),ISBLANK(N18))</formula>
    </cfRule>
  </conditionalFormatting>
  <conditionalFormatting sqref="M18">
    <cfRule type="expression" dxfId="320" priority="50" stopIfTrue="1">
      <formula>AND(NOT(ISBLANK($C18)),ISBLANK(M18))</formula>
    </cfRule>
  </conditionalFormatting>
  <conditionalFormatting sqref="A19">
    <cfRule type="expression" dxfId="319" priority="49" stopIfTrue="1">
      <formula>AND(NOT(ISBLANK(C19)),ISBLANK(A19))</formula>
    </cfRule>
  </conditionalFormatting>
  <conditionalFormatting sqref="K19">
    <cfRule type="expression" priority="46" stopIfTrue="1">
      <formula>AND(SUM($P19:$T19)&gt;0,NOT(ISBLANK(K19)))</formula>
    </cfRule>
    <cfRule type="expression" dxfId="318" priority="47" stopIfTrue="1">
      <formula>SUM($P19:$T19)&gt;0</formula>
    </cfRule>
  </conditionalFormatting>
  <conditionalFormatting sqref="N19">
    <cfRule type="expression" dxfId="317" priority="48" stopIfTrue="1">
      <formula>AND(NOT(ISBLANK($C19)),ISBLANK(N19))</formula>
    </cfRule>
  </conditionalFormatting>
  <conditionalFormatting sqref="L19">
    <cfRule type="expression" dxfId="316" priority="44" stopIfTrue="1">
      <formula>AND(NOT(ISBLANK($C19)),ISBLANK(L19))</formula>
    </cfRule>
  </conditionalFormatting>
  <conditionalFormatting sqref="A20">
    <cfRule type="expression" dxfId="315" priority="43" stopIfTrue="1">
      <formula>AND(NOT(ISBLANK(C20)),ISBLANK(A20))</formula>
    </cfRule>
  </conditionalFormatting>
  <conditionalFormatting sqref="C20">
    <cfRule type="expression" dxfId="314" priority="42" stopIfTrue="1">
      <formula>ISBLANK(C20)</formula>
    </cfRule>
  </conditionalFormatting>
  <conditionalFormatting sqref="K20">
    <cfRule type="expression" priority="40" stopIfTrue="1">
      <formula>AND(SUM($P20:$T20)&gt;0,NOT(ISBLANK(K20)))</formula>
    </cfRule>
    <cfRule type="expression" dxfId="313" priority="41" stopIfTrue="1">
      <formula>SUM($P20:$T20)&gt;0</formula>
    </cfRule>
  </conditionalFormatting>
  <conditionalFormatting sqref="N20">
    <cfRule type="expression" dxfId="312" priority="39" stopIfTrue="1">
      <formula>AND(NOT(ISBLANK($C20)),ISBLANK(N20))</formula>
    </cfRule>
  </conditionalFormatting>
  <conditionalFormatting sqref="L20">
    <cfRule type="expression" dxfId="311" priority="38" stopIfTrue="1">
      <formula>AND(NOT(ISBLANK($C20)),ISBLANK(L20))</formula>
    </cfRule>
  </conditionalFormatting>
  <conditionalFormatting sqref="M20">
    <cfRule type="expression" dxfId="310" priority="37" stopIfTrue="1">
      <formula>AND(NOT(ISBLANK($C20)),ISBLANK(M20))</formula>
    </cfRule>
  </conditionalFormatting>
  <conditionalFormatting sqref="A21">
    <cfRule type="expression" dxfId="309" priority="36" stopIfTrue="1">
      <formula>AND(NOT(ISBLANK(C21)),ISBLANK(A21))</formula>
    </cfRule>
  </conditionalFormatting>
  <conditionalFormatting sqref="K21">
    <cfRule type="expression" priority="33" stopIfTrue="1">
      <formula>AND(SUM($P21:$T21)&gt;0,NOT(ISBLANK(K21)))</formula>
    </cfRule>
    <cfRule type="expression" dxfId="308" priority="34" stopIfTrue="1">
      <formula>SUM($P21:$T21)&gt;0</formula>
    </cfRule>
  </conditionalFormatting>
  <conditionalFormatting sqref="N21">
    <cfRule type="expression" dxfId="307" priority="35" stopIfTrue="1">
      <formula>AND(NOT(ISBLANK($C21)),ISBLANK(N21))</formula>
    </cfRule>
  </conditionalFormatting>
  <conditionalFormatting sqref="L21">
    <cfRule type="expression" dxfId="306" priority="32" stopIfTrue="1">
      <formula>AND(NOT(ISBLANK($C21)),ISBLANK(L21))</formula>
    </cfRule>
  </conditionalFormatting>
  <conditionalFormatting sqref="M21">
    <cfRule type="expression" dxfId="305" priority="31" stopIfTrue="1">
      <formula>AND(NOT(ISBLANK($C21)),ISBLANK(M21))</formula>
    </cfRule>
  </conditionalFormatting>
  <conditionalFormatting sqref="K22">
    <cfRule type="expression" priority="28" stopIfTrue="1">
      <formula>AND(SUM($P22:$T22)&gt;0,NOT(ISBLANK(K22)))</formula>
    </cfRule>
    <cfRule type="expression" dxfId="304" priority="29" stopIfTrue="1">
      <formula>SUM($P22:$T22)&gt;0</formula>
    </cfRule>
  </conditionalFormatting>
  <conditionalFormatting sqref="N22">
    <cfRule type="expression" dxfId="303" priority="30" stopIfTrue="1">
      <formula>AND(NOT(ISBLANK($C22)),ISBLANK(N22))</formula>
    </cfRule>
  </conditionalFormatting>
  <conditionalFormatting sqref="M22">
    <cfRule type="expression" dxfId="302" priority="27" stopIfTrue="1">
      <formula>AND(NOT(ISBLANK($C22)),ISBLANK(M22))</formula>
    </cfRule>
  </conditionalFormatting>
  <conditionalFormatting sqref="L22">
    <cfRule type="expression" dxfId="301" priority="26" stopIfTrue="1">
      <formula>AND(NOT(ISBLANK($C22)),ISBLANK(L22))</formula>
    </cfRule>
  </conditionalFormatting>
  <conditionalFormatting sqref="A23">
    <cfRule type="expression" dxfId="300" priority="25" stopIfTrue="1">
      <formula>AND(NOT(ISBLANK(C23)),ISBLANK(A23))</formula>
    </cfRule>
  </conditionalFormatting>
  <conditionalFormatting sqref="L25">
    <cfRule type="expression" dxfId="299" priority="8" stopIfTrue="1">
      <formula>AND(NOT(ISBLANK($C25)),ISBLANK(L25))</formula>
    </cfRule>
  </conditionalFormatting>
  <conditionalFormatting sqref="A24">
    <cfRule type="expression" dxfId="298" priority="24" stopIfTrue="1">
      <formula>AND(NOT(ISBLANK(C24)),ISBLANK(A24))</formula>
    </cfRule>
  </conditionalFormatting>
  <conditionalFormatting sqref="K24">
    <cfRule type="expression" priority="21" stopIfTrue="1">
      <formula>AND(SUM($P24:$T24)&gt;0,NOT(ISBLANK(K24)))</formula>
    </cfRule>
    <cfRule type="expression" dxfId="297" priority="22" stopIfTrue="1">
      <formula>SUM($P24:$T24)&gt;0</formula>
    </cfRule>
  </conditionalFormatting>
  <conditionalFormatting sqref="N24">
    <cfRule type="expression" dxfId="296" priority="23" stopIfTrue="1">
      <formula>AND(NOT(ISBLANK($C24)),ISBLANK(N24))</formula>
    </cfRule>
  </conditionalFormatting>
  <conditionalFormatting sqref="L24">
    <cfRule type="expression" dxfId="295" priority="20" stopIfTrue="1">
      <formula>AND(NOT(ISBLANK($C24)),ISBLANK(L24))</formula>
    </cfRule>
  </conditionalFormatting>
  <conditionalFormatting sqref="M24">
    <cfRule type="expression" dxfId="294" priority="19" stopIfTrue="1">
      <formula>AND(NOT(ISBLANK($C24)),ISBLANK(M24))</formula>
    </cfRule>
  </conditionalFormatting>
  <conditionalFormatting sqref="K23">
    <cfRule type="expression" priority="16" stopIfTrue="1">
      <formula>AND(SUM($P23:$T23)&gt;0,NOT(ISBLANK(K23)))</formula>
    </cfRule>
    <cfRule type="expression" dxfId="293" priority="17" stopIfTrue="1">
      <formula>SUM($P23:$T23)&gt;0</formula>
    </cfRule>
  </conditionalFormatting>
  <conditionalFormatting sqref="M23">
    <cfRule type="expression" dxfId="292" priority="15" stopIfTrue="1">
      <formula>AND(NOT(ISBLANK($C23)),ISBLANK(M23))</formula>
    </cfRule>
  </conditionalFormatting>
  <conditionalFormatting sqref="L23">
    <cfRule type="expression" dxfId="291" priority="14" stopIfTrue="1">
      <formula>AND(NOT(ISBLANK($C23)),ISBLANK(L23))</formula>
    </cfRule>
  </conditionalFormatting>
  <conditionalFormatting sqref="A25">
    <cfRule type="expression" dxfId="290" priority="13" stopIfTrue="1">
      <formula>AND(NOT(ISBLANK(C25)),ISBLANK(A25))</formula>
    </cfRule>
  </conditionalFormatting>
  <conditionalFormatting sqref="K25">
    <cfRule type="expression" priority="10" stopIfTrue="1">
      <formula>AND(SUM($P25:$T25)&gt;0,NOT(ISBLANK(K25)))</formula>
    </cfRule>
    <cfRule type="expression" dxfId="289" priority="11" stopIfTrue="1">
      <formula>SUM($P25:$T25)&gt;0</formula>
    </cfRule>
  </conditionalFormatting>
  <conditionalFormatting sqref="N25">
    <cfRule type="expression" dxfId="288" priority="12" stopIfTrue="1">
      <formula>AND(NOT(ISBLANK($C25)),ISBLANK(N25))</formula>
    </cfRule>
  </conditionalFormatting>
  <conditionalFormatting sqref="M25">
    <cfRule type="expression" dxfId="287" priority="9" stopIfTrue="1">
      <formula>AND(NOT(ISBLANK($C25)),ISBLANK(M25))</formula>
    </cfRule>
  </conditionalFormatting>
  <conditionalFormatting sqref="B14">
    <cfRule type="expression" dxfId="286" priority="7" stopIfTrue="1">
      <formula>AND(NOT(ISBLANK(C14)),ISBLANK(B14))</formula>
    </cfRule>
  </conditionalFormatting>
  <conditionalFormatting sqref="B13">
    <cfRule type="expression" dxfId="285" priority="6" stopIfTrue="1">
      <formula>AND(NOT(ISBLANK(C13)),ISBLANK(B13))</formula>
    </cfRule>
  </conditionalFormatting>
  <conditionalFormatting sqref="B15">
    <cfRule type="expression" dxfId="284" priority="5" stopIfTrue="1">
      <formula>AND(NOT(ISBLANK(C15)),ISBLANK(B15))</formula>
    </cfRule>
  </conditionalFormatting>
  <conditionalFormatting sqref="B17">
    <cfRule type="expression" dxfId="283" priority="4" stopIfTrue="1">
      <formula>AND(NOT(ISBLANK(C17)),ISBLANK(B17))</formula>
    </cfRule>
  </conditionalFormatting>
  <conditionalFormatting sqref="B18:B27">
    <cfRule type="expression" dxfId="282" priority="3" stopIfTrue="1">
      <formula>AND(NOT(ISBLANK(C18)),ISBLANK(B18))</formula>
    </cfRule>
  </conditionalFormatting>
  <conditionalFormatting sqref="K12">
    <cfRule type="expression" priority="1" stopIfTrue="1">
      <formula>AND(SUM($P11:$T11)&gt;0,NOT(ISBLANK(K12)))</formula>
    </cfRule>
    <cfRule type="expression" dxfId="281" priority="2" stopIfTrue="1">
      <formula>SUM($P11:$T11)&gt;0</formula>
    </cfRule>
  </conditionalFormatting>
  <dataValidations count="3">
    <dataValidation type="date" allowBlank="1" showInputMessage="1" showErrorMessage="1" sqref="C5" xr:uid="{3F11638C-B657-4E7E-BFA5-3C7A0D6AC627}">
      <formula1>NOW()-120</formula1>
      <formula2>NOW()</formula2>
    </dataValidation>
    <dataValidation type="list" allowBlank="1" showInputMessage="1" showErrorMessage="1" sqref="B1:E1" xr:uid="{E4DB58B8-E5BC-4120-BC05-88415520CF80}">
      <formula1>"BARCLAYCARD,CORPORATE CARD"</formula1>
    </dataValidation>
    <dataValidation type="list" allowBlank="1" showInputMessage="1" showErrorMessage="1" sqref="B12:B27 B9:B10" xr:uid="{51286A8C-617D-4853-A6D8-A74DD4CE8FCD}">
      <formula1>$B$31:$B$34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Z37"/>
  <sheetViews>
    <sheetView tabSelected="1" topLeftCell="A2" workbookViewId="0">
      <selection activeCell="D27" sqref="D27"/>
    </sheetView>
  </sheetViews>
  <sheetFormatPr defaultColWidth="11.81640625" defaultRowHeight="12.5" x14ac:dyDescent="0.25"/>
  <cols>
    <col min="1" max="1" width="11.1796875" style="171" customWidth="1"/>
    <col min="2" max="2" width="10.453125" style="171" customWidth="1"/>
    <col min="3" max="6" width="15.54296875" style="171" customWidth="1"/>
    <col min="7" max="7" width="8.453125" style="171" customWidth="1"/>
    <col min="8" max="8" width="25.26953125" style="171" customWidth="1"/>
    <col min="9" max="9" width="11.54296875" style="171" customWidth="1"/>
    <col min="10" max="10" width="3" style="171" customWidth="1"/>
    <col min="11" max="11" width="29.54296875" style="171" customWidth="1"/>
    <col min="12" max="12" width="50.54296875" style="171" customWidth="1"/>
    <col min="13" max="14" width="27.453125" style="171" customWidth="1"/>
    <col min="15" max="15" width="33.54296875" style="171" bestFit="1" customWidth="1"/>
    <col min="16" max="18" width="11.81640625" style="171" hidden="1" customWidth="1"/>
    <col min="19" max="19" width="13" style="171" customWidth="1"/>
    <col min="20" max="26" width="9.1796875" style="171" customWidth="1"/>
    <col min="27" max="16384" width="11.81640625" style="171"/>
  </cols>
  <sheetData>
    <row r="1" spans="1:26" ht="36.75" customHeight="1" x14ac:dyDescent="0.3">
      <c r="A1" s="163" t="s">
        <v>0</v>
      </c>
      <c r="B1" s="445" t="s">
        <v>1</v>
      </c>
      <c r="C1" s="446"/>
      <c r="D1" s="446"/>
      <c r="E1" s="447"/>
      <c r="F1" s="164"/>
      <c r="G1" s="165"/>
      <c r="H1" s="165"/>
      <c r="I1" s="165"/>
      <c r="J1" s="165"/>
      <c r="K1" s="165"/>
      <c r="L1" s="166"/>
      <c r="M1" s="166"/>
      <c r="N1" s="167"/>
      <c r="O1" s="168"/>
      <c r="P1" s="169"/>
      <c r="Q1" s="169"/>
      <c r="R1" s="169"/>
      <c r="S1" s="169"/>
      <c r="T1" s="170"/>
      <c r="U1" s="170"/>
      <c r="V1" s="170"/>
      <c r="W1" s="170"/>
      <c r="X1" s="170"/>
      <c r="Y1" s="170"/>
      <c r="Z1" s="170"/>
    </row>
    <row r="2" spans="1:26" ht="13.75" customHeight="1" x14ac:dyDescent="0.25">
      <c r="A2" s="172"/>
      <c r="B2" s="173"/>
      <c r="C2" s="173"/>
      <c r="D2" s="173"/>
      <c r="E2" s="173"/>
      <c r="F2" s="170"/>
      <c r="G2" s="170"/>
      <c r="H2" s="170"/>
      <c r="I2" s="170"/>
      <c r="J2" s="170"/>
      <c r="K2" s="170"/>
      <c r="L2" s="170"/>
      <c r="M2" s="170"/>
      <c r="N2" s="174"/>
      <c r="O2" s="168"/>
      <c r="P2" s="175"/>
      <c r="Q2" s="175"/>
      <c r="R2" s="175"/>
      <c r="S2" s="175"/>
      <c r="T2" s="170"/>
      <c r="U2" s="170"/>
      <c r="V2" s="170"/>
      <c r="W2" s="170"/>
      <c r="X2" s="170"/>
      <c r="Y2" s="170"/>
      <c r="Z2" s="170"/>
    </row>
    <row r="3" spans="1:26" ht="36.75" customHeight="1" x14ac:dyDescent="0.3">
      <c r="A3" s="176" t="s">
        <v>2</v>
      </c>
      <c r="B3" s="445" t="s">
        <v>119</v>
      </c>
      <c r="C3" s="446"/>
      <c r="D3" s="446"/>
      <c r="E3" s="447"/>
      <c r="F3" s="177"/>
      <c r="G3" s="178"/>
      <c r="H3" s="178"/>
      <c r="I3" s="178"/>
      <c r="J3" s="178"/>
      <c r="K3" s="178"/>
      <c r="L3" s="170"/>
      <c r="M3" s="170"/>
      <c r="N3" s="174"/>
      <c r="O3" s="168"/>
      <c r="P3" s="175"/>
      <c r="Q3" s="175"/>
      <c r="R3" s="175"/>
      <c r="S3" s="175"/>
      <c r="T3" s="170"/>
      <c r="U3" s="170"/>
      <c r="V3" s="170"/>
      <c r="W3" s="170"/>
      <c r="X3" s="170"/>
      <c r="Y3" s="170"/>
      <c r="Z3" s="170"/>
    </row>
    <row r="4" spans="1:26" ht="13.75" customHeight="1" x14ac:dyDescent="0.25">
      <c r="A4" s="172"/>
      <c r="B4" s="173"/>
      <c r="C4" s="173"/>
      <c r="D4" s="173"/>
      <c r="E4" s="173"/>
      <c r="F4" s="170"/>
      <c r="G4" s="170"/>
      <c r="H4" s="170"/>
      <c r="I4" s="170"/>
      <c r="J4" s="170"/>
      <c r="K4" s="170"/>
      <c r="L4" s="170"/>
      <c r="M4" s="170"/>
      <c r="N4" s="174"/>
      <c r="O4" s="168"/>
      <c r="P4" s="175"/>
      <c r="Q4" s="175"/>
      <c r="R4" s="175"/>
      <c r="S4" s="175"/>
      <c r="T4" s="170"/>
      <c r="U4" s="170"/>
      <c r="V4" s="170"/>
      <c r="W4" s="170"/>
      <c r="X4" s="170"/>
      <c r="Y4" s="170"/>
      <c r="Z4" s="170"/>
    </row>
    <row r="5" spans="1:26" ht="36" customHeight="1" x14ac:dyDescent="0.3">
      <c r="A5" s="179" t="s">
        <v>3</v>
      </c>
      <c r="B5" s="180" t="s">
        <v>4</v>
      </c>
      <c r="C5" s="412">
        <v>44846</v>
      </c>
      <c r="D5" s="180" t="s">
        <v>5</v>
      </c>
      <c r="E5" s="412">
        <v>44876</v>
      </c>
      <c r="F5" s="177"/>
      <c r="G5" s="181"/>
      <c r="H5" s="332"/>
      <c r="I5" s="170"/>
      <c r="J5" s="170"/>
      <c r="K5" s="170"/>
      <c r="L5" s="170"/>
      <c r="M5" s="170"/>
      <c r="N5" s="174"/>
      <c r="O5" s="168"/>
      <c r="P5" s="175"/>
      <c r="Q5" s="175"/>
      <c r="R5" s="175"/>
      <c r="S5" s="175"/>
      <c r="T5" s="170"/>
      <c r="U5" s="170"/>
      <c r="V5" s="170"/>
      <c r="W5" s="170"/>
      <c r="X5" s="170"/>
      <c r="Y5" s="170"/>
      <c r="Z5" s="170"/>
    </row>
    <row r="6" spans="1:26" ht="13.75" customHeight="1" x14ac:dyDescent="0.25">
      <c r="A6" s="182"/>
      <c r="B6" s="183"/>
      <c r="C6" s="183"/>
      <c r="D6" s="183"/>
      <c r="E6" s="183"/>
      <c r="F6" s="170"/>
      <c r="G6" s="170"/>
      <c r="H6" s="170"/>
      <c r="I6" s="170"/>
      <c r="J6" s="170"/>
      <c r="K6" s="170"/>
      <c r="L6" s="170"/>
      <c r="M6" s="170"/>
      <c r="N6" s="174"/>
      <c r="O6" s="168"/>
      <c r="P6" s="175"/>
      <c r="Q6" s="175"/>
      <c r="R6" s="175"/>
      <c r="S6" s="175"/>
      <c r="T6" s="170"/>
      <c r="U6" s="170"/>
      <c r="V6" s="170"/>
      <c r="W6" s="170"/>
      <c r="X6" s="170"/>
      <c r="Y6" s="170"/>
      <c r="Z6" s="170"/>
    </row>
    <row r="7" spans="1:26" ht="13.75" customHeight="1" x14ac:dyDescent="0.25">
      <c r="A7" s="184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6"/>
      <c r="O7" s="187"/>
      <c r="P7" s="175"/>
      <c r="Q7" s="175"/>
      <c r="R7" s="175"/>
      <c r="S7" s="175"/>
      <c r="T7" s="170"/>
      <c r="U7" s="170"/>
      <c r="V7" s="170"/>
      <c r="W7" s="170"/>
      <c r="X7" s="170"/>
      <c r="Y7" s="170"/>
      <c r="Z7" s="170"/>
    </row>
    <row r="8" spans="1:26" ht="13.75" customHeight="1" x14ac:dyDescent="0.3">
      <c r="A8" s="188" t="s">
        <v>6</v>
      </c>
      <c r="B8" s="189" t="s">
        <v>7</v>
      </c>
      <c r="C8" s="189" t="s">
        <v>8</v>
      </c>
      <c r="D8" s="189" t="s">
        <v>7</v>
      </c>
      <c r="E8" s="189" t="s">
        <v>9</v>
      </c>
      <c r="F8" s="189" t="s">
        <v>10</v>
      </c>
      <c r="G8" s="443" t="s">
        <v>11</v>
      </c>
      <c r="H8" s="448"/>
      <c r="I8" s="448"/>
      <c r="J8" s="444"/>
      <c r="K8" s="189" t="s">
        <v>12</v>
      </c>
      <c r="L8" s="189" t="s">
        <v>13</v>
      </c>
      <c r="M8" s="190" t="s">
        <v>14</v>
      </c>
      <c r="N8" s="191" t="s">
        <v>15</v>
      </c>
      <c r="O8" s="192" t="s">
        <v>115</v>
      </c>
      <c r="P8" s="193"/>
      <c r="Q8" s="194"/>
      <c r="R8" s="194"/>
      <c r="S8" s="194"/>
      <c r="T8" s="195"/>
      <c r="U8" s="195"/>
      <c r="V8" s="195"/>
      <c r="W8" s="195"/>
      <c r="X8" s="195"/>
      <c r="Y8" s="195"/>
      <c r="Z8" s="195"/>
    </row>
    <row r="9" spans="1:26" ht="13.75" customHeight="1" x14ac:dyDescent="0.3">
      <c r="A9" s="196" t="s">
        <v>16</v>
      </c>
      <c r="B9" s="197" t="s">
        <v>17</v>
      </c>
      <c r="C9" s="197" t="s">
        <v>18</v>
      </c>
      <c r="D9" s="197" t="s">
        <v>18</v>
      </c>
      <c r="E9" s="197" t="s">
        <v>19</v>
      </c>
      <c r="F9" s="197" t="s">
        <v>18</v>
      </c>
      <c r="G9" s="449"/>
      <c r="H9" s="450"/>
      <c r="I9" s="450"/>
      <c r="J9" s="451"/>
      <c r="K9" s="197" t="s">
        <v>20</v>
      </c>
      <c r="L9" s="197" t="s">
        <v>21</v>
      </c>
      <c r="M9" s="198"/>
      <c r="N9" s="199" t="s">
        <v>22</v>
      </c>
      <c r="O9" s="200"/>
      <c r="P9" s="193"/>
      <c r="Q9" s="194"/>
      <c r="R9" s="194"/>
      <c r="S9" s="194"/>
      <c r="T9" s="195"/>
      <c r="U9" s="195"/>
      <c r="V9" s="195"/>
      <c r="W9" s="195"/>
      <c r="X9" s="195"/>
      <c r="Y9" s="195"/>
      <c r="Z9" s="195"/>
    </row>
    <row r="10" spans="1:26" ht="13.5" customHeight="1" x14ac:dyDescent="0.3">
      <c r="A10" s="201" t="s">
        <v>23</v>
      </c>
      <c r="B10" s="202" t="s">
        <v>24</v>
      </c>
      <c r="C10" s="202" t="s">
        <v>25</v>
      </c>
      <c r="D10" s="202" t="s">
        <v>25</v>
      </c>
      <c r="E10" s="202" t="s">
        <v>25</v>
      </c>
      <c r="F10" s="202" t="s">
        <v>25</v>
      </c>
      <c r="G10" s="203" t="s">
        <v>26</v>
      </c>
      <c r="H10" s="203" t="s">
        <v>27</v>
      </c>
      <c r="I10" s="203" t="s">
        <v>28</v>
      </c>
      <c r="J10" s="204"/>
      <c r="K10" s="205" t="s">
        <v>29</v>
      </c>
      <c r="L10" s="206"/>
      <c r="M10" s="206"/>
      <c r="N10" s="207"/>
      <c r="O10" s="208"/>
      <c r="P10" s="209"/>
      <c r="Q10" s="175"/>
      <c r="R10" s="175"/>
      <c r="S10" s="175"/>
      <c r="T10" s="170"/>
      <c r="U10" s="170"/>
      <c r="V10" s="170"/>
      <c r="W10" s="170"/>
      <c r="X10" s="170"/>
      <c r="Y10" s="170"/>
      <c r="Z10" s="170"/>
    </row>
    <row r="11" spans="1:26" ht="45.65" customHeight="1" x14ac:dyDescent="0.35">
      <c r="A11" s="414">
        <v>44854</v>
      </c>
      <c r="B11" s="400" t="s">
        <v>30</v>
      </c>
      <c r="C11" s="401">
        <v>135.25</v>
      </c>
      <c r="D11" s="212"/>
      <c r="E11" s="211">
        <v>0</v>
      </c>
      <c r="F11" s="213">
        <v>135.25</v>
      </c>
      <c r="G11" s="214">
        <v>112</v>
      </c>
      <c r="H11" s="333">
        <v>4207</v>
      </c>
      <c r="I11" s="210" t="s">
        <v>116</v>
      </c>
      <c r="J11" s="215" t="s">
        <v>38</v>
      </c>
      <c r="K11" s="218" t="s">
        <v>117</v>
      </c>
      <c r="L11" s="218" t="s">
        <v>239</v>
      </c>
      <c r="M11" s="219" t="s">
        <v>240</v>
      </c>
      <c r="N11" s="216" t="s">
        <v>98</v>
      </c>
      <c r="O11" s="220"/>
      <c r="P11" s="209"/>
      <c r="Q11" s="175"/>
      <c r="R11" s="175"/>
      <c r="S11" s="217"/>
      <c r="T11" s="221"/>
      <c r="U11" s="221"/>
      <c r="V11" s="170"/>
      <c r="W11" s="170"/>
      <c r="X11" s="170"/>
      <c r="Y11" s="170"/>
      <c r="Z11" s="170"/>
    </row>
    <row r="12" spans="1:26" ht="20.149999999999999" customHeight="1" x14ac:dyDescent="0.35">
      <c r="A12" s="414">
        <v>44858</v>
      </c>
      <c r="B12" s="402" t="s">
        <v>30</v>
      </c>
      <c r="C12" s="401">
        <v>505.75</v>
      </c>
      <c r="D12" s="224"/>
      <c r="E12" s="211">
        <v>0</v>
      </c>
      <c r="F12" s="226">
        <v>505.75</v>
      </c>
      <c r="G12" s="214">
        <v>270</v>
      </c>
      <c r="H12" s="214">
        <v>4001</v>
      </c>
      <c r="I12" s="214"/>
      <c r="J12" s="215" t="s">
        <v>38</v>
      </c>
      <c r="K12" s="218" t="s">
        <v>241</v>
      </c>
      <c r="L12" s="219" t="s">
        <v>242</v>
      </c>
      <c r="M12" s="219" t="s">
        <v>243</v>
      </c>
      <c r="N12" s="225" t="s">
        <v>141</v>
      </c>
      <c r="O12" s="220"/>
      <c r="P12" s="175"/>
      <c r="Q12" s="175"/>
      <c r="R12" s="175"/>
      <c r="S12" s="217"/>
      <c r="T12" s="170"/>
      <c r="U12" s="170"/>
      <c r="V12" s="170"/>
      <c r="W12" s="170"/>
      <c r="X12" s="170"/>
      <c r="Y12" s="170"/>
      <c r="Z12" s="170"/>
    </row>
    <row r="13" spans="1:26" ht="20.149999999999999" customHeight="1" x14ac:dyDescent="0.35">
      <c r="A13" s="414">
        <v>44862</v>
      </c>
      <c r="B13" s="402" t="s">
        <v>30</v>
      </c>
      <c r="C13" s="401">
        <v>700</v>
      </c>
      <c r="D13" s="224" t="str">
        <f t="shared" ref="D13:D24" si="0">IF(B13="S",IF(ISBLANK(E13),ROUND(C13*0.2/1.2,2),E13),"")</f>
        <v/>
      </c>
      <c r="E13" s="211">
        <v>0</v>
      </c>
      <c r="F13" s="226">
        <v>700</v>
      </c>
      <c r="G13" s="214">
        <v>112</v>
      </c>
      <c r="H13" s="223" t="s">
        <v>142</v>
      </c>
      <c r="I13" s="224" t="s">
        <v>116</v>
      </c>
      <c r="J13" s="215" t="s">
        <v>38</v>
      </c>
      <c r="K13" s="218" t="s">
        <v>117</v>
      </c>
      <c r="L13" s="219" t="s">
        <v>118</v>
      </c>
      <c r="M13" s="219" t="s">
        <v>97</v>
      </c>
      <c r="N13" s="225" t="s">
        <v>98</v>
      </c>
      <c r="O13" s="227"/>
      <c r="P13" s="175"/>
      <c r="Q13" s="175"/>
      <c r="R13" s="175"/>
      <c r="S13" s="217"/>
      <c r="T13" s="170"/>
      <c r="U13" s="170"/>
      <c r="V13" s="170"/>
      <c r="W13" s="170"/>
      <c r="X13" s="170"/>
      <c r="Y13" s="170"/>
      <c r="Z13" s="170"/>
    </row>
    <row r="14" spans="1:26" ht="20.149999999999999" customHeight="1" x14ac:dyDescent="0.35">
      <c r="A14" s="414">
        <v>44864</v>
      </c>
      <c r="B14" s="402" t="s">
        <v>30</v>
      </c>
      <c r="C14" s="401">
        <v>67.98</v>
      </c>
      <c r="D14" s="224" t="str">
        <f t="shared" si="0"/>
        <v/>
      </c>
      <c r="E14" s="211">
        <v>0</v>
      </c>
      <c r="F14" s="226">
        <v>67.98</v>
      </c>
      <c r="G14" s="223" t="s">
        <v>143</v>
      </c>
      <c r="H14" s="223" t="s">
        <v>142</v>
      </c>
      <c r="I14" s="224" t="s">
        <v>116</v>
      </c>
      <c r="J14" s="215" t="s">
        <v>38</v>
      </c>
      <c r="K14" s="218" t="s">
        <v>117</v>
      </c>
      <c r="L14" s="219" t="s">
        <v>118</v>
      </c>
      <c r="M14" s="219" t="s">
        <v>97</v>
      </c>
      <c r="N14" s="219" t="s">
        <v>98</v>
      </c>
      <c r="O14" s="227"/>
      <c r="P14" s="175"/>
      <c r="Q14" s="175"/>
      <c r="R14" s="175"/>
      <c r="S14" s="217"/>
      <c r="T14" s="170"/>
      <c r="U14" s="170"/>
      <c r="V14" s="170"/>
      <c r="W14" s="170"/>
      <c r="X14" s="170"/>
      <c r="Y14" s="170"/>
      <c r="Z14" s="170"/>
    </row>
    <row r="15" spans="1:26" ht="20.149999999999999" customHeight="1" x14ac:dyDescent="0.35">
      <c r="A15" s="414">
        <v>44864</v>
      </c>
      <c r="B15" s="402" t="s">
        <v>30</v>
      </c>
      <c r="C15" s="401">
        <v>91.23</v>
      </c>
      <c r="D15" s="224" t="str">
        <f t="shared" si="0"/>
        <v/>
      </c>
      <c r="E15" s="211">
        <v>0</v>
      </c>
      <c r="F15" s="226">
        <v>91.23</v>
      </c>
      <c r="G15" s="224" t="s">
        <v>244</v>
      </c>
      <c r="H15" s="224" t="s">
        <v>124</v>
      </c>
      <c r="I15" s="224" t="s">
        <v>116</v>
      </c>
      <c r="J15" s="215" t="s">
        <v>38</v>
      </c>
      <c r="K15" s="218" t="s">
        <v>138</v>
      </c>
      <c r="L15" s="219" t="s">
        <v>139</v>
      </c>
      <c r="M15" s="219" t="s">
        <v>140</v>
      </c>
      <c r="N15" s="219"/>
      <c r="O15" s="227"/>
      <c r="P15" s="175"/>
      <c r="Q15" s="175"/>
      <c r="R15" s="175"/>
      <c r="S15" s="217"/>
      <c r="T15" s="170"/>
      <c r="U15" s="170"/>
      <c r="V15" s="170"/>
      <c r="W15" s="170"/>
      <c r="X15" s="170"/>
      <c r="Y15" s="170"/>
      <c r="Z15" s="170"/>
    </row>
    <row r="16" spans="1:26" ht="20.149999999999999" customHeight="1" x14ac:dyDescent="0.35">
      <c r="A16" s="414">
        <v>44866</v>
      </c>
      <c r="B16" s="402" t="s">
        <v>38</v>
      </c>
      <c r="C16" s="401">
        <v>12.74</v>
      </c>
      <c r="D16" s="224" t="s">
        <v>245</v>
      </c>
      <c r="E16" s="211">
        <v>0</v>
      </c>
      <c r="F16" s="226">
        <v>10.61</v>
      </c>
      <c r="G16" s="224" t="s">
        <v>246</v>
      </c>
      <c r="H16" s="224" t="s">
        <v>142</v>
      </c>
      <c r="I16" s="224" t="s">
        <v>116</v>
      </c>
      <c r="J16" s="215" t="s">
        <v>38</v>
      </c>
      <c r="K16" s="218" t="s">
        <v>117</v>
      </c>
      <c r="L16" s="219" t="s">
        <v>247</v>
      </c>
      <c r="M16" s="219" t="s">
        <v>31</v>
      </c>
      <c r="N16" s="219"/>
      <c r="O16" s="227"/>
      <c r="P16" s="175"/>
      <c r="Q16" s="175"/>
      <c r="R16" s="175"/>
      <c r="S16" s="217"/>
      <c r="T16" s="170"/>
      <c r="U16" s="170"/>
      <c r="V16" s="170"/>
      <c r="W16" s="170"/>
      <c r="X16" s="170"/>
      <c r="Y16" s="170"/>
      <c r="Z16" s="170"/>
    </row>
    <row r="17" spans="1:26" ht="20.149999999999999" customHeight="1" x14ac:dyDescent="0.35">
      <c r="A17" s="414">
        <v>44867</v>
      </c>
      <c r="B17" s="402" t="s">
        <v>30</v>
      </c>
      <c r="C17" s="401">
        <v>33.979999999999997</v>
      </c>
      <c r="D17" s="224" t="str">
        <f t="shared" si="0"/>
        <v/>
      </c>
      <c r="E17" s="211">
        <v>0</v>
      </c>
      <c r="F17" s="226">
        <v>33.979999999999997</v>
      </c>
      <c r="G17" s="224" t="s">
        <v>248</v>
      </c>
      <c r="H17" s="220">
        <v>4020</v>
      </c>
      <c r="I17" s="224" t="s">
        <v>116</v>
      </c>
      <c r="J17" s="215" t="s">
        <v>38</v>
      </c>
      <c r="K17" s="218" t="s">
        <v>249</v>
      </c>
      <c r="L17" s="219" t="s">
        <v>250</v>
      </c>
      <c r="M17" s="219" t="s">
        <v>251</v>
      </c>
      <c r="N17" s="219"/>
      <c r="O17" s="227"/>
      <c r="P17" s="175"/>
      <c r="Q17" s="175"/>
      <c r="R17" s="175"/>
      <c r="S17" s="217"/>
      <c r="T17" s="170"/>
      <c r="U17" s="170"/>
      <c r="V17" s="170"/>
      <c r="W17" s="170"/>
      <c r="X17" s="170"/>
      <c r="Y17" s="170"/>
      <c r="Z17" s="170"/>
    </row>
    <row r="18" spans="1:26" ht="20.149999999999999" customHeight="1" x14ac:dyDescent="0.35">
      <c r="A18" s="413"/>
      <c r="B18" s="222"/>
      <c r="C18" s="211"/>
      <c r="D18" s="224" t="str">
        <f t="shared" si="0"/>
        <v/>
      </c>
      <c r="E18" s="211"/>
      <c r="F18" s="224" t="s">
        <v>116</v>
      </c>
      <c r="G18" s="224" t="s">
        <v>116</v>
      </c>
      <c r="H18" s="224" t="s">
        <v>116</v>
      </c>
      <c r="I18" s="224" t="s">
        <v>116</v>
      </c>
      <c r="J18" s="215" t="s">
        <v>38</v>
      </c>
      <c r="K18" s="218"/>
      <c r="L18" s="219"/>
      <c r="M18" s="219"/>
      <c r="N18" s="219"/>
      <c r="O18" s="227"/>
      <c r="P18" s="175"/>
      <c r="Q18" s="175"/>
      <c r="R18" s="175"/>
      <c r="S18" s="217"/>
      <c r="T18" s="170"/>
      <c r="U18" s="170"/>
      <c r="V18" s="170"/>
      <c r="W18" s="170"/>
      <c r="X18" s="170"/>
      <c r="Y18" s="170"/>
      <c r="Z18" s="170"/>
    </row>
    <row r="19" spans="1:26" ht="20.149999999999999" customHeight="1" x14ac:dyDescent="0.35">
      <c r="A19" s="228"/>
      <c r="B19" s="222"/>
      <c r="C19" s="211"/>
      <c r="D19" s="224" t="str">
        <f t="shared" si="0"/>
        <v/>
      </c>
      <c r="E19" s="211"/>
      <c r="F19" s="224" t="s">
        <v>116</v>
      </c>
      <c r="G19" s="224" t="s">
        <v>116</v>
      </c>
      <c r="H19" s="224" t="s">
        <v>116</v>
      </c>
      <c r="I19" s="224" t="s">
        <v>116</v>
      </c>
      <c r="J19" s="215" t="s">
        <v>38</v>
      </c>
      <c r="K19" s="218"/>
      <c r="L19" s="219"/>
      <c r="M19" s="219"/>
      <c r="N19" s="219"/>
      <c r="O19" s="227"/>
      <c r="P19" s="175"/>
      <c r="Q19" s="175"/>
      <c r="R19" s="175"/>
      <c r="S19" s="217"/>
      <c r="T19" s="170"/>
      <c r="U19" s="170"/>
      <c r="V19" s="170"/>
      <c r="W19" s="170"/>
      <c r="X19" s="170"/>
      <c r="Y19" s="170"/>
      <c r="Z19" s="170"/>
    </row>
    <row r="20" spans="1:26" ht="20.149999999999999" customHeight="1" x14ac:dyDescent="0.35">
      <c r="A20" s="228"/>
      <c r="B20" s="222"/>
      <c r="C20" s="211"/>
      <c r="D20" s="224" t="str">
        <f t="shared" si="0"/>
        <v/>
      </c>
      <c r="E20" s="211"/>
      <c r="F20" s="224" t="s">
        <v>116</v>
      </c>
      <c r="G20" s="224" t="s">
        <v>116</v>
      </c>
      <c r="H20" s="224" t="s">
        <v>116</v>
      </c>
      <c r="I20" s="224" t="s">
        <v>116</v>
      </c>
      <c r="J20" s="215" t="s">
        <v>38</v>
      </c>
      <c r="K20" s="218"/>
      <c r="L20" s="219"/>
      <c r="M20" s="219"/>
      <c r="N20" s="219"/>
      <c r="O20" s="227"/>
      <c r="P20" s="175"/>
      <c r="Q20" s="175"/>
      <c r="R20" s="175"/>
      <c r="S20" s="217"/>
      <c r="T20" s="170"/>
      <c r="U20" s="170"/>
      <c r="V20" s="170"/>
      <c r="W20" s="170"/>
      <c r="X20" s="170"/>
      <c r="Y20" s="170"/>
      <c r="Z20" s="170"/>
    </row>
    <row r="21" spans="1:26" ht="20.149999999999999" customHeight="1" x14ac:dyDescent="0.35">
      <c r="A21" s="228"/>
      <c r="B21" s="222"/>
      <c r="C21" s="211"/>
      <c r="D21" s="224" t="str">
        <f t="shared" si="0"/>
        <v/>
      </c>
      <c r="E21" s="211"/>
      <c r="F21" s="224" t="s">
        <v>116</v>
      </c>
      <c r="G21" s="224" t="s">
        <v>116</v>
      </c>
      <c r="H21" s="224" t="s">
        <v>116</v>
      </c>
      <c r="I21" s="224" t="s">
        <v>116</v>
      </c>
      <c r="J21" s="215" t="s">
        <v>38</v>
      </c>
      <c r="K21" s="218"/>
      <c r="L21" s="219"/>
      <c r="M21" s="219"/>
      <c r="N21" s="219"/>
      <c r="O21" s="227"/>
      <c r="P21" s="175"/>
      <c r="Q21" s="175"/>
      <c r="R21" s="175"/>
      <c r="S21" s="217"/>
      <c r="T21" s="170"/>
      <c r="U21" s="170"/>
      <c r="V21" s="170"/>
      <c r="W21" s="170"/>
      <c r="X21" s="170"/>
      <c r="Y21" s="170"/>
      <c r="Z21" s="170"/>
    </row>
    <row r="22" spans="1:26" ht="20.149999999999999" customHeight="1" x14ac:dyDescent="0.35">
      <c r="A22" s="228"/>
      <c r="B22" s="222"/>
      <c r="C22" s="211"/>
      <c r="D22" s="224" t="str">
        <f t="shared" si="0"/>
        <v/>
      </c>
      <c r="E22" s="211"/>
      <c r="F22" s="224" t="s">
        <v>116</v>
      </c>
      <c r="G22" s="224" t="s">
        <v>116</v>
      </c>
      <c r="H22" s="224" t="s">
        <v>116</v>
      </c>
      <c r="I22" s="224" t="s">
        <v>116</v>
      </c>
      <c r="J22" s="215" t="s">
        <v>38</v>
      </c>
      <c r="K22" s="218"/>
      <c r="L22" s="219"/>
      <c r="M22" s="219"/>
      <c r="N22" s="219"/>
      <c r="O22" s="227"/>
      <c r="P22" s="175"/>
      <c r="Q22" s="175"/>
      <c r="R22" s="175"/>
      <c r="S22" s="217"/>
      <c r="T22" s="170"/>
      <c r="U22" s="170"/>
      <c r="V22" s="170"/>
      <c r="W22" s="170"/>
      <c r="X22" s="170"/>
      <c r="Y22" s="170"/>
      <c r="Z22" s="170"/>
    </row>
    <row r="23" spans="1:26" ht="20.149999999999999" customHeight="1" x14ac:dyDescent="0.35">
      <c r="A23" s="228"/>
      <c r="B23" s="222"/>
      <c r="C23" s="211"/>
      <c r="D23" s="224" t="str">
        <f t="shared" si="0"/>
        <v/>
      </c>
      <c r="E23" s="211"/>
      <c r="F23" s="224" t="s">
        <v>116</v>
      </c>
      <c r="G23" s="224" t="s">
        <v>116</v>
      </c>
      <c r="H23" s="224" t="s">
        <v>116</v>
      </c>
      <c r="I23" s="224" t="s">
        <v>116</v>
      </c>
      <c r="J23" s="215" t="s">
        <v>38</v>
      </c>
      <c r="K23" s="218"/>
      <c r="L23" s="219"/>
      <c r="M23" s="219"/>
      <c r="N23" s="219"/>
      <c r="O23" s="227"/>
      <c r="P23" s="175"/>
      <c r="Q23" s="175"/>
      <c r="R23" s="175"/>
      <c r="S23" s="217"/>
      <c r="T23" s="170"/>
      <c r="U23" s="170"/>
      <c r="V23" s="170"/>
      <c r="W23" s="170"/>
      <c r="X23" s="170"/>
      <c r="Y23" s="170"/>
      <c r="Z23" s="170"/>
    </row>
    <row r="24" spans="1:26" ht="20.149999999999999" customHeight="1" thickBot="1" x14ac:dyDescent="0.4">
      <c r="A24" s="334"/>
      <c r="B24" s="335"/>
      <c r="C24" s="336"/>
      <c r="D24" s="337" t="str">
        <f t="shared" si="0"/>
        <v/>
      </c>
      <c r="E24" s="336"/>
      <c r="F24" s="337" t="s">
        <v>116</v>
      </c>
      <c r="G24" s="224" t="s">
        <v>116</v>
      </c>
      <c r="H24" s="224" t="s">
        <v>116</v>
      </c>
      <c r="I24" s="224" t="s">
        <v>116</v>
      </c>
      <c r="J24" s="215" t="s">
        <v>38</v>
      </c>
      <c r="K24" s="218"/>
      <c r="L24" s="219"/>
      <c r="M24" s="219"/>
      <c r="N24" s="219"/>
      <c r="O24" s="227"/>
      <c r="P24" s="175"/>
      <c r="Q24" s="175"/>
      <c r="R24" s="175"/>
      <c r="S24" s="217"/>
      <c r="T24" s="170"/>
      <c r="U24" s="170"/>
      <c r="V24" s="170"/>
      <c r="W24" s="170"/>
      <c r="X24" s="170"/>
      <c r="Y24" s="170"/>
      <c r="Z24" s="170"/>
    </row>
    <row r="25" spans="1:26" ht="20.149999999999999" customHeight="1" thickBot="1" x14ac:dyDescent="0.4">
      <c r="A25" s="452" t="s">
        <v>33</v>
      </c>
      <c r="B25" s="453"/>
      <c r="C25" s="229">
        <f>SUM(C11:C24)</f>
        <v>1546.93</v>
      </c>
      <c r="D25" s="229">
        <v>2.13</v>
      </c>
      <c r="E25" s="229"/>
      <c r="F25" s="338">
        <f>SUM(F11:F24)</f>
        <v>1544.8</v>
      </c>
      <c r="G25" s="339"/>
      <c r="H25" s="230"/>
      <c r="I25" s="230"/>
      <c r="J25" s="231"/>
      <c r="K25" s="231"/>
      <c r="L25" s="232"/>
      <c r="M25" s="232"/>
      <c r="N25" s="219"/>
      <c r="O25" s="227"/>
      <c r="P25" s="175"/>
      <c r="Q25" s="175"/>
      <c r="R25" s="175"/>
      <c r="S25" s="217"/>
      <c r="T25" s="170"/>
      <c r="U25" s="170"/>
      <c r="V25" s="170"/>
      <c r="W25" s="170"/>
      <c r="X25" s="170"/>
      <c r="Y25" s="170"/>
      <c r="Z25" s="170"/>
    </row>
    <row r="26" spans="1:26" ht="20.149999999999999" customHeight="1" x14ac:dyDescent="0.35">
      <c r="A26" s="165"/>
      <c r="B26" s="233"/>
      <c r="C26" s="233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219"/>
      <c r="O26" s="227"/>
      <c r="P26" s="175"/>
      <c r="Q26" s="175"/>
      <c r="R26" s="175"/>
      <c r="S26" s="217"/>
      <c r="T26" s="170"/>
      <c r="U26" s="170"/>
      <c r="V26" s="170"/>
      <c r="W26" s="170"/>
      <c r="X26" s="170"/>
      <c r="Y26" s="170"/>
      <c r="Z26" s="170"/>
    </row>
    <row r="27" spans="1:26" ht="20.149999999999999" customHeight="1" thickBot="1" x14ac:dyDescent="0.35">
      <c r="A27" s="234"/>
      <c r="B27" s="443" t="s">
        <v>34</v>
      </c>
      <c r="C27" s="444"/>
      <c r="D27" s="227"/>
      <c r="E27" s="170"/>
      <c r="F27" s="170"/>
      <c r="G27" s="170"/>
      <c r="H27" s="170"/>
      <c r="I27" s="170"/>
      <c r="J27" s="170"/>
      <c r="K27" s="170"/>
      <c r="L27" s="170"/>
      <c r="M27" s="170"/>
      <c r="N27" s="235"/>
      <c r="O27" s="168"/>
      <c r="P27" s="175"/>
      <c r="Q27" s="175"/>
      <c r="R27" s="175"/>
      <c r="S27" s="175"/>
      <c r="T27" s="170"/>
      <c r="U27" s="170"/>
      <c r="V27" s="170"/>
      <c r="W27" s="170"/>
      <c r="X27" s="170"/>
      <c r="Y27" s="170"/>
      <c r="Z27" s="170"/>
    </row>
    <row r="28" spans="1:26" ht="14.15" customHeight="1" x14ac:dyDescent="0.25">
      <c r="A28" s="234"/>
      <c r="B28" s="236" t="s">
        <v>35</v>
      </c>
      <c r="C28" s="237" t="s">
        <v>36</v>
      </c>
      <c r="D28" s="227"/>
      <c r="E28" s="170"/>
      <c r="F28" s="238"/>
      <c r="G28" s="170"/>
      <c r="H28" s="170"/>
      <c r="I28" s="170"/>
      <c r="J28" s="170"/>
      <c r="K28" s="170"/>
      <c r="L28" s="170"/>
      <c r="M28" s="170"/>
      <c r="N28" s="165"/>
      <c r="O28" s="170"/>
      <c r="P28" s="175"/>
      <c r="Q28" s="175"/>
      <c r="R28" s="175"/>
      <c r="S28" s="175"/>
      <c r="T28" s="170"/>
      <c r="U28" s="170"/>
      <c r="V28" s="170"/>
      <c r="W28" s="170"/>
      <c r="X28" s="170"/>
      <c r="Y28" s="170"/>
      <c r="Z28" s="170"/>
    </row>
    <row r="29" spans="1:26" ht="13.75" customHeight="1" x14ac:dyDescent="0.25">
      <c r="A29" s="234"/>
      <c r="B29" s="236" t="s">
        <v>30</v>
      </c>
      <c r="C29" s="237" t="s">
        <v>37</v>
      </c>
      <c r="D29" s="227"/>
      <c r="E29" s="170"/>
      <c r="F29" s="238"/>
      <c r="G29" s="170"/>
      <c r="H29" s="170"/>
      <c r="I29" s="170"/>
      <c r="J29" s="170"/>
      <c r="K29" s="170"/>
      <c r="L29" s="170"/>
      <c r="M29" s="170"/>
      <c r="N29" s="170"/>
      <c r="O29" s="170"/>
      <c r="P29" s="175"/>
      <c r="Q29" s="175"/>
      <c r="R29" s="175"/>
      <c r="S29" s="175"/>
      <c r="T29" s="170"/>
      <c r="U29" s="170"/>
      <c r="V29" s="170"/>
      <c r="W29" s="170"/>
      <c r="X29" s="170"/>
      <c r="Y29" s="170"/>
      <c r="Z29" s="170"/>
    </row>
    <row r="30" spans="1:26" ht="13.75" customHeight="1" x14ac:dyDescent="0.25">
      <c r="A30" s="234"/>
      <c r="B30" s="236" t="s">
        <v>38</v>
      </c>
      <c r="C30" s="237" t="s">
        <v>39</v>
      </c>
      <c r="D30" s="227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5"/>
      <c r="Q30" s="175"/>
      <c r="R30" s="175"/>
      <c r="S30" s="175"/>
      <c r="T30" s="170"/>
      <c r="U30" s="170"/>
      <c r="V30" s="170"/>
      <c r="W30" s="170"/>
      <c r="X30" s="170"/>
      <c r="Y30" s="170"/>
      <c r="Z30" s="170"/>
    </row>
    <row r="31" spans="1:26" ht="13.75" customHeight="1" x14ac:dyDescent="0.25">
      <c r="A31" s="234"/>
      <c r="B31" s="239" t="s">
        <v>32</v>
      </c>
      <c r="C31" s="240" t="s">
        <v>40</v>
      </c>
      <c r="D31" s="227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5"/>
      <c r="Q31" s="175"/>
      <c r="R31" s="175"/>
      <c r="S31" s="175"/>
      <c r="T31" s="170"/>
      <c r="U31" s="170"/>
      <c r="V31" s="170"/>
      <c r="W31" s="170"/>
      <c r="X31" s="170"/>
      <c r="Y31" s="170"/>
      <c r="Z31" s="170"/>
    </row>
    <row r="32" spans="1:26" ht="13.75" customHeight="1" x14ac:dyDescent="0.25">
      <c r="N32" s="170"/>
      <c r="O32" s="170"/>
      <c r="P32" s="175"/>
      <c r="Q32" s="175"/>
      <c r="R32" s="175"/>
      <c r="S32" s="175"/>
      <c r="T32" s="170"/>
      <c r="U32" s="170"/>
      <c r="V32" s="170"/>
      <c r="W32" s="170"/>
      <c r="X32" s="170"/>
      <c r="Y32" s="170"/>
      <c r="Z32" s="170"/>
    </row>
    <row r="33" spans="14:26" ht="13.75" customHeight="1" x14ac:dyDescent="0.25">
      <c r="N33" s="170"/>
      <c r="O33" s="170"/>
      <c r="P33" s="241"/>
      <c r="Q33" s="241"/>
      <c r="R33" s="241"/>
      <c r="S33" s="241"/>
      <c r="T33" s="170"/>
      <c r="U33" s="170"/>
      <c r="V33" s="170"/>
      <c r="W33" s="170"/>
      <c r="X33" s="170"/>
      <c r="Y33" s="170"/>
      <c r="Z33" s="170"/>
    </row>
    <row r="34" spans="14:26" ht="13.5" customHeight="1" x14ac:dyDescent="0.25"/>
    <row r="35" spans="14:26" ht="13.5" customHeight="1" x14ac:dyDescent="0.25"/>
    <row r="36" spans="14:26" ht="13.5" customHeight="1" x14ac:dyDescent="0.25"/>
    <row r="37" spans="14:26" ht="13.5" customHeight="1" x14ac:dyDescent="0.25"/>
  </sheetData>
  <mergeCells count="6">
    <mergeCell ref="B27:C27"/>
    <mergeCell ref="B1:E1"/>
    <mergeCell ref="B3:E3"/>
    <mergeCell ref="G8:J8"/>
    <mergeCell ref="G9:J9"/>
    <mergeCell ref="A25:B25"/>
  </mergeCells>
  <conditionalFormatting sqref="C5 E5">
    <cfRule type="expression" dxfId="47" priority="2" stopIfTrue="1">
      <formula>ISBLANK(C5)</formula>
    </cfRule>
  </conditionalFormatting>
  <conditionalFormatting sqref="A11">
    <cfRule type="expression" dxfId="46" priority="1" stopIfTrue="1">
      <formula>ISBLANK(A11)</formula>
    </cfRule>
  </conditionalFormatting>
  <dataValidations count="1">
    <dataValidation type="date" allowBlank="1" showInputMessage="1" showErrorMessage="1" sqref="C5 E5 A11" xr:uid="{00000000-0002-0000-0700-000000000000}">
      <formula1>NOW()-120</formula1>
      <formula2>NOW()</formula2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45DEF-77D3-4A3D-A2AB-090FF4E7266B}">
  <sheetPr>
    <tabColor theme="0"/>
  </sheetPr>
  <dimension ref="A1:Z38"/>
  <sheetViews>
    <sheetView workbookViewId="0">
      <selection activeCell="A13" sqref="A13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81640625" customWidth="1"/>
    <col min="7" max="7" width="8.453125" customWidth="1"/>
    <col min="8" max="8" width="9" customWidth="1"/>
    <col min="9" max="9" width="11.81640625" bestFit="1" customWidth="1"/>
    <col min="10" max="10" width="3" customWidth="1"/>
    <col min="11" max="11" width="29.81640625" customWidth="1"/>
    <col min="12" max="12" width="50.81640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36.75" customHeight="1" x14ac:dyDescent="0.3">
      <c r="A1" s="242" t="s">
        <v>0</v>
      </c>
      <c r="B1" s="420" t="s">
        <v>1</v>
      </c>
      <c r="C1" s="421"/>
      <c r="D1" s="421"/>
      <c r="E1" s="422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36.75" customHeight="1" x14ac:dyDescent="0.3">
      <c r="A3" s="64" t="s">
        <v>2</v>
      </c>
      <c r="B3" s="420" t="s">
        <v>121</v>
      </c>
      <c r="C3" s="421"/>
      <c r="D3" s="421"/>
      <c r="E3" s="422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36" customHeight="1" x14ac:dyDescent="0.3">
      <c r="A5" s="243" t="s">
        <v>3</v>
      </c>
      <c r="B5" s="244" t="s">
        <v>4</v>
      </c>
      <c r="C5" s="245">
        <v>44846</v>
      </c>
      <c r="D5" s="244" t="s">
        <v>5</v>
      </c>
      <c r="E5" s="245">
        <v>44876</v>
      </c>
      <c r="F5" s="65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410" t="s">
        <v>6</v>
      </c>
      <c r="B8" s="246" t="s">
        <v>7</v>
      </c>
      <c r="C8" s="246" t="s">
        <v>8</v>
      </c>
      <c r="D8" s="246" t="s">
        <v>7</v>
      </c>
      <c r="E8" s="246" t="s">
        <v>9</v>
      </c>
      <c r="F8" s="246" t="s">
        <v>10</v>
      </c>
      <c r="G8" s="423" t="s">
        <v>11</v>
      </c>
      <c r="H8" s="424"/>
      <c r="I8" s="424"/>
      <c r="J8" s="425"/>
      <c r="K8" s="410" t="s">
        <v>12</v>
      </c>
      <c r="L8" s="246" t="s">
        <v>13</v>
      </c>
      <c r="M8" s="247" t="s">
        <v>14</v>
      </c>
      <c r="N8" s="247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29"/>
      <c r="H9" s="430"/>
      <c r="I9" s="430"/>
      <c r="J9" s="431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330" t="s">
        <v>26</v>
      </c>
      <c r="H10" s="330" t="s">
        <v>27</v>
      </c>
      <c r="I10" s="330" t="s">
        <v>28</v>
      </c>
      <c r="J10" s="330"/>
      <c r="K10" s="76" t="s">
        <v>29</v>
      </c>
      <c r="L10" s="77"/>
      <c r="M10" s="78"/>
      <c r="N10" s="79"/>
    </row>
    <row r="11" spans="1:26" ht="0.75" customHeight="1" x14ac:dyDescent="0.25">
      <c r="A11" s="80"/>
      <c r="B11" s="74"/>
      <c r="C11" s="74"/>
      <c r="D11" s="74"/>
      <c r="E11" s="74"/>
      <c r="F11" s="74"/>
      <c r="G11" s="330"/>
      <c r="H11" s="330"/>
      <c r="I11" s="330"/>
      <c r="J11" s="330"/>
      <c r="K11" s="330"/>
      <c r="L11" s="77"/>
      <c r="M11" s="78"/>
      <c r="N11" s="78"/>
    </row>
    <row r="12" spans="1:26" ht="20.149999999999999" customHeight="1" x14ac:dyDescent="0.35">
      <c r="A12" s="308">
        <v>44845</v>
      </c>
      <c r="B12" s="309" t="s">
        <v>38</v>
      </c>
      <c r="C12" s="310">
        <v>153.44</v>
      </c>
      <c r="D12" s="311">
        <v>25.57</v>
      </c>
      <c r="E12" s="310"/>
      <c r="F12" s="311">
        <v>127.87</v>
      </c>
      <c r="G12" s="312">
        <v>260</v>
      </c>
      <c r="H12" s="312">
        <v>4014</v>
      </c>
      <c r="I12" s="312"/>
      <c r="J12" s="252" t="s">
        <v>38</v>
      </c>
      <c r="K12" s="252" t="s">
        <v>268</v>
      </c>
      <c r="L12" s="253" t="s">
        <v>269</v>
      </c>
      <c r="M12" s="253" t="s">
        <v>113</v>
      </c>
      <c r="N12" s="253" t="s">
        <v>116</v>
      </c>
      <c r="P12" t="b">
        <f t="shared" ref="P12:P31" si="0">OR(G12&lt;100,LEN(G12)=2)</f>
        <v>0</v>
      </c>
      <c r="Q12" t="b">
        <f t="shared" ref="Q12:Q31" si="1">OR(H12&lt;1000,LEN(H12)=3)</f>
        <v>0</v>
      </c>
      <c r="R12" t="b">
        <f t="shared" ref="R12:R31" si="2">IF(I12&lt;1000,TRUE)</f>
        <v>1</v>
      </c>
      <c r="S12" t="e">
        <f>OR(#REF!&lt;100000,LEN(#REF!)=5)</f>
        <v>#REF!</v>
      </c>
    </row>
    <row r="13" spans="1:26" ht="20.149999999999999" customHeight="1" x14ac:dyDescent="0.35">
      <c r="A13" s="308">
        <v>44845</v>
      </c>
      <c r="B13" s="309" t="s">
        <v>38</v>
      </c>
      <c r="C13" s="310">
        <v>109.49</v>
      </c>
      <c r="D13" s="311">
        <v>18.25</v>
      </c>
      <c r="E13" s="310"/>
      <c r="F13" s="311">
        <v>91.24</v>
      </c>
      <c r="G13" s="312">
        <v>260</v>
      </c>
      <c r="H13" s="312">
        <v>4014</v>
      </c>
      <c r="I13" s="312"/>
      <c r="J13" s="252" t="s">
        <v>38</v>
      </c>
      <c r="K13" s="252" t="s">
        <v>268</v>
      </c>
      <c r="L13" s="253" t="s">
        <v>270</v>
      </c>
      <c r="M13" s="253" t="s">
        <v>271</v>
      </c>
      <c r="N13" s="253" t="s">
        <v>116</v>
      </c>
      <c r="P13" t="b">
        <f t="shared" si="0"/>
        <v>0</v>
      </c>
      <c r="Q13" t="b">
        <f t="shared" si="1"/>
        <v>0</v>
      </c>
      <c r="R13" t="b">
        <f t="shared" si="2"/>
        <v>1</v>
      </c>
      <c r="S13" t="e">
        <f>OR(#REF!&lt;100000,LEN(#REF!)=5)</f>
        <v>#REF!</v>
      </c>
    </row>
    <row r="14" spans="1:26" ht="20.149999999999999" customHeight="1" x14ac:dyDescent="0.35">
      <c r="A14" s="308"/>
      <c r="B14" s="309"/>
      <c r="C14" s="310"/>
      <c r="D14" s="311"/>
      <c r="E14" s="310"/>
      <c r="F14" s="311"/>
      <c r="G14" s="312"/>
      <c r="H14" s="312"/>
      <c r="I14" s="312"/>
      <c r="J14" s="252" t="s">
        <v>38</v>
      </c>
      <c r="K14" s="252"/>
      <c r="L14" s="313"/>
      <c r="M14" s="253"/>
      <c r="N14" s="253" t="s">
        <v>116</v>
      </c>
      <c r="P14" t="b">
        <f t="shared" si="0"/>
        <v>1</v>
      </c>
      <c r="Q14" t="b">
        <f t="shared" si="1"/>
        <v>1</v>
      </c>
      <c r="R14" t="b">
        <f t="shared" si="2"/>
        <v>1</v>
      </c>
      <c r="S14" t="e">
        <f>OR(#REF!&lt;100000,LEN(#REF!)=5)</f>
        <v>#REF!</v>
      </c>
    </row>
    <row r="15" spans="1:26" ht="20.149999999999999" customHeight="1" x14ac:dyDescent="0.35">
      <c r="A15" s="308"/>
      <c r="B15" s="309"/>
      <c r="C15" s="310"/>
      <c r="D15" s="311"/>
      <c r="E15" s="310"/>
      <c r="F15" s="311"/>
      <c r="G15" s="312"/>
      <c r="H15" s="312"/>
      <c r="I15" s="312"/>
      <c r="J15" s="252" t="s">
        <v>38</v>
      </c>
      <c r="K15" s="252"/>
      <c r="L15" s="253"/>
      <c r="M15" s="253"/>
      <c r="N15" s="253" t="s">
        <v>116</v>
      </c>
      <c r="P15" t="b">
        <f t="shared" si="0"/>
        <v>1</v>
      </c>
      <c r="Q15" t="b">
        <f t="shared" si="1"/>
        <v>1</v>
      </c>
      <c r="R15" t="b">
        <f t="shared" si="2"/>
        <v>1</v>
      </c>
      <c r="S15" t="e">
        <f>OR(#REF!&lt;100000,LEN(#REF!)=5)</f>
        <v>#REF!</v>
      </c>
    </row>
    <row r="16" spans="1:26" ht="20.149999999999999" customHeight="1" x14ac:dyDescent="0.35">
      <c r="A16" s="308"/>
      <c r="B16" s="309"/>
      <c r="C16" s="310"/>
      <c r="D16" s="311"/>
      <c r="E16" s="310"/>
      <c r="F16" s="311"/>
      <c r="G16" s="312"/>
      <c r="H16" s="312"/>
      <c r="I16" s="312"/>
      <c r="J16" s="252" t="s">
        <v>38</v>
      </c>
      <c r="K16" s="252"/>
      <c r="L16" s="253"/>
      <c r="M16" s="253"/>
      <c r="N16" s="253" t="s">
        <v>116</v>
      </c>
      <c r="P16" t="b">
        <f t="shared" si="0"/>
        <v>1</v>
      </c>
      <c r="Q16" t="b">
        <f t="shared" si="1"/>
        <v>1</v>
      </c>
      <c r="R16" t="b">
        <f t="shared" si="2"/>
        <v>1</v>
      </c>
      <c r="S16" t="e">
        <f>OR(#REF!&lt;100000,LEN(#REF!)=5)</f>
        <v>#REF!</v>
      </c>
    </row>
    <row r="17" spans="1:19" ht="20.149999999999999" customHeight="1" x14ac:dyDescent="0.35">
      <c r="A17" s="308"/>
      <c r="B17" s="309"/>
      <c r="C17" s="310"/>
      <c r="D17" s="311"/>
      <c r="E17" s="310"/>
      <c r="F17" s="311"/>
      <c r="G17" s="312"/>
      <c r="H17" s="312"/>
      <c r="I17" s="312"/>
      <c r="J17" s="252" t="s">
        <v>38</v>
      </c>
      <c r="K17" s="252"/>
      <c r="L17" s="253"/>
      <c r="M17" s="253"/>
      <c r="N17" s="253" t="s">
        <v>116</v>
      </c>
      <c r="P17" t="b">
        <f t="shared" si="0"/>
        <v>1</v>
      </c>
      <c r="Q17" t="b">
        <f t="shared" si="1"/>
        <v>1</v>
      </c>
      <c r="R17" t="b">
        <f t="shared" si="2"/>
        <v>1</v>
      </c>
      <c r="S17" t="e">
        <f>OR(#REF!&lt;100000,LEN(#REF!)=5)</f>
        <v>#REF!</v>
      </c>
    </row>
    <row r="18" spans="1:19" ht="20.149999999999999" customHeight="1" x14ac:dyDescent="0.35">
      <c r="A18" s="308"/>
      <c r="B18" s="309"/>
      <c r="C18" s="310"/>
      <c r="D18" s="311"/>
      <c r="E18" s="310"/>
      <c r="F18" s="311"/>
      <c r="G18" s="312"/>
      <c r="H18" s="312"/>
      <c r="I18" s="312"/>
      <c r="J18" s="252" t="s">
        <v>38</v>
      </c>
      <c r="K18" s="252"/>
      <c r="L18" s="253"/>
      <c r="M18" s="314"/>
      <c r="N18" s="253" t="s">
        <v>116</v>
      </c>
      <c r="P18" t="b">
        <f t="shared" si="0"/>
        <v>1</v>
      </c>
      <c r="Q18" t="b">
        <f t="shared" si="1"/>
        <v>1</v>
      </c>
      <c r="R18" t="b">
        <f t="shared" si="2"/>
        <v>1</v>
      </c>
      <c r="S18" t="e">
        <f>OR(#REF!&lt;100000,LEN(#REF!)=5)</f>
        <v>#REF!</v>
      </c>
    </row>
    <row r="19" spans="1:19" ht="20.149999999999999" customHeight="1" x14ac:dyDescent="0.35">
      <c r="A19" s="308"/>
      <c r="B19" s="309"/>
      <c r="C19" s="310"/>
      <c r="D19" s="311"/>
      <c r="E19" s="310"/>
      <c r="F19" s="311"/>
      <c r="G19" s="312"/>
      <c r="H19" s="312"/>
      <c r="I19" s="312"/>
      <c r="J19" s="252" t="s">
        <v>38</v>
      </c>
      <c r="K19" s="252"/>
      <c r="L19" s="253"/>
      <c r="M19" s="253"/>
      <c r="N19" s="253"/>
      <c r="P19" t="b">
        <f t="shared" si="0"/>
        <v>1</v>
      </c>
      <c r="Q19" t="b">
        <f t="shared" si="1"/>
        <v>1</v>
      </c>
      <c r="R19" t="b">
        <f t="shared" si="2"/>
        <v>1</v>
      </c>
      <c r="S19" t="e">
        <f>OR(#REF!&lt;100000,LEN(#REF!)=5)</f>
        <v>#REF!</v>
      </c>
    </row>
    <row r="20" spans="1:19" ht="20.149999999999999" customHeight="1" x14ac:dyDescent="0.35">
      <c r="A20" s="308"/>
      <c r="B20" s="309"/>
      <c r="C20" s="310"/>
      <c r="D20" s="311"/>
      <c r="E20" s="310"/>
      <c r="F20" s="311"/>
      <c r="G20" s="312"/>
      <c r="H20" s="312"/>
      <c r="I20" s="312"/>
      <c r="J20" s="252" t="s">
        <v>38</v>
      </c>
      <c r="K20" s="252"/>
      <c r="L20" s="253"/>
      <c r="M20" s="253"/>
      <c r="N20" s="253"/>
      <c r="P20" t="b">
        <f t="shared" si="0"/>
        <v>1</v>
      </c>
      <c r="Q20" t="b">
        <f t="shared" si="1"/>
        <v>1</v>
      </c>
      <c r="R20" t="b">
        <f t="shared" si="2"/>
        <v>1</v>
      </c>
      <c r="S20" t="e">
        <f>OR(#REF!&lt;100000,LEN(#REF!)=5)</f>
        <v>#REF!</v>
      </c>
    </row>
    <row r="21" spans="1:19" ht="20.149999999999999" customHeight="1" x14ac:dyDescent="0.35">
      <c r="A21" s="308"/>
      <c r="B21" s="309"/>
      <c r="C21" s="310"/>
      <c r="D21" s="311"/>
      <c r="E21" s="310"/>
      <c r="F21" s="311"/>
      <c r="G21" s="312"/>
      <c r="H21" s="312"/>
      <c r="I21" s="312"/>
      <c r="J21" s="252" t="s">
        <v>38</v>
      </c>
      <c r="K21" s="252"/>
      <c r="L21" s="253"/>
      <c r="M21" s="253"/>
      <c r="N21" s="253"/>
      <c r="P21" t="b">
        <f t="shared" si="0"/>
        <v>1</v>
      </c>
      <c r="Q21" t="b">
        <f t="shared" si="1"/>
        <v>1</v>
      </c>
      <c r="R21" t="b">
        <f t="shared" si="2"/>
        <v>1</v>
      </c>
      <c r="S21" t="e">
        <f>OR(#REF!&lt;100000,LEN(#REF!)=5)</f>
        <v>#REF!</v>
      </c>
    </row>
    <row r="22" spans="1:19" ht="20.149999999999999" customHeight="1" x14ac:dyDescent="0.35">
      <c r="A22" s="308"/>
      <c r="B22" s="309"/>
      <c r="C22" s="310"/>
      <c r="D22" s="311"/>
      <c r="E22" s="310"/>
      <c r="F22" s="311"/>
      <c r="G22" s="312"/>
      <c r="H22" s="312"/>
      <c r="I22" s="312"/>
      <c r="J22" s="252" t="s">
        <v>38</v>
      </c>
      <c r="K22" s="252"/>
      <c r="L22" s="253"/>
      <c r="M22" s="253"/>
      <c r="N22" s="253"/>
      <c r="P22" t="b">
        <f t="shared" si="0"/>
        <v>1</v>
      </c>
      <c r="Q22" t="b">
        <f t="shared" si="1"/>
        <v>1</v>
      </c>
      <c r="R22" t="b">
        <f t="shared" si="2"/>
        <v>1</v>
      </c>
      <c r="S22" t="e">
        <f>OR(#REF!&lt;100000,LEN(#REF!)=5)</f>
        <v>#REF!</v>
      </c>
    </row>
    <row r="23" spans="1:19" ht="20.149999999999999" customHeight="1" x14ac:dyDescent="0.35">
      <c r="A23" s="308"/>
      <c r="B23" s="309"/>
      <c r="C23" s="310"/>
      <c r="D23" s="311"/>
      <c r="E23" s="315"/>
      <c r="F23" s="311"/>
      <c r="G23" s="312"/>
      <c r="H23" s="312"/>
      <c r="I23" s="312"/>
      <c r="J23" s="252" t="s">
        <v>38</v>
      </c>
      <c r="K23" s="252"/>
      <c r="L23" s="253"/>
      <c r="M23" s="253"/>
      <c r="N23" s="253"/>
      <c r="P23" t="b">
        <f t="shared" si="0"/>
        <v>1</v>
      </c>
      <c r="Q23" t="b">
        <f t="shared" si="1"/>
        <v>1</v>
      </c>
      <c r="R23" t="b">
        <f t="shared" si="2"/>
        <v>1</v>
      </c>
      <c r="S23" t="e">
        <f>OR(#REF!&lt;100000,LEN(#REF!)=5)</f>
        <v>#REF!</v>
      </c>
    </row>
    <row r="24" spans="1:19" ht="20.149999999999999" customHeight="1" x14ac:dyDescent="0.35">
      <c r="A24" s="308"/>
      <c r="B24" s="309"/>
      <c r="C24" s="310"/>
      <c r="D24" s="311"/>
      <c r="E24" s="310"/>
      <c r="F24" s="311"/>
      <c r="G24" s="312"/>
      <c r="H24" s="312"/>
      <c r="I24" s="312"/>
      <c r="J24" s="252" t="s">
        <v>38</v>
      </c>
      <c r="K24" s="252"/>
      <c r="L24" s="253"/>
      <c r="M24" s="253"/>
      <c r="N24" s="253"/>
      <c r="P24" t="b">
        <f t="shared" si="0"/>
        <v>1</v>
      </c>
      <c r="Q24" t="b">
        <f t="shared" si="1"/>
        <v>1</v>
      </c>
      <c r="R24" t="b">
        <f t="shared" si="2"/>
        <v>1</v>
      </c>
      <c r="S24" t="e">
        <f>OR(#REF!&lt;100000,LEN(#REF!)=5)</f>
        <v>#REF!</v>
      </c>
    </row>
    <row r="25" spans="1:19" ht="20.149999999999999" customHeight="1" x14ac:dyDescent="0.35">
      <c r="A25" s="308"/>
      <c r="B25" s="309"/>
      <c r="C25" s="310"/>
      <c r="D25" s="311"/>
      <c r="E25" s="310"/>
      <c r="F25" s="311"/>
      <c r="G25" s="312"/>
      <c r="H25" s="312"/>
      <c r="I25" s="312"/>
      <c r="J25" s="252" t="s">
        <v>38</v>
      </c>
      <c r="K25" s="252"/>
      <c r="L25" s="253"/>
      <c r="M25" s="253"/>
      <c r="N25" s="253"/>
      <c r="P25" t="b">
        <f t="shared" si="0"/>
        <v>1</v>
      </c>
      <c r="Q25" t="b">
        <f t="shared" si="1"/>
        <v>1</v>
      </c>
      <c r="R25" t="b">
        <f t="shared" si="2"/>
        <v>1</v>
      </c>
      <c r="S25" t="e">
        <f>OR(#REF!&lt;100000,LEN(#REF!)=5)</f>
        <v>#REF!</v>
      </c>
    </row>
    <row r="26" spans="1:19" ht="20.149999999999999" customHeight="1" x14ac:dyDescent="0.35">
      <c r="A26" s="308"/>
      <c r="B26" s="309"/>
      <c r="C26" s="310"/>
      <c r="D26" s="311"/>
      <c r="E26" s="310"/>
      <c r="F26" s="311"/>
      <c r="G26" s="312"/>
      <c r="H26" s="312"/>
      <c r="I26" s="312"/>
      <c r="J26" s="252" t="s">
        <v>38</v>
      </c>
      <c r="K26" s="252"/>
      <c r="L26" s="253"/>
      <c r="M26" s="253"/>
      <c r="N26" s="253"/>
      <c r="P26" t="b">
        <f t="shared" si="0"/>
        <v>1</v>
      </c>
      <c r="Q26" t="b">
        <f t="shared" si="1"/>
        <v>1</v>
      </c>
      <c r="R26" t="b">
        <f t="shared" si="2"/>
        <v>1</v>
      </c>
      <c r="S26" t="e">
        <f>OR(#REF!&lt;100000,LEN(#REF!)=5)</f>
        <v>#REF!</v>
      </c>
    </row>
    <row r="27" spans="1:19" ht="20.149999999999999" customHeight="1" x14ac:dyDescent="0.35">
      <c r="A27" s="308"/>
      <c r="B27" s="309"/>
      <c r="C27" s="310"/>
      <c r="D27" s="311"/>
      <c r="E27" s="310"/>
      <c r="F27" s="311"/>
      <c r="G27" s="312"/>
      <c r="H27" s="312"/>
      <c r="I27" s="312"/>
      <c r="J27" s="252" t="s">
        <v>38</v>
      </c>
      <c r="K27" s="252"/>
      <c r="L27" s="253"/>
      <c r="M27" s="253"/>
      <c r="N27" s="253"/>
      <c r="P27" t="b">
        <f t="shared" si="0"/>
        <v>1</v>
      </c>
      <c r="Q27" t="b">
        <f t="shared" si="1"/>
        <v>1</v>
      </c>
      <c r="R27" t="b">
        <f t="shared" si="2"/>
        <v>1</v>
      </c>
      <c r="S27" t="e">
        <f>OR(#REF!&lt;100000,LEN(#REF!)=5)</f>
        <v>#REF!</v>
      </c>
    </row>
    <row r="28" spans="1:19" ht="20.149999999999999" customHeight="1" x14ac:dyDescent="0.35">
      <c r="A28" s="308"/>
      <c r="B28" s="309"/>
      <c r="C28" s="310"/>
      <c r="D28" s="311"/>
      <c r="E28" s="310"/>
      <c r="F28" s="311"/>
      <c r="G28" s="312"/>
      <c r="H28" s="312"/>
      <c r="I28" s="312"/>
      <c r="J28" s="252" t="s">
        <v>38</v>
      </c>
      <c r="K28" s="252"/>
      <c r="L28" s="253"/>
      <c r="M28" s="253"/>
      <c r="N28" s="253"/>
      <c r="P28" t="b">
        <f t="shared" si="0"/>
        <v>1</v>
      </c>
      <c r="Q28" t="b">
        <f t="shared" si="1"/>
        <v>1</v>
      </c>
      <c r="R28" t="b">
        <f t="shared" si="2"/>
        <v>1</v>
      </c>
      <c r="S28" t="e">
        <f>OR(#REF!&lt;100000,LEN(#REF!)=5)</f>
        <v>#REF!</v>
      </c>
    </row>
    <row r="29" spans="1:19" ht="20.149999999999999" customHeight="1" x14ac:dyDescent="0.35">
      <c r="A29" s="308"/>
      <c r="B29" s="309"/>
      <c r="C29" s="310"/>
      <c r="D29" s="311"/>
      <c r="E29" s="310"/>
      <c r="F29" s="311"/>
      <c r="G29" s="312"/>
      <c r="H29" s="312"/>
      <c r="I29" s="312"/>
      <c r="J29" s="252" t="s">
        <v>38</v>
      </c>
      <c r="K29" s="252"/>
      <c r="L29" s="253"/>
      <c r="M29" s="253"/>
      <c r="N29" s="253"/>
      <c r="P29" t="b">
        <f t="shared" si="0"/>
        <v>1</v>
      </c>
      <c r="Q29" t="b">
        <f t="shared" si="1"/>
        <v>1</v>
      </c>
      <c r="R29" t="b">
        <f t="shared" si="2"/>
        <v>1</v>
      </c>
      <c r="S29" t="e">
        <f>OR(#REF!&lt;100000,LEN(#REF!)=5)</f>
        <v>#REF!</v>
      </c>
    </row>
    <row r="30" spans="1:19" ht="20.149999999999999" customHeight="1" x14ac:dyDescent="0.35">
      <c r="A30" s="308"/>
      <c r="B30" s="309"/>
      <c r="C30" s="310"/>
      <c r="D30" s="311"/>
      <c r="E30" s="310"/>
      <c r="F30" s="311"/>
      <c r="G30" s="312"/>
      <c r="H30" s="312"/>
      <c r="I30" s="312"/>
      <c r="J30" s="252" t="s">
        <v>38</v>
      </c>
      <c r="K30" s="252"/>
      <c r="L30" s="253"/>
      <c r="M30" s="253"/>
      <c r="N30" s="253"/>
      <c r="P30" t="b">
        <f t="shared" si="0"/>
        <v>1</v>
      </c>
      <c r="Q30" t="b">
        <f t="shared" si="1"/>
        <v>1</v>
      </c>
      <c r="R30" t="b">
        <f t="shared" si="2"/>
        <v>1</v>
      </c>
      <c r="S30" t="e">
        <f>OR(#REF!&lt;100000,LEN(#REF!)=5)</f>
        <v>#REF!</v>
      </c>
    </row>
    <row r="31" spans="1:19" ht="20.149999999999999" customHeight="1" x14ac:dyDescent="0.35">
      <c r="A31" s="316"/>
      <c r="B31" s="309"/>
      <c r="C31" s="417"/>
      <c r="D31" s="418" t="str">
        <f t="shared" ref="D31" si="3">IF(B31="S",IF(ISBLANK(E31),ROUND(C31*0.2/1.2,2),E31),"")</f>
        <v/>
      </c>
      <c r="E31" s="417"/>
      <c r="F31" s="418" t="s">
        <v>116</v>
      </c>
      <c r="G31" s="312" t="s">
        <v>116</v>
      </c>
      <c r="H31" s="312" t="s">
        <v>116</v>
      </c>
      <c r="I31" s="312" t="s">
        <v>116</v>
      </c>
      <c r="J31" s="252" t="s">
        <v>38</v>
      </c>
      <c r="K31" s="252"/>
      <c r="L31" s="253"/>
      <c r="M31" s="253"/>
      <c r="N31" s="253"/>
      <c r="P31" t="b">
        <f t="shared" si="0"/>
        <v>0</v>
      </c>
      <c r="Q31" t="b">
        <f t="shared" si="1"/>
        <v>0</v>
      </c>
      <c r="R31" t="b">
        <f t="shared" si="2"/>
        <v>0</v>
      </c>
      <c r="S31" t="e">
        <f>OR(#REF!&lt;100000,LEN(#REF!)=5)</f>
        <v>#REF!</v>
      </c>
    </row>
    <row r="32" spans="1:19" ht="20.149999999999999" customHeight="1" thickBot="1" x14ac:dyDescent="0.4">
      <c r="A32" s="454" t="s">
        <v>33</v>
      </c>
      <c r="B32" s="455"/>
      <c r="C32" s="419">
        <f>SUM(C12:C31)</f>
        <v>262.93</v>
      </c>
      <c r="D32" s="419">
        <f>SUM(D12:D31)</f>
        <v>43.82</v>
      </c>
      <c r="E32" s="419"/>
      <c r="F32" s="419">
        <f>SUM(F12:F31)</f>
        <v>219.11</v>
      </c>
      <c r="G32" s="317"/>
      <c r="H32" s="317"/>
      <c r="I32" s="317"/>
      <c r="J32" s="318"/>
      <c r="K32" s="318"/>
      <c r="L32" s="319"/>
      <c r="M32" s="320"/>
      <c r="N32" s="321"/>
    </row>
    <row r="34" spans="2:3" ht="13" x14ac:dyDescent="0.3">
      <c r="B34" s="423" t="s">
        <v>34</v>
      </c>
      <c r="C34" s="425"/>
    </row>
    <row r="35" spans="2:3" x14ac:dyDescent="0.25">
      <c r="B35" s="90" t="s">
        <v>35</v>
      </c>
      <c r="C35" s="91" t="s">
        <v>36</v>
      </c>
    </row>
    <row r="36" spans="2:3" x14ac:dyDescent="0.25">
      <c r="B36" s="90" t="s">
        <v>30</v>
      </c>
      <c r="C36" s="91" t="s">
        <v>37</v>
      </c>
    </row>
    <row r="37" spans="2:3" x14ac:dyDescent="0.25">
      <c r="B37" s="90" t="s">
        <v>38</v>
      </c>
      <c r="C37" s="91" t="s">
        <v>39</v>
      </c>
    </row>
    <row r="38" spans="2:3" x14ac:dyDescent="0.25">
      <c r="B38" s="78" t="s">
        <v>32</v>
      </c>
      <c r="C38" s="92" t="s">
        <v>40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45" priority="4" stopIfTrue="1">
      <formula>SUM($P12:$T12)&gt;0</formula>
    </cfRule>
  </conditionalFormatting>
  <conditionalFormatting sqref="E5 C12:C31 C5 B1:E1 B3:E3">
    <cfRule type="expression" dxfId="44" priority="5" stopIfTrue="1">
      <formula>ISBLANK(B1)</formula>
    </cfRule>
  </conditionalFormatting>
  <conditionalFormatting sqref="L12:N12 L19:N31 L15:N17 M14:N14">
    <cfRule type="expression" dxfId="43" priority="6" stopIfTrue="1">
      <formula>AND(NOT(ISBLANK($C12)),ISBLANK(L12))</formula>
    </cfRule>
  </conditionalFormatting>
  <conditionalFormatting sqref="B12:B31">
    <cfRule type="expression" dxfId="42" priority="7" stopIfTrue="1">
      <formula>AND(NOT(ISBLANK(C12)),ISBLANK(B12))</formula>
    </cfRule>
  </conditionalFormatting>
  <conditionalFormatting sqref="A12:A31">
    <cfRule type="expression" dxfId="41" priority="8" stopIfTrue="1">
      <formula>AND(NOT(ISBLANK(C12)),ISBLANK(A12))</formula>
    </cfRule>
  </conditionalFormatting>
  <conditionalFormatting sqref="E12:E21 E24:E31">
    <cfRule type="expression" dxfId="40" priority="9" stopIfTrue="1">
      <formula>AND(NOT(ISBLANK(C12)),ISBLANK(E12),B12="S")</formula>
    </cfRule>
  </conditionalFormatting>
  <conditionalFormatting sqref="M13:N13">
    <cfRule type="expression" dxfId="39" priority="10" stopIfTrue="1">
      <formula>AND(NOT(ISBLANK($C18)),ISBLANK(M13))</formula>
    </cfRule>
  </conditionalFormatting>
  <conditionalFormatting sqref="N18">
    <cfRule type="expression" dxfId="38" priority="2" stopIfTrue="1">
      <formula>AND(NOT(ISBLANK($C18)),ISBLANK(N18))</formula>
    </cfRule>
  </conditionalFormatting>
  <conditionalFormatting sqref="L18">
    <cfRule type="expression" dxfId="37" priority="1" stopIfTrue="1">
      <formula>AND(NOT(ISBLANK($C18)),ISBLANK(L18))</formula>
    </cfRule>
  </conditionalFormatting>
  <conditionalFormatting sqref="E22">
    <cfRule type="expression" dxfId="36" priority="11" stopIfTrue="1">
      <formula>AND(NOT(ISBLANK(C23)),ISBLANK(E22),B23="S")</formula>
    </cfRule>
  </conditionalFormatting>
  <conditionalFormatting sqref="L13">
    <cfRule type="expression" dxfId="35" priority="12" stopIfTrue="1">
      <formula>AND(NOT(ISBLANK($C14)),ISBLANK(L13))</formula>
    </cfRule>
  </conditionalFormatting>
  <dataValidations count="4">
    <dataValidation type="list" allowBlank="1" showInputMessage="1" showErrorMessage="1" sqref="B1:E1" xr:uid="{46C7EB19-E135-4E7E-9C3D-D59F24E462E7}">
      <formula1>"BARCLAYCARD,CORPORATE CARD"</formula1>
    </dataValidation>
    <dataValidation type="date" allowBlank="1" showInputMessage="1" showErrorMessage="1" sqref="E5" xr:uid="{24015750-D7C7-49D2-857D-8EB049519365}">
      <formula1>C5+1</formula1>
      <formula2>NOW()</formula2>
    </dataValidation>
    <dataValidation type="date" allowBlank="1" showInputMessage="1" showErrorMessage="1" sqref="C5" xr:uid="{9BD2D7B0-D9B6-47A3-A1EB-30D96B3C899C}">
      <formula1>NOW()-120</formula1>
      <formula2>NOW()</formula2>
    </dataValidation>
    <dataValidation type="list" allowBlank="1" showInputMessage="1" showErrorMessage="1" sqref="B12:B31" xr:uid="{68E86596-5892-4A08-9632-B3B4BD861F3D}">
      <formula1>$B$35:$B$38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Z37"/>
  <sheetViews>
    <sheetView workbookViewId="0">
      <selection activeCell="C4" sqref="C4"/>
    </sheetView>
  </sheetViews>
  <sheetFormatPr defaultColWidth="9.1796875" defaultRowHeight="12.5" outlineLevelCol="1" x14ac:dyDescent="0.25"/>
  <cols>
    <col min="1" max="1" width="10.1796875" bestFit="1" customWidth="1"/>
    <col min="2" max="2" width="11.81640625" bestFit="1" customWidth="1"/>
    <col min="3" max="3" width="10.453125" customWidth="1"/>
    <col min="4" max="7" width="15.7265625" customWidth="1"/>
    <col min="8" max="8" width="8.453125" customWidth="1"/>
    <col min="9" max="9" width="9" customWidth="1"/>
    <col min="10" max="10" width="11.7265625" bestFit="1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36.75" customHeight="1" x14ac:dyDescent="0.3">
      <c r="B1" s="242" t="s">
        <v>0</v>
      </c>
      <c r="C1" s="420" t="s">
        <v>1</v>
      </c>
      <c r="D1" s="421"/>
      <c r="E1" s="421"/>
      <c r="F1" s="422"/>
      <c r="G1" s="59"/>
      <c r="H1" s="59"/>
      <c r="I1" s="59"/>
      <c r="J1" s="59"/>
      <c r="K1" s="59"/>
      <c r="L1" s="60"/>
      <c r="M1" s="60"/>
      <c r="N1" s="61"/>
    </row>
    <row r="2" spans="1:26" x14ac:dyDescent="0.25">
      <c r="B2" s="62"/>
      <c r="N2" s="63"/>
    </row>
    <row r="3" spans="1:26" ht="36.75" customHeight="1" x14ac:dyDescent="0.3">
      <c r="B3" s="64" t="s">
        <v>2</v>
      </c>
      <c r="C3" s="420" t="s">
        <v>94</v>
      </c>
      <c r="D3" s="421"/>
      <c r="E3" s="421"/>
      <c r="F3" s="422"/>
      <c r="G3" s="65"/>
      <c r="H3" s="65"/>
      <c r="I3" s="65"/>
      <c r="J3" s="65"/>
      <c r="K3" s="65"/>
      <c r="N3" s="63"/>
    </row>
    <row r="4" spans="1:26" x14ac:dyDescent="0.25">
      <c r="B4" s="62"/>
      <c r="N4" s="63"/>
    </row>
    <row r="5" spans="1:26" ht="36" customHeight="1" x14ac:dyDescent="0.3">
      <c r="B5" s="243" t="s">
        <v>3</v>
      </c>
      <c r="C5" s="244" t="s">
        <v>4</v>
      </c>
      <c r="D5" s="245">
        <v>44846</v>
      </c>
      <c r="E5" s="244" t="s">
        <v>5</v>
      </c>
      <c r="F5" s="245">
        <v>44876</v>
      </c>
      <c r="G5" s="65"/>
      <c r="H5" s="66"/>
      <c r="I5" s="67"/>
      <c r="J5" s="67"/>
      <c r="K5" s="67"/>
      <c r="N5" s="63"/>
    </row>
    <row r="6" spans="1:26" x14ac:dyDescent="0.25">
      <c r="B6" s="62"/>
      <c r="N6" s="63"/>
    </row>
    <row r="7" spans="1:26" x14ac:dyDescent="0.25">
      <c r="B7" s="62"/>
      <c r="N7" s="63"/>
    </row>
    <row r="8" spans="1:26" ht="13" x14ac:dyDescent="0.3">
      <c r="A8" s="403" t="s">
        <v>252</v>
      </c>
      <c r="B8" s="411" t="s">
        <v>6</v>
      </c>
      <c r="C8" s="246" t="s">
        <v>7</v>
      </c>
      <c r="D8" s="246" t="s">
        <v>8</v>
      </c>
      <c r="E8" s="246" t="s">
        <v>7</v>
      </c>
      <c r="F8" s="246" t="s">
        <v>9</v>
      </c>
      <c r="G8" s="246" t="s">
        <v>10</v>
      </c>
      <c r="H8" s="423" t="s">
        <v>11</v>
      </c>
      <c r="I8" s="424"/>
      <c r="J8" s="424"/>
      <c r="K8" s="246" t="s">
        <v>12</v>
      </c>
      <c r="L8" s="246" t="s">
        <v>13</v>
      </c>
      <c r="M8" s="247" t="s">
        <v>14</v>
      </c>
      <c r="N8" s="247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404" t="s">
        <v>253</v>
      </c>
      <c r="B9" s="69" t="s">
        <v>16</v>
      </c>
      <c r="C9" s="70" t="s">
        <v>17</v>
      </c>
      <c r="D9" s="70" t="s">
        <v>18</v>
      </c>
      <c r="E9" s="70" t="s">
        <v>18</v>
      </c>
      <c r="F9" s="70" t="s">
        <v>19</v>
      </c>
      <c r="G9" s="70" t="s">
        <v>18</v>
      </c>
      <c r="H9" s="429"/>
      <c r="I9" s="430"/>
      <c r="J9" s="430"/>
      <c r="K9" s="70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405"/>
      <c r="B10" s="73" t="s">
        <v>23</v>
      </c>
      <c r="C10" s="74" t="s">
        <v>24</v>
      </c>
      <c r="D10" s="74" t="s">
        <v>25</v>
      </c>
      <c r="E10" s="74" t="s">
        <v>25</v>
      </c>
      <c r="F10" s="74" t="s">
        <v>25</v>
      </c>
      <c r="G10" s="74" t="s">
        <v>25</v>
      </c>
      <c r="H10" s="75" t="s">
        <v>26</v>
      </c>
      <c r="I10" s="75" t="s">
        <v>27</v>
      </c>
      <c r="J10" s="140" t="s">
        <v>28</v>
      </c>
      <c r="K10" s="76" t="s">
        <v>29</v>
      </c>
      <c r="L10" s="77"/>
      <c r="M10" s="78"/>
      <c r="N10" s="79"/>
    </row>
    <row r="11" spans="1:26" ht="0.75" customHeight="1" x14ac:dyDescent="0.25">
      <c r="B11" s="80"/>
      <c r="C11" s="74"/>
      <c r="D11" s="74"/>
      <c r="E11" s="74"/>
      <c r="F11" s="74"/>
      <c r="G11" s="74"/>
      <c r="H11" s="141"/>
      <c r="I11" s="141"/>
      <c r="J11" s="141"/>
      <c r="K11" s="75"/>
      <c r="L11" s="77"/>
      <c r="M11" s="78"/>
      <c r="N11" s="78"/>
    </row>
    <row r="12" spans="1:26" s="94" customFormat="1" ht="20.149999999999999" customHeight="1" x14ac:dyDescent="0.35">
      <c r="A12" s="406">
        <v>1</v>
      </c>
      <c r="B12" s="97">
        <v>44855</v>
      </c>
      <c r="C12" s="302" t="s">
        <v>38</v>
      </c>
      <c r="D12" s="298">
        <v>90.52</v>
      </c>
      <c r="E12" s="407">
        <v>15.1</v>
      </c>
      <c r="F12" s="303"/>
      <c r="G12" s="301">
        <f>D12-E12</f>
        <v>75.42</v>
      </c>
      <c r="H12" s="96">
        <v>114</v>
      </c>
      <c r="I12" s="259">
        <v>4020</v>
      </c>
      <c r="J12" s="95"/>
      <c r="K12" s="299" t="s">
        <v>94</v>
      </c>
      <c r="L12" s="300" t="s">
        <v>254</v>
      </c>
      <c r="M12" s="300" t="s">
        <v>31</v>
      </c>
      <c r="N12" s="300" t="s">
        <v>255</v>
      </c>
      <c r="P12" s="94" t="b">
        <f t="shared" ref="P12:P30" si="0">OR(H12&lt;100,LEN(H12)=2)</f>
        <v>0</v>
      </c>
      <c r="Q12" s="94" t="b">
        <f t="shared" ref="Q12:Q30" si="1">OR(I12&lt;1000,LEN(I12)=3)</f>
        <v>0</v>
      </c>
      <c r="R12" s="94" t="b">
        <f t="shared" ref="R12:R30" si="2">IF(J12&lt;1000,TRUE)</f>
        <v>1</v>
      </c>
      <c r="S12" s="94" t="e">
        <f>OR(#REF!&lt;100000,LEN(#REF!)=5)</f>
        <v>#REF!</v>
      </c>
    </row>
    <row r="13" spans="1:26" s="94" customFormat="1" ht="20.149999999999999" customHeight="1" x14ac:dyDescent="0.35">
      <c r="A13" s="406">
        <v>2</v>
      </c>
      <c r="B13" s="97">
        <v>44861</v>
      </c>
      <c r="C13" s="302" t="s">
        <v>38</v>
      </c>
      <c r="D13" s="298">
        <v>92.8</v>
      </c>
      <c r="E13" s="407">
        <v>15.47</v>
      </c>
      <c r="F13" s="303"/>
      <c r="G13" s="301">
        <f t="shared" ref="G13:G16" si="3">D13-E13</f>
        <v>77.33</v>
      </c>
      <c r="H13" s="96">
        <v>114</v>
      </c>
      <c r="I13" s="259">
        <v>4020</v>
      </c>
      <c r="J13" s="95"/>
      <c r="K13" s="299" t="s">
        <v>94</v>
      </c>
      <c r="L13" s="300" t="s">
        <v>254</v>
      </c>
      <c r="M13" s="300" t="s">
        <v>256</v>
      </c>
      <c r="N13" s="300" t="s">
        <v>255</v>
      </c>
    </row>
    <row r="14" spans="1:26" s="94" customFormat="1" ht="20.149999999999999" customHeight="1" x14ac:dyDescent="0.35">
      <c r="A14" s="406">
        <v>3</v>
      </c>
      <c r="B14" s="97">
        <v>44861</v>
      </c>
      <c r="C14" s="302" t="s">
        <v>38</v>
      </c>
      <c r="D14" s="298">
        <v>17.82</v>
      </c>
      <c r="E14" s="407">
        <v>2.98</v>
      </c>
      <c r="F14" s="303"/>
      <c r="G14" s="301">
        <f t="shared" si="3"/>
        <v>14.84</v>
      </c>
      <c r="H14" s="96">
        <v>110</v>
      </c>
      <c r="I14" s="259">
        <v>2001</v>
      </c>
      <c r="J14" s="95"/>
      <c r="K14" s="299" t="s">
        <v>94</v>
      </c>
      <c r="L14" s="300" t="s">
        <v>257</v>
      </c>
      <c r="M14" s="300" t="s">
        <v>31</v>
      </c>
      <c r="N14" s="300" t="s">
        <v>255</v>
      </c>
      <c r="P14" s="94" t="b">
        <f t="shared" si="0"/>
        <v>0</v>
      </c>
      <c r="Q14" s="94" t="b">
        <f t="shared" si="1"/>
        <v>0</v>
      </c>
      <c r="R14" s="94" t="b">
        <f t="shared" si="2"/>
        <v>1</v>
      </c>
      <c r="S14" s="94" t="e">
        <f>OR(#REF!&lt;100000,LEN(#REF!)=5)</f>
        <v>#REF!</v>
      </c>
    </row>
    <row r="15" spans="1:26" s="94" customFormat="1" ht="20.149999999999999" customHeight="1" x14ac:dyDescent="0.35">
      <c r="A15" s="406">
        <v>4</v>
      </c>
      <c r="B15" s="97">
        <v>44866</v>
      </c>
      <c r="C15" s="302" t="s">
        <v>30</v>
      </c>
      <c r="D15" s="303">
        <v>16.989999999999998</v>
      </c>
      <c r="E15" s="304"/>
      <c r="F15" s="303"/>
      <c r="G15" s="301">
        <f t="shared" si="3"/>
        <v>16.989999999999998</v>
      </c>
      <c r="H15" s="96">
        <v>110</v>
      </c>
      <c r="I15" s="259">
        <v>4400</v>
      </c>
      <c r="J15" s="95" t="s">
        <v>107</v>
      </c>
      <c r="K15" s="299" t="s">
        <v>94</v>
      </c>
      <c r="L15" s="300" t="s">
        <v>258</v>
      </c>
      <c r="M15" s="300" t="s">
        <v>108</v>
      </c>
      <c r="N15" s="300" t="s">
        <v>109</v>
      </c>
      <c r="P15" s="94" t="b">
        <f t="shared" si="0"/>
        <v>0</v>
      </c>
      <c r="Q15" s="94" t="b">
        <f t="shared" si="1"/>
        <v>0</v>
      </c>
      <c r="R15" s="94" t="b">
        <f t="shared" si="2"/>
        <v>0</v>
      </c>
      <c r="S15" s="94" t="e">
        <f>OR(#REF!&lt;100000,LEN(#REF!)=5)</f>
        <v>#REF!</v>
      </c>
    </row>
    <row r="16" spans="1:26" s="94" customFormat="1" ht="20.149999999999999" customHeight="1" x14ac:dyDescent="0.35">
      <c r="A16" s="406">
        <v>5</v>
      </c>
      <c r="B16" s="97">
        <v>44868</v>
      </c>
      <c r="C16" s="302" t="s">
        <v>38</v>
      </c>
      <c r="D16" s="303">
        <v>38.03</v>
      </c>
      <c r="E16" s="304">
        <v>6.34</v>
      </c>
      <c r="F16" s="94">
        <f>SUM(F11:F15)</f>
        <v>0</v>
      </c>
      <c r="G16" s="301">
        <f t="shared" si="3"/>
        <v>31.69</v>
      </c>
      <c r="H16" s="96">
        <v>114</v>
      </c>
      <c r="I16" s="259">
        <v>4020</v>
      </c>
      <c r="J16" s="95"/>
      <c r="K16" s="299" t="s">
        <v>94</v>
      </c>
      <c r="L16" s="300" t="s">
        <v>254</v>
      </c>
      <c r="M16" s="300" t="s">
        <v>31</v>
      </c>
      <c r="N16" s="300" t="s">
        <v>255</v>
      </c>
      <c r="P16" s="94" t="b">
        <f t="shared" si="0"/>
        <v>0</v>
      </c>
      <c r="Q16" s="94" t="b">
        <f t="shared" si="1"/>
        <v>0</v>
      </c>
      <c r="R16" s="94" t="b">
        <f t="shared" si="2"/>
        <v>1</v>
      </c>
      <c r="S16" s="94" t="e">
        <f>OR(#REF!&lt;100000,LEN(#REF!)=5)</f>
        <v>#REF!</v>
      </c>
    </row>
    <row r="17" spans="1:19" ht="20.149999999999999" customHeight="1" x14ac:dyDescent="0.35">
      <c r="A17" s="408"/>
      <c r="B17" s="84"/>
      <c r="C17" s="254"/>
      <c r="D17" s="249"/>
      <c r="E17" s="250"/>
      <c r="F17" s="249"/>
      <c r="G17" s="306"/>
      <c r="H17" s="83"/>
      <c r="I17" s="251"/>
      <c r="J17" s="82"/>
      <c r="K17" s="305"/>
      <c r="L17" s="253"/>
      <c r="M17" s="253"/>
      <c r="N17" s="253"/>
      <c r="P17" t="b">
        <f t="shared" si="0"/>
        <v>1</v>
      </c>
      <c r="Q17" t="b">
        <f t="shared" si="1"/>
        <v>1</v>
      </c>
    </row>
    <row r="18" spans="1:19" ht="20.149999999999999" customHeight="1" x14ac:dyDescent="0.35">
      <c r="A18" s="408"/>
      <c r="B18" s="84"/>
      <c r="C18" s="254"/>
      <c r="D18" s="249"/>
      <c r="E18" s="250"/>
      <c r="F18" s="249"/>
      <c r="G18" s="306"/>
      <c r="H18" s="83"/>
      <c r="I18" s="251"/>
      <c r="J18" s="82"/>
      <c r="K18" s="305"/>
      <c r="L18" s="253"/>
      <c r="M18" s="253"/>
      <c r="N18" s="253"/>
    </row>
    <row r="19" spans="1:19" ht="20.149999999999999" customHeight="1" x14ac:dyDescent="0.35">
      <c r="B19" s="84"/>
      <c r="C19" s="254"/>
      <c r="D19" s="249"/>
      <c r="E19" s="250"/>
      <c r="F19" s="249"/>
      <c r="G19" s="306"/>
      <c r="H19" s="83"/>
      <c r="I19" s="251"/>
      <c r="J19" s="82"/>
      <c r="K19" s="305"/>
      <c r="L19" s="253"/>
      <c r="M19" s="253"/>
      <c r="N19" s="253"/>
    </row>
    <row r="20" spans="1:19" ht="20.149999999999999" customHeight="1" x14ac:dyDescent="0.35">
      <c r="B20" s="84"/>
      <c r="C20" s="254"/>
      <c r="D20" s="249"/>
      <c r="E20" s="250"/>
      <c r="F20" s="249"/>
      <c r="G20" s="306"/>
      <c r="H20" s="83"/>
      <c r="I20" s="251"/>
      <c r="J20" s="82"/>
      <c r="K20" s="305"/>
      <c r="L20" s="253"/>
      <c r="M20" s="253"/>
      <c r="N20" s="253"/>
    </row>
    <row r="21" spans="1:19" ht="20.149999999999999" customHeight="1" x14ac:dyDescent="0.35">
      <c r="B21" s="84"/>
      <c r="C21" s="254"/>
      <c r="D21" s="249"/>
      <c r="E21" s="250"/>
      <c r="F21" s="249"/>
      <c r="G21" s="306"/>
      <c r="H21" s="83"/>
      <c r="I21" s="251"/>
      <c r="J21" s="82"/>
      <c r="K21" s="305"/>
      <c r="L21" s="253"/>
      <c r="M21" s="253"/>
      <c r="N21" s="253"/>
    </row>
    <row r="22" spans="1:19" ht="20.149999999999999" customHeight="1" x14ac:dyDescent="0.35">
      <c r="B22" s="84"/>
      <c r="C22" s="254"/>
      <c r="D22" s="249"/>
      <c r="E22" s="250"/>
      <c r="F22" s="249"/>
      <c r="G22" s="306"/>
      <c r="H22" s="83"/>
      <c r="I22" s="251"/>
      <c r="J22" s="82"/>
      <c r="K22" s="305"/>
      <c r="L22" s="253"/>
      <c r="M22" s="253"/>
      <c r="N22" s="253"/>
      <c r="P22" t="b">
        <f t="shared" si="0"/>
        <v>1</v>
      </c>
      <c r="Q22" t="b">
        <f t="shared" si="1"/>
        <v>1</v>
      </c>
      <c r="R22" t="b">
        <f t="shared" si="2"/>
        <v>1</v>
      </c>
      <c r="S22" t="e">
        <f>OR(#REF!&lt;100000,LEN(#REF!)=5)</f>
        <v>#REF!</v>
      </c>
    </row>
    <row r="23" spans="1:19" ht="20.149999999999999" customHeight="1" x14ac:dyDescent="0.35">
      <c r="B23" s="84"/>
      <c r="C23" s="254"/>
      <c r="D23" s="249"/>
      <c r="E23" s="307"/>
      <c r="F23" s="249"/>
      <c r="G23" s="306"/>
      <c r="H23" s="83"/>
      <c r="I23" s="251"/>
      <c r="J23" s="82"/>
      <c r="K23" s="305"/>
      <c r="L23" s="253"/>
      <c r="M23" s="253"/>
      <c r="N23" s="253"/>
    </row>
    <row r="24" spans="1:19" ht="20.149999999999999" customHeight="1" x14ac:dyDescent="0.35">
      <c r="B24" s="84"/>
      <c r="C24" s="254"/>
      <c r="D24" s="249"/>
      <c r="E24" s="307"/>
      <c r="F24" s="249"/>
      <c r="G24" s="306"/>
      <c r="H24" s="83"/>
      <c r="I24" s="251"/>
      <c r="J24" s="82"/>
      <c r="K24" s="305"/>
      <c r="L24" s="253"/>
      <c r="M24" s="253"/>
      <c r="N24" s="253"/>
    </row>
    <row r="25" spans="1:19" ht="20.149999999999999" customHeight="1" x14ac:dyDescent="0.35">
      <c r="B25" s="84"/>
      <c r="C25" s="254"/>
      <c r="D25" s="249"/>
      <c r="E25" s="307"/>
      <c r="F25" s="249"/>
      <c r="G25" s="306"/>
      <c r="H25" s="83"/>
      <c r="I25" s="251"/>
      <c r="J25" s="82"/>
      <c r="K25" s="305"/>
      <c r="L25" s="253"/>
      <c r="M25" s="253"/>
      <c r="N25" s="253"/>
    </row>
    <row r="26" spans="1:19" ht="20.149999999999999" customHeight="1" x14ac:dyDescent="0.35">
      <c r="B26" s="84"/>
      <c r="C26" s="254"/>
      <c r="D26" s="249"/>
      <c r="E26" s="307"/>
      <c r="F26" s="249"/>
      <c r="G26" s="306"/>
      <c r="H26" s="83"/>
      <c r="I26" s="251"/>
      <c r="J26" s="82"/>
      <c r="K26" s="305"/>
      <c r="L26" s="253"/>
      <c r="M26" s="253"/>
      <c r="N26" s="253"/>
    </row>
    <row r="27" spans="1:19" ht="20.149999999999999" customHeight="1" x14ac:dyDescent="0.35">
      <c r="B27" s="84"/>
      <c r="C27" s="254"/>
      <c r="D27" s="249"/>
      <c r="E27" s="307"/>
      <c r="F27" s="249"/>
      <c r="G27" s="306"/>
      <c r="H27" s="83"/>
      <c r="I27" s="251"/>
      <c r="J27" s="82"/>
      <c r="K27" s="305"/>
      <c r="L27" s="253"/>
      <c r="M27" s="253"/>
      <c r="N27" s="253"/>
    </row>
    <row r="28" spans="1:19" ht="20.149999999999999" customHeight="1" x14ac:dyDescent="0.35">
      <c r="B28" s="84"/>
      <c r="C28" s="254"/>
      <c r="D28" s="249"/>
      <c r="E28" s="307"/>
      <c r="F28" s="249"/>
      <c r="G28" s="306"/>
      <c r="H28" s="83"/>
      <c r="I28" s="251"/>
      <c r="J28" s="82"/>
      <c r="K28" s="305"/>
      <c r="L28" s="253"/>
      <c r="M28" s="253"/>
      <c r="N28" s="253"/>
    </row>
    <row r="29" spans="1:19" ht="20.149999999999999" customHeight="1" x14ac:dyDescent="0.35">
      <c r="B29" s="84"/>
      <c r="C29" s="254"/>
      <c r="D29" s="249"/>
      <c r="E29" s="307"/>
      <c r="F29" s="249"/>
      <c r="G29" s="306"/>
      <c r="H29" s="83"/>
      <c r="I29" s="251"/>
      <c r="J29" s="82"/>
      <c r="K29" s="305"/>
      <c r="L29" s="253"/>
      <c r="M29" s="253"/>
      <c r="N29" s="253"/>
    </row>
    <row r="30" spans="1:19" ht="20.149999999999999" customHeight="1" thickBot="1" x14ac:dyDescent="0.4">
      <c r="B30" s="142"/>
      <c r="C30" s="254"/>
      <c r="D30" s="249"/>
      <c r="E30" s="143"/>
      <c r="F30" s="249"/>
      <c r="G30" s="306"/>
      <c r="H30" s="83"/>
      <c r="I30" s="251"/>
      <c r="J30" s="82"/>
      <c r="K30" s="305"/>
      <c r="L30" s="253"/>
      <c r="M30" s="253"/>
      <c r="N30" s="253"/>
      <c r="P30" t="b">
        <f t="shared" si="0"/>
        <v>1</v>
      </c>
      <c r="Q30" t="b">
        <f t="shared" si="1"/>
        <v>1</v>
      </c>
      <c r="R30" t="b">
        <f t="shared" si="2"/>
        <v>1</v>
      </c>
      <c r="S30" t="e">
        <f>OR(#REF!&lt;100000,LEN(#REF!)=5)</f>
        <v>#REF!</v>
      </c>
    </row>
    <row r="31" spans="1:19" ht="20.149999999999999" customHeight="1" thickBot="1" x14ac:dyDescent="0.35">
      <c r="B31" s="426" t="s">
        <v>33</v>
      </c>
      <c r="C31" s="427"/>
      <c r="D31" s="85">
        <f>SUM(D12:D30)</f>
        <v>256.15999999999997</v>
      </c>
      <c r="E31" s="85">
        <f>SUM(E12:E30)</f>
        <v>39.89</v>
      </c>
      <c r="F31" s="85"/>
      <c r="G31" s="144">
        <f>SUM(G12:G30)</f>
        <v>216.27</v>
      </c>
      <c r="H31" s="145"/>
      <c r="I31" s="86"/>
      <c r="J31" s="146"/>
      <c r="K31" s="147"/>
      <c r="L31" s="87"/>
      <c r="M31" s="88"/>
      <c r="N31" s="89"/>
    </row>
    <row r="33" spans="3:8" ht="13" x14ac:dyDescent="0.3">
      <c r="C33" s="423" t="s">
        <v>34</v>
      </c>
      <c r="D33" s="425"/>
    </row>
    <row r="34" spans="3:8" x14ac:dyDescent="0.25">
      <c r="C34" s="90" t="s">
        <v>35</v>
      </c>
      <c r="D34" s="91" t="s">
        <v>36</v>
      </c>
    </row>
    <row r="35" spans="3:8" x14ac:dyDescent="0.25">
      <c r="C35" s="90" t="s">
        <v>30</v>
      </c>
      <c r="D35" s="91" t="s">
        <v>37</v>
      </c>
    </row>
    <row r="36" spans="3:8" x14ac:dyDescent="0.25">
      <c r="C36" s="90" t="s">
        <v>38</v>
      </c>
      <c r="D36" s="91" t="s">
        <v>39</v>
      </c>
      <c r="H36" s="56"/>
    </row>
    <row r="37" spans="3:8" x14ac:dyDescent="0.25">
      <c r="C37" s="78" t="s">
        <v>32</v>
      </c>
      <c r="D37" s="92" t="s">
        <v>40</v>
      </c>
    </row>
  </sheetData>
  <mergeCells count="6">
    <mergeCell ref="C33:D33"/>
    <mergeCell ref="C1:F1"/>
    <mergeCell ref="C3:F3"/>
    <mergeCell ref="H8:J8"/>
    <mergeCell ref="H9:J9"/>
    <mergeCell ref="B31:C31"/>
  </mergeCells>
  <conditionalFormatting sqref="F5 D5 C1:F1 C3:F3 D12:D13 D15:D30">
    <cfRule type="expression" dxfId="34" priority="12" stopIfTrue="1">
      <formula>ISBLANK(C1)</formula>
    </cfRule>
  </conditionalFormatting>
  <conditionalFormatting sqref="L12:N13 L15:N30">
    <cfRule type="expression" dxfId="33" priority="13" stopIfTrue="1">
      <formula>AND(NOT(ISBLANK($D12)),ISBLANK(L12))</formula>
    </cfRule>
  </conditionalFormatting>
  <conditionalFormatting sqref="C12:C13 C15:C30">
    <cfRule type="expression" dxfId="32" priority="14" stopIfTrue="1">
      <formula>AND(NOT(ISBLANK(D12)),ISBLANK(C12))</formula>
    </cfRule>
  </conditionalFormatting>
  <conditionalFormatting sqref="B12:B13 B15:B30">
    <cfRule type="expression" dxfId="31" priority="15" stopIfTrue="1">
      <formula>AND(NOT(ISBLANK(D12)),ISBLANK(B12))</formula>
    </cfRule>
  </conditionalFormatting>
  <conditionalFormatting sqref="F12:F13 F15 F17:F30">
    <cfRule type="expression" dxfId="30" priority="16" stopIfTrue="1">
      <formula>AND(NOT(ISBLANK(D12)),ISBLANK(F12),C12="S")</formula>
    </cfRule>
  </conditionalFormatting>
  <conditionalFormatting sqref="K12:K13 K15:K30">
    <cfRule type="expression" priority="10" stopIfTrue="1">
      <formula>AND(SUM($P12:$T12)&gt;0,NOT(ISBLANK(K12)))</formula>
    </cfRule>
    <cfRule type="expression" dxfId="29" priority="11" stopIfTrue="1">
      <formula>SUM($P12:$T12)&gt;0</formula>
    </cfRule>
  </conditionalFormatting>
  <conditionalFormatting sqref="D14">
    <cfRule type="expression" dxfId="28" priority="5" stopIfTrue="1">
      <formula>ISBLANK(D14)</formula>
    </cfRule>
  </conditionalFormatting>
  <conditionalFormatting sqref="L14:N14">
    <cfRule type="expression" dxfId="27" priority="6" stopIfTrue="1">
      <formula>AND(NOT(ISBLANK($D14)),ISBLANK(L14))</formula>
    </cfRule>
  </conditionalFormatting>
  <conditionalFormatting sqref="C14">
    <cfRule type="expression" dxfId="26" priority="7" stopIfTrue="1">
      <formula>AND(NOT(ISBLANK(D14)),ISBLANK(C14))</formula>
    </cfRule>
  </conditionalFormatting>
  <conditionalFormatting sqref="B14">
    <cfRule type="expression" dxfId="25" priority="8" stopIfTrue="1">
      <formula>AND(NOT(ISBLANK(D14)),ISBLANK(B14))</formula>
    </cfRule>
  </conditionalFormatting>
  <conditionalFormatting sqref="F14">
    <cfRule type="expression" dxfId="24" priority="9" stopIfTrue="1">
      <formula>AND(NOT(ISBLANK(D14)),ISBLANK(F14),C14="S")</formula>
    </cfRule>
  </conditionalFormatting>
  <conditionalFormatting sqref="K14">
    <cfRule type="expression" priority="3" stopIfTrue="1">
      <formula>AND(SUM($P14:$T14)&gt;0,NOT(ISBLANK(K14)))</formula>
    </cfRule>
    <cfRule type="expression" dxfId="23" priority="4" stopIfTrue="1">
      <formula>SUM($P14:$T14)&gt;0</formula>
    </cfRule>
  </conditionalFormatting>
  <conditionalFormatting sqref="A12">
    <cfRule type="expression" dxfId="22" priority="2" stopIfTrue="1">
      <formula>AND(NOT(ISBLANK(C12)),ISBLANK(A12))</formula>
    </cfRule>
  </conditionalFormatting>
  <conditionalFormatting sqref="A13:A18">
    <cfRule type="expression" dxfId="21" priority="1" stopIfTrue="1">
      <formula>AND(NOT(ISBLANK(C13)),ISBLANK(A13))</formula>
    </cfRule>
  </conditionalFormatting>
  <dataValidations count="4">
    <dataValidation type="list" allowBlank="1" showInputMessage="1" showErrorMessage="1" sqref="C1:F1" xr:uid="{BFAD0CC1-F524-4D95-B2E0-D31D8414648F}">
      <formula1>"BARCLAYCARD,CORPORATE CARD"</formula1>
    </dataValidation>
    <dataValidation type="list" allowBlank="1" showInputMessage="1" showErrorMessage="1" sqref="C12:C30" xr:uid="{394DD31B-15E2-43E5-913B-6500DB6E8378}">
      <formula1>$C$34:$C$37</formula1>
    </dataValidation>
    <dataValidation type="date" allowBlank="1" showInputMessage="1" showErrorMessage="1" sqref="F5" xr:uid="{CF48B4D2-876C-4E5A-A226-94C161F41323}">
      <formula1>D5+1</formula1>
      <formula2>NOW()</formula2>
    </dataValidation>
    <dataValidation type="date" allowBlank="1" showInputMessage="1" showErrorMessage="1" sqref="D5" xr:uid="{7CC9E2E8-B468-4D37-8D19-5033A4A73960}">
      <formula1>NOW()-120</formula1>
      <formula2>NOW()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8"/>
  <sheetViews>
    <sheetView zoomScale="90" workbookViewId="0">
      <selection activeCell="H35" sqref="H35"/>
    </sheetView>
  </sheetViews>
  <sheetFormatPr defaultColWidth="9.1796875" defaultRowHeight="12.5" outlineLevelCol="1" x14ac:dyDescent="0.25"/>
  <cols>
    <col min="1" max="1" width="9.1796875" style="5"/>
    <col min="2" max="2" width="10.453125" style="5" customWidth="1"/>
    <col min="3" max="6" width="15.7265625" style="5" customWidth="1"/>
    <col min="7" max="7" width="5.26953125" style="5" bestFit="1" customWidth="1"/>
    <col min="8" max="8" width="7.453125" style="5" bestFit="1" customWidth="1"/>
    <col min="9" max="9" width="5.26953125" style="5" customWidth="1"/>
    <col min="10" max="10" width="9.7265625" style="5" bestFit="1" customWidth="1"/>
    <col min="11" max="11" width="7.54296875" style="5" customWidth="1"/>
    <col min="12" max="12" width="3" style="5" customWidth="1"/>
    <col min="13" max="13" width="50.7265625" style="5" customWidth="1"/>
    <col min="14" max="14" width="27.453125" style="5" customWidth="1"/>
    <col min="15" max="15" width="9.1796875" style="5"/>
    <col min="16" max="19" width="0" style="5" hidden="1" customWidth="1" outlineLevel="1"/>
    <col min="20" max="20" width="9.1796875" style="5" collapsed="1"/>
    <col min="21" max="16384" width="9.1796875" style="5"/>
  </cols>
  <sheetData>
    <row r="1" spans="1:26" ht="36.75" customHeight="1" x14ac:dyDescent="0.3">
      <c r="A1" s="2" t="s">
        <v>0</v>
      </c>
      <c r="B1" s="464" t="s">
        <v>41</v>
      </c>
      <c r="C1" s="465"/>
      <c r="D1" s="465"/>
      <c r="E1" s="466"/>
      <c r="F1" s="1"/>
      <c r="G1" s="1"/>
      <c r="H1" s="1"/>
      <c r="I1" s="1"/>
      <c r="J1" s="1"/>
      <c r="K1" s="1"/>
      <c r="L1" s="1"/>
      <c r="M1" s="3"/>
      <c r="N1" s="4"/>
    </row>
    <row r="2" spans="1:26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3">
      <c r="A3" s="9" t="s">
        <v>2</v>
      </c>
      <c r="B3" s="464" t="s">
        <v>42</v>
      </c>
      <c r="C3" s="465"/>
      <c r="D3" s="465"/>
      <c r="E3" s="466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3">
      <c r="A5" s="11" t="s">
        <v>3</v>
      </c>
      <c r="B5" s="12" t="s">
        <v>4</v>
      </c>
      <c r="C5" s="48"/>
      <c r="D5" s="12" t="s">
        <v>5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ht="13" x14ac:dyDescent="0.3">
      <c r="A8" s="16" t="s">
        <v>43</v>
      </c>
      <c r="B8" s="17" t="s">
        <v>7</v>
      </c>
      <c r="C8" s="17" t="s">
        <v>8</v>
      </c>
      <c r="D8" s="17" t="s">
        <v>7</v>
      </c>
      <c r="E8" s="17" t="s">
        <v>9</v>
      </c>
      <c r="F8" s="17" t="s">
        <v>10</v>
      </c>
      <c r="G8" s="456" t="s">
        <v>11</v>
      </c>
      <c r="H8" s="457"/>
      <c r="I8" s="457"/>
      <c r="J8" s="457"/>
      <c r="K8" s="457"/>
      <c r="L8" s="458"/>
      <c r="M8" s="17" t="s">
        <v>13</v>
      </c>
      <c r="N8" s="18" t="s">
        <v>14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3" x14ac:dyDescent="0.3">
      <c r="A9" s="20" t="s">
        <v>44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459"/>
      <c r="H9" s="460"/>
      <c r="I9" s="460"/>
      <c r="J9" s="460"/>
      <c r="K9" s="460"/>
      <c r="L9" s="461"/>
      <c r="M9" s="22" t="s">
        <v>45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5">
      <c r="A10" s="24"/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46</v>
      </c>
      <c r="H10" s="26" t="s">
        <v>47</v>
      </c>
      <c r="I10" s="26" t="s">
        <v>48</v>
      </c>
      <c r="J10" s="26" t="s">
        <v>49</v>
      </c>
      <c r="K10" s="26"/>
      <c r="L10" s="26"/>
      <c r="M10" s="27"/>
      <c r="N10" s="28"/>
    </row>
    <row r="11" spans="1:26" ht="0.75" customHeight="1" x14ac:dyDescent="0.25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49999999999999" customHeight="1" x14ac:dyDescent="0.35">
      <c r="A12" s="29" t="s">
        <v>50</v>
      </c>
      <c r="B12" s="30" t="s">
        <v>30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38</v>
      </c>
      <c r="M12" s="45" t="s">
        <v>51</v>
      </c>
      <c r="N12" s="45" t="s">
        <v>52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49999999999999" customHeight="1" x14ac:dyDescent="0.35">
      <c r="A13" s="29" t="s">
        <v>50</v>
      </c>
      <c r="B13" s="30" t="s">
        <v>38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38</v>
      </c>
      <c r="M13" s="45" t="s">
        <v>53</v>
      </c>
      <c r="N13" s="45" t="s">
        <v>52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49999999999999" customHeight="1" x14ac:dyDescent="0.35">
      <c r="A14" s="29" t="s">
        <v>54</v>
      </c>
      <c r="B14" s="30" t="s">
        <v>30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38</v>
      </c>
      <c r="M14" s="45" t="s">
        <v>55</v>
      </c>
      <c r="N14" s="45" t="s">
        <v>31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49999999999999" customHeight="1" x14ac:dyDescent="0.35">
      <c r="A15" s="29" t="s">
        <v>56</v>
      </c>
      <c r="B15" s="30" t="s">
        <v>38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38</v>
      </c>
      <c r="M15" s="45" t="s">
        <v>57</v>
      </c>
      <c r="N15" s="45" t="s">
        <v>58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49999999999999" customHeight="1" x14ac:dyDescent="0.35">
      <c r="A16" s="29" t="s">
        <v>59</v>
      </c>
      <c r="B16" s="30" t="s">
        <v>30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38</v>
      </c>
      <c r="M16" s="45" t="s">
        <v>60</v>
      </c>
      <c r="N16" s="45" t="s">
        <v>61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49999999999999" customHeight="1" x14ac:dyDescent="0.35">
      <c r="A17" s="29" t="s">
        <v>62</v>
      </c>
      <c r="B17" s="30" t="s">
        <v>38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38</v>
      </c>
      <c r="M17" s="45" t="s">
        <v>63</v>
      </c>
      <c r="N17" s="45" t="s">
        <v>64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49999999999999" customHeight="1" x14ac:dyDescent="0.35">
      <c r="A18" s="29" t="s">
        <v>65</v>
      </c>
      <c r="B18" s="30" t="s">
        <v>30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38</v>
      </c>
      <c r="M18" s="45" t="s">
        <v>66</v>
      </c>
      <c r="N18" s="45" t="s">
        <v>67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49999999999999" customHeight="1" x14ac:dyDescent="0.35">
      <c r="A19" s="29" t="s">
        <v>68</v>
      </c>
      <c r="B19" s="30" t="s">
        <v>32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38</v>
      </c>
      <c r="M19" s="45" t="s">
        <v>69</v>
      </c>
      <c r="N19" s="45" t="s">
        <v>31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49999999999999" customHeight="1" x14ac:dyDescent="0.35">
      <c r="A20" s="29" t="s">
        <v>70</v>
      </c>
      <c r="B20" s="30" t="s">
        <v>32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38</v>
      </c>
      <c r="M20" s="45" t="s">
        <v>71</v>
      </c>
      <c r="N20" s="45" t="s">
        <v>72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49999999999999" customHeight="1" x14ac:dyDescent="0.35">
      <c r="A21" s="29" t="s">
        <v>70</v>
      </c>
      <c r="B21" s="30" t="s">
        <v>32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38</v>
      </c>
      <c r="M21" s="45" t="s">
        <v>71</v>
      </c>
      <c r="N21" s="45" t="s">
        <v>72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49999999999999" customHeight="1" x14ac:dyDescent="0.35">
      <c r="A22" s="29" t="s">
        <v>73</v>
      </c>
      <c r="B22" s="30" t="s">
        <v>38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38</v>
      </c>
      <c r="M22" s="45" t="s">
        <v>74</v>
      </c>
      <c r="N22" s="45" t="s">
        <v>75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49999999999999" customHeight="1" x14ac:dyDescent="0.3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38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49999999999999" customHeight="1" x14ac:dyDescent="0.3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38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49999999999999" customHeight="1" x14ac:dyDescent="0.3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38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49999999999999" customHeight="1" x14ac:dyDescent="0.3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38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49999999999999" customHeight="1" x14ac:dyDescent="0.3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38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49999999999999" customHeight="1" x14ac:dyDescent="0.3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38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49999999999999" customHeight="1" x14ac:dyDescent="0.3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38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49999999999999" customHeight="1" x14ac:dyDescent="0.3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38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49999999999999" customHeight="1" thickBot="1" x14ac:dyDescent="0.4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38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49999999999999" customHeight="1" thickBot="1" x14ac:dyDescent="0.35">
      <c r="A32" s="462" t="s">
        <v>33</v>
      </c>
      <c r="B32" s="463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ht="13" x14ac:dyDescent="0.3">
      <c r="B34" s="456" t="s">
        <v>34</v>
      </c>
      <c r="C34" s="458"/>
    </row>
    <row r="35" spans="2:3" x14ac:dyDescent="0.25">
      <c r="B35" s="41" t="s">
        <v>35</v>
      </c>
      <c r="C35" s="42" t="s">
        <v>36</v>
      </c>
    </row>
    <row r="36" spans="2:3" x14ac:dyDescent="0.25">
      <c r="B36" s="41" t="s">
        <v>30</v>
      </c>
      <c r="C36" s="42" t="s">
        <v>37</v>
      </c>
    </row>
    <row r="37" spans="2:3" x14ac:dyDescent="0.25">
      <c r="B37" s="41" t="s">
        <v>38</v>
      </c>
      <c r="C37" s="42" t="s">
        <v>39</v>
      </c>
    </row>
    <row r="38" spans="2:3" x14ac:dyDescent="0.25">
      <c r="B38" s="43" t="s">
        <v>32</v>
      </c>
      <c r="C38" s="44" t="s">
        <v>40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20" priority="2" stopIfTrue="1">
      <formula>SUM($P12:$T12)&gt;0</formula>
    </cfRule>
  </conditionalFormatting>
  <conditionalFormatting sqref="E5 C12:C31 C5 B1:E1 B3:E3">
    <cfRule type="expression" dxfId="19" priority="3" stopIfTrue="1">
      <formula>ISBLANK(B1)</formula>
    </cfRule>
  </conditionalFormatting>
  <conditionalFormatting sqref="M12:N31">
    <cfRule type="expression" dxfId="18" priority="4" stopIfTrue="1">
      <formula>AND(NOT(ISBLANK($C12)),ISBLANK(M12))</formula>
    </cfRule>
  </conditionalFormatting>
  <conditionalFormatting sqref="B12:B31">
    <cfRule type="expression" dxfId="17" priority="5" stopIfTrue="1">
      <formula>AND(NOT(ISBLANK(C12)),ISBLANK(B12))</formula>
    </cfRule>
  </conditionalFormatting>
  <conditionalFormatting sqref="A12:A31">
    <cfRule type="expression" dxfId="16" priority="6" stopIfTrue="1">
      <formula>AND(NOT(ISBLANK(C12)),ISBLANK(A12))</formula>
    </cfRule>
  </conditionalFormatting>
  <conditionalFormatting sqref="G12:G31">
    <cfRule type="expression" dxfId="15" priority="7" stopIfTrue="1">
      <formula>AND(ISBLANK(G12),NOT(ISBLANK(C12)))</formula>
    </cfRule>
  </conditionalFormatting>
  <conditionalFormatting sqref="H12:I31">
    <cfRule type="expression" dxfId="14" priority="8" stopIfTrue="1">
      <formula>AND(ISBLANK(H12),NOT(ISBLANK($C12)))</formula>
    </cfRule>
  </conditionalFormatting>
  <conditionalFormatting sqref="J12:J31">
    <cfRule type="expression" dxfId="13" priority="9" stopIfTrue="1">
      <formula>AND(ISBLANK(J12),NOT(ISBLANK(C12)))</formula>
    </cfRule>
  </conditionalFormatting>
  <conditionalFormatting sqref="E12:E31">
    <cfRule type="expression" dxfId="12" priority="10" stopIfTrue="1">
      <formula>AND(NOT(ISBLANK(C12)),ISBLANK(E12),B12="S")</formula>
    </cfRule>
  </conditionalFormatting>
  <dataValidations count="5">
    <dataValidation type="list" allowBlank="1" showInputMessage="1" showErrorMessage="1" sqref="B1:E1" xr:uid="{00000000-0002-0000-0C00-000000000000}">
      <formula1>"BARCLAYCARD,CORPORATE CARD"</formula1>
    </dataValidation>
    <dataValidation type="date" allowBlank="1" showInputMessage="1" showErrorMessage="1" sqref="E5" xr:uid="{00000000-0002-0000-0C00-000001000000}">
      <formula1>C5+1</formula1>
      <formula2>NOW()</formula2>
    </dataValidation>
    <dataValidation type="date" allowBlank="1" showInputMessage="1" showErrorMessage="1" sqref="C5" xr:uid="{00000000-0002-0000-0C00-000002000000}">
      <formula1>NOW()-120</formula1>
      <formula2>NOW()</formula2>
    </dataValidation>
    <dataValidation type="custom" allowBlank="1" showInputMessage="1" showErrorMessage="1" sqref="G12:J31" xr:uid="{00000000-0002-0000-0C00-000003000000}">
      <formula1>P12=TRUE</formula1>
    </dataValidation>
    <dataValidation type="list" allowBlank="1" showInputMessage="1" showErrorMessage="1" sqref="B12:B31" xr:uid="{00000000-0002-0000-0C00-000004000000}">
      <formula1>$B$35:$B$38</formula1>
    </dataValidation>
  </dataValidation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7"/>
  <sheetViews>
    <sheetView workbookViewId="0">
      <selection activeCell="I39" sqref="C31:I39"/>
    </sheetView>
  </sheetViews>
  <sheetFormatPr defaultRowHeight="12.5" x14ac:dyDescent="0.25"/>
  <sheetData>
    <row r="1" spans="1:8" ht="13" x14ac:dyDescent="0.3">
      <c r="A1" s="58" t="s">
        <v>6</v>
      </c>
      <c r="B1" s="17" t="s">
        <v>7</v>
      </c>
      <c r="C1" s="17" t="s">
        <v>8</v>
      </c>
      <c r="D1" s="17" t="s">
        <v>7</v>
      </c>
      <c r="E1" s="17" t="s">
        <v>9</v>
      </c>
      <c r="F1" s="17" t="s">
        <v>10</v>
      </c>
      <c r="G1" s="54" t="s">
        <v>76</v>
      </c>
      <c r="H1" s="55" t="s">
        <v>77</v>
      </c>
    </row>
    <row r="2" spans="1:8" x14ac:dyDescent="0.25">
      <c r="A2" s="50" t="s">
        <v>78</v>
      </c>
      <c r="B2" s="30" t="s">
        <v>30</v>
      </c>
      <c r="C2" s="31">
        <v>104.2</v>
      </c>
      <c r="D2" s="31">
        <v>0</v>
      </c>
      <c r="E2" s="31"/>
      <c r="F2" s="31">
        <f t="shared" ref="F2:F13" si="0">C2-D2</f>
        <v>104.2</v>
      </c>
      <c r="G2" s="53">
        <v>110</v>
      </c>
      <c r="H2" s="49">
        <v>8052</v>
      </c>
    </row>
    <row r="3" spans="1:8" x14ac:dyDescent="0.25">
      <c r="A3" s="50" t="s">
        <v>79</v>
      </c>
      <c r="B3" s="30" t="s">
        <v>30</v>
      </c>
      <c r="C3" s="31">
        <v>16.399999999999999</v>
      </c>
      <c r="D3" s="31">
        <v>0</v>
      </c>
      <c r="E3" s="31"/>
      <c r="F3" s="31">
        <f t="shared" si="0"/>
        <v>16.399999999999999</v>
      </c>
      <c r="G3" s="53">
        <v>110</v>
      </c>
      <c r="H3" s="49">
        <v>8052</v>
      </c>
    </row>
    <row r="4" spans="1:8" x14ac:dyDescent="0.25">
      <c r="A4" s="50" t="s">
        <v>80</v>
      </c>
      <c r="B4" s="30" t="s">
        <v>81</v>
      </c>
      <c r="C4" s="31">
        <v>194.16</v>
      </c>
      <c r="D4" s="31">
        <v>0</v>
      </c>
      <c r="E4" s="31"/>
      <c r="F4" s="31">
        <f t="shared" si="0"/>
        <v>194.16</v>
      </c>
      <c r="G4" s="53">
        <v>115</v>
      </c>
      <c r="H4" s="49">
        <v>4014</v>
      </c>
    </row>
    <row r="5" spans="1:8" x14ac:dyDescent="0.25">
      <c r="A5" s="50" t="s">
        <v>82</v>
      </c>
      <c r="B5" s="30" t="s">
        <v>38</v>
      </c>
      <c r="C5" s="57">
        <v>11.95</v>
      </c>
      <c r="D5" s="31">
        <f t="shared" ref="D5:D11" si="1">IF(B5="S",IF(ISBLANK(E5),ROUND(C5*0.2/1.2,2),E5),"")</f>
        <v>1.99</v>
      </c>
      <c r="E5" s="31"/>
      <c r="F5" s="31">
        <f t="shared" si="0"/>
        <v>9.9599999999999991</v>
      </c>
      <c r="G5" s="53">
        <v>110</v>
      </c>
      <c r="H5" s="49">
        <v>4400</v>
      </c>
    </row>
    <row r="6" spans="1:8" x14ac:dyDescent="0.25">
      <c r="A6" s="50" t="s">
        <v>82</v>
      </c>
      <c r="B6" s="30" t="s">
        <v>38</v>
      </c>
      <c r="C6" s="57">
        <v>12</v>
      </c>
      <c r="D6" s="31">
        <f t="shared" si="1"/>
        <v>2</v>
      </c>
      <c r="E6" s="31"/>
      <c r="F6" s="31">
        <f t="shared" si="0"/>
        <v>10</v>
      </c>
      <c r="G6" s="53">
        <v>110</v>
      </c>
      <c r="H6" s="49">
        <v>4400</v>
      </c>
    </row>
    <row r="7" spans="1:8" x14ac:dyDescent="0.25">
      <c r="A7" s="50" t="s">
        <v>79</v>
      </c>
      <c r="B7" s="30" t="s">
        <v>38</v>
      </c>
      <c r="C7" s="57">
        <v>53.97</v>
      </c>
      <c r="D7" s="31">
        <f t="shared" si="1"/>
        <v>9</v>
      </c>
      <c r="E7" s="31"/>
      <c r="F7" s="31">
        <f t="shared" si="0"/>
        <v>44.97</v>
      </c>
      <c r="G7" s="53">
        <v>110</v>
      </c>
      <c r="H7" s="49">
        <v>4400</v>
      </c>
    </row>
    <row r="8" spans="1:8" x14ac:dyDescent="0.25">
      <c r="A8" s="50" t="s">
        <v>80</v>
      </c>
      <c r="B8" s="30" t="s">
        <v>83</v>
      </c>
      <c r="C8" s="57">
        <v>144.25</v>
      </c>
      <c r="D8" s="31">
        <f t="shared" si="1"/>
        <v>24.04</v>
      </c>
      <c r="E8" s="31"/>
      <c r="F8" s="31">
        <f t="shared" si="0"/>
        <v>120.21000000000001</v>
      </c>
      <c r="G8" s="53">
        <v>115</v>
      </c>
      <c r="H8" s="49">
        <v>4014</v>
      </c>
    </row>
    <row r="9" spans="1:8" x14ac:dyDescent="0.25">
      <c r="A9" s="50" t="s">
        <v>84</v>
      </c>
      <c r="B9" s="30" t="s">
        <v>83</v>
      </c>
      <c r="C9" s="57">
        <v>59.99</v>
      </c>
      <c r="D9" s="31">
        <f t="shared" si="1"/>
        <v>10</v>
      </c>
      <c r="E9" s="31"/>
      <c r="F9" s="31">
        <f t="shared" si="0"/>
        <v>49.99</v>
      </c>
      <c r="G9" s="53">
        <v>110</v>
      </c>
      <c r="H9" s="49">
        <v>4400</v>
      </c>
    </row>
    <row r="10" spans="1:8" x14ac:dyDescent="0.25">
      <c r="A10" s="50" t="s">
        <v>85</v>
      </c>
      <c r="B10" s="30" t="s">
        <v>83</v>
      </c>
      <c r="C10" s="57">
        <v>194.4</v>
      </c>
      <c r="D10" s="31">
        <f t="shared" si="1"/>
        <v>32.4</v>
      </c>
      <c r="E10" s="31"/>
      <c r="F10" s="52">
        <f t="shared" si="0"/>
        <v>162</v>
      </c>
      <c r="G10" s="53">
        <v>110</v>
      </c>
      <c r="H10" s="49">
        <v>4400</v>
      </c>
    </row>
    <row r="11" spans="1:8" x14ac:dyDescent="0.25">
      <c r="A11" s="50" t="s">
        <v>86</v>
      </c>
      <c r="B11" s="30" t="s">
        <v>83</v>
      </c>
      <c r="C11" s="57">
        <v>3.1</v>
      </c>
      <c r="D11" s="32">
        <f t="shared" si="1"/>
        <v>0.52</v>
      </c>
      <c r="E11" s="31"/>
      <c r="F11" s="52">
        <f t="shared" si="0"/>
        <v>2.58</v>
      </c>
      <c r="G11" s="53">
        <v>115</v>
      </c>
      <c r="H11" s="49">
        <v>4014</v>
      </c>
    </row>
    <row r="12" spans="1:8" x14ac:dyDescent="0.25">
      <c r="A12" s="50" t="s">
        <v>86</v>
      </c>
      <c r="B12" s="30" t="s">
        <v>87</v>
      </c>
      <c r="C12" s="31">
        <v>13.2</v>
      </c>
      <c r="D12" s="31">
        <v>0</v>
      </c>
      <c r="E12" s="31"/>
      <c r="F12" s="52">
        <f t="shared" si="0"/>
        <v>13.2</v>
      </c>
      <c r="G12" s="53">
        <v>115</v>
      </c>
      <c r="H12" s="49">
        <v>4014</v>
      </c>
    </row>
    <row r="13" spans="1:8" x14ac:dyDescent="0.25">
      <c r="A13" s="50" t="s">
        <v>86</v>
      </c>
      <c r="B13" s="30" t="s">
        <v>87</v>
      </c>
      <c r="C13" s="31">
        <v>24.75</v>
      </c>
      <c r="D13" s="32">
        <v>0</v>
      </c>
      <c r="E13" s="51"/>
      <c r="F13" s="52">
        <f t="shared" si="0"/>
        <v>24.75</v>
      </c>
      <c r="G13" s="53">
        <v>115</v>
      </c>
      <c r="H13" s="49">
        <v>4014</v>
      </c>
    </row>
    <row r="19" spans="2:7" x14ac:dyDescent="0.25">
      <c r="D19" t="s">
        <v>88</v>
      </c>
      <c r="E19" t="s">
        <v>89</v>
      </c>
      <c r="G19" t="s">
        <v>90</v>
      </c>
    </row>
    <row r="20" spans="2:7" x14ac:dyDescent="0.25">
      <c r="C20" t="s">
        <v>91</v>
      </c>
      <c r="D20" s="56">
        <f>SUM(C5:C11)</f>
        <v>479.66000000000008</v>
      </c>
      <c r="E20" s="56">
        <f>SUM(D5:D11)</f>
        <v>79.95</v>
      </c>
      <c r="F20" s="56"/>
      <c r="G20" s="56">
        <f t="shared" ref="G20" si="2">SUM(F5:F11)</f>
        <v>399.71</v>
      </c>
    </row>
    <row r="23" spans="2:7" x14ac:dyDescent="0.25">
      <c r="B23">
        <v>110</v>
      </c>
      <c r="C23">
        <v>4400</v>
      </c>
      <c r="D23" s="56">
        <f>SUM(C5:C7)</f>
        <v>77.92</v>
      </c>
      <c r="E23" s="56">
        <f t="shared" ref="E23:G23" si="3">SUM(D5:D7)</f>
        <v>12.99</v>
      </c>
      <c r="F23" s="56"/>
      <c r="G23" s="56">
        <f t="shared" si="3"/>
        <v>64.930000000000007</v>
      </c>
    </row>
    <row r="24" spans="2:7" x14ac:dyDescent="0.25">
      <c r="B24">
        <v>110</v>
      </c>
      <c r="C24">
        <v>4400</v>
      </c>
      <c r="D24" s="56">
        <f>SUM(C9:C10)</f>
        <v>254.39000000000001</v>
      </c>
      <c r="E24" s="56">
        <f t="shared" ref="E24:G24" si="4">SUM(D9:D10)</f>
        <v>42.4</v>
      </c>
      <c r="F24" s="56">
        <f t="shared" si="4"/>
        <v>0</v>
      </c>
      <c r="G24" s="56">
        <f t="shared" si="4"/>
        <v>211.99</v>
      </c>
    </row>
    <row r="25" spans="2:7" x14ac:dyDescent="0.25">
      <c r="B25">
        <v>115</v>
      </c>
      <c r="C25">
        <v>4014</v>
      </c>
      <c r="D25" s="56">
        <f>SUM(C8)</f>
        <v>144.25</v>
      </c>
      <c r="E25" s="56">
        <f>SUM(D8)</f>
        <v>24.04</v>
      </c>
      <c r="F25" s="56"/>
      <c r="G25" s="56">
        <f>SUM(F8)</f>
        <v>120.21000000000001</v>
      </c>
    </row>
    <row r="26" spans="2:7" x14ac:dyDescent="0.25">
      <c r="B26">
        <v>115</v>
      </c>
      <c r="C26">
        <v>4014</v>
      </c>
      <c r="D26" s="56">
        <f>SUM(C11)</f>
        <v>3.1</v>
      </c>
      <c r="E26" s="56">
        <f t="shared" ref="E26:G26" si="5">SUM(D11)</f>
        <v>0.52</v>
      </c>
      <c r="F26" s="56">
        <f t="shared" si="5"/>
        <v>0</v>
      </c>
      <c r="G26" s="56">
        <f t="shared" si="5"/>
        <v>2.58</v>
      </c>
    </row>
    <row r="31" spans="2:7" x14ac:dyDescent="0.25">
      <c r="C31" t="s">
        <v>92</v>
      </c>
    </row>
    <row r="32" spans="2:7" x14ac:dyDescent="0.25">
      <c r="B32">
        <v>110</v>
      </c>
      <c r="C32">
        <v>8052</v>
      </c>
      <c r="D32" s="56">
        <f>SUM(C2:C3)</f>
        <v>120.6</v>
      </c>
      <c r="E32" s="56">
        <f t="shared" ref="E32:G32" si="6">SUM(D2:D3)</f>
        <v>0</v>
      </c>
      <c r="F32" s="56">
        <f t="shared" si="6"/>
        <v>0</v>
      </c>
      <c r="G32" s="56">
        <f t="shared" si="6"/>
        <v>120.6</v>
      </c>
    </row>
    <row r="33" spans="2:7" x14ac:dyDescent="0.25">
      <c r="B33">
        <v>115</v>
      </c>
      <c r="C33">
        <v>4014</v>
      </c>
      <c r="D33" s="56">
        <f>SUM(C4)</f>
        <v>194.16</v>
      </c>
      <c r="E33" s="56">
        <f t="shared" ref="E33:G33" si="7">SUM(D4)</f>
        <v>0</v>
      </c>
      <c r="F33" s="56">
        <f t="shared" si="7"/>
        <v>0</v>
      </c>
      <c r="G33" s="56">
        <f t="shared" si="7"/>
        <v>194.16</v>
      </c>
    </row>
    <row r="36" spans="2:7" x14ac:dyDescent="0.25">
      <c r="C36" t="s">
        <v>93</v>
      </c>
    </row>
    <row r="37" spans="2:7" x14ac:dyDescent="0.25">
      <c r="B37">
        <v>115</v>
      </c>
      <c r="C37">
        <v>4014</v>
      </c>
      <c r="D37" s="56">
        <f>SUM(C12:C13)</f>
        <v>37.950000000000003</v>
      </c>
      <c r="E37" s="56">
        <f t="shared" ref="E37:G37" si="8">SUM(D12:D13)</f>
        <v>0</v>
      </c>
      <c r="F37" s="56">
        <f t="shared" si="8"/>
        <v>0</v>
      </c>
      <c r="G37" s="56">
        <f t="shared" si="8"/>
        <v>37.950000000000003</v>
      </c>
    </row>
  </sheetData>
  <sortState xmlns:xlrd2="http://schemas.microsoft.com/office/spreadsheetml/2017/richdata2" ref="A2:H13">
    <sortCondition ref="B2:B13"/>
  </sortState>
  <conditionalFormatting sqref="C2:C13">
    <cfRule type="expression" dxfId="11" priority="8" stopIfTrue="1">
      <formula>ISBLANK(C2)</formula>
    </cfRule>
  </conditionalFormatting>
  <conditionalFormatting sqref="B2 B6:B13">
    <cfRule type="expression" dxfId="10" priority="9" stopIfTrue="1">
      <formula>AND(NOT(ISBLANK(C2)),ISBLANK(B2))</formula>
    </cfRule>
  </conditionalFormatting>
  <conditionalFormatting sqref="A2 A7:A13">
    <cfRule type="expression" dxfId="9" priority="10" stopIfTrue="1">
      <formula>AND(NOT(ISBLANK(C2)),ISBLANK(A2))</formula>
    </cfRule>
  </conditionalFormatting>
  <conditionalFormatting sqref="E2:E12">
    <cfRule type="expression" dxfId="8" priority="11" stopIfTrue="1">
      <formula>AND(NOT(ISBLANK(C2)),ISBLANK(E2),B2="S")</formula>
    </cfRule>
  </conditionalFormatting>
  <conditionalFormatting sqref="E13">
    <cfRule type="expression" dxfId="7" priority="12" stopIfTrue="1">
      <formula>AND(NOT(ISBLANK(C14)),ISBLANK(E13),B14="S")</formula>
    </cfRule>
  </conditionalFormatting>
  <conditionalFormatting sqref="B3:B4">
    <cfRule type="expression" dxfId="6" priority="6" stopIfTrue="1">
      <formula>AND(NOT(ISBLANK(C3)),ISBLANK(B3))</formula>
    </cfRule>
  </conditionalFormatting>
  <conditionalFormatting sqref="A3:A4">
    <cfRule type="expression" dxfId="5" priority="7" stopIfTrue="1">
      <formula>AND(NOT(ISBLANK(C3)),ISBLANK(A3))</formula>
    </cfRule>
  </conditionalFormatting>
  <conditionalFormatting sqref="D2:D11">
    <cfRule type="expression" dxfId="4" priority="5" stopIfTrue="1">
      <formula>AND(NOT(ISBLANK(B2)),ISBLANK(D2),A2="S")</formula>
    </cfRule>
  </conditionalFormatting>
  <conditionalFormatting sqref="A6">
    <cfRule type="expression" dxfId="3" priority="4" stopIfTrue="1">
      <formula>AND(NOT(ISBLANK(C6)),ISBLANK(A6))</formula>
    </cfRule>
  </conditionalFormatting>
  <conditionalFormatting sqref="F2:F9">
    <cfRule type="expression" dxfId="2" priority="3" stopIfTrue="1">
      <formula>ISBLANK(F2)</formula>
    </cfRule>
  </conditionalFormatting>
  <conditionalFormatting sqref="B5">
    <cfRule type="expression" dxfId="1" priority="1" stopIfTrue="1">
      <formula>AND(NOT(ISBLANK(C5)),ISBLANK(B5))</formula>
    </cfRule>
  </conditionalFormatting>
  <conditionalFormatting sqref="A5">
    <cfRule type="expression" dxfId="0" priority="2" stopIfTrue="1">
      <formula>AND(NOT(ISBLANK(C5)),ISBLANK(A5))</formula>
    </cfRule>
  </conditionalFormatting>
  <dataValidations count="1">
    <dataValidation type="list" allowBlank="1" showInputMessage="1" showErrorMessage="1" sqref="B2:B13" xr:uid="{00000000-0002-0000-0D00-000000000000}">
      <formula1>$B$42:$B$45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25280-6D4D-4366-A269-75C7C94263D3}">
  <sheetPr>
    <tabColor theme="0"/>
  </sheetPr>
  <dimension ref="A1:Z40"/>
  <sheetViews>
    <sheetView topLeftCell="A16" zoomScale="70" zoomScaleNormal="70" workbookViewId="0">
      <selection activeCell="F38" sqref="F38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36.75" customHeight="1" x14ac:dyDescent="0.3">
      <c r="A1" s="242" t="s">
        <v>0</v>
      </c>
      <c r="B1" s="342" t="s">
        <v>41</v>
      </c>
      <c r="C1" s="343"/>
      <c r="D1" s="343"/>
      <c r="E1" s="344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36.75" customHeight="1" x14ac:dyDescent="0.3">
      <c r="A3" s="64" t="s">
        <v>2</v>
      </c>
      <c r="B3" s="294" t="s">
        <v>110</v>
      </c>
      <c r="C3" s="343"/>
      <c r="D3" s="343"/>
      <c r="E3" s="344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36" customHeight="1" x14ac:dyDescent="0.3">
      <c r="A5" s="243" t="s">
        <v>3</v>
      </c>
      <c r="B5" s="244" t="s">
        <v>4</v>
      </c>
      <c r="C5" s="245">
        <v>44846</v>
      </c>
      <c r="D5" s="244" t="s">
        <v>5</v>
      </c>
      <c r="E5" s="245">
        <v>44876</v>
      </c>
      <c r="F5" s="65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341" t="s">
        <v>6</v>
      </c>
      <c r="B8" s="246" t="s">
        <v>7</v>
      </c>
      <c r="C8" s="246" t="s">
        <v>8</v>
      </c>
      <c r="D8" s="246" t="s">
        <v>7</v>
      </c>
      <c r="E8" s="246" t="s">
        <v>9</v>
      </c>
      <c r="F8" s="246" t="s">
        <v>10</v>
      </c>
      <c r="G8" s="340" t="s">
        <v>11</v>
      </c>
      <c r="H8" s="345"/>
      <c r="I8" s="345"/>
      <c r="J8" s="341"/>
      <c r="K8" s="341" t="s">
        <v>12</v>
      </c>
      <c r="L8" s="246" t="s">
        <v>13</v>
      </c>
      <c r="M8" s="247" t="s">
        <v>14</v>
      </c>
      <c r="N8" s="247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346"/>
      <c r="H9" s="347"/>
      <c r="I9" s="347"/>
      <c r="J9" s="348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0.75" customHeight="1" x14ac:dyDescent="0.25">
      <c r="A11" s="80"/>
      <c r="B11" s="74"/>
      <c r="C11" s="74"/>
      <c r="D11" s="74"/>
      <c r="E11" s="74"/>
      <c r="F11" s="74"/>
      <c r="G11" s="75"/>
      <c r="H11" s="75"/>
      <c r="I11" s="75"/>
      <c r="J11" s="75"/>
      <c r="K11" s="75"/>
      <c r="L11" s="77"/>
      <c r="M11" s="78"/>
      <c r="N11" s="78"/>
    </row>
    <row r="12" spans="1:26" ht="20.149999999999999" customHeight="1" x14ac:dyDescent="0.35">
      <c r="A12" s="325">
        <v>44855</v>
      </c>
      <c r="B12" s="254" t="s">
        <v>38</v>
      </c>
      <c r="C12" s="249">
        <v>85.02</v>
      </c>
      <c r="D12" s="250">
        <v>14.18</v>
      </c>
      <c r="E12" s="249"/>
      <c r="F12" s="255">
        <v>70.84</v>
      </c>
      <c r="G12" s="251">
        <v>570</v>
      </c>
      <c r="H12" s="262">
        <v>2001</v>
      </c>
      <c r="I12" s="262"/>
      <c r="J12" s="252"/>
      <c r="K12" s="252" t="s">
        <v>110</v>
      </c>
      <c r="L12" s="253" t="s">
        <v>153</v>
      </c>
      <c r="M12" s="323" t="s">
        <v>113</v>
      </c>
      <c r="N12" s="253" t="s">
        <v>111</v>
      </c>
    </row>
    <row r="13" spans="1:26" ht="20.149999999999999" customHeight="1" x14ac:dyDescent="0.35">
      <c r="A13" s="326">
        <v>44857</v>
      </c>
      <c r="B13" s="254" t="s">
        <v>30</v>
      </c>
      <c r="C13" s="249">
        <v>7.14</v>
      </c>
      <c r="D13" s="250">
        <v>0</v>
      </c>
      <c r="E13" s="249"/>
      <c r="F13" s="255">
        <v>7.14</v>
      </c>
      <c r="G13" s="251">
        <v>570</v>
      </c>
      <c r="H13" s="262">
        <v>4026</v>
      </c>
      <c r="I13" s="262"/>
      <c r="J13" s="252"/>
      <c r="K13" s="252" t="s">
        <v>110</v>
      </c>
      <c r="L13" s="253" t="s">
        <v>154</v>
      </c>
      <c r="M13" s="148" t="s">
        <v>31</v>
      </c>
      <c r="N13" s="148" t="s">
        <v>111</v>
      </c>
    </row>
    <row r="14" spans="1:26" ht="20.149999999999999" customHeight="1" x14ac:dyDescent="0.35">
      <c r="A14" s="326">
        <v>44859</v>
      </c>
      <c r="B14" s="254" t="s">
        <v>38</v>
      </c>
      <c r="C14" s="249">
        <v>36.99</v>
      </c>
      <c r="D14" s="250">
        <v>6.16</v>
      </c>
      <c r="E14" s="249"/>
      <c r="F14" s="255">
        <v>30.83</v>
      </c>
      <c r="G14" s="251">
        <v>528</v>
      </c>
      <c r="H14" s="262">
        <v>4001</v>
      </c>
      <c r="I14" s="262"/>
      <c r="J14" s="252"/>
      <c r="K14" s="252" t="s">
        <v>110</v>
      </c>
      <c r="L14" s="253" t="s">
        <v>155</v>
      </c>
      <c r="M14" s="148" t="s">
        <v>156</v>
      </c>
      <c r="N14" s="148" t="s">
        <v>111</v>
      </c>
    </row>
    <row r="15" spans="1:26" ht="20.149999999999999" customHeight="1" x14ac:dyDescent="0.35">
      <c r="A15" s="326">
        <v>44859</v>
      </c>
      <c r="B15" s="254" t="s">
        <v>38</v>
      </c>
      <c r="C15" s="249">
        <v>209.7</v>
      </c>
      <c r="D15" s="250">
        <v>34.950000000000003</v>
      </c>
      <c r="E15" s="249"/>
      <c r="F15" s="255">
        <v>174.75</v>
      </c>
      <c r="G15" s="251">
        <v>570</v>
      </c>
      <c r="H15" s="262">
        <v>4026</v>
      </c>
      <c r="I15" s="262"/>
      <c r="J15" s="252"/>
      <c r="K15" s="252" t="s">
        <v>110</v>
      </c>
      <c r="L15" s="253" t="s">
        <v>123</v>
      </c>
      <c r="M15" s="148" t="s">
        <v>122</v>
      </c>
      <c r="N15" s="148" t="s">
        <v>111</v>
      </c>
    </row>
    <row r="16" spans="1:26" ht="20.149999999999999" customHeight="1" x14ac:dyDescent="0.35">
      <c r="A16" s="327">
        <v>44859</v>
      </c>
      <c r="B16" s="328" t="s">
        <v>38</v>
      </c>
      <c r="C16" s="329">
        <v>19.48</v>
      </c>
      <c r="D16" s="250">
        <v>3.25</v>
      </c>
      <c r="E16" s="249"/>
      <c r="F16" s="255">
        <v>16.23</v>
      </c>
      <c r="G16" s="251">
        <v>570</v>
      </c>
      <c r="H16" s="262">
        <v>4026</v>
      </c>
      <c r="I16" s="262"/>
      <c r="J16" s="252"/>
      <c r="K16" s="324" t="s">
        <v>110</v>
      </c>
      <c r="L16" s="253" t="s">
        <v>157</v>
      </c>
      <c r="M16" s="148" t="s">
        <v>31</v>
      </c>
      <c r="N16" s="148" t="s">
        <v>111</v>
      </c>
    </row>
    <row r="17" spans="1:14" ht="20.149999999999999" customHeight="1" x14ac:dyDescent="0.35">
      <c r="A17" s="325">
        <v>44860</v>
      </c>
      <c r="B17" s="254" t="s">
        <v>38</v>
      </c>
      <c r="C17" s="249">
        <v>54.99</v>
      </c>
      <c r="D17" s="250">
        <v>9.16</v>
      </c>
      <c r="E17" s="249"/>
      <c r="F17" s="255">
        <v>45.83</v>
      </c>
      <c r="G17" s="251">
        <v>176</v>
      </c>
      <c r="H17" s="262">
        <v>2001</v>
      </c>
      <c r="I17" s="262"/>
      <c r="J17" s="252"/>
      <c r="K17" s="252" t="s">
        <v>158</v>
      </c>
      <c r="L17" s="253" t="s">
        <v>159</v>
      </c>
      <c r="M17" s="323" t="s">
        <v>113</v>
      </c>
      <c r="N17" s="253" t="s">
        <v>111</v>
      </c>
    </row>
    <row r="18" spans="1:14" ht="20.149999999999999" customHeight="1" x14ac:dyDescent="0.35">
      <c r="A18" s="325">
        <v>44861</v>
      </c>
      <c r="B18" s="248" t="s">
        <v>38</v>
      </c>
      <c r="C18" s="249">
        <v>43.99</v>
      </c>
      <c r="D18" s="250">
        <v>7.33</v>
      </c>
      <c r="E18" s="249"/>
      <c r="F18" s="255">
        <v>36.659999999999997</v>
      </c>
      <c r="G18" s="251">
        <v>190</v>
      </c>
      <c r="H18" s="262">
        <v>2001</v>
      </c>
      <c r="I18" s="262"/>
      <c r="J18" s="252"/>
      <c r="K18" s="252" t="s">
        <v>160</v>
      </c>
      <c r="L18" s="253" t="s">
        <v>161</v>
      </c>
      <c r="M18" s="323" t="s">
        <v>113</v>
      </c>
      <c r="N18" s="253" t="s">
        <v>112</v>
      </c>
    </row>
    <row r="19" spans="1:14" ht="20.149999999999999" customHeight="1" x14ac:dyDescent="0.35">
      <c r="A19" s="325">
        <v>44893</v>
      </c>
      <c r="B19" s="248" t="s">
        <v>38</v>
      </c>
      <c r="C19" s="249">
        <v>38.96</v>
      </c>
      <c r="D19" s="250">
        <v>6.5</v>
      </c>
      <c r="E19" s="249"/>
      <c r="F19" s="255">
        <v>32.46</v>
      </c>
      <c r="G19" s="251">
        <v>570</v>
      </c>
      <c r="H19" s="262">
        <v>2001</v>
      </c>
      <c r="I19" s="262"/>
      <c r="J19" s="252"/>
      <c r="K19" s="252" t="s">
        <v>110</v>
      </c>
      <c r="L19" s="253" t="s">
        <v>162</v>
      </c>
      <c r="M19" s="323" t="s">
        <v>113</v>
      </c>
      <c r="N19" s="253" t="s">
        <v>111</v>
      </c>
    </row>
    <row r="20" spans="1:14" ht="20.149999999999999" customHeight="1" x14ac:dyDescent="0.35">
      <c r="A20" s="325">
        <v>44865</v>
      </c>
      <c r="B20" s="254" t="s">
        <v>38</v>
      </c>
      <c r="C20" s="249">
        <v>2.74</v>
      </c>
      <c r="D20" s="250">
        <v>0.46</v>
      </c>
      <c r="E20" s="249"/>
      <c r="F20" s="255">
        <v>2.2799999999999998</v>
      </c>
      <c r="G20" s="251">
        <v>570</v>
      </c>
      <c r="H20" s="262">
        <v>2001</v>
      </c>
      <c r="I20" s="262"/>
      <c r="J20" s="252"/>
      <c r="K20" s="252" t="s">
        <v>110</v>
      </c>
      <c r="L20" s="253" t="s">
        <v>163</v>
      </c>
      <c r="M20" s="323" t="s">
        <v>31</v>
      </c>
      <c r="N20" s="253" t="s">
        <v>111</v>
      </c>
    </row>
    <row r="21" spans="1:14" ht="20.149999999999999" customHeight="1" x14ac:dyDescent="0.35">
      <c r="A21" s="325">
        <v>44865</v>
      </c>
      <c r="B21" s="254" t="s">
        <v>38</v>
      </c>
      <c r="C21" s="249">
        <v>12.15</v>
      </c>
      <c r="D21" s="250">
        <v>2.0299999999999998</v>
      </c>
      <c r="E21" s="249"/>
      <c r="F21" s="255">
        <v>10.119999999999999</v>
      </c>
      <c r="G21" s="262">
        <v>570</v>
      </c>
      <c r="H21" s="262">
        <v>2001</v>
      </c>
      <c r="I21" s="262"/>
      <c r="J21" s="252"/>
      <c r="K21" s="252" t="s">
        <v>110</v>
      </c>
      <c r="L21" s="253" t="s">
        <v>164</v>
      </c>
      <c r="M21" s="323" t="s">
        <v>31</v>
      </c>
      <c r="N21" s="253" t="s">
        <v>111</v>
      </c>
    </row>
    <row r="22" spans="1:14" ht="20.149999999999999" customHeight="1" x14ac:dyDescent="0.35">
      <c r="A22" s="325">
        <v>44865</v>
      </c>
      <c r="B22" s="254" t="s">
        <v>38</v>
      </c>
      <c r="C22" s="249">
        <v>10.58</v>
      </c>
      <c r="D22" s="250">
        <v>1.77</v>
      </c>
      <c r="E22" s="249"/>
      <c r="F22" s="255">
        <v>8.81</v>
      </c>
      <c r="G22" s="251">
        <v>570</v>
      </c>
      <c r="H22" s="262">
        <v>2001</v>
      </c>
      <c r="I22" s="262"/>
      <c r="J22" s="252"/>
      <c r="K22" s="252" t="s">
        <v>110</v>
      </c>
      <c r="L22" s="253" t="s">
        <v>165</v>
      </c>
      <c r="M22" s="323" t="s">
        <v>31</v>
      </c>
      <c r="N22" s="253" t="s">
        <v>111</v>
      </c>
    </row>
    <row r="23" spans="1:14" ht="20.149999999999999" customHeight="1" x14ac:dyDescent="0.35">
      <c r="A23" s="325">
        <v>44866</v>
      </c>
      <c r="B23" s="254" t="s">
        <v>38</v>
      </c>
      <c r="C23" s="249">
        <v>423</v>
      </c>
      <c r="D23" s="250">
        <v>70.5</v>
      </c>
      <c r="E23" s="249"/>
      <c r="F23" s="255">
        <v>352.5</v>
      </c>
      <c r="G23" s="251">
        <v>570</v>
      </c>
      <c r="H23" s="262">
        <v>4025</v>
      </c>
      <c r="I23" s="262"/>
      <c r="J23" s="252"/>
      <c r="K23" s="252" t="s">
        <v>110</v>
      </c>
      <c r="L23" s="253" t="s">
        <v>166</v>
      </c>
      <c r="M23" s="323" t="s">
        <v>167</v>
      </c>
      <c r="N23" s="253" t="s">
        <v>168</v>
      </c>
    </row>
    <row r="24" spans="1:14" s="67" customFormat="1" ht="20.149999999999999" customHeight="1" x14ac:dyDescent="0.35">
      <c r="A24" s="117">
        <v>44867</v>
      </c>
      <c r="B24" s="248" t="s">
        <v>38</v>
      </c>
      <c r="C24" s="263">
        <v>12</v>
      </c>
      <c r="D24" s="255">
        <v>2</v>
      </c>
      <c r="E24" s="263"/>
      <c r="F24" s="255">
        <v>10</v>
      </c>
      <c r="G24" s="251">
        <v>197</v>
      </c>
      <c r="H24" s="262">
        <v>2001</v>
      </c>
      <c r="I24" s="262">
        <v>19323</v>
      </c>
      <c r="J24" s="252"/>
      <c r="K24" s="252" t="s">
        <v>160</v>
      </c>
      <c r="L24" s="253" t="s">
        <v>169</v>
      </c>
      <c r="M24" s="323" t="s">
        <v>170</v>
      </c>
      <c r="N24" s="253" t="s">
        <v>111</v>
      </c>
    </row>
    <row r="25" spans="1:14" ht="20.149999999999999" customHeight="1" x14ac:dyDescent="0.35">
      <c r="A25" s="84">
        <v>44867</v>
      </c>
      <c r="B25" s="254" t="s">
        <v>38</v>
      </c>
      <c r="C25" s="249">
        <v>22</v>
      </c>
      <c r="D25" s="250">
        <v>3.67</v>
      </c>
      <c r="E25" s="249"/>
      <c r="F25" s="255">
        <v>18.329999999999998</v>
      </c>
      <c r="G25" s="251">
        <v>570</v>
      </c>
      <c r="H25" s="262">
        <v>2001</v>
      </c>
      <c r="I25" s="262"/>
      <c r="J25" s="252"/>
      <c r="K25" s="252" t="s">
        <v>110</v>
      </c>
      <c r="L25" s="253" t="s">
        <v>171</v>
      </c>
      <c r="M25" s="253" t="s">
        <v>172</v>
      </c>
      <c r="N25" s="253" t="s">
        <v>111</v>
      </c>
    </row>
    <row r="26" spans="1:14" ht="20.149999999999999" customHeight="1" x14ac:dyDescent="0.35">
      <c r="A26" s="84">
        <v>44872</v>
      </c>
      <c r="B26" s="254" t="s">
        <v>38</v>
      </c>
      <c r="C26" s="249">
        <v>9.0500000000000007</v>
      </c>
      <c r="D26" s="250">
        <v>1.51</v>
      </c>
      <c r="E26" s="249"/>
      <c r="F26" s="255">
        <v>7.54</v>
      </c>
      <c r="G26" s="262">
        <v>570</v>
      </c>
      <c r="H26" s="262">
        <v>2001</v>
      </c>
      <c r="I26" s="262"/>
      <c r="J26" s="252"/>
      <c r="K26" s="252" t="s">
        <v>110</v>
      </c>
      <c r="L26" s="253" t="s">
        <v>173</v>
      </c>
      <c r="M26" s="253" t="s">
        <v>174</v>
      </c>
      <c r="N26" s="253" t="s">
        <v>111</v>
      </c>
    </row>
    <row r="27" spans="1:14" ht="20.149999999999999" customHeight="1" x14ac:dyDescent="0.35">
      <c r="A27" s="84">
        <v>44875</v>
      </c>
      <c r="B27" s="254" t="s">
        <v>30</v>
      </c>
      <c r="C27" s="249">
        <v>297</v>
      </c>
      <c r="D27" s="250">
        <v>0</v>
      </c>
      <c r="E27" s="249"/>
      <c r="F27" s="255">
        <v>297</v>
      </c>
      <c r="G27" s="251">
        <v>197</v>
      </c>
      <c r="H27" s="262">
        <v>4208</v>
      </c>
      <c r="I27" s="262"/>
      <c r="J27" s="252"/>
      <c r="K27" s="252" t="s">
        <v>160</v>
      </c>
      <c r="L27" s="253" t="s">
        <v>175</v>
      </c>
      <c r="M27" s="253" t="s">
        <v>176</v>
      </c>
      <c r="N27" s="253" t="s">
        <v>121</v>
      </c>
    </row>
    <row r="28" spans="1:14" s="150" customFormat="1" ht="20.149999999999999" customHeight="1" x14ac:dyDescent="0.35">
      <c r="A28" s="149">
        <v>44875</v>
      </c>
      <c r="B28" s="264" t="s">
        <v>38</v>
      </c>
      <c r="C28" s="265">
        <v>32.200000000000003</v>
      </c>
      <c r="D28" s="266">
        <v>5.37</v>
      </c>
      <c r="E28" s="265"/>
      <c r="F28" s="266">
        <v>26.83</v>
      </c>
      <c r="G28" s="267">
        <v>197</v>
      </c>
      <c r="H28" s="268">
        <v>4208</v>
      </c>
      <c r="I28" s="268"/>
      <c r="J28" s="269"/>
      <c r="K28" s="269" t="s">
        <v>160</v>
      </c>
      <c r="L28" s="270" t="s">
        <v>177</v>
      </c>
      <c r="M28" s="270" t="s">
        <v>176</v>
      </c>
      <c r="N28" s="270" t="s">
        <v>121</v>
      </c>
    </row>
    <row r="29" spans="1:14" s="150" customFormat="1" ht="20.149999999999999" customHeight="1" x14ac:dyDescent="0.35">
      <c r="A29" s="149"/>
      <c r="B29" s="264"/>
      <c r="C29" s="265"/>
      <c r="D29" s="266"/>
      <c r="E29" s="265"/>
      <c r="F29" s="266"/>
      <c r="G29" s="267"/>
      <c r="H29" s="268"/>
      <c r="I29" s="268"/>
      <c r="J29" s="269"/>
      <c r="K29" s="269"/>
      <c r="L29" s="270"/>
      <c r="M29" s="270"/>
      <c r="N29" s="270"/>
    </row>
    <row r="30" spans="1:14" ht="20.149999999999999" customHeight="1" x14ac:dyDescent="0.35">
      <c r="A30" s="84"/>
      <c r="B30" s="254"/>
      <c r="C30" s="249"/>
      <c r="D30" s="250"/>
      <c r="E30" s="249"/>
      <c r="F30" s="255"/>
      <c r="G30" s="251"/>
      <c r="H30" s="262"/>
      <c r="I30" s="262"/>
      <c r="J30" s="252"/>
      <c r="K30" s="252"/>
      <c r="L30" s="253"/>
      <c r="M30" s="253"/>
      <c r="N30" s="253"/>
    </row>
    <row r="31" spans="1:14" ht="20.149999999999999" customHeight="1" x14ac:dyDescent="0.35">
      <c r="A31" s="84"/>
      <c r="B31" s="254"/>
      <c r="C31" s="249"/>
      <c r="D31" s="250"/>
      <c r="E31" s="249"/>
      <c r="F31" s="255"/>
      <c r="G31" s="251"/>
      <c r="H31" s="262"/>
      <c r="I31" s="251"/>
      <c r="J31" s="252"/>
      <c r="K31" s="252"/>
      <c r="L31" s="253"/>
      <c r="M31" s="253"/>
      <c r="N31" s="253"/>
    </row>
    <row r="32" spans="1:14" ht="20.149999999999999" customHeight="1" x14ac:dyDescent="0.35">
      <c r="A32" s="84"/>
      <c r="B32" s="254"/>
      <c r="C32" s="249"/>
      <c r="D32" s="250"/>
      <c r="E32" s="249"/>
      <c r="F32" s="255"/>
      <c r="G32" s="251"/>
      <c r="H32" s="262"/>
      <c r="I32" s="251"/>
      <c r="J32" s="252"/>
      <c r="K32" s="252"/>
      <c r="L32" s="253"/>
      <c r="M32" s="253"/>
      <c r="N32" s="253"/>
    </row>
    <row r="33" spans="1:14" ht="20.149999999999999" customHeight="1" x14ac:dyDescent="0.35">
      <c r="A33" s="84"/>
      <c r="B33" s="254"/>
      <c r="C33" s="249"/>
      <c r="D33" s="250"/>
      <c r="E33" s="249"/>
      <c r="F33" s="255"/>
      <c r="G33" s="251"/>
      <c r="H33" s="262"/>
      <c r="I33" s="251"/>
      <c r="J33" s="252"/>
      <c r="K33" s="252"/>
      <c r="L33" s="253"/>
      <c r="M33" s="253"/>
      <c r="N33" s="253"/>
    </row>
    <row r="34" spans="1:14" x14ac:dyDescent="0.25">
      <c r="A34" s="415" t="s">
        <v>33</v>
      </c>
      <c r="B34" s="415"/>
      <c r="C34" s="416">
        <v>1316.99</v>
      </c>
      <c r="D34" s="415">
        <v>168.84</v>
      </c>
      <c r="E34" s="415"/>
      <c r="F34" s="416">
        <v>1148.1500000000001</v>
      </c>
      <c r="G34" s="415"/>
      <c r="H34" s="415"/>
      <c r="I34" s="415"/>
      <c r="J34" s="415"/>
      <c r="K34" s="415"/>
      <c r="L34" s="415"/>
      <c r="M34" s="415"/>
      <c r="N34" s="415"/>
    </row>
    <row r="36" spans="1:14" x14ac:dyDescent="0.25">
      <c r="B36" t="s">
        <v>34</v>
      </c>
    </row>
    <row r="37" spans="1:14" x14ac:dyDescent="0.25">
      <c r="B37" t="s">
        <v>35</v>
      </c>
      <c r="C37" t="s">
        <v>36</v>
      </c>
    </row>
    <row r="38" spans="1:14" x14ac:dyDescent="0.25">
      <c r="B38" t="s">
        <v>30</v>
      </c>
      <c r="C38" t="s">
        <v>37</v>
      </c>
      <c r="F38" s="56"/>
    </row>
    <row r="39" spans="1:14" x14ac:dyDescent="0.25">
      <c r="B39" t="s">
        <v>38</v>
      </c>
      <c r="C39" t="s">
        <v>39</v>
      </c>
    </row>
    <row r="40" spans="1:14" x14ac:dyDescent="0.25">
      <c r="B40" t="s">
        <v>32</v>
      </c>
      <c r="C40" t="s">
        <v>40</v>
      </c>
    </row>
  </sheetData>
  <conditionalFormatting sqref="J19:J21 J12:K15 J16 J22:K33">
    <cfRule type="expression" priority="1" stopIfTrue="1">
      <formula>AND(SUM($P12:$T12)&gt;0,NOT(ISBLANK(J12)))</formula>
    </cfRule>
    <cfRule type="expression" dxfId="280" priority="2" stopIfTrue="1">
      <formula>SUM($P12:$T12)&gt;0</formula>
    </cfRule>
  </conditionalFormatting>
  <conditionalFormatting sqref="E5 C5 B1:E1 B3:E3 C12:C33">
    <cfRule type="expression" dxfId="279" priority="3" stopIfTrue="1">
      <formula>ISBLANK(B1)</formula>
    </cfRule>
  </conditionalFormatting>
  <conditionalFormatting sqref="L12:N15 L16:M17 N16 L19:N33">
    <cfRule type="expression" dxfId="278" priority="4" stopIfTrue="1">
      <formula>AND(NOT(ISBLANK($C12)),ISBLANK(L12))</formula>
    </cfRule>
  </conditionalFormatting>
  <conditionalFormatting sqref="B12:B15 B17:B33">
    <cfRule type="expression" dxfId="277" priority="5" stopIfTrue="1">
      <formula>AND(NOT(ISBLANK(C12)),ISBLANK(B12))</formula>
    </cfRule>
  </conditionalFormatting>
  <conditionalFormatting sqref="A12:A15 A17:A33">
    <cfRule type="expression" dxfId="276" priority="6" stopIfTrue="1">
      <formula>AND(NOT(ISBLANK(C12)),ISBLANK(A12))</formula>
    </cfRule>
  </conditionalFormatting>
  <conditionalFormatting sqref="E12:E33">
    <cfRule type="expression" dxfId="275" priority="7" stopIfTrue="1">
      <formula>AND(NOT(ISBLANK(C12)),ISBLANK(E12),B12="S")</formula>
    </cfRule>
  </conditionalFormatting>
  <conditionalFormatting sqref="J18">
    <cfRule type="expression" priority="8" stopIfTrue="1">
      <formula>AND(SUM($P17:$T17)&gt;0,NOT(ISBLANK(J18)))</formula>
    </cfRule>
    <cfRule type="expression" dxfId="274" priority="9" stopIfTrue="1">
      <formula>SUM($P17:$T17)&gt;0</formula>
    </cfRule>
  </conditionalFormatting>
  <conditionalFormatting sqref="J17 K18">
    <cfRule type="expression" priority="10" stopIfTrue="1">
      <formula>AND(SUM(#REF!)&gt;0,NOT(ISBLANK(J17)))</formula>
    </cfRule>
    <cfRule type="expression" dxfId="273" priority="11" stopIfTrue="1">
      <formula>SUM(#REF!)&gt;0</formula>
    </cfRule>
  </conditionalFormatting>
  <conditionalFormatting sqref="N17">
    <cfRule type="expression" dxfId="272" priority="12" stopIfTrue="1">
      <formula>AND(NOT(ISBLANK($C17)),ISBLANK(N17))</formula>
    </cfRule>
  </conditionalFormatting>
  <conditionalFormatting sqref="L18:N18">
    <cfRule type="expression" dxfId="271" priority="13" stopIfTrue="1">
      <formula>AND(NOT(ISBLANK(#REF!)),ISBLANK(L18))</formula>
    </cfRule>
  </conditionalFormatting>
  <conditionalFormatting sqref="K20:K21 K17">
    <cfRule type="expression" priority="14" stopIfTrue="1">
      <formula>AND(SUM($P16:$T16)&gt;0,NOT(ISBLANK(K17)))</formula>
    </cfRule>
    <cfRule type="expression" dxfId="270" priority="15" stopIfTrue="1">
      <formula>SUM($P16:$T16)&gt;0</formula>
    </cfRule>
  </conditionalFormatting>
  <conditionalFormatting sqref="K19">
    <cfRule type="expression" priority="16" stopIfTrue="1">
      <formula>AND(SUM($P17:$T17)&gt;0,NOT(ISBLANK(K19)))</formula>
    </cfRule>
    <cfRule type="expression" dxfId="269" priority="17" stopIfTrue="1">
      <formula>SUM($P17:$T17)&gt;0</formula>
    </cfRule>
  </conditionalFormatting>
  <dataValidations count="4">
    <dataValidation type="list" allowBlank="1" showInputMessage="1" showErrorMessage="1" sqref="B1:E1" xr:uid="{75A59B89-4327-48BD-A0E2-CD9726A8ACEA}">
      <formula1>"BARCLAYCARD,CORPORATE CARD"</formula1>
    </dataValidation>
    <dataValidation type="date" allowBlank="1" showInputMessage="1" showErrorMessage="1" sqref="E5" xr:uid="{4451B8BB-E681-4BBA-B1F1-2BF037816E6D}">
      <formula1>C5+1</formula1>
      <formula2>NOW()</formula2>
    </dataValidation>
    <dataValidation type="date" allowBlank="1" showInputMessage="1" showErrorMessage="1" sqref="C5" xr:uid="{96DCE17D-3058-4BEF-A9D1-CCBE0731E9E0}">
      <formula1>NOW()-120</formula1>
      <formula2>NOW()</formula2>
    </dataValidation>
    <dataValidation type="list" allowBlank="1" showInputMessage="1" showErrorMessage="1" sqref="B12:B15 B17:B33" xr:uid="{694BDA0D-64B2-4826-AB21-508A8A61D149}">
      <formula1>#REF!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Y38"/>
  <sheetViews>
    <sheetView zoomScale="90" workbookViewId="0">
      <selection activeCell="B3" sqref="B3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5" width="15.7265625" style="101" customWidth="1"/>
    <col min="6" max="6" width="8.453125" style="102" customWidth="1"/>
    <col min="7" max="7" width="9" style="102" customWidth="1"/>
    <col min="8" max="8" width="11.26953125" bestFit="1" customWidth="1"/>
    <col min="9" max="9" width="0.7265625" customWidth="1"/>
    <col min="10" max="10" width="33.81640625" style="102" customWidth="1"/>
    <col min="11" max="11" width="40.81640625" style="102" customWidth="1"/>
    <col min="12" max="12" width="34.453125" bestFit="1" customWidth="1"/>
    <col min="13" max="13" width="47.7265625" customWidth="1"/>
    <col min="15" max="18" width="0" hidden="1" customWidth="1" outlineLevel="1"/>
    <col min="19" max="19" width="9.1796875" collapsed="1"/>
  </cols>
  <sheetData>
    <row r="1" spans="1:25" ht="36.75" customHeight="1" x14ac:dyDescent="0.3">
      <c r="A1" s="242" t="s">
        <v>0</v>
      </c>
      <c r="B1" s="273"/>
      <c r="C1" s="342" t="s">
        <v>100</v>
      </c>
      <c r="D1" s="343"/>
      <c r="E1" s="343"/>
      <c r="F1" s="98"/>
      <c r="G1" s="99"/>
      <c r="H1" s="99"/>
      <c r="I1" s="59"/>
      <c r="J1" s="59"/>
      <c r="K1" s="99"/>
      <c r="L1" s="100"/>
      <c r="M1" s="60"/>
      <c r="N1" s="61"/>
    </row>
    <row r="2" spans="1:25" x14ac:dyDescent="0.25">
      <c r="A2" s="62"/>
      <c r="M2" s="63"/>
    </row>
    <row r="3" spans="1:25" ht="17.25" customHeight="1" x14ac:dyDescent="0.3">
      <c r="A3" s="64" t="s">
        <v>2</v>
      </c>
      <c r="B3" s="294" t="s">
        <v>186</v>
      </c>
      <c r="C3" s="343"/>
      <c r="D3" s="343"/>
      <c r="E3" s="103"/>
      <c r="F3" s="104"/>
      <c r="G3" s="104"/>
      <c r="H3" s="65"/>
      <c r="I3" s="65"/>
      <c r="J3" s="104"/>
      <c r="M3" s="63"/>
    </row>
    <row r="4" spans="1:25" ht="18" customHeight="1" x14ac:dyDescent="0.25">
      <c r="A4" s="62"/>
      <c r="M4" s="63"/>
    </row>
    <row r="5" spans="1:25" ht="17.25" customHeight="1" x14ac:dyDescent="0.3">
      <c r="A5" s="243" t="s">
        <v>3</v>
      </c>
      <c r="B5" s="244" t="s">
        <v>4</v>
      </c>
      <c r="C5" s="271">
        <v>44846</v>
      </c>
      <c r="D5" s="272" t="s">
        <v>178</v>
      </c>
      <c r="E5" s="103"/>
      <c r="F5" s="105"/>
      <c r="G5" s="106"/>
      <c r="H5" s="67"/>
      <c r="I5" s="67"/>
      <c r="J5" s="106"/>
      <c r="M5" s="63"/>
    </row>
    <row r="6" spans="1:25" x14ac:dyDescent="0.25">
      <c r="A6" s="62"/>
      <c r="C6" s="107"/>
      <c r="D6" s="107"/>
      <c r="M6" s="63"/>
    </row>
    <row r="7" spans="1:25" x14ac:dyDescent="0.25">
      <c r="A7" s="62"/>
      <c r="M7" s="63"/>
    </row>
    <row r="8" spans="1:25" ht="13" x14ac:dyDescent="0.3">
      <c r="A8" s="341" t="s">
        <v>6</v>
      </c>
      <c r="B8" s="246" t="s">
        <v>7</v>
      </c>
      <c r="C8" s="274" t="s">
        <v>8</v>
      </c>
      <c r="D8" s="274" t="s">
        <v>7</v>
      </c>
      <c r="E8" s="274" t="s">
        <v>10</v>
      </c>
      <c r="F8" s="340" t="s">
        <v>11</v>
      </c>
      <c r="G8" s="345"/>
      <c r="H8" s="345"/>
      <c r="I8" s="341"/>
      <c r="J8" s="275" t="s">
        <v>12</v>
      </c>
      <c r="K8" s="276" t="s">
        <v>13</v>
      </c>
      <c r="L8" s="247" t="s">
        <v>14</v>
      </c>
      <c r="M8" s="162" t="s">
        <v>15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24" customHeight="1" x14ac:dyDescent="0.3">
      <c r="A9" s="69" t="s">
        <v>16</v>
      </c>
      <c r="B9" s="70" t="s">
        <v>17</v>
      </c>
      <c r="C9" s="108" t="s">
        <v>103</v>
      </c>
      <c r="D9" s="108" t="s">
        <v>104</v>
      </c>
      <c r="E9" s="108" t="s">
        <v>105</v>
      </c>
      <c r="F9" s="346"/>
      <c r="G9" s="347"/>
      <c r="H9" s="347"/>
      <c r="I9" s="348"/>
      <c r="J9" s="109" t="s">
        <v>20</v>
      </c>
      <c r="K9" s="110" t="s">
        <v>21</v>
      </c>
      <c r="L9" s="71"/>
      <c r="M9" s="131" t="s">
        <v>22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ht="26.25" customHeight="1" x14ac:dyDescent="0.3">
      <c r="A10" s="73" t="s">
        <v>23</v>
      </c>
      <c r="B10" s="74" t="s">
        <v>24</v>
      </c>
      <c r="C10" s="111" t="s">
        <v>25</v>
      </c>
      <c r="D10" s="111" t="s">
        <v>25</v>
      </c>
      <c r="E10" s="111" t="s">
        <v>25</v>
      </c>
      <c r="F10" s="132" t="s">
        <v>26</v>
      </c>
      <c r="G10" s="132" t="s">
        <v>27</v>
      </c>
      <c r="H10" s="75" t="s">
        <v>28</v>
      </c>
      <c r="I10" s="75"/>
      <c r="J10" s="112" t="s">
        <v>29</v>
      </c>
      <c r="K10" s="113"/>
      <c r="L10" s="78"/>
      <c r="M10" s="133"/>
    </row>
    <row r="11" spans="1:25" ht="20.25" customHeight="1" x14ac:dyDescent="0.35">
      <c r="A11" s="114">
        <v>44853</v>
      </c>
      <c r="B11" s="115" t="s">
        <v>30</v>
      </c>
      <c r="C11" s="111">
        <v>75.95</v>
      </c>
      <c r="D11" s="111">
        <v>12.66</v>
      </c>
      <c r="E11" s="111">
        <v>63.29</v>
      </c>
      <c r="F11" s="132">
        <v>371</v>
      </c>
      <c r="G11" s="132">
        <v>4020</v>
      </c>
      <c r="H11" s="75"/>
      <c r="I11" s="75"/>
      <c r="J11" s="277" t="s">
        <v>179</v>
      </c>
      <c r="K11" s="102" t="s">
        <v>180</v>
      </c>
      <c r="L11" s="78" t="s">
        <v>181</v>
      </c>
      <c r="M11" s="134" t="s">
        <v>182</v>
      </c>
      <c r="N11" s="67"/>
      <c r="S11" s="151"/>
    </row>
    <row r="12" spans="1:25" ht="21.75" customHeight="1" x14ac:dyDescent="0.35">
      <c r="A12" s="114">
        <v>44859</v>
      </c>
      <c r="B12" s="115" t="s">
        <v>38</v>
      </c>
      <c r="C12" s="111">
        <v>18.97</v>
      </c>
      <c r="D12" s="111">
        <v>3.16</v>
      </c>
      <c r="E12" s="111">
        <v>15.81</v>
      </c>
      <c r="F12" s="132">
        <v>377</v>
      </c>
      <c r="G12" s="132">
        <v>4020</v>
      </c>
      <c r="H12" s="75"/>
      <c r="I12" s="75"/>
      <c r="J12" s="277" t="s">
        <v>183</v>
      </c>
      <c r="K12" s="102" t="s">
        <v>184</v>
      </c>
      <c r="L12" s="78" t="s">
        <v>31</v>
      </c>
      <c r="M12" s="133" t="s">
        <v>185</v>
      </c>
      <c r="N12" s="94"/>
      <c r="O12" s="94"/>
      <c r="P12" s="94"/>
      <c r="Q12" s="94"/>
      <c r="R12" s="94"/>
      <c r="S12" s="116"/>
    </row>
    <row r="13" spans="1:25" ht="18" customHeight="1" x14ac:dyDescent="0.35">
      <c r="A13" s="114"/>
      <c r="B13" s="115"/>
      <c r="C13" s="111"/>
      <c r="D13" s="111"/>
      <c r="E13" s="111"/>
      <c r="F13" s="132"/>
      <c r="G13" s="132"/>
      <c r="H13" s="75"/>
      <c r="I13" s="75"/>
      <c r="J13" s="277"/>
      <c r="K13" s="113"/>
      <c r="L13" s="78"/>
      <c r="M13" s="133"/>
      <c r="S13" s="151"/>
    </row>
    <row r="14" spans="1:25" ht="18" customHeight="1" x14ac:dyDescent="0.35">
      <c r="A14" s="114"/>
      <c r="B14" s="115"/>
      <c r="C14" s="111"/>
      <c r="D14" s="121"/>
      <c r="E14" s="111"/>
      <c r="F14" s="132"/>
      <c r="G14" s="132"/>
      <c r="H14" s="75"/>
      <c r="I14" s="75"/>
      <c r="J14" s="277"/>
      <c r="M14" s="78"/>
      <c r="S14" s="151"/>
    </row>
    <row r="15" spans="1:25" ht="20.149999999999999" customHeight="1" thickBot="1" x14ac:dyDescent="0.4">
      <c r="A15" s="81"/>
      <c r="B15" s="115"/>
      <c r="C15" s="278"/>
      <c r="D15" s="121"/>
      <c r="E15" s="279"/>
      <c r="F15" s="280"/>
      <c r="G15" s="280"/>
      <c r="H15" s="251"/>
      <c r="I15" s="260"/>
      <c r="J15" s="277"/>
      <c r="K15" s="113"/>
      <c r="L15" s="281"/>
      <c r="M15" s="135"/>
      <c r="S15" s="151"/>
    </row>
    <row r="16" spans="1:25" ht="20.149999999999999" customHeight="1" x14ac:dyDescent="0.35">
      <c r="A16" s="81"/>
      <c r="B16" s="115"/>
      <c r="C16" s="282"/>
      <c r="D16" s="121"/>
      <c r="E16" s="279"/>
      <c r="F16" s="280"/>
      <c r="G16" s="280"/>
      <c r="H16" s="251"/>
      <c r="I16" s="251"/>
      <c r="J16" s="277"/>
      <c r="K16" s="113"/>
      <c r="L16" s="281"/>
      <c r="M16" s="136"/>
      <c r="S16" s="151"/>
    </row>
    <row r="17" spans="1:19" ht="20.149999999999999" customHeight="1" x14ac:dyDescent="0.35">
      <c r="A17" s="117"/>
      <c r="B17" s="115"/>
      <c r="C17" s="118"/>
      <c r="D17" s="121"/>
      <c r="E17" s="118"/>
      <c r="F17" s="283"/>
      <c r="G17" s="283"/>
      <c r="H17" s="284"/>
      <c r="I17" s="260"/>
      <c r="J17" s="277"/>
      <c r="K17" s="113"/>
      <c r="L17" s="281"/>
      <c r="M17" s="136"/>
      <c r="S17" s="151"/>
    </row>
    <row r="18" spans="1:19" ht="20.149999999999999" customHeight="1" x14ac:dyDescent="0.35">
      <c r="A18" s="119"/>
      <c r="B18" s="115"/>
      <c r="C18" s="120"/>
      <c r="D18" s="121"/>
      <c r="E18" s="122"/>
      <c r="F18" s="123"/>
      <c r="G18" s="123"/>
      <c r="H18" s="124"/>
      <c r="I18" s="285"/>
      <c r="J18" s="277"/>
      <c r="K18" s="113"/>
      <c r="L18" s="286"/>
      <c r="M18" s="113"/>
      <c r="S18" s="151"/>
    </row>
    <row r="19" spans="1:19" ht="20.149999999999999" customHeight="1" x14ac:dyDescent="0.35">
      <c r="A19" s="119"/>
      <c r="B19" s="115"/>
      <c r="C19" s="120"/>
      <c r="D19" s="121"/>
      <c r="E19" s="122"/>
      <c r="F19" s="123"/>
      <c r="G19" s="123"/>
      <c r="H19" s="124"/>
      <c r="I19" s="285"/>
      <c r="J19" s="277"/>
      <c r="K19" s="113"/>
      <c r="L19" s="286"/>
      <c r="M19" s="287"/>
      <c r="N19" s="94"/>
      <c r="O19" s="94"/>
      <c r="P19" s="94"/>
      <c r="Q19" s="94"/>
      <c r="R19" s="94"/>
      <c r="S19" s="116"/>
    </row>
    <row r="20" spans="1:19" s="94" customFormat="1" ht="20.149999999999999" customHeight="1" x14ac:dyDescent="0.35">
      <c r="A20" s="152"/>
      <c r="B20" s="153"/>
      <c r="C20" s="154"/>
      <c r="D20" s="155"/>
      <c r="E20" s="156"/>
      <c r="F20" s="157"/>
      <c r="G20" s="157"/>
      <c r="H20" s="158"/>
      <c r="I20" s="288"/>
      <c r="J20" s="289"/>
      <c r="K20" s="159"/>
      <c r="L20" s="290"/>
      <c r="M20" s="291"/>
      <c r="S20" s="116"/>
    </row>
    <row r="21" spans="1:19" s="94" customFormat="1" ht="20.149999999999999" customHeight="1" x14ac:dyDescent="0.35">
      <c r="A21" s="152"/>
      <c r="B21" s="153"/>
      <c r="C21" s="154"/>
      <c r="D21" s="155"/>
      <c r="E21" s="160"/>
      <c r="F21" s="157"/>
      <c r="G21" s="157"/>
      <c r="H21" s="158"/>
      <c r="I21" s="288"/>
      <c r="J21" s="289"/>
      <c r="K21" s="159"/>
      <c r="L21" s="290"/>
      <c r="M21" s="291"/>
      <c r="S21" s="116"/>
    </row>
    <row r="22" spans="1:19" ht="20.149999999999999" customHeight="1" x14ac:dyDescent="0.35">
      <c r="A22" s="119"/>
      <c r="B22" s="115"/>
      <c r="C22" s="120"/>
      <c r="D22" s="121"/>
      <c r="E22" s="122"/>
      <c r="F22" s="123"/>
      <c r="G22" s="123"/>
      <c r="H22" s="124"/>
      <c r="I22" s="285"/>
      <c r="J22" s="277"/>
      <c r="K22" s="113"/>
      <c r="L22" s="281"/>
      <c r="M22" s="136"/>
      <c r="S22" s="151"/>
    </row>
    <row r="23" spans="1:19" ht="20.149999999999999" customHeight="1" x14ac:dyDescent="0.35">
      <c r="A23" s="119"/>
      <c r="B23" s="115"/>
      <c r="C23" s="120"/>
      <c r="D23" s="121"/>
      <c r="E23" s="122"/>
      <c r="F23" s="123"/>
      <c r="G23" s="123"/>
      <c r="H23" s="124"/>
      <c r="I23" s="285"/>
      <c r="J23" s="292"/>
      <c r="K23" s="113"/>
      <c r="L23" s="286"/>
      <c r="M23" s="287"/>
      <c r="N23" s="137"/>
      <c r="O23" s="94"/>
      <c r="P23" s="94"/>
      <c r="Q23" s="94"/>
      <c r="R23" s="94"/>
      <c r="S23" s="116"/>
    </row>
    <row r="24" spans="1:19" s="94" customFormat="1" ht="20.149999999999999" customHeight="1" thickBot="1" x14ac:dyDescent="0.4">
      <c r="A24" s="152"/>
      <c r="B24" s="153"/>
      <c r="C24" s="154"/>
      <c r="D24" s="155"/>
      <c r="E24" s="160"/>
      <c r="F24" s="157"/>
      <c r="G24" s="157"/>
      <c r="H24" s="158"/>
      <c r="I24" s="288"/>
      <c r="J24" s="293"/>
      <c r="K24" s="159"/>
      <c r="L24" s="290"/>
      <c r="M24" s="161"/>
      <c r="S24" s="116"/>
    </row>
    <row r="25" spans="1:19" ht="20.149999999999999" customHeight="1" x14ac:dyDescent="0.35">
      <c r="A25" s="119"/>
      <c r="B25" s="115"/>
      <c r="C25" s="120"/>
      <c r="D25" s="121"/>
      <c r="E25" s="122"/>
      <c r="F25" s="123"/>
      <c r="G25" s="123"/>
      <c r="H25" s="124"/>
      <c r="I25" s="285"/>
      <c r="J25" s="292"/>
      <c r="K25" s="113"/>
      <c r="L25" s="286"/>
      <c r="M25" s="287"/>
      <c r="N25" s="94"/>
      <c r="O25" s="94"/>
      <c r="P25" s="94"/>
      <c r="Q25" s="94"/>
      <c r="R25" s="94"/>
      <c r="S25" s="116"/>
    </row>
    <row r="26" spans="1:19" ht="20.149999999999999" customHeight="1" x14ac:dyDescent="0.35">
      <c r="A26" s="119"/>
      <c r="B26" s="115"/>
      <c r="C26" s="122"/>
      <c r="D26" s="121"/>
      <c r="E26" s="122"/>
      <c r="F26" s="123"/>
      <c r="G26" s="123"/>
      <c r="H26" s="124"/>
      <c r="I26" s="285"/>
      <c r="J26" s="292"/>
      <c r="K26" s="113"/>
      <c r="L26" s="286"/>
      <c r="M26" s="287"/>
      <c r="N26" s="94"/>
      <c r="O26" s="94"/>
      <c r="P26" s="94"/>
      <c r="Q26" s="94"/>
      <c r="R26" s="94"/>
      <c r="S26" s="116"/>
    </row>
    <row r="27" spans="1:19" ht="20.149999999999999" customHeight="1" x14ac:dyDescent="0.35">
      <c r="A27" s="119"/>
      <c r="B27" s="115"/>
      <c r="C27" s="120"/>
      <c r="D27" s="121"/>
      <c r="E27" s="122"/>
      <c r="F27" s="123"/>
      <c r="G27" s="123"/>
      <c r="H27" s="138"/>
      <c r="I27" s="285"/>
      <c r="J27" s="292"/>
      <c r="K27" s="113"/>
      <c r="L27" s="286"/>
      <c r="M27" s="287"/>
      <c r="N27" s="94"/>
      <c r="O27" s="94"/>
      <c r="P27" s="94"/>
      <c r="Q27" s="94"/>
      <c r="R27" s="94"/>
      <c r="S27" s="116"/>
    </row>
    <row r="28" spans="1:19" ht="20.149999999999999" customHeight="1" thickBot="1" x14ac:dyDescent="0.35">
      <c r="A28" s="349" t="s">
        <v>33</v>
      </c>
      <c r="B28" s="350"/>
      <c r="C28" s="125">
        <f>SUM(C11:C27)</f>
        <v>94.92</v>
      </c>
      <c r="D28" s="125">
        <f>SUM(D11:D27)</f>
        <v>15.82</v>
      </c>
      <c r="E28" s="125">
        <f>SUM(E11:E27)</f>
        <v>79.099999999999994</v>
      </c>
      <c r="F28" s="123"/>
      <c r="G28" s="123"/>
      <c r="H28" s="86"/>
      <c r="I28" s="93"/>
      <c r="J28" s="87"/>
      <c r="K28" s="87"/>
      <c r="L28" s="88"/>
      <c r="M28" s="139"/>
      <c r="N28" s="94"/>
      <c r="O28" s="94"/>
      <c r="P28" s="94"/>
      <c r="Q28" s="94"/>
      <c r="R28" s="94"/>
      <c r="S28" s="94"/>
    </row>
    <row r="30" spans="1:19" ht="13" x14ac:dyDescent="0.3">
      <c r="B30" s="423" t="s">
        <v>34</v>
      </c>
      <c r="C30" s="425"/>
    </row>
    <row r="31" spans="1:19" x14ac:dyDescent="0.25">
      <c r="B31" s="90" t="s">
        <v>35</v>
      </c>
      <c r="C31" s="126" t="s">
        <v>36</v>
      </c>
    </row>
    <row r="32" spans="1:19" x14ac:dyDescent="0.25">
      <c r="B32" s="90" t="s">
        <v>30</v>
      </c>
      <c r="C32" s="126" t="s">
        <v>37</v>
      </c>
    </row>
    <row r="33" spans="2:3" x14ac:dyDescent="0.25">
      <c r="B33" s="90" t="s">
        <v>38</v>
      </c>
      <c r="C33" s="126" t="s">
        <v>39</v>
      </c>
    </row>
    <row r="34" spans="2:3" x14ac:dyDescent="0.25">
      <c r="B34" s="90" t="s">
        <v>95</v>
      </c>
      <c r="C34" s="126" t="s">
        <v>96</v>
      </c>
    </row>
    <row r="35" spans="2:3" x14ac:dyDescent="0.25">
      <c r="B35" s="78" t="s">
        <v>32</v>
      </c>
      <c r="C35" s="127" t="s">
        <v>40</v>
      </c>
    </row>
    <row r="38" spans="2:3" ht="13" x14ac:dyDescent="0.3">
      <c r="B38" s="428"/>
      <c r="C38" s="428"/>
    </row>
  </sheetData>
  <mergeCells count="2">
    <mergeCell ref="B30:C30"/>
    <mergeCell ref="B38:C38"/>
  </mergeCells>
  <conditionalFormatting sqref="I15 I23:J27 I17:I20">
    <cfRule type="expression" priority="40" stopIfTrue="1">
      <formula>AND(SUM($O15:$S15)&gt;0,NOT(ISBLANK(I15)))</formula>
    </cfRule>
    <cfRule type="expression" dxfId="268" priority="41" stopIfTrue="1">
      <formula>SUM($O15:$S15)&gt;0</formula>
    </cfRule>
  </conditionalFormatting>
  <conditionalFormatting sqref="C1:E1 B3:D3 C15:C19 C23:C25 C27">
    <cfRule type="expression" dxfId="267" priority="42" stopIfTrue="1">
      <formula>ISBLANK(B1)</formula>
    </cfRule>
  </conditionalFormatting>
  <conditionalFormatting sqref="L15">
    <cfRule type="expression" dxfId="266" priority="43" stopIfTrue="1">
      <formula>AND(NOT(ISBLANK($C15)),ISBLANK(L15))</formula>
    </cfRule>
  </conditionalFormatting>
  <conditionalFormatting sqref="A15:A20 A23:A27">
    <cfRule type="expression" dxfId="265" priority="44" stopIfTrue="1">
      <formula>AND(NOT(ISBLANK(C15)),ISBLANK(A15))</formula>
    </cfRule>
  </conditionalFormatting>
  <conditionalFormatting sqref="C5">
    <cfRule type="expression" dxfId="264" priority="39" stopIfTrue="1">
      <formula>ISBLANK(C5)</formula>
    </cfRule>
  </conditionalFormatting>
  <conditionalFormatting sqref="L16">
    <cfRule type="expression" dxfId="263" priority="38" stopIfTrue="1">
      <formula>AND(NOT(ISBLANK($C16)),ISBLANK(L16))</formula>
    </cfRule>
  </conditionalFormatting>
  <conditionalFormatting sqref="L17:M17 M23 M25:M27 L19:M20 L18">
    <cfRule type="expression" dxfId="262" priority="37" stopIfTrue="1">
      <formula>AND(NOT(ISBLANK($C17)),ISBLANK(L17))</formula>
    </cfRule>
  </conditionalFormatting>
  <conditionalFormatting sqref="I22">
    <cfRule type="expression" priority="33" stopIfTrue="1">
      <formula>AND(SUM($O22:$S22)&gt;0,NOT(ISBLANK(I22)))</formula>
    </cfRule>
    <cfRule type="expression" dxfId="261" priority="34" stopIfTrue="1">
      <formula>SUM($O22:$S22)&gt;0</formula>
    </cfRule>
  </conditionalFormatting>
  <conditionalFormatting sqref="C22">
    <cfRule type="expression" dxfId="260" priority="35" stopIfTrue="1">
      <formula>ISBLANK(C22)</formula>
    </cfRule>
  </conditionalFormatting>
  <conditionalFormatting sqref="A22">
    <cfRule type="expression" dxfId="259" priority="36" stopIfTrue="1">
      <formula>AND(NOT(ISBLANK(C22)),ISBLANK(A22))</formula>
    </cfRule>
  </conditionalFormatting>
  <conditionalFormatting sqref="L23:L27">
    <cfRule type="expression" dxfId="258" priority="32" stopIfTrue="1">
      <formula>AND(NOT(ISBLANK($C23)),ISBLANK(L23))</formula>
    </cfRule>
  </conditionalFormatting>
  <conditionalFormatting sqref="E17">
    <cfRule type="expression" dxfId="257" priority="31" stopIfTrue="1">
      <formula>ISBLANK(E17)</formula>
    </cfRule>
  </conditionalFormatting>
  <conditionalFormatting sqref="M16">
    <cfRule type="expression" dxfId="256" priority="30" stopIfTrue="1">
      <formula>AND(NOT(ISBLANK($C16)),ISBLANK(M16))</formula>
    </cfRule>
  </conditionalFormatting>
  <conditionalFormatting sqref="I21">
    <cfRule type="expression" priority="26" stopIfTrue="1">
      <formula>AND(SUM($O21:$S21)&gt;0,NOT(ISBLANK(I21)))</formula>
    </cfRule>
    <cfRule type="expression" dxfId="255" priority="27" stopIfTrue="1">
      <formula>SUM($O21:$S21)&gt;0</formula>
    </cfRule>
  </conditionalFormatting>
  <conditionalFormatting sqref="C21">
    <cfRule type="expression" dxfId="254" priority="28" stopIfTrue="1">
      <formula>ISBLANK(C21)</formula>
    </cfRule>
  </conditionalFormatting>
  <conditionalFormatting sqref="A21">
    <cfRule type="expression" dxfId="253" priority="29" stopIfTrue="1">
      <formula>AND(NOT(ISBLANK(C21)),ISBLANK(A21))</formula>
    </cfRule>
  </conditionalFormatting>
  <conditionalFormatting sqref="L21:M21">
    <cfRule type="expression" dxfId="252" priority="25" stopIfTrue="1">
      <formula>AND(NOT(ISBLANK($C21)),ISBLANK(L21))</formula>
    </cfRule>
  </conditionalFormatting>
  <conditionalFormatting sqref="E20">
    <cfRule type="expression" dxfId="251" priority="24" stopIfTrue="1">
      <formula>AND(NOT(ISBLANK(D20)),ISBLANK(E20),C20="S")</formula>
    </cfRule>
  </conditionalFormatting>
  <conditionalFormatting sqref="C20">
    <cfRule type="expression" dxfId="250" priority="23" stopIfTrue="1">
      <formula>ISBLANK(C20)</formula>
    </cfRule>
  </conditionalFormatting>
  <conditionalFormatting sqref="J12:J13">
    <cfRule type="expression" priority="21" stopIfTrue="1">
      <formula>AND(SUM($O12:$S12)&gt;0,NOT(ISBLANK(J12)))</formula>
    </cfRule>
    <cfRule type="expression" dxfId="249" priority="22" stopIfTrue="1">
      <formula>SUM($O12:$S12)&gt;0</formula>
    </cfRule>
  </conditionalFormatting>
  <conditionalFormatting sqref="J14 J11">
    <cfRule type="expression" priority="19" stopIfTrue="1">
      <formula>AND(SUM($O11:$S11)&gt;0,NOT(ISBLANK(J11)))</formula>
    </cfRule>
    <cfRule type="expression" dxfId="248" priority="20" stopIfTrue="1">
      <formula>SUM($O11:$S11)&gt;0</formula>
    </cfRule>
  </conditionalFormatting>
  <conditionalFormatting sqref="J16">
    <cfRule type="expression" priority="17" stopIfTrue="1">
      <formula>AND(SUM($O16:$S16)&gt;0,NOT(ISBLANK(J16)))</formula>
    </cfRule>
    <cfRule type="expression" dxfId="247" priority="18" stopIfTrue="1">
      <formula>SUM($O16:$S16)&gt;0</formula>
    </cfRule>
  </conditionalFormatting>
  <conditionalFormatting sqref="J17">
    <cfRule type="expression" priority="15" stopIfTrue="1">
      <formula>AND(SUM($O17:$S17)&gt;0,NOT(ISBLANK(J17)))</formula>
    </cfRule>
    <cfRule type="expression" dxfId="246" priority="16" stopIfTrue="1">
      <formula>SUM($O17:$S17)&gt;0</formula>
    </cfRule>
  </conditionalFormatting>
  <conditionalFormatting sqref="J18">
    <cfRule type="expression" priority="13" stopIfTrue="1">
      <formula>AND(SUM($O18:$S18)&gt;0,NOT(ISBLANK(J18)))</formula>
    </cfRule>
    <cfRule type="expression" dxfId="245" priority="14" stopIfTrue="1">
      <formula>SUM($O18:$S18)&gt;0</formula>
    </cfRule>
  </conditionalFormatting>
  <conditionalFormatting sqref="J19">
    <cfRule type="expression" priority="11" stopIfTrue="1">
      <formula>AND(SUM($O19:$S19)&gt;0,NOT(ISBLANK(J19)))</formula>
    </cfRule>
    <cfRule type="expression" dxfId="244" priority="12" stopIfTrue="1">
      <formula>SUM($O19:$S19)&gt;0</formula>
    </cfRule>
  </conditionalFormatting>
  <conditionalFormatting sqref="J20">
    <cfRule type="expression" priority="9" stopIfTrue="1">
      <formula>AND(SUM($O20:$S20)&gt;0,NOT(ISBLANK(J20)))</formula>
    </cfRule>
    <cfRule type="expression" dxfId="243" priority="10" stopIfTrue="1">
      <formula>SUM($O20:$S20)&gt;0</formula>
    </cfRule>
  </conditionalFormatting>
  <conditionalFormatting sqref="J21">
    <cfRule type="expression" priority="7" stopIfTrue="1">
      <formula>AND(SUM($O21:$S21)&gt;0,NOT(ISBLANK(J21)))</formula>
    </cfRule>
    <cfRule type="expression" dxfId="242" priority="8" stopIfTrue="1">
      <formula>SUM($O21:$S21)&gt;0</formula>
    </cfRule>
  </conditionalFormatting>
  <conditionalFormatting sqref="J22">
    <cfRule type="expression" priority="5" stopIfTrue="1">
      <formula>AND(SUM($O22:$S22)&gt;0,NOT(ISBLANK(J22)))</formula>
    </cfRule>
    <cfRule type="expression" dxfId="241" priority="6" stopIfTrue="1">
      <formula>SUM($O22:$S22)&gt;0</formula>
    </cfRule>
  </conditionalFormatting>
  <conditionalFormatting sqref="L22">
    <cfRule type="expression" dxfId="240" priority="4" stopIfTrue="1">
      <formula>AND(NOT(ISBLANK($C22)),ISBLANK(L22))</formula>
    </cfRule>
  </conditionalFormatting>
  <conditionalFormatting sqref="M22">
    <cfRule type="expression" dxfId="239" priority="3" stopIfTrue="1">
      <formula>AND(NOT(ISBLANK($C22)),ISBLANK(M22))</formula>
    </cfRule>
  </conditionalFormatting>
  <conditionalFormatting sqref="J15">
    <cfRule type="expression" priority="1" stopIfTrue="1">
      <formula>AND(SUM($O15:$S15)&gt;0,NOT(ISBLANK(J15)))</formula>
    </cfRule>
    <cfRule type="expression" dxfId="238" priority="2" stopIfTrue="1">
      <formula>SUM($O15:$S15)&gt;0</formula>
    </cfRule>
  </conditionalFormatting>
  <dataValidations count="1">
    <dataValidation type="date" allowBlank="1" showInputMessage="1" showErrorMessage="1" sqref="C5" xr:uid="{C2E0EA0E-0BF7-4169-9A04-49D930122FFD}">
      <formula1>NOW()-120</formula1>
      <formula2>NOW()</formula2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Z39"/>
  <sheetViews>
    <sheetView zoomScale="80" zoomScaleNormal="80"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36.75" customHeight="1" x14ac:dyDescent="0.3">
      <c r="A1" s="242" t="s">
        <v>0</v>
      </c>
      <c r="B1" s="420" t="s">
        <v>1</v>
      </c>
      <c r="C1" s="421"/>
      <c r="D1" s="421"/>
      <c r="E1" s="422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36.75" customHeight="1" x14ac:dyDescent="0.3">
      <c r="A3" s="64" t="s">
        <v>2</v>
      </c>
      <c r="B3" s="420" t="s">
        <v>102</v>
      </c>
      <c r="C3" s="421"/>
      <c r="D3" s="421"/>
      <c r="E3" s="422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36" customHeight="1" x14ac:dyDescent="0.3">
      <c r="A5" s="243" t="s">
        <v>3</v>
      </c>
      <c r="B5" s="244" t="s">
        <v>4</v>
      </c>
      <c r="C5" s="245">
        <v>44846</v>
      </c>
      <c r="D5" s="295" t="s">
        <v>106</v>
      </c>
      <c r="E5" s="296">
        <v>44876</v>
      </c>
      <c r="F5" s="128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341" t="s">
        <v>6</v>
      </c>
      <c r="B8" s="246" t="s">
        <v>7</v>
      </c>
      <c r="C8" s="246" t="s">
        <v>8</v>
      </c>
      <c r="D8" s="246" t="s">
        <v>7</v>
      </c>
      <c r="E8" s="246" t="s">
        <v>9</v>
      </c>
      <c r="F8" s="246" t="s">
        <v>10</v>
      </c>
      <c r="G8" s="423" t="s">
        <v>11</v>
      </c>
      <c r="H8" s="424"/>
      <c r="I8" s="424"/>
      <c r="J8" s="425"/>
      <c r="K8" s="341" t="s">
        <v>12</v>
      </c>
      <c r="L8" s="246" t="s">
        <v>13</v>
      </c>
      <c r="M8" s="247" t="s">
        <v>14</v>
      </c>
      <c r="N8" s="247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29"/>
      <c r="H9" s="430"/>
      <c r="I9" s="430"/>
      <c r="J9" s="431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0.75" customHeight="1" x14ac:dyDescent="0.25">
      <c r="A11" s="80"/>
      <c r="B11" s="74"/>
      <c r="C11" s="74"/>
      <c r="D11" s="250" t="str">
        <f t="shared" ref="D11:D13" si="0">IF(B11="S",IF(ISBLANK(E11),ROUND(C11*0.2/1.2,2),E11),"")</f>
        <v/>
      </c>
      <c r="E11" s="74"/>
      <c r="F11" s="74"/>
      <c r="G11" s="75"/>
      <c r="H11" s="75"/>
      <c r="I11" s="75"/>
      <c r="J11" s="75"/>
      <c r="K11" s="75" t="s">
        <v>125</v>
      </c>
      <c r="L11" s="77"/>
      <c r="M11" s="78"/>
      <c r="N11" s="78"/>
    </row>
    <row r="12" spans="1:26" ht="15.5" x14ac:dyDescent="0.35">
      <c r="A12" s="81" t="s">
        <v>187</v>
      </c>
      <c r="B12" s="248" t="s">
        <v>38</v>
      </c>
      <c r="C12" s="249">
        <v>261</v>
      </c>
      <c r="D12" s="250">
        <f t="shared" si="0"/>
        <v>43.5</v>
      </c>
      <c r="E12" s="249"/>
      <c r="F12" s="255">
        <f>C12-D12</f>
        <v>217.5</v>
      </c>
      <c r="G12" s="251">
        <v>510</v>
      </c>
      <c r="H12" s="251">
        <v>3001</v>
      </c>
      <c r="I12" s="262" t="s">
        <v>120</v>
      </c>
      <c r="J12" s="252" t="s">
        <v>38</v>
      </c>
      <c r="K12" s="252" t="s">
        <v>102</v>
      </c>
      <c r="L12" s="253" t="s">
        <v>188</v>
      </c>
      <c r="M12" s="253" t="s">
        <v>189</v>
      </c>
      <c r="N12" s="297" t="s">
        <v>190</v>
      </c>
      <c r="P12" t="b">
        <f t="shared" ref="P12:P31" si="1">OR(G12&lt;100,LEN(G12)=2)</f>
        <v>0</v>
      </c>
      <c r="Q12" t="b">
        <f t="shared" ref="Q12:Q31" si="2">OR(H12&lt;1000,LEN(H12)=3)</f>
        <v>0</v>
      </c>
      <c r="R12" t="b">
        <f t="shared" ref="R12:R31" si="3">IF(I12&lt;1000,TRUE)</f>
        <v>0</v>
      </c>
      <c r="S12" t="e">
        <f>OR(#REF!&lt;100000,LEN(#REF!)=5)</f>
        <v>#REF!</v>
      </c>
    </row>
    <row r="13" spans="1:26" ht="15.5" x14ac:dyDescent="0.35">
      <c r="A13" s="81" t="s">
        <v>191</v>
      </c>
      <c r="B13" s="248" t="s">
        <v>38</v>
      </c>
      <c r="C13" s="249">
        <v>64.8</v>
      </c>
      <c r="D13" s="250">
        <f t="shared" si="0"/>
        <v>10.8</v>
      </c>
      <c r="E13" s="249"/>
      <c r="F13" s="255">
        <f>C13-D13</f>
        <v>54</v>
      </c>
      <c r="G13" s="251">
        <v>510</v>
      </c>
      <c r="H13" s="251">
        <v>2215</v>
      </c>
      <c r="I13" s="262" t="s">
        <v>120</v>
      </c>
      <c r="J13" s="252" t="s">
        <v>38</v>
      </c>
      <c r="K13" s="252" t="s">
        <v>102</v>
      </c>
      <c r="L13" s="148" t="s">
        <v>192</v>
      </c>
      <c r="M13" s="253" t="s">
        <v>193</v>
      </c>
      <c r="N13" s="297" t="s">
        <v>194</v>
      </c>
    </row>
    <row r="14" spans="1:26" ht="15.5" x14ac:dyDescent="0.35">
      <c r="A14" s="81" t="s">
        <v>195</v>
      </c>
      <c r="B14" s="248" t="s">
        <v>38</v>
      </c>
      <c r="C14" s="249">
        <v>129.6</v>
      </c>
      <c r="D14" s="250">
        <f>IF(B14="S",IF(ISBLANK(E14),ROUND(C14*0.2/1.2,2),E14),"")</f>
        <v>21.6</v>
      </c>
      <c r="E14" s="249"/>
      <c r="F14" s="255">
        <f>C14-D14</f>
        <v>108</v>
      </c>
      <c r="G14" s="251">
        <v>512</v>
      </c>
      <c r="H14" s="251">
        <v>3004</v>
      </c>
      <c r="I14" s="262"/>
      <c r="J14" s="252"/>
      <c r="K14" s="252" t="s">
        <v>102</v>
      </c>
      <c r="L14" t="s">
        <v>196</v>
      </c>
      <c r="M14" s="253" t="s">
        <v>197</v>
      </c>
      <c r="N14" s="297" t="s">
        <v>190</v>
      </c>
    </row>
    <row r="15" spans="1:26" ht="15.5" x14ac:dyDescent="0.35">
      <c r="A15" s="81" t="s">
        <v>198</v>
      </c>
      <c r="B15" s="254" t="s">
        <v>38</v>
      </c>
      <c r="C15" s="249">
        <v>89.4</v>
      </c>
      <c r="D15" s="250">
        <f t="shared" ref="D15:D16" si="4">IF(B15="S",IF(ISBLANK(E15),ROUND(C15*0.2/1.2,2),E15),"")</f>
        <v>14.9</v>
      </c>
      <c r="E15" s="249"/>
      <c r="F15" s="255">
        <f>C15-D15</f>
        <v>74.5</v>
      </c>
      <c r="G15" s="251">
        <v>512</v>
      </c>
      <c r="H15" s="251">
        <v>2207</v>
      </c>
      <c r="I15" s="262">
        <v>51204</v>
      </c>
      <c r="J15" s="252" t="s">
        <v>38</v>
      </c>
      <c r="K15" s="252" t="s">
        <v>102</v>
      </c>
      <c r="L15" s="253" t="s">
        <v>199</v>
      </c>
      <c r="M15" s="253" t="s">
        <v>193</v>
      </c>
      <c r="N15" s="297" t="s">
        <v>194</v>
      </c>
    </row>
    <row r="16" spans="1:26" ht="20.149999999999999" customHeight="1" x14ac:dyDescent="0.35">
      <c r="A16" s="84" t="s">
        <v>200</v>
      </c>
      <c r="B16" s="248" t="s">
        <v>38</v>
      </c>
      <c r="C16" s="249">
        <v>51.83</v>
      </c>
      <c r="D16" s="250">
        <f t="shared" si="4"/>
        <v>8.64</v>
      </c>
      <c r="E16" s="249"/>
      <c r="F16" s="255">
        <f>C16-D16</f>
        <v>43.19</v>
      </c>
      <c r="G16" s="251">
        <v>510</v>
      </c>
      <c r="H16" s="251">
        <v>4001</v>
      </c>
      <c r="I16" s="262" t="s">
        <v>120</v>
      </c>
      <c r="J16" s="252" t="s">
        <v>38</v>
      </c>
      <c r="K16" s="252" t="s">
        <v>102</v>
      </c>
      <c r="L16" s="253" t="s">
        <v>201</v>
      </c>
      <c r="M16" s="253" t="s">
        <v>126</v>
      </c>
      <c r="N16" s="253" t="s">
        <v>202</v>
      </c>
      <c r="P16" t="b">
        <f t="shared" si="1"/>
        <v>0</v>
      </c>
      <c r="Q16" t="b">
        <f t="shared" si="2"/>
        <v>0</v>
      </c>
      <c r="R16" t="b">
        <f t="shared" si="3"/>
        <v>0</v>
      </c>
      <c r="S16" t="e">
        <f>OR(#REF!&lt;100000,LEN(#REF!)=5)</f>
        <v>#REF!</v>
      </c>
    </row>
    <row r="17" spans="1:19" ht="20.149999999999999" customHeight="1" x14ac:dyDescent="0.35">
      <c r="A17" s="84"/>
      <c r="B17" s="254"/>
      <c r="C17" s="249"/>
      <c r="D17" s="250"/>
      <c r="E17" s="249"/>
      <c r="F17" s="255"/>
      <c r="G17" s="251"/>
      <c r="H17" s="251"/>
      <c r="I17" s="262"/>
      <c r="J17" s="252"/>
      <c r="K17" s="252"/>
      <c r="L17" s="253"/>
      <c r="M17" s="253"/>
      <c r="N17" s="253"/>
    </row>
    <row r="18" spans="1:19" ht="20.149999999999999" customHeight="1" x14ac:dyDescent="0.35">
      <c r="A18" s="84"/>
      <c r="B18" s="254"/>
      <c r="C18" s="249"/>
      <c r="D18" s="250"/>
      <c r="E18" s="249"/>
      <c r="F18" s="255"/>
      <c r="G18" s="251"/>
      <c r="H18" s="251"/>
      <c r="I18" s="262"/>
      <c r="J18" s="252"/>
      <c r="K18" s="252"/>
      <c r="L18" s="253"/>
      <c r="M18" s="253"/>
      <c r="N18" s="253"/>
    </row>
    <row r="19" spans="1:19" ht="20.149999999999999" customHeight="1" x14ac:dyDescent="0.35">
      <c r="A19" s="84"/>
      <c r="B19" s="254"/>
      <c r="C19" s="249"/>
      <c r="D19" s="250"/>
      <c r="E19" s="249"/>
      <c r="F19" s="255"/>
      <c r="G19" s="251"/>
      <c r="H19" s="251"/>
      <c r="I19" s="262"/>
      <c r="J19" s="252"/>
      <c r="K19" s="252"/>
      <c r="L19" s="253"/>
      <c r="M19" s="253"/>
      <c r="N19" s="253"/>
    </row>
    <row r="20" spans="1:19" ht="20.149999999999999" customHeight="1" x14ac:dyDescent="0.35">
      <c r="A20" s="84"/>
      <c r="B20" s="248"/>
      <c r="C20" s="249"/>
      <c r="D20" s="250"/>
      <c r="E20" s="249"/>
      <c r="F20" s="255"/>
      <c r="G20" s="251"/>
      <c r="H20" s="251"/>
      <c r="I20" s="262"/>
      <c r="J20" s="252"/>
      <c r="K20" s="252"/>
      <c r="L20" s="253"/>
      <c r="M20" s="253"/>
      <c r="N20" s="253"/>
    </row>
    <row r="21" spans="1:19" ht="20.149999999999999" customHeight="1" x14ac:dyDescent="0.35">
      <c r="A21" s="84"/>
      <c r="B21" s="254"/>
      <c r="C21" s="249"/>
      <c r="D21" s="250"/>
      <c r="E21" s="249"/>
      <c r="F21" s="255"/>
      <c r="G21" s="251"/>
      <c r="H21" s="251"/>
      <c r="I21" s="262"/>
      <c r="J21" s="252"/>
      <c r="K21" s="252"/>
      <c r="L21" s="253"/>
      <c r="M21" s="253"/>
      <c r="N21" s="253"/>
    </row>
    <row r="22" spans="1:19" ht="20.149999999999999" customHeight="1" x14ac:dyDescent="0.35">
      <c r="A22" s="84"/>
      <c r="B22" s="254"/>
      <c r="C22" s="249"/>
      <c r="D22" s="250"/>
      <c r="E22" s="249"/>
      <c r="F22" s="255"/>
      <c r="G22" s="251"/>
      <c r="H22" s="251"/>
      <c r="I22" s="262"/>
      <c r="J22" s="252"/>
      <c r="K22" s="252"/>
      <c r="L22" s="253"/>
      <c r="M22" s="253"/>
      <c r="N22" s="253"/>
    </row>
    <row r="23" spans="1:19" ht="20.149999999999999" customHeight="1" x14ac:dyDescent="0.35">
      <c r="A23" s="84"/>
      <c r="B23" s="254"/>
      <c r="C23" s="249"/>
      <c r="D23" s="250"/>
      <c r="E23" s="249"/>
      <c r="F23" s="255"/>
      <c r="G23" s="251"/>
      <c r="H23" s="251"/>
      <c r="I23" s="262"/>
      <c r="J23" s="252"/>
      <c r="K23" s="252"/>
      <c r="L23" s="253"/>
      <c r="M23" s="253"/>
      <c r="N23" s="253"/>
    </row>
    <row r="24" spans="1:19" ht="20.149999999999999" customHeight="1" x14ac:dyDescent="0.35">
      <c r="A24" s="84"/>
      <c r="B24" s="254"/>
      <c r="C24" s="249"/>
      <c r="D24" s="250"/>
      <c r="E24" s="249"/>
      <c r="F24" s="255"/>
      <c r="G24" s="251"/>
      <c r="H24" s="251"/>
      <c r="I24" s="262"/>
      <c r="J24" s="252"/>
      <c r="K24" s="252"/>
      <c r="L24" s="253"/>
      <c r="M24" s="253"/>
      <c r="N24" s="253"/>
    </row>
    <row r="25" spans="1:19" ht="20.149999999999999" customHeight="1" x14ac:dyDescent="0.35">
      <c r="A25" s="84"/>
      <c r="B25" s="254"/>
      <c r="C25" s="249"/>
      <c r="D25" s="250"/>
      <c r="E25" s="249"/>
      <c r="F25" s="255"/>
      <c r="G25" s="251"/>
      <c r="H25" s="251"/>
      <c r="I25" s="262"/>
      <c r="J25" s="252"/>
      <c r="K25" s="252"/>
      <c r="L25" s="253"/>
      <c r="M25" s="253"/>
      <c r="N25" s="253"/>
    </row>
    <row r="26" spans="1:19" ht="20.149999999999999" customHeight="1" x14ac:dyDescent="0.35">
      <c r="A26" s="84"/>
      <c r="B26" s="254"/>
      <c r="C26" s="249"/>
      <c r="D26" s="250"/>
      <c r="E26" s="249"/>
      <c r="F26" s="255"/>
      <c r="G26" s="251"/>
      <c r="H26" s="251"/>
      <c r="I26" s="262"/>
      <c r="J26" s="252"/>
      <c r="K26" s="252"/>
      <c r="L26" s="253"/>
      <c r="M26" s="253"/>
      <c r="N26" s="253"/>
    </row>
    <row r="27" spans="1:19" ht="20.149999999999999" customHeight="1" x14ac:dyDescent="0.35">
      <c r="A27" s="84"/>
      <c r="B27" s="254"/>
      <c r="C27" s="249"/>
      <c r="D27" s="250"/>
      <c r="E27" s="249"/>
      <c r="F27" s="255"/>
      <c r="G27" s="251"/>
      <c r="H27" s="251"/>
      <c r="I27" s="262"/>
      <c r="J27" s="252"/>
      <c r="K27" s="252"/>
      <c r="L27" s="253"/>
      <c r="M27" s="253"/>
      <c r="N27" s="253"/>
    </row>
    <row r="28" spans="1:19" ht="20.149999999999999" customHeight="1" x14ac:dyDescent="0.35">
      <c r="A28" s="84"/>
      <c r="B28" s="254" t="s">
        <v>30</v>
      </c>
      <c r="C28" s="249"/>
      <c r="D28" s="250" t="str">
        <f t="shared" ref="D28:D31" si="5">IF(B28="S",IF(ISBLANK(E28),ROUND(C28*0.2/1.2,2),E28),"")</f>
        <v/>
      </c>
      <c r="E28" s="249"/>
      <c r="F28" s="255"/>
      <c r="G28" s="251"/>
      <c r="H28" s="251"/>
      <c r="I28" s="262"/>
      <c r="J28" s="252" t="s">
        <v>38</v>
      </c>
      <c r="K28" s="252"/>
      <c r="L28" s="253"/>
      <c r="M28" s="253"/>
      <c r="N28" s="253"/>
    </row>
    <row r="29" spans="1:19" ht="20.149999999999999" customHeight="1" x14ac:dyDescent="0.35">
      <c r="A29" s="84"/>
      <c r="B29" s="254" t="s">
        <v>30</v>
      </c>
      <c r="C29" s="249"/>
      <c r="D29" s="250" t="str">
        <f t="shared" si="5"/>
        <v/>
      </c>
      <c r="E29" s="249"/>
      <c r="F29" s="255"/>
      <c r="G29" s="251"/>
      <c r="H29" s="251"/>
      <c r="I29" s="262"/>
      <c r="J29" s="252" t="s">
        <v>38</v>
      </c>
      <c r="K29" s="252"/>
      <c r="L29" s="253"/>
      <c r="M29" s="253"/>
      <c r="N29" s="253"/>
    </row>
    <row r="30" spans="1:19" ht="20.149999999999999" customHeight="1" x14ac:dyDescent="0.35">
      <c r="A30" s="84"/>
      <c r="B30" s="254" t="s">
        <v>30</v>
      </c>
      <c r="C30" s="249"/>
      <c r="D30" s="250" t="str">
        <f t="shared" si="5"/>
        <v/>
      </c>
      <c r="E30" s="249"/>
      <c r="F30" s="255"/>
      <c r="G30" s="251"/>
      <c r="H30" s="251"/>
      <c r="I30" s="262"/>
      <c r="J30" s="252" t="s">
        <v>38</v>
      </c>
      <c r="K30" s="252"/>
      <c r="L30" s="253"/>
      <c r="M30" s="253"/>
      <c r="N30" s="253"/>
    </row>
    <row r="31" spans="1:19" ht="20.149999999999999" customHeight="1" x14ac:dyDescent="0.35">
      <c r="A31" s="129"/>
      <c r="B31" s="254" t="s">
        <v>30</v>
      </c>
      <c r="C31" s="249"/>
      <c r="D31" s="250" t="str">
        <f t="shared" si="5"/>
        <v/>
      </c>
      <c r="E31" s="249"/>
      <c r="F31" s="255"/>
      <c r="G31" s="251" t="s">
        <v>116</v>
      </c>
      <c r="H31" s="251" t="s">
        <v>116</v>
      </c>
      <c r="I31" s="251" t="s">
        <v>116</v>
      </c>
      <c r="J31" s="252"/>
      <c r="K31" s="252"/>
      <c r="L31" s="253"/>
      <c r="M31" s="253"/>
      <c r="N31" s="253"/>
      <c r="P31" t="b">
        <f t="shared" si="1"/>
        <v>0</v>
      </c>
      <c r="Q31" t="b">
        <f t="shared" si="2"/>
        <v>0</v>
      </c>
      <c r="R31" t="b">
        <f t="shared" si="3"/>
        <v>0</v>
      </c>
      <c r="S31" t="e">
        <f>OR(#REF!&lt;100000,LEN(#REF!)=5)</f>
        <v>#REF!</v>
      </c>
    </row>
    <row r="32" spans="1:19" ht="20.149999999999999" customHeight="1" thickBot="1" x14ac:dyDescent="0.35">
      <c r="A32" s="426" t="s">
        <v>33</v>
      </c>
      <c r="B32" s="427"/>
      <c r="C32" s="85">
        <f>SUM(C12:C31)</f>
        <v>596.63</v>
      </c>
      <c r="D32" s="85">
        <f>SUM(D12:D31)</f>
        <v>99.440000000000012</v>
      </c>
      <c r="E32" s="85"/>
      <c r="F32" s="322">
        <f t="shared" ref="F32" si="6">C32-D32</f>
        <v>497.19</v>
      </c>
      <c r="G32" s="86"/>
      <c r="H32" s="86"/>
      <c r="I32" s="86"/>
      <c r="J32" s="93"/>
      <c r="K32" s="93"/>
      <c r="L32" s="87"/>
      <c r="M32" s="88"/>
      <c r="N32" s="89"/>
    </row>
    <row r="34" spans="2:11" ht="13" x14ac:dyDescent="0.3">
      <c r="B34" s="423" t="s">
        <v>34</v>
      </c>
      <c r="C34" s="425"/>
    </row>
    <row r="35" spans="2:11" x14ac:dyDescent="0.25">
      <c r="B35" s="90" t="s">
        <v>35</v>
      </c>
      <c r="C35" s="91" t="s">
        <v>36</v>
      </c>
    </row>
    <row r="36" spans="2:11" x14ac:dyDescent="0.25">
      <c r="B36" s="90" t="s">
        <v>30</v>
      </c>
      <c r="C36" s="91" t="s">
        <v>37</v>
      </c>
      <c r="I36" s="130"/>
      <c r="K36" s="56"/>
    </row>
    <row r="37" spans="2:11" x14ac:dyDescent="0.25">
      <c r="B37" s="90" t="s">
        <v>38</v>
      </c>
      <c r="C37" s="91" t="s">
        <v>39</v>
      </c>
      <c r="I37" s="130"/>
      <c r="K37" s="56"/>
    </row>
    <row r="38" spans="2:11" x14ac:dyDescent="0.25">
      <c r="B38" s="78" t="s">
        <v>32</v>
      </c>
      <c r="C38" s="92" t="s">
        <v>40</v>
      </c>
      <c r="I38" s="130"/>
      <c r="K38" s="56"/>
    </row>
    <row r="39" spans="2:11" x14ac:dyDescent="0.25">
      <c r="I39" s="130"/>
      <c r="K39" s="56"/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31:K31 K30 J12:J15">
    <cfRule type="expression" priority="97" stopIfTrue="1">
      <formula>AND(SUM($P12:$T12)&gt;0,NOT(ISBLANK(J12)))</formula>
    </cfRule>
    <cfRule type="expression" dxfId="237" priority="98" stopIfTrue="1">
      <formula>SUM($P12:$T12)&gt;0</formula>
    </cfRule>
  </conditionalFormatting>
  <conditionalFormatting sqref="C5 B1:E1 B3:E3 C17 C31 C20 C23 C25:C28 C12:C15">
    <cfRule type="expression" dxfId="236" priority="99" stopIfTrue="1">
      <formula>ISBLANK(B1)</formula>
    </cfRule>
  </conditionalFormatting>
  <conditionalFormatting sqref="L31:N31 N30 L12:L13">
    <cfRule type="expression" dxfId="235" priority="100" stopIfTrue="1">
      <formula>AND(NOT(ISBLANK($C12)),ISBLANK(L12))</formula>
    </cfRule>
  </conditionalFormatting>
  <conditionalFormatting sqref="B20 B12:B15">
    <cfRule type="expression" dxfId="234" priority="101" stopIfTrue="1">
      <formula>AND(NOT(ISBLANK(C12)),ISBLANK(B12))</formula>
    </cfRule>
  </conditionalFormatting>
  <conditionalFormatting sqref="A12:A15 A17 A31 A20 A26">
    <cfRule type="expression" dxfId="233" priority="102" stopIfTrue="1">
      <formula>AND(NOT(ISBLANK(C12)),ISBLANK(A12))</formula>
    </cfRule>
  </conditionalFormatting>
  <conditionalFormatting sqref="E18:E28 E31">
    <cfRule type="expression" dxfId="232" priority="103" stopIfTrue="1">
      <formula>AND(NOT(ISBLANK(C18)),ISBLANK(E18),B18="S")</formula>
    </cfRule>
  </conditionalFormatting>
  <conditionalFormatting sqref="C16">
    <cfRule type="expression" dxfId="231" priority="93" stopIfTrue="1">
      <formula>ISBLANK(C16)</formula>
    </cfRule>
  </conditionalFormatting>
  <conditionalFormatting sqref="M23">
    <cfRule type="expression" dxfId="230" priority="46" stopIfTrue="1">
      <formula>AND(NOT(ISBLANK($C23)),ISBLANK(M23))</formula>
    </cfRule>
  </conditionalFormatting>
  <conditionalFormatting sqref="B16">
    <cfRule type="expression" dxfId="229" priority="94" stopIfTrue="1">
      <formula>AND(NOT(ISBLANK(C16)),ISBLANK(B16))</formula>
    </cfRule>
  </conditionalFormatting>
  <conditionalFormatting sqref="A16">
    <cfRule type="expression" dxfId="228" priority="95" stopIfTrue="1">
      <formula>AND(NOT(ISBLANK(C16)),ISBLANK(A16))</formula>
    </cfRule>
  </conditionalFormatting>
  <conditionalFormatting sqref="E12:E17">
    <cfRule type="expression" dxfId="227" priority="96" stopIfTrue="1">
      <formula>AND(NOT(ISBLANK(C12)),ISBLANK(E12),B12="S")</formula>
    </cfRule>
  </conditionalFormatting>
  <conditionalFormatting sqref="J16:J30">
    <cfRule type="expression" priority="91" stopIfTrue="1">
      <formula>AND(SUM($P16:$T16)&gt;0,NOT(ISBLANK(J16)))</formula>
    </cfRule>
    <cfRule type="expression" dxfId="226" priority="92" stopIfTrue="1">
      <formula>SUM($P16:$T16)&gt;0</formula>
    </cfRule>
  </conditionalFormatting>
  <conditionalFormatting sqref="C29">
    <cfRule type="expression" dxfId="225" priority="88" stopIfTrue="1">
      <formula>ISBLANK(C29)</formula>
    </cfRule>
  </conditionalFormatting>
  <conditionalFormatting sqref="A30">
    <cfRule type="expression" dxfId="224" priority="89" stopIfTrue="1">
      <formula>AND(NOT(ISBLANK(C30)),ISBLANK(A30))</formula>
    </cfRule>
  </conditionalFormatting>
  <conditionalFormatting sqref="E29">
    <cfRule type="expression" dxfId="223" priority="90" stopIfTrue="1">
      <formula>AND(NOT(ISBLANK(C29)),ISBLANK(E29),B29="S")</formula>
    </cfRule>
  </conditionalFormatting>
  <conditionalFormatting sqref="C30">
    <cfRule type="expression" dxfId="222" priority="86" stopIfTrue="1">
      <formula>ISBLANK(C30)</formula>
    </cfRule>
  </conditionalFormatting>
  <conditionalFormatting sqref="E30">
    <cfRule type="expression" dxfId="221" priority="87" stopIfTrue="1">
      <formula>AND(NOT(ISBLANK(C30)),ISBLANK(E30),B30="S")</formula>
    </cfRule>
  </conditionalFormatting>
  <conditionalFormatting sqref="M30">
    <cfRule type="expression" dxfId="220" priority="85" stopIfTrue="1">
      <formula>AND(NOT(ISBLANK($C30)),ISBLANK(M30))</formula>
    </cfRule>
  </conditionalFormatting>
  <conditionalFormatting sqref="L30">
    <cfRule type="expression" dxfId="219" priority="84" stopIfTrue="1">
      <formula>AND(NOT(ISBLANK($C30)),ISBLANK(L30))</formula>
    </cfRule>
  </conditionalFormatting>
  <conditionalFormatting sqref="N27">
    <cfRule type="expression" dxfId="218" priority="19" stopIfTrue="1">
      <formula>AND(NOT(ISBLANK($C27)),ISBLANK(N27))</formula>
    </cfRule>
  </conditionalFormatting>
  <conditionalFormatting sqref="N21">
    <cfRule type="expression" dxfId="217" priority="57" stopIfTrue="1">
      <formula>AND(NOT(ISBLANK($C21)),ISBLANK(N21))</formula>
    </cfRule>
  </conditionalFormatting>
  <conditionalFormatting sqref="M20">
    <cfRule type="expression" dxfId="216" priority="62" stopIfTrue="1">
      <formula>AND(NOT(ISBLANK($C20)),ISBLANK(M20))</formula>
    </cfRule>
  </conditionalFormatting>
  <conditionalFormatting sqref="K12:K15">
    <cfRule type="expression" priority="81" stopIfTrue="1">
      <formula>AND(SUM($P12:$T12)&gt;0,NOT(ISBLANK(K12)))</formula>
    </cfRule>
    <cfRule type="expression" dxfId="215" priority="82" stopIfTrue="1">
      <formula>SUM($P12:$T12)&gt;0</formula>
    </cfRule>
  </conditionalFormatting>
  <conditionalFormatting sqref="N12:N15">
    <cfRule type="expression" dxfId="214" priority="83" stopIfTrue="1">
      <formula>AND(NOT(ISBLANK($C12)),ISBLANK(N12))</formula>
    </cfRule>
  </conditionalFormatting>
  <conditionalFormatting sqref="M12:M15">
    <cfRule type="expression" dxfId="213" priority="80" stopIfTrue="1">
      <formula>AND(NOT(ISBLANK($C12)),ISBLANK(M12))</formula>
    </cfRule>
  </conditionalFormatting>
  <conditionalFormatting sqref="N16">
    <cfRule type="expression" dxfId="212" priority="79" stopIfTrue="1">
      <formula>AND(NOT(ISBLANK($C16)),ISBLANK(N16))</formula>
    </cfRule>
  </conditionalFormatting>
  <conditionalFormatting sqref="L16">
    <cfRule type="expression" dxfId="211" priority="78" stopIfTrue="1">
      <formula>AND(NOT(ISBLANK($C16)),ISBLANK(L16))</formula>
    </cfRule>
  </conditionalFormatting>
  <conditionalFormatting sqref="K17">
    <cfRule type="expression" priority="75" stopIfTrue="1">
      <formula>AND(SUM($P17:$T17)&gt;0,NOT(ISBLANK(K17)))</formula>
    </cfRule>
    <cfRule type="expression" dxfId="210" priority="76" stopIfTrue="1">
      <formula>SUM($P17:$T17)&gt;0</formula>
    </cfRule>
  </conditionalFormatting>
  <conditionalFormatting sqref="N17">
    <cfRule type="expression" dxfId="209" priority="77" stopIfTrue="1">
      <formula>AND(NOT(ISBLANK($C17)),ISBLANK(N17))</formula>
    </cfRule>
  </conditionalFormatting>
  <conditionalFormatting sqref="M17">
    <cfRule type="expression" dxfId="208" priority="74" stopIfTrue="1">
      <formula>AND(NOT(ISBLANK($C17)),ISBLANK(M17))</formula>
    </cfRule>
  </conditionalFormatting>
  <conditionalFormatting sqref="L17">
    <cfRule type="expression" dxfId="207" priority="73" stopIfTrue="1">
      <formula>AND(NOT(ISBLANK($C17)),ISBLANK(L17))</formula>
    </cfRule>
  </conditionalFormatting>
  <conditionalFormatting sqref="A18:A19">
    <cfRule type="expression" dxfId="206" priority="72" stopIfTrue="1">
      <formula>AND(NOT(ISBLANK(C18)),ISBLANK(A18))</formula>
    </cfRule>
  </conditionalFormatting>
  <conditionalFormatting sqref="C18:C19">
    <cfRule type="expression" dxfId="205" priority="71" stopIfTrue="1">
      <formula>ISBLANK(C18)</formula>
    </cfRule>
  </conditionalFormatting>
  <conditionalFormatting sqref="K18:K19">
    <cfRule type="expression" priority="69" stopIfTrue="1">
      <formula>AND(SUM($P18:$T18)&gt;0,NOT(ISBLANK(K18)))</formula>
    </cfRule>
    <cfRule type="expression" dxfId="204" priority="70" stopIfTrue="1">
      <formula>SUM($P18:$T18)&gt;0</formula>
    </cfRule>
  </conditionalFormatting>
  <conditionalFormatting sqref="M18:M19">
    <cfRule type="expression" dxfId="203" priority="68" stopIfTrue="1">
      <formula>AND(NOT(ISBLANK($C18)),ISBLANK(M18))</formula>
    </cfRule>
  </conditionalFormatting>
  <conditionalFormatting sqref="L18:L19">
    <cfRule type="expression" dxfId="202" priority="67" stopIfTrue="1">
      <formula>AND(NOT(ISBLANK($C18)),ISBLANK(L18))</formula>
    </cfRule>
  </conditionalFormatting>
  <conditionalFormatting sqref="N18">
    <cfRule type="expression" dxfId="201" priority="66" stopIfTrue="1">
      <formula>AND(NOT(ISBLANK($C18)),ISBLANK(N18))</formula>
    </cfRule>
  </conditionalFormatting>
  <conditionalFormatting sqref="N19">
    <cfRule type="expression" dxfId="200" priority="65" stopIfTrue="1">
      <formula>AND(NOT(ISBLANK($C19)),ISBLANK(N19))</formula>
    </cfRule>
  </conditionalFormatting>
  <conditionalFormatting sqref="K20">
    <cfRule type="expression" priority="63" stopIfTrue="1">
      <formula>AND(SUM($P20:$T20)&gt;0,NOT(ISBLANK(K20)))</formula>
    </cfRule>
    <cfRule type="expression" dxfId="199" priority="64" stopIfTrue="1">
      <formula>SUM($P20:$T20)&gt;0</formula>
    </cfRule>
  </conditionalFormatting>
  <conditionalFormatting sqref="L20">
    <cfRule type="expression" dxfId="198" priority="61" stopIfTrue="1">
      <formula>AND(NOT(ISBLANK($C20)),ISBLANK(L20))</formula>
    </cfRule>
  </conditionalFormatting>
  <conditionalFormatting sqref="N20">
    <cfRule type="expression" dxfId="197" priority="60" stopIfTrue="1">
      <formula>AND(NOT(ISBLANK($C20)),ISBLANK(N20))</formula>
    </cfRule>
  </conditionalFormatting>
  <conditionalFormatting sqref="C21:C22">
    <cfRule type="expression" dxfId="196" priority="58" stopIfTrue="1">
      <formula>ISBLANK(C21)</formula>
    </cfRule>
  </conditionalFormatting>
  <conditionalFormatting sqref="A21:A22">
    <cfRule type="expression" dxfId="195" priority="59" stopIfTrue="1">
      <formula>AND(NOT(ISBLANK(C21)),ISBLANK(A21))</formula>
    </cfRule>
  </conditionalFormatting>
  <conditionalFormatting sqref="K21:K22">
    <cfRule type="expression" priority="55" stopIfTrue="1">
      <formula>AND(SUM($P21:$T21)&gt;0,NOT(ISBLANK(K21)))</formula>
    </cfRule>
    <cfRule type="expression" dxfId="194" priority="56" stopIfTrue="1">
      <formula>SUM($P21:$T21)&gt;0</formula>
    </cfRule>
  </conditionalFormatting>
  <conditionalFormatting sqref="M21">
    <cfRule type="expression" dxfId="193" priority="54" stopIfTrue="1">
      <formula>AND(NOT(ISBLANK($C21)),ISBLANK(M21))</formula>
    </cfRule>
  </conditionalFormatting>
  <conditionalFormatting sqref="L21:L22">
    <cfRule type="expression" dxfId="192" priority="53" stopIfTrue="1">
      <formula>AND(NOT(ISBLANK($C21)),ISBLANK(L21))</formula>
    </cfRule>
  </conditionalFormatting>
  <conditionalFormatting sqref="N22">
    <cfRule type="expression" dxfId="191" priority="52" stopIfTrue="1">
      <formula>AND(NOT(ISBLANK($C22)),ISBLANK(N22))</formula>
    </cfRule>
  </conditionalFormatting>
  <conditionalFormatting sqref="M22">
    <cfRule type="expression" dxfId="190" priority="51" stopIfTrue="1">
      <formula>AND(NOT(ISBLANK($C22)),ISBLANK(M22))</formula>
    </cfRule>
  </conditionalFormatting>
  <conditionalFormatting sqref="A23">
    <cfRule type="expression" dxfId="189" priority="50" stopIfTrue="1">
      <formula>AND(NOT(ISBLANK(C23)),ISBLANK(A23))</formula>
    </cfRule>
  </conditionalFormatting>
  <conditionalFormatting sqref="K23">
    <cfRule type="expression" priority="47" stopIfTrue="1">
      <formula>AND(SUM($P23:$T23)&gt;0,NOT(ISBLANK(K23)))</formula>
    </cfRule>
    <cfRule type="expression" dxfId="188" priority="48" stopIfTrue="1">
      <formula>SUM($P23:$T23)&gt;0</formula>
    </cfRule>
  </conditionalFormatting>
  <conditionalFormatting sqref="N23">
    <cfRule type="expression" dxfId="187" priority="49" stopIfTrue="1">
      <formula>AND(NOT(ISBLANK($C23)),ISBLANK(N23))</formula>
    </cfRule>
  </conditionalFormatting>
  <conditionalFormatting sqref="L23">
    <cfRule type="expression" dxfId="186" priority="45" stopIfTrue="1">
      <formula>AND(NOT(ISBLANK($C23)),ISBLANK(L23))</formula>
    </cfRule>
  </conditionalFormatting>
  <conditionalFormatting sqref="A24">
    <cfRule type="expression" dxfId="185" priority="44" stopIfTrue="1">
      <formula>AND(NOT(ISBLANK(C24)),ISBLANK(A24))</formula>
    </cfRule>
  </conditionalFormatting>
  <conditionalFormatting sqref="C24">
    <cfRule type="expression" dxfId="184" priority="43" stopIfTrue="1">
      <formula>ISBLANK(C24)</formula>
    </cfRule>
  </conditionalFormatting>
  <conditionalFormatting sqref="K24">
    <cfRule type="expression" priority="41" stopIfTrue="1">
      <formula>AND(SUM($P24:$T24)&gt;0,NOT(ISBLANK(K24)))</formula>
    </cfRule>
    <cfRule type="expression" dxfId="183" priority="42" stopIfTrue="1">
      <formula>SUM($P24:$T24)&gt;0</formula>
    </cfRule>
  </conditionalFormatting>
  <conditionalFormatting sqref="N24">
    <cfRule type="expression" dxfId="182" priority="40" stopIfTrue="1">
      <formula>AND(NOT(ISBLANK($C24)),ISBLANK(N24))</formula>
    </cfRule>
  </conditionalFormatting>
  <conditionalFormatting sqref="L24">
    <cfRule type="expression" dxfId="181" priority="39" stopIfTrue="1">
      <formula>AND(NOT(ISBLANK($C24)),ISBLANK(L24))</formula>
    </cfRule>
  </conditionalFormatting>
  <conditionalFormatting sqref="M24">
    <cfRule type="expression" dxfId="180" priority="38" stopIfTrue="1">
      <formula>AND(NOT(ISBLANK($C24)),ISBLANK(M24))</formula>
    </cfRule>
  </conditionalFormatting>
  <conditionalFormatting sqref="A25">
    <cfRule type="expression" dxfId="179" priority="37" stopIfTrue="1">
      <formula>AND(NOT(ISBLANK(C25)),ISBLANK(A25))</formula>
    </cfRule>
  </conditionalFormatting>
  <conditionalFormatting sqref="K25">
    <cfRule type="expression" priority="34" stopIfTrue="1">
      <formula>AND(SUM($P25:$T25)&gt;0,NOT(ISBLANK(K25)))</formula>
    </cfRule>
    <cfRule type="expression" dxfId="178" priority="35" stopIfTrue="1">
      <formula>SUM($P25:$T25)&gt;0</formula>
    </cfRule>
  </conditionalFormatting>
  <conditionalFormatting sqref="N25">
    <cfRule type="expression" dxfId="177" priority="36" stopIfTrue="1">
      <formula>AND(NOT(ISBLANK($C25)),ISBLANK(N25))</formula>
    </cfRule>
  </conditionalFormatting>
  <conditionalFormatting sqref="L25">
    <cfRule type="expression" dxfId="176" priority="33" stopIfTrue="1">
      <formula>AND(NOT(ISBLANK($C25)),ISBLANK(L25))</formula>
    </cfRule>
  </conditionalFormatting>
  <conditionalFormatting sqref="M25">
    <cfRule type="expression" dxfId="175" priority="32" stopIfTrue="1">
      <formula>AND(NOT(ISBLANK($C25)),ISBLANK(M25))</formula>
    </cfRule>
  </conditionalFormatting>
  <conditionalFormatting sqref="K26">
    <cfRule type="expression" priority="29" stopIfTrue="1">
      <formula>AND(SUM($P26:$T26)&gt;0,NOT(ISBLANK(K26)))</formula>
    </cfRule>
    <cfRule type="expression" dxfId="174" priority="30" stopIfTrue="1">
      <formula>SUM($P26:$T26)&gt;0</formula>
    </cfRule>
  </conditionalFormatting>
  <conditionalFormatting sqref="N26">
    <cfRule type="expression" dxfId="173" priority="31" stopIfTrue="1">
      <formula>AND(NOT(ISBLANK($C26)),ISBLANK(N26))</formula>
    </cfRule>
  </conditionalFormatting>
  <conditionalFormatting sqref="M26">
    <cfRule type="expression" dxfId="172" priority="28" stopIfTrue="1">
      <formula>AND(NOT(ISBLANK($C26)),ISBLANK(M26))</formula>
    </cfRule>
  </conditionalFormatting>
  <conditionalFormatting sqref="L26">
    <cfRule type="expression" dxfId="171" priority="27" stopIfTrue="1">
      <formula>AND(NOT(ISBLANK($C26)),ISBLANK(L26))</formula>
    </cfRule>
  </conditionalFormatting>
  <conditionalFormatting sqref="A27">
    <cfRule type="expression" dxfId="170" priority="26" stopIfTrue="1">
      <formula>AND(NOT(ISBLANK(C27)),ISBLANK(A27))</formula>
    </cfRule>
  </conditionalFormatting>
  <conditionalFormatting sqref="L29">
    <cfRule type="expression" dxfId="169" priority="9" stopIfTrue="1">
      <formula>AND(NOT(ISBLANK($C29)),ISBLANK(L29))</formula>
    </cfRule>
  </conditionalFormatting>
  <conditionalFormatting sqref="A28">
    <cfRule type="expression" dxfId="168" priority="25" stopIfTrue="1">
      <formula>AND(NOT(ISBLANK(C28)),ISBLANK(A28))</formula>
    </cfRule>
  </conditionalFormatting>
  <conditionalFormatting sqref="K28">
    <cfRule type="expression" priority="22" stopIfTrue="1">
      <formula>AND(SUM($P28:$T28)&gt;0,NOT(ISBLANK(K28)))</formula>
    </cfRule>
    <cfRule type="expression" dxfId="167" priority="23" stopIfTrue="1">
      <formula>SUM($P28:$T28)&gt;0</formula>
    </cfRule>
  </conditionalFormatting>
  <conditionalFormatting sqref="N28">
    <cfRule type="expression" dxfId="166" priority="24" stopIfTrue="1">
      <formula>AND(NOT(ISBLANK($C28)),ISBLANK(N28))</formula>
    </cfRule>
  </conditionalFormatting>
  <conditionalFormatting sqref="L28">
    <cfRule type="expression" dxfId="165" priority="21" stopIfTrue="1">
      <formula>AND(NOT(ISBLANK($C28)),ISBLANK(L28))</formula>
    </cfRule>
  </conditionalFormatting>
  <conditionalFormatting sqref="M28">
    <cfRule type="expression" dxfId="164" priority="20" stopIfTrue="1">
      <formula>AND(NOT(ISBLANK($C28)),ISBLANK(M28))</formula>
    </cfRule>
  </conditionalFormatting>
  <conditionalFormatting sqref="K27">
    <cfRule type="expression" priority="17" stopIfTrue="1">
      <formula>AND(SUM($P27:$T27)&gt;0,NOT(ISBLANK(K27)))</formula>
    </cfRule>
    <cfRule type="expression" dxfId="163" priority="18" stopIfTrue="1">
      <formula>SUM($P27:$T27)&gt;0</formula>
    </cfRule>
  </conditionalFormatting>
  <conditionalFormatting sqref="M27">
    <cfRule type="expression" dxfId="162" priority="16" stopIfTrue="1">
      <formula>AND(NOT(ISBLANK($C27)),ISBLANK(M27))</formula>
    </cfRule>
  </conditionalFormatting>
  <conditionalFormatting sqref="L27">
    <cfRule type="expression" dxfId="161" priority="15" stopIfTrue="1">
      <formula>AND(NOT(ISBLANK($C27)),ISBLANK(L27))</formula>
    </cfRule>
  </conditionalFormatting>
  <conditionalFormatting sqref="A29">
    <cfRule type="expression" dxfId="160" priority="14" stopIfTrue="1">
      <formula>AND(NOT(ISBLANK(C29)),ISBLANK(A29))</formula>
    </cfRule>
  </conditionalFormatting>
  <conditionalFormatting sqref="K29">
    <cfRule type="expression" priority="11" stopIfTrue="1">
      <formula>AND(SUM($P29:$T29)&gt;0,NOT(ISBLANK(K29)))</formula>
    </cfRule>
    <cfRule type="expression" dxfId="159" priority="12" stopIfTrue="1">
      <formula>SUM($P29:$T29)&gt;0</formula>
    </cfRule>
  </conditionalFormatting>
  <conditionalFormatting sqref="N29">
    <cfRule type="expression" dxfId="158" priority="13" stopIfTrue="1">
      <formula>AND(NOT(ISBLANK($C29)),ISBLANK(N29))</formula>
    </cfRule>
  </conditionalFormatting>
  <conditionalFormatting sqref="M29">
    <cfRule type="expression" dxfId="157" priority="10" stopIfTrue="1">
      <formula>AND(NOT(ISBLANK($C29)),ISBLANK(M29))</formula>
    </cfRule>
  </conditionalFormatting>
  <conditionalFormatting sqref="B18">
    <cfRule type="expression" dxfId="156" priority="8" stopIfTrue="1">
      <formula>AND(NOT(ISBLANK(C18)),ISBLANK(B18))</formula>
    </cfRule>
  </conditionalFormatting>
  <conditionalFormatting sqref="B17">
    <cfRule type="expression" dxfId="155" priority="7" stopIfTrue="1">
      <formula>AND(NOT(ISBLANK(C17)),ISBLANK(B17))</formula>
    </cfRule>
  </conditionalFormatting>
  <conditionalFormatting sqref="B19">
    <cfRule type="expression" dxfId="154" priority="6" stopIfTrue="1">
      <formula>AND(NOT(ISBLANK(C19)),ISBLANK(B19))</formula>
    </cfRule>
  </conditionalFormatting>
  <conditionalFormatting sqref="B21">
    <cfRule type="expression" dxfId="153" priority="5" stopIfTrue="1">
      <formula>AND(NOT(ISBLANK(C21)),ISBLANK(B21))</formula>
    </cfRule>
  </conditionalFormatting>
  <conditionalFormatting sqref="B22:B31">
    <cfRule type="expression" dxfId="152" priority="4" stopIfTrue="1">
      <formula>AND(NOT(ISBLANK(C22)),ISBLANK(B22))</formula>
    </cfRule>
  </conditionalFormatting>
  <conditionalFormatting sqref="K16">
    <cfRule type="expression" priority="2" stopIfTrue="1">
      <formula>AND(SUM($P16:$T16)&gt;0,NOT(ISBLANK(K16)))</formula>
    </cfRule>
    <cfRule type="expression" dxfId="151" priority="3" stopIfTrue="1">
      <formula>SUM($P16:$T16)&gt;0</formula>
    </cfRule>
  </conditionalFormatting>
  <conditionalFormatting sqref="M16">
    <cfRule type="expression" dxfId="150" priority="1" stopIfTrue="1">
      <formula>AND(NOT(ISBLANK($C16)),ISBLANK(M16))</formula>
    </cfRule>
  </conditionalFormatting>
  <conditionalFormatting sqref="L15">
    <cfRule type="expression" dxfId="149" priority="104" stopIfTrue="1">
      <formula>AND(NOT(ISBLANK($C14)),ISBLANK(L15))</formula>
    </cfRule>
  </conditionalFormatting>
  <dataValidations count="3">
    <dataValidation type="date" allowBlank="1" showInputMessage="1" showErrorMessage="1" sqref="C5" xr:uid="{F8861A05-87FB-44F5-B1E1-A5A2D6F1A624}">
      <formula1>NOW()-120</formula1>
      <formula2>NOW()</formula2>
    </dataValidation>
    <dataValidation type="list" allowBlank="1" showInputMessage="1" showErrorMessage="1" sqref="B1:E1" xr:uid="{AB5D6705-590F-4C8D-9BC3-DCE83FA79D0C}">
      <formula1>"BARCLAYCARD,CORPORATE CARD"</formula1>
    </dataValidation>
    <dataValidation type="list" allowBlank="1" showInputMessage="1" showErrorMessage="1" sqref="B12:B31" xr:uid="{E0285EBB-3068-4B6A-8192-D7A70AAEAA4C}">
      <formula1>$B$35:$B$38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F1B6-7933-42A7-BF33-744428A0BEA5}">
  <sheetPr>
    <tabColor theme="0"/>
  </sheetPr>
  <dimension ref="A1:Z28"/>
  <sheetViews>
    <sheetView zoomScale="70" zoomScaleNormal="70"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242" t="s">
        <v>0</v>
      </c>
      <c r="B1" s="420" t="s">
        <v>100</v>
      </c>
      <c r="C1" s="421"/>
      <c r="D1" s="421"/>
      <c r="E1" s="422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14" x14ac:dyDescent="0.3">
      <c r="A3" s="64" t="s">
        <v>2</v>
      </c>
      <c r="B3" s="420" t="s">
        <v>212</v>
      </c>
      <c r="C3" s="421"/>
      <c r="D3" s="421"/>
      <c r="E3" s="422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26" x14ac:dyDescent="0.3">
      <c r="A5" s="243" t="s">
        <v>3</v>
      </c>
      <c r="B5" s="244" t="s">
        <v>4</v>
      </c>
      <c r="C5" s="245">
        <v>44846</v>
      </c>
      <c r="D5" s="244" t="s">
        <v>5</v>
      </c>
      <c r="E5" s="258">
        <v>44876</v>
      </c>
      <c r="F5" s="65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341" t="s">
        <v>6</v>
      </c>
      <c r="B8" s="246" t="s">
        <v>7</v>
      </c>
      <c r="C8" s="246" t="s">
        <v>8</v>
      </c>
      <c r="D8" s="246" t="s">
        <v>7</v>
      </c>
      <c r="E8" s="246" t="s">
        <v>9</v>
      </c>
      <c r="F8" s="246" t="s">
        <v>10</v>
      </c>
      <c r="G8" s="423" t="s">
        <v>11</v>
      </c>
      <c r="H8" s="424"/>
      <c r="I8" s="424"/>
      <c r="J8" s="425"/>
      <c r="K8" s="341" t="s">
        <v>12</v>
      </c>
      <c r="L8" s="246" t="s">
        <v>13</v>
      </c>
      <c r="M8" s="247" t="s">
        <v>14</v>
      </c>
      <c r="N8" s="247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29"/>
      <c r="H9" s="430"/>
      <c r="I9" s="430"/>
      <c r="J9" s="431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0.75" customHeight="1" x14ac:dyDescent="0.25">
      <c r="A11" s="80"/>
      <c r="B11" s="74"/>
      <c r="C11" s="74"/>
      <c r="D11" s="74"/>
      <c r="E11" s="74"/>
      <c r="F11" s="74"/>
      <c r="G11" s="75"/>
      <c r="H11" s="75"/>
      <c r="I11" s="75"/>
      <c r="J11" s="75"/>
      <c r="K11" s="75"/>
      <c r="L11" s="77"/>
      <c r="M11" s="78"/>
      <c r="N11" s="78"/>
    </row>
    <row r="12" spans="1:26" ht="15.5" x14ac:dyDescent="0.35">
      <c r="A12" s="81" t="s">
        <v>203</v>
      </c>
      <c r="B12" s="248" t="s">
        <v>30</v>
      </c>
      <c r="C12" s="249">
        <v>11</v>
      </c>
      <c r="D12" s="255"/>
      <c r="E12" s="249"/>
      <c r="F12" s="255">
        <v>11</v>
      </c>
      <c r="G12" s="251">
        <v>370</v>
      </c>
      <c r="H12" s="251">
        <v>4020</v>
      </c>
      <c r="I12" s="251">
        <v>37030</v>
      </c>
      <c r="J12" s="260"/>
      <c r="K12" s="260" t="s">
        <v>101</v>
      </c>
      <c r="L12" s="261" t="s">
        <v>204</v>
      </c>
      <c r="M12" s="281" t="s">
        <v>205</v>
      </c>
      <c r="N12" s="281" t="s">
        <v>114</v>
      </c>
      <c r="P12" t="b">
        <f t="shared" ref="P12:P17" si="0">OR(G12&lt;100,LEN(G12)=2)</f>
        <v>0</v>
      </c>
      <c r="Q12" t="b">
        <f t="shared" ref="Q12:Q17" si="1">OR(H12&lt;1000,LEN(H12)=3)</f>
        <v>0</v>
      </c>
      <c r="R12" t="b">
        <f t="shared" ref="R12:R17" si="2">IF(I12&lt;1000,TRUE)</f>
        <v>0</v>
      </c>
      <c r="S12" t="e">
        <f>OR(#REF!&lt;100000,LEN(#REF!)=5)</f>
        <v>#REF!</v>
      </c>
    </row>
    <row r="13" spans="1:26" ht="15.5" x14ac:dyDescent="0.35">
      <c r="A13" s="81" t="s">
        <v>203</v>
      </c>
      <c r="B13" s="254" t="s">
        <v>30</v>
      </c>
      <c r="C13" s="249">
        <v>6.95</v>
      </c>
      <c r="D13" s="250"/>
      <c r="E13" s="249"/>
      <c r="F13" s="255">
        <v>6.95</v>
      </c>
      <c r="G13" s="251">
        <v>370</v>
      </c>
      <c r="H13" s="251">
        <v>4020</v>
      </c>
      <c r="I13" s="251">
        <v>37030</v>
      </c>
      <c r="J13" s="260"/>
      <c r="K13" s="260" t="s">
        <v>101</v>
      </c>
      <c r="L13" s="261" t="s">
        <v>206</v>
      </c>
      <c r="M13" s="281" t="s">
        <v>207</v>
      </c>
      <c r="N13" s="281" t="s">
        <v>114</v>
      </c>
      <c r="P13" t="b">
        <f t="shared" si="0"/>
        <v>0</v>
      </c>
      <c r="Q13" t="b">
        <f t="shared" si="1"/>
        <v>0</v>
      </c>
      <c r="R13" t="b">
        <f t="shared" si="2"/>
        <v>0</v>
      </c>
      <c r="S13" t="e">
        <f>OR(#REF!&lt;100000,LEN(#REF!)=5)</f>
        <v>#REF!</v>
      </c>
    </row>
    <row r="14" spans="1:26" ht="15.5" x14ac:dyDescent="0.35">
      <c r="A14" s="81" t="s">
        <v>208</v>
      </c>
      <c r="B14" s="254" t="s">
        <v>38</v>
      </c>
      <c r="C14" s="249">
        <v>6.7</v>
      </c>
      <c r="D14" s="250">
        <v>1.1200000000000001</v>
      </c>
      <c r="E14" s="249"/>
      <c r="F14" s="255">
        <v>5.58</v>
      </c>
      <c r="G14" s="251">
        <v>370</v>
      </c>
      <c r="H14" s="251">
        <v>4020</v>
      </c>
      <c r="I14" s="251">
        <v>37030</v>
      </c>
      <c r="J14" s="260"/>
      <c r="K14" s="260" t="s">
        <v>101</v>
      </c>
      <c r="L14" s="261" t="s">
        <v>209</v>
      </c>
      <c r="M14" s="281" t="s">
        <v>210</v>
      </c>
      <c r="N14" s="281" t="s">
        <v>211</v>
      </c>
    </row>
    <row r="15" spans="1:26" ht="15.5" x14ac:dyDescent="0.35">
      <c r="A15" s="81"/>
      <c r="B15" s="254"/>
      <c r="C15" s="249"/>
      <c r="D15" s="250"/>
      <c r="E15" s="249"/>
      <c r="F15" s="249"/>
      <c r="G15" s="251"/>
      <c r="H15" s="251"/>
      <c r="I15" s="251"/>
      <c r="J15" s="260"/>
      <c r="K15" s="260"/>
      <c r="L15" s="261"/>
      <c r="M15" s="281"/>
      <c r="N15" s="281"/>
    </row>
    <row r="16" spans="1:26" ht="15.5" x14ac:dyDescent="0.35">
      <c r="A16" s="81"/>
      <c r="B16" s="254"/>
      <c r="C16" s="249"/>
      <c r="D16" s="250"/>
      <c r="E16" s="249"/>
      <c r="F16" s="249"/>
      <c r="G16" s="251"/>
      <c r="H16" s="251"/>
      <c r="I16" s="251"/>
      <c r="J16" s="260"/>
      <c r="K16" s="260"/>
      <c r="L16" s="261"/>
      <c r="M16" s="281"/>
      <c r="N16" s="281"/>
    </row>
    <row r="17" spans="1:19" ht="15.5" x14ac:dyDescent="0.35">
      <c r="A17" s="81"/>
      <c r="B17" s="254"/>
      <c r="C17" s="249"/>
      <c r="D17" s="250"/>
      <c r="E17" s="249"/>
      <c r="F17" s="255"/>
      <c r="G17" s="251"/>
      <c r="H17" s="251"/>
      <c r="I17" s="251"/>
      <c r="J17" s="260"/>
      <c r="K17" s="260"/>
      <c r="L17" s="261"/>
      <c r="M17" s="281"/>
      <c r="N17" s="281"/>
      <c r="P17" t="b">
        <f t="shared" si="0"/>
        <v>1</v>
      </c>
      <c r="Q17" t="b">
        <f t="shared" si="1"/>
        <v>1</v>
      </c>
      <c r="R17" t="b">
        <f t="shared" si="2"/>
        <v>1</v>
      </c>
      <c r="S17" t="e">
        <f>OR(#REF!&lt;100000,LEN(#REF!)=5)</f>
        <v>#REF!</v>
      </c>
    </row>
    <row r="18" spans="1:19" ht="13.5" thickBot="1" x14ac:dyDescent="0.35">
      <c r="A18" s="426" t="s">
        <v>33</v>
      </c>
      <c r="B18" s="427"/>
      <c r="C18" s="85">
        <f>SUM(C12:C17)</f>
        <v>24.65</v>
      </c>
      <c r="D18" s="85">
        <f>SUM(D12:D17)</f>
        <v>1.1200000000000001</v>
      </c>
      <c r="E18" s="85"/>
      <c r="F18" s="85"/>
      <c r="G18" s="86"/>
      <c r="H18" s="86"/>
      <c r="I18" s="86"/>
      <c r="J18" s="93"/>
      <c r="K18" s="93"/>
      <c r="L18" s="87"/>
      <c r="M18" s="88"/>
      <c r="N18" s="89"/>
    </row>
    <row r="20" spans="1:19" ht="13" x14ac:dyDescent="0.3">
      <c r="B20" s="423" t="s">
        <v>34</v>
      </c>
      <c r="C20" s="425"/>
    </row>
    <row r="21" spans="1:19" x14ac:dyDescent="0.25">
      <c r="B21" s="90" t="s">
        <v>35</v>
      </c>
      <c r="C21" s="91" t="s">
        <v>36</v>
      </c>
    </row>
    <row r="22" spans="1:19" x14ac:dyDescent="0.25">
      <c r="B22" s="90" t="s">
        <v>30</v>
      </c>
      <c r="C22" s="91" t="s">
        <v>37</v>
      </c>
    </row>
    <row r="23" spans="1:19" x14ac:dyDescent="0.25">
      <c r="B23" s="90" t="s">
        <v>38</v>
      </c>
      <c r="C23" s="91" t="s">
        <v>39</v>
      </c>
      <c r="F23" s="56"/>
    </row>
    <row r="24" spans="1:19" x14ac:dyDescent="0.25">
      <c r="B24" s="90" t="s">
        <v>95</v>
      </c>
      <c r="C24" s="91" t="s">
        <v>96</v>
      </c>
    </row>
    <row r="25" spans="1:19" x14ac:dyDescent="0.25">
      <c r="B25" s="78" t="s">
        <v>32</v>
      </c>
      <c r="C25" s="92" t="s">
        <v>40</v>
      </c>
    </row>
    <row r="28" spans="1:19" ht="13" x14ac:dyDescent="0.3">
      <c r="B28" s="428"/>
      <c r="C28" s="428"/>
    </row>
  </sheetData>
  <mergeCells count="7">
    <mergeCell ref="B28:C28"/>
    <mergeCell ref="B1:E1"/>
    <mergeCell ref="B3:E3"/>
    <mergeCell ref="G8:J8"/>
    <mergeCell ref="G9:J9"/>
    <mergeCell ref="A18:B18"/>
    <mergeCell ref="B20:C20"/>
  </mergeCells>
  <conditionalFormatting sqref="J12:K12 J13:J17">
    <cfRule type="expression" priority="10" stopIfTrue="1">
      <formula>AND(SUM($P12:$T12)&gt;0,NOT(ISBLANK(J12)))</formula>
    </cfRule>
    <cfRule type="expression" dxfId="148" priority="11" stopIfTrue="1">
      <formula>SUM($P12:$T12)&gt;0</formula>
    </cfRule>
  </conditionalFormatting>
  <conditionalFormatting sqref="B1:E1 B3:E3 C12:C17">
    <cfRule type="expression" dxfId="147" priority="12" stopIfTrue="1">
      <formula>ISBLANK(B1)</formula>
    </cfRule>
  </conditionalFormatting>
  <conditionalFormatting sqref="L12:N12">
    <cfRule type="expression" dxfId="146" priority="13" stopIfTrue="1">
      <formula>AND(NOT(ISBLANK($C12)),ISBLANK(L12))</formula>
    </cfRule>
  </conditionalFormatting>
  <conditionalFormatting sqref="B12:B17">
    <cfRule type="expression" dxfId="145" priority="14" stopIfTrue="1">
      <formula>AND(NOT(ISBLANK(C12)),ISBLANK(B12))</formula>
    </cfRule>
  </conditionalFormatting>
  <conditionalFormatting sqref="A12:A17">
    <cfRule type="expression" dxfId="144" priority="15" stopIfTrue="1">
      <formula>AND(NOT(ISBLANK(C12)),ISBLANK(A12))</formula>
    </cfRule>
  </conditionalFormatting>
  <conditionalFormatting sqref="E12:E17">
    <cfRule type="expression" dxfId="143" priority="16" stopIfTrue="1">
      <formula>AND(NOT(ISBLANK(C12)),ISBLANK(E12),B12="S")</formula>
    </cfRule>
  </conditionalFormatting>
  <conditionalFormatting sqref="C5">
    <cfRule type="expression" dxfId="142" priority="9" stopIfTrue="1">
      <formula>ISBLANK(C5)</formula>
    </cfRule>
  </conditionalFormatting>
  <conditionalFormatting sqref="K13:K16">
    <cfRule type="expression" priority="6" stopIfTrue="1">
      <formula>AND(SUM($P13:$T13)&gt;0,NOT(ISBLANK(K13)))</formula>
    </cfRule>
    <cfRule type="expression" dxfId="141" priority="7" stopIfTrue="1">
      <formula>SUM($P13:$T13)&gt;0</formula>
    </cfRule>
  </conditionalFormatting>
  <conditionalFormatting sqref="L13:N16">
    <cfRule type="expression" dxfId="140" priority="8" stopIfTrue="1">
      <formula>AND(NOT(ISBLANK($C13)),ISBLANK(L13))</formula>
    </cfRule>
  </conditionalFormatting>
  <conditionalFormatting sqref="K17">
    <cfRule type="expression" priority="3" stopIfTrue="1">
      <formula>AND(SUM($P17:$T17)&gt;0,NOT(ISBLANK(K17)))</formula>
    </cfRule>
    <cfRule type="expression" dxfId="139" priority="4" stopIfTrue="1">
      <formula>SUM($P17:$T17)&gt;0</formula>
    </cfRule>
  </conditionalFormatting>
  <conditionalFormatting sqref="L17:N17">
    <cfRule type="expression" dxfId="138" priority="5" stopIfTrue="1">
      <formula>AND(NOT(ISBLANK($C17)),ISBLANK(L17))</formula>
    </cfRule>
  </conditionalFormatting>
  <conditionalFormatting sqref="F15">
    <cfRule type="expression" dxfId="137" priority="2" stopIfTrue="1">
      <formula>ISBLANK(F15)</formula>
    </cfRule>
  </conditionalFormatting>
  <conditionalFormatting sqref="F16">
    <cfRule type="expression" dxfId="136" priority="1" stopIfTrue="1">
      <formula>ISBLANK(F16)</formula>
    </cfRule>
  </conditionalFormatting>
  <dataValidations count="2">
    <dataValidation type="date" allowBlank="1" showInputMessage="1" showErrorMessage="1" sqref="C5" xr:uid="{3F4F134E-FB91-4883-A305-75A50BD1E1BD}">
      <formula1>NOW()-120</formula1>
      <formula2>NOW()</formula2>
    </dataValidation>
    <dataValidation type="list" allowBlank="1" showInputMessage="1" showErrorMessage="1" sqref="B12:B17" xr:uid="{88A1797E-84DB-4891-A017-3DE72C5FE002}">
      <formula1>$B$21:$B$25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54D11-847A-460D-93E5-F14593EEA48B}">
  <sheetPr>
    <tabColor theme="0"/>
  </sheetPr>
  <dimension ref="A1:Z28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242" t="s">
        <v>0</v>
      </c>
      <c r="B1" s="420" t="s">
        <v>100</v>
      </c>
      <c r="C1" s="421"/>
      <c r="D1" s="421"/>
      <c r="E1" s="422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14" x14ac:dyDescent="0.3">
      <c r="A3" s="64" t="s">
        <v>2</v>
      </c>
      <c r="B3" s="420" t="s">
        <v>101</v>
      </c>
      <c r="C3" s="421"/>
      <c r="D3" s="421"/>
      <c r="E3" s="422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26" x14ac:dyDescent="0.3">
      <c r="A5" s="243" t="s">
        <v>3</v>
      </c>
      <c r="B5" s="244" t="s">
        <v>4</v>
      </c>
      <c r="C5" s="245">
        <v>44846</v>
      </c>
      <c r="D5" s="244" t="s">
        <v>5</v>
      </c>
      <c r="E5" s="258">
        <v>44876</v>
      </c>
      <c r="F5" s="65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341" t="s">
        <v>6</v>
      </c>
      <c r="B8" s="246" t="s">
        <v>7</v>
      </c>
      <c r="C8" s="246" t="s">
        <v>8</v>
      </c>
      <c r="D8" s="246" t="s">
        <v>7</v>
      </c>
      <c r="E8" s="246" t="s">
        <v>9</v>
      </c>
      <c r="F8" s="246" t="s">
        <v>10</v>
      </c>
      <c r="G8" s="423" t="s">
        <v>11</v>
      </c>
      <c r="H8" s="424"/>
      <c r="I8" s="424"/>
      <c r="J8" s="425"/>
      <c r="K8" s="341" t="s">
        <v>12</v>
      </c>
      <c r="L8" s="246" t="s">
        <v>13</v>
      </c>
      <c r="M8" s="247" t="s">
        <v>14</v>
      </c>
      <c r="N8" s="247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29"/>
      <c r="H9" s="430"/>
      <c r="I9" s="430"/>
      <c r="J9" s="431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330" t="s">
        <v>26</v>
      </c>
      <c r="H10" s="330" t="s">
        <v>27</v>
      </c>
      <c r="I10" s="330" t="s">
        <v>28</v>
      </c>
      <c r="J10" s="330"/>
      <c r="K10" s="76" t="s">
        <v>29</v>
      </c>
      <c r="L10" s="77"/>
      <c r="M10" s="78"/>
      <c r="N10" s="79"/>
    </row>
    <row r="11" spans="1:26" ht="0.75" customHeight="1" x14ac:dyDescent="0.25">
      <c r="A11" s="80"/>
      <c r="B11" s="74"/>
      <c r="C11" s="74"/>
      <c r="D11" s="74"/>
      <c r="E11" s="74"/>
      <c r="F11" s="74"/>
      <c r="G11" s="330"/>
      <c r="H11" s="330"/>
      <c r="I11" s="330"/>
      <c r="J11" s="330"/>
      <c r="K11" s="330"/>
      <c r="L11" s="77"/>
      <c r="M11" s="78"/>
      <c r="N11" s="78"/>
    </row>
    <row r="12" spans="1:26" ht="15.5" x14ac:dyDescent="0.35">
      <c r="A12" s="81" t="s">
        <v>195</v>
      </c>
      <c r="B12" s="248" t="s">
        <v>38</v>
      </c>
      <c r="C12" s="249">
        <v>12</v>
      </c>
      <c r="D12" s="250">
        <v>2</v>
      </c>
      <c r="E12" s="249"/>
      <c r="F12" s="255">
        <v>10</v>
      </c>
      <c r="G12" s="251">
        <v>370</v>
      </c>
      <c r="H12" s="251">
        <v>4020</v>
      </c>
      <c r="I12" s="251">
        <v>37030</v>
      </c>
      <c r="J12" s="260"/>
      <c r="K12" s="260" t="s">
        <v>101</v>
      </c>
      <c r="L12" s="261" t="s">
        <v>213</v>
      </c>
      <c r="M12" s="281" t="s">
        <v>214</v>
      </c>
      <c r="N12" s="281" t="s">
        <v>114</v>
      </c>
      <c r="P12" t="b">
        <f t="shared" ref="P12:P17" si="0">OR(G12&lt;100,LEN(G12)=2)</f>
        <v>0</v>
      </c>
      <c r="Q12" t="b">
        <f t="shared" ref="Q12:Q17" si="1">OR(H12&lt;1000,LEN(H12)=3)</f>
        <v>0</v>
      </c>
      <c r="R12" t="b">
        <f t="shared" ref="R12:R17" si="2">IF(I12&lt;1000,TRUE)</f>
        <v>0</v>
      </c>
      <c r="S12" t="e">
        <f>OR(#REF!&lt;100000,LEN(#REF!)=5)</f>
        <v>#REF!</v>
      </c>
    </row>
    <row r="13" spans="1:26" ht="15.5" x14ac:dyDescent="0.35">
      <c r="A13" s="81"/>
      <c r="B13" s="254"/>
      <c r="C13" s="249"/>
      <c r="D13" s="250"/>
      <c r="E13" s="249"/>
      <c r="F13" s="255"/>
      <c r="G13" s="251"/>
      <c r="H13" s="251"/>
      <c r="I13" s="251"/>
      <c r="J13" s="260"/>
      <c r="K13" s="260"/>
      <c r="L13" s="261"/>
      <c r="M13" s="281"/>
      <c r="N13" s="281"/>
      <c r="P13" t="b">
        <f t="shared" si="0"/>
        <v>1</v>
      </c>
      <c r="Q13" t="b">
        <f t="shared" si="1"/>
        <v>1</v>
      </c>
      <c r="R13" t="b">
        <f t="shared" si="2"/>
        <v>1</v>
      </c>
      <c r="S13" t="e">
        <f>OR(#REF!&lt;100000,LEN(#REF!)=5)</f>
        <v>#REF!</v>
      </c>
    </row>
    <row r="14" spans="1:26" ht="15.5" x14ac:dyDescent="0.35">
      <c r="A14" s="81"/>
      <c r="B14" s="254"/>
      <c r="C14" s="249"/>
      <c r="D14" s="250"/>
      <c r="E14" s="249"/>
      <c r="F14" s="255"/>
      <c r="G14" s="251"/>
      <c r="H14" s="251"/>
      <c r="I14" s="251"/>
      <c r="J14" s="260"/>
      <c r="K14" s="260"/>
      <c r="L14" s="261"/>
      <c r="M14" s="281"/>
      <c r="N14" s="281"/>
    </row>
    <row r="15" spans="1:26" ht="15.5" x14ac:dyDescent="0.35">
      <c r="A15" s="81"/>
      <c r="B15" s="254"/>
      <c r="C15" s="249"/>
      <c r="D15" s="250"/>
      <c r="E15" s="249"/>
      <c r="F15" s="249"/>
      <c r="G15" s="251"/>
      <c r="H15" s="251"/>
      <c r="I15" s="251"/>
      <c r="J15" s="260"/>
      <c r="K15" s="260"/>
      <c r="L15" s="261"/>
      <c r="M15" s="281"/>
      <c r="N15" s="281"/>
    </row>
    <row r="16" spans="1:26" ht="15.5" x14ac:dyDescent="0.35">
      <c r="A16" s="81"/>
      <c r="B16" s="254"/>
      <c r="C16" s="249"/>
      <c r="D16" s="250"/>
      <c r="E16" s="249"/>
      <c r="F16" s="249"/>
      <c r="G16" s="251"/>
      <c r="H16" s="251"/>
      <c r="I16" s="251"/>
      <c r="J16" s="260"/>
      <c r="K16" s="260"/>
      <c r="L16" s="261"/>
      <c r="M16" s="281"/>
      <c r="N16" s="281"/>
    </row>
    <row r="17" spans="1:19" ht="15.5" x14ac:dyDescent="0.35">
      <c r="A17" s="81"/>
      <c r="B17" s="254"/>
      <c r="C17" s="249"/>
      <c r="D17" s="250"/>
      <c r="E17" s="249"/>
      <c r="F17" s="255"/>
      <c r="G17" s="251"/>
      <c r="H17" s="251"/>
      <c r="I17" s="251"/>
      <c r="J17" s="260"/>
      <c r="K17" s="260"/>
      <c r="L17" s="261"/>
      <c r="M17" s="281"/>
      <c r="N17" s="281"/>
      <c r="P17" t="b">
        <f t="shared" si="0"/>
        <v>1</v>
      </c>
      <c r="Q17" t="b">
        <f t="shared" si="1"/>
        <v>1</v>
      </c>
      <c r="R17" t="b">
        <f t="shared" si="2"/>
        <v>1</v>
      </c>
      <c r="S17" t="e">
        <f>OR(#REF!&lt;100000,LEN(#REF!)=5)</f>
        <v>#REF!</v>
      </c>
    </row>
    <row r="18" spans="1:19" ht="13.5" thickBot="1" x14ac:dyDescent="0.35">
      <c r="A18" s="426" t="s">
        <v>33</v>
      </c>
      <c r="B18" s="427"/>
      <c r="C18" s="85">
        <f>SUM(C12:C17)</f>
        <v>12</v>
      </c>
      <c r="D18" s="85">
        <f>SUM(D12:D17)</f>
        <v>2</v>
      </c>
      <c r="E18" s="85"/>
      <c r="F18" s="85"/>
      <c r="G18" s="86"/>
      <c r="H18" s="86"/>
      <c r="I18" s="86"/>
      <c r="J18" s="93"/>
      <c r="K18" s="93"/>
      <c r="L18" s="87"/>
      <c r="M18" s="88"/>
      <c r="N18" s="89"/>
    </row>
    <row r="20" spans="1:19" ht="13" x14ac:dyDescent="0.3">
      <c r="B20" s="423" t="s">
        <v>34</v>
      </c>
      <c r="C20" s="425"/>
    </row>
    <row r="21" spans="1:19" x14ac:dyDescent="0.25">
      <c r="B21" s="90" t="s">
        <v>35</v>
      </c>
      <c r="C21" s="91" t="s">
        <v>36</v>
      </c>
    </row>
    <row r="22" spans="1:19" x14ac:dyDescent="0.25">
      <c r="B22" s="90" t="s">
        <v>30</v>
      </c>
      <c r="C22" s="91" t="s">
        <v>37</v>
      </c>
    </row>
    <row r="23" spans="1:19" x14ac:dyDescent="0.25">
      <c r="B23" s="90" t="s">
        <v>38</v>
      </c>
      <c r="C23" s="91" t="s">
        <v>39</v>
      </c>
      <c r="F23" s="56"/>
    </row>
    <row r="24" spans="1:19" x14ac:dyDescent="0.25">
      <c r="B24" s="90" t="s">
        <v>95</v>
      </c>
      <c r="C24" s="91" t="s">
        <v>96</v>
      </c>
    </row>
    <row r="25" spans="1:19" x14ac:dyDescent="0.25">
      <c r="B25" s="78" t="s">
        <v>32</v>
      </c>
      <c r="C25" s="92" t="s">
        <v>40</v>
      </c>
    </row>
    <row r="28" spans="1:19" ht="13" x14ac:dyDescent="0.3">
      <c r="B28" s="428"/>
      <c r="C28" s="428"/>
    </row>
  </sheetData>
  <mergeCells count="7">
    <mergeCell ref="B28:C28"/>
    <mergeCell ref="B1:E1"/>
    <mergeCell ref="B3:E3"/>
    <mergeCell ref="G8:J8"/>
    <mergeCell ref="G9:J9"/>
    <mergeCell ref="A18:B18"/>
    <mergeCell ref="B20:C20"/>
  </mergeCells>
  <conditionalFormatting sqref="J12:K12 J13:J17">
    <cfRule type="expression" priority="10" stopIfTrue="1">
      <formula>AND(SUM($P12:$T12)&gt;0,NOT(ISBLANK(J12)))</formula>
    </cfRule>
    <cfRule type="expression" dxfId="135" priority="11" stopIfTrue="1">
      <formula>SUM($P12:$T12)&gt;0</formula>
    </cfRule>
  </conditionalFormatting>
  <conditionalFormatting sqref="B1:E1 B3:E3 C12:C17">
    <cfRule type="expression" dxfId="134" priority="12" stopIfTrue="1">
      <formula>ISBLANK(B1)</formula>
    </cfRule>
  </conditionalFormatting>
  <conditionalFormatting sqref="L12:N12">
    <cfRule type="expression" dxfId="133" priority="13" stopIfTrue="1">
      <formula>AND(NOT(ISBLANK($C12)),ISBLANK(L12))</formula>
    </cfRule>
  </conditionalFormatting>
  <conditionalFormatting sqref="B12:B17">
    <cfRule type="expression" dxfId="132" priority="14" stopIfTrue="1">
      <formula>AND(NOT(ISBLANK(C12)),ISBLANK(B12))</formula>
    </cfRule>
  </conditionalFormatting>
  <conditionalFormatting sqref="A12:A17">
    <cfRule type="expression" dxfId="131" priority="15" stopIfTrue="1">
      <formula>AND(NOT(ISBLANK(C12)),ISBLANK(A12))</formula>
    </cfRule>
  </conditionalFormatting>
  <conditionalFormatting sqref="E12:E17">
    <cfRule type="expression" dxfId="130" priority="16" stopIfTrue="1">
      <formula>AND(NOT(ISBLANK(C12)),ISBLANK(E12),B12="S")</formula>
    </cfRule>
  </conditionalFormatting>
  <conditionalFormatting sqref="C5">
    <cfRule type="expression" dxfId="129" priority="9" stopIfTrue="1">
      <formula>ISBLANK(C5)</formula>
    </cfRule>
  </conditionalFormatting>
  <conditionalFormatting sqref="K13:K16">
    <cfRule type="expression" priority="6" stopIfTrue="1">
      <formula>AND(SUM($P13:$T13)&gt;0,NOT(ISBLANK(K13)))</formula>
    </cfRule>
    <cfRule type="expression" dxfId="128" priority="7" stopIfTrue="1">
      <formula>SUM($P13:$T13)&gt;0</formula>
    </cfRule>
  </conditionalFormatting>
  <conditionalFormatting sqref="L13:N16">
    <cfRule type="expression" dxfId="127" priority="8" stopIfTrue="1">
      <formula>AND(NOT(ISBLANK($C13)),ISBLANK(L13))</formula>
    </cfRule>
  </conditionalFormatting>
  <conditionalFormatting sqref="K17">
    <cfRule type="expression" priority="3" stopIfTrue="1">
      <formula>AND(SUM($P17:$T17)&gt;0,NOT(ISBLANK(K17)))</formula>
    </cfRule>
    <cfRule type="expression" dxfId="126" priority="4" stopIfTrue="1">
      <formula>SUM($P17:$T17)&gt;0</formula>
    </cfRule>
  </conditionalFormatting>
  <conditionalFormatting sqref="L17:N17">
    <cfRule type="expression" dxfId="125" priority="5" stopIfTrue="1">
      <formula>AND(NOT(ISBLANK($C17)),ISBLANK(L17))</formula>
    </cfRule>
  </conditionalFormatting>
  <conditionalFormatting sqref="F15">
    <cfRule type="expression" dxfId="124" priority="2" stopIfTrue="1">
      <formula>ISBLANK(F15)</formula>
    </cfRule>
  </conditionalFormatting>
  <conditionalFormatting sqref="F16">
    <cfRule type="expression" dxfId="123" priority="1" stopIfTrue="1">
      <formula>ISBLANK(F16)</formula>
    </cfRule>
  </conditionalFormatting>
  <dataValidations count="2">
    <dataValidation type="date" allowBlank="1" showInputMessage="1" showErrorMessage="1" sqref="C5" xr:uid="{16E9BF27-63A2-4C89-9A19-EA6FE256EF4B}">
      <formula1>NOW()-120</formula1>
      <formula2>NOW()</formula2>
    </dataValidation>
    <dataValidation type="list" allowBlank="1" showInputMessage="1" showErrorMessage="1" sqref="B12:B17" xr:uid="{9BC94AEF-137F-43EC-86F7-16FC81AA968D}">
      <formula1>$B$21:$B$25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2A4EB-AE4B-48B0-BDF7-29DAC9193C1D}">
  <sheetPr>
    <tabColor theme="0"/>
  </sheetPr>
  <dimension ref="A1:Z25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242" t="s">
        <v>0</v>
      </c>
      <c r="B1" s="420" t="s">
        <v>100</v>
      </c>
      <c r="C1" s="421"/>
      <c r="D1" s="421"/>
      <c r="E1" s="422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14" x14ac:dyDescent="0.3">
      <c r="A3" s="64" t="s">
        <v>2</v>
      </c>
      <c r="B3" s="420" t="s">
        <v>101</v>
      </c>
      <c r="C3" s="421"/>
      <c r="D3" s="421"/>
      <c r="E3" s="422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26" x14ac:dyDescent="0.3">
      <c r="A5" s="243" t="s">
        <v>3</v>
      </c>
      <c r="B5" s="244" t="s">
        <v>4</v>
      </c>
      <c r="C5" s="245">
        <v>44846</v>
      </c>
      <c r="D5" s="244" t="s">
        <v>5</v>
      </c>
      <c r="E5" s="258">
        <v>44876</v>
      </c>
      <c r="F5" s="65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341" t="s">
        <v>6</v>
      </c>
      <c r="B8" s="246" t="s">
        <v>7</v>
      </c>
      <c r="C8" s="246" t="s">
        <v>8</v>
      </c>
      <c r="D8" s="246" t="s">
        <v>7</v>
      </c>
      <c r="E8" s="246" t="s">
        <v>9</v>
      </c>
      <c r="F8" s="246" t="s">
        <v>10</v>
      </c>
      <c r="G8" s="423" t="s">
        <v>11</v>
      </c>
      <c r="H8" s="424"/>
      <c r="I8" s="424"/>
      <c r="J8" s="425"/>
      <c r="K8" s="341" t="s">
        <v>12</v>
      </c>
      <c r="L8" s="246" t="s">
        <v>13</v>
      </c>
      <c r="M8" s="247" t="s">
        <v>14</v>
      </c>
      <c r="N8" s="247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29"/>
      <c r="H9" s="430"/>
      <c r="I9" s="430"/>
      <c r="J9" s="431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0.75" customHeight="1" x14ac:dyDescent="0.25">
      <c r="A11" s="80"/>
      <c r="B11" s="74"/>
      <c r="C11" s="74"/>
      <c r="D11" s="74"/>
      <c r="E11" s="74"/>
      <c r="F11" s="74"/>
      <c r="G11" s="75"/>
      <c r="H11" s="75"/>
      <c r="I11" s="75"/>
      <c r="J11" s="75"/>
      <c r="K11" s="75"/>
      <c r="L11" s="77"/>
      <c r="M11" s="78"/>
      <c r="N11" s="78"/>
    </row>
    <row r="12" spans="1:26" ht="15.5" x14ac:dyDescent="0.35">
      <c r="A12" s="81">
        <v>44854</v>
      </c>
      <c r="B12" s="254" t="s">
        <v>35</v>
      </c>
      <c r="C12" s="249">
        <v>11</v>
      </c>
      <c r="D12" s="250">
        <v>0</v>
      </c>
      <c r="E12" s="249">
        <v>0</v>
      </c>
      <c r="F12" s="255">
        <v>11</v>
      </c>
      <c r="G12" s="251">
        <v>563</v>
      </c>
      <c r="H12" s="251">
        <v>4014</v>
      </c>
      <c r="I12" s="251" t="s">
        <v>116</v>
      </c>
      <c r="J12" s="260"/>
      <c r="K12" s="260" t="s">
        <v>127</v>
      </c>
      <c r="L12" s="331" t="s">
        <v>128</v>
      </c>
      <c r="M12" s="281" t="s">
        <v>259</v>
      </c>
      <c r="N12" s="281" t="s">
        <v>129</v>
      </c>
      <c r="P12" t="b">
        <f t="shared" ref="P12:P14" si="0">OR(G12&lt;100,LEN(G12)=2)</f>
        <v>0</v>
      </c>
      <c r="Q12" t="b">
        <f t="shared" ref="Q12:Q14" si="1">OR(H12&lt;1000,LEN(H12)=3)</f>
        <v>0</v>
      </c>
      <c r="R12" t="b">
        <f t="shared" ref="R12:R14" si="2">IF(I12&lt;1000,TRUE)</f>
        <v>0</v>
      </c>
      <c r="S12" t="e">
        <f>OR(#REF!&lt;100000,LEN(#REF!)=5)</f>
        <v>#REF!</v>
      </c>
    </row>
    <row r="13" spans="1:26" ht="15.5" x14ac:dyDescent="0.35">
      <c r="A13" s="81">
        <v>44875</v>
      </c>
      <c r="B13" s="254" t="s">
        <v>32</v>
      </c>
      <c r="C13" s="249">
        <v>125</v>
      </c>
      <c r="D13" s="250">
        <v>0</v>
      </c>
      <c r="E13" s="249">
        <v>0</v>
      </c>
      <c r="F13" s="255">
        <v>125</v>
      </c>
      <c r="G13" s="409" t="s">
        <v>260</v>
      </c>
      <c r="H13" s="251">
        <v>9821</v>
      </c>
      <c r="I13" s="251"/>
      <c r="J13" s="260"/>
      <c r="K13" s="260" t="s">
        <v>127</v>
      </c>
      <c r="L13" s="331" t="s">
        <v>261</v>
      </c>
      <c r="M13" s="281" t="s">
        <v>262</v>
      </c>
      <c r="N13" s="281" t="s">
        <v>129</v>
      </c>
      <c r="P13" t="b">
        <f t="shared" si="0"/>
        <v>0</v>
      </c>
      <c r="Q13" t="b">
        <f t="shared" si="1"/>
        <v>0</v>
      </c>
      <c r="R13" t="b">
        <f t="shared" si="2"/>
        <v>1</v>
      </c>
      <c r="S13" t="e">
        <f>OR(#REF!&lt;100000,LEN(#REF!)=5)</f>
        <v>#REF!</v>
      </c>
    </row>
    <row r="14" spans="1:26" ht="15.5" x14ac:dyDescent="0.35">
      <c r="A14" s="81"/>
      <c r="B14" s="254"/>
      <c r="C14" s="249"/>
      <c r="D14" s="250"/>
      <c r="E14" s="249"/>
      <c r="F14" s="255"/>
      <c r="G14" s="251"/>
      <c r="H14" s="251"/>
      <c r="I14" s="251"/>
      <c r="J14" s="260"/>
      <c r="K14" s="260"/>
      <c r="L14" s="331"/>
      <c r="M14" s="281"/>
      <c r="N14" s="281"/>
      <c r="P14" t="b">
        <f t="shared" si="0"/>
        <v>1</v>
      </c>
      <c r="Q14" t="b">
        <f t="shared" si="1"/>
        <v>1</v>
      </c>
      <c r="R14" t="b">
        <f t="shared" si="2"/>
        <v>1</v>
      </c>
      <c r="S14" t="e">
        <f>OR(#REF!&lt;100000,LEN(#REF!)=5)</f>
        <v>#REF!</v>
      </c>
    </row>
    <row r="15" spans="1:26" ht="13.5" thickBot="1" x14ac:dyDescent="0.35">
      <c r="A15" s="426" t="s">
        <v>33</v>
      </c>
      <c r="B15" s="427"/>
      <c r="C15" s="85">
        <f>SUM(C12:C14)</f>
        <v>136</v>
      </c>
      <c r="D15" s="85">
        <f>SUM(D12:D14)</f>
        <v>0</v>
      </c>
      <c r="E15" s="85"/>
      <c r="F15" s="85">
        <f>SUM(F12:F14)</f>
        <v>136</v>
      </c>
      <c r="G15" s="86"/>
      <c r="H15" s="86"/>
      <c r="I15" s="86"/>
      <c r="J15" s="93"/>
      <c r="K15" s="93"/>
      <c r="L15" s="87"/>
      <c r="M15" s="88"/>
      <c r="N15" s="89"/>
    </row>
    <row r="17" spans="2:3" ht="13" x14ac:dyDescent="0.3">
      <c r="B17" s="423" t="s">
        <v>34</v>
      </c>
      <c r="C17" s="425"/>
    </row>
    <row r="18" spans="2:3" x14ac:dyDescent="0.25">
      <c r="B18" s="90" t="s">
        <v>35</v>
      </c>
      <c r="C18" s="91" t="s">
        <v>36</v>
      </c>
    </row>
    <row r="19" spans="2:3" x14ac:dyDescent="0.25">
      <c r="B19" s="90" t="s">
        <v>30</v>
      </c>
      <c r="C19" s="91" t="s">
        <v>37</v>
      </c>
    </row>
    <row r="20" spans="2:3" x14ac:dyDescent="0.25">
      <c r="B20" s="90" t="s">
        <v>38</v>
      </c>
      <c r="C20" s="91" t="s">
        <v>39</v>
      </c>
    </row>
    <row r="21" spans="2:3" x14ac:dyDescent="0.25">
      <c r="B21" s="90" t="s">
        <v>95</v>
      </c>
      <c r="C21" s="91" t="s">
        <v>96</v>
      </c>
    </row>
    <row r="22" spans="2:3" x14ac:dyDescent="0.25">
      <c r="B22" s="78" t="s">
        <v>32</v>
      </c>
      <c r="C22" s="92" t="s">
        <v>40</v>
      </c>
    </row>
    <row r="25" spans="2:3" ht="13" x14ac:dyDescent="0.3">
      <c r="B25" s="428"/>
      <c r="C25" s="428"/>
    </row>
  </sheetData>
  <mergeCells count="7">
    <mergeCell ref="B25:C25"/>
    <mergeCell ref="B1:E1"/>
    <mergeCell ref="B3:E3"/>
    <mergeCell ref="G8:J8"/>
    <mergeCell ref="G9:J9"/>
    <mergeCell ref="A15:B15"/>
    <mergeCell ref="B17:C17"/>
  </mergeCells>
  <conditionalFormatting sqref="J12:J14">
    <cfRule type="expression" priority="11" stopIfTrue="1">
      <formula>AND(SUM($P12:$T12)&gt;0,NOT(ISBLANK(J12)))</formula>
    </cfRule>
    <cfRule type="expression" dxfId="122" priority="12" stopIfTrue="1">
      <formula>SUM($P12:$T12)&gt;0</formula>
    </cfRule>
  </conditionalFormatting>
  <conditionalFormatting sqref="B1:E1 B3:E3 C12:C14">
    <cfRule type="expression" dxfId="121" priority="13" stopIfTrue="1">
      <formula>ISBLANK(B1)</formula>
    </cfRule>
  </conditionalFormatting>
  <conditionalFormatting sqref="B12:B14">
    <cfRule type="expression" dxfId="120" priority="14" stopIfTrue="1">
      <formula>AND(NOT(ISBLANK(C12)),ISBLANK(B12))</formula>
    </cfRule>
  </conditionalFormatting>
  <conditionalFormatting sqref="A12:A14">
    <cfRule type="expression" dxfId="119" priority="15" stopIfTrue="1">
      <formula>AND(NOT(ISBLANK(C12)),ISBLANK(A12))</formula>
    </cfRule>
  </conditionalFormatting>
  <conditionalFormatting sqref="E12:E14">
    <cfRule type="expression" dxfId="118" priority="16" stopIfTrue="1">
      <formula>AND(NOT(ISBLANK(C12)),ISBLANK(E12),B12="S")</formula>
    </cfRule>
  </conditionalFormatting>
  <conditionalFormatting sqref="C5">
    <cfRule type="expression" dxfId="117" priority="10" stopIfTrue="1">
      <formula>ISBLANK(C5)</formula>
    </cfRule>
  </conditionalFormatting>
  <conditionalFormatting sqref="K14">
    <cfRule type="expression" priority="8" stopIfTrue="1">
      <formula>AND(SUM($P14:$T14)&gt;0,NOT(ISBLANK(K14)))</formula>
    </cfRule>
    <cfRule type="expression" dxfId="116" priority="9" stopIfTrue="1">
      <formula>SUM($P14:$T14)&gt;0</formula>
    </cfRule>
  </conditionalFormatting>
  <conditionalFormatting sqref="L13:M13">
    <cfRule type="expression" dxfId="115" priority="6" stopIfTrue="1">
      <formula>AND(NOT(ISBLANK($C13)),ISBLANK(L13))</formula>
    </cfRule>
  </conditionalFormatting>
  <conditionalFormatting sqref="L13">
    <cfRule type="expression" dxfId="114" priority="7" stopIfTrue="1">
      <formula>AND(NOT(ISBLANK($C14)),ISBLANK(L13))</formula>
    </cfRule>
  </conditionalFormatting>
  <conditionalFormatting sqref="L14:N14">
    <cfRule type="expression" dxfId="113" priority="5" stopIfTrue="1">
      <formula>AND(NOT(ISBLANK($C14)),ISBLANK(L14))</formula>
    </cfRule>
  </conditionalFormatting>
  <conditionalFormatting sqref="K12:K13">
    <cfRule type="expression" priority="3" stopIfTrue="1">
      <formula>AND(SUM($P12:$T12)&gt;0,NOT(ISBLANK(K12)))</formula>
    </cfRule>
    <cfRule type="expression" dxfId="112" priority="4" stopIfTrue="1">
      <formula>SUM($P12:$T12)&gt;0</formula>
    </cfRule>
  </conditionalFormatting>
  <conditionalFormatting sqref="L12:N12">
    <cfRule type="expression" dxfId="111" priority="2" stopIfTrue="1">
      <formula>AND(NOT(ISBLANK($C12)),ISBLANK(L12))</formula>
    </cfRule>
  </conditionalFormatting>
  <conditionalFormatting sqref="N13">
    <cfRule type="expression" dxfId="110" priority="1" stopIfTrue="1">
      <formula>AND(NOT(ISBLANK($C13)),ISBLANK(N13))</formula>
    </cfRule>
  </conditionalFormatting>
  <dataValidations count="2">
    <dataValidation type="date" allowBlank="1" showInputMessage="1" showErrorMessage="1" sqref="C5" xr:uid="{A3F367B3-0E66-4DFC-87A7-587B2E9E9252}">
      <formula1>NOW()-120</formula1>
      <formula2>NOW()</formula2>
    </dataValidation>
    <dataValidation type="list" allowBlank="1" showInputMessage="1" showErrorMessage="1" sqref="B12:B14" xr:uid="{0DFE5FC8-B0E7-4D23-B85E-FBE9E3F95D10}">
      <formula1>$B$18:$B$22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R62"/>
  <sheetViews>
    <sheetView workbookViewId="0">
      <selection activeCell="M24" sqref="M24"/>
    </sheetView>
  </sheetViews>
  <sheetFormatPr defaultColWidth="9.1796875" defaultRowHeight="12.5" outlineLevelCol="1" x14ac:dyDescent="0.25"/>
  <cols>
    <col min="1" max="1" width="11.81640625" style="356" bestFit="1" customWidth="1"/>
    <col min="2" max="2" width="10.453125" style="356" customWidth="1"/>
    <col min="3" max="6" width="15.81640625" style="356" customWidth="1"/>
    <col min="7" max="7" width="8.453125" style="356" customWidth="1"/>
    <col min="8" max="8" width="9" style="356" customWidth="1"/>
    <col min="9" max="9" width="11.81640625" style="356" customWidth="1"/>
    <col min="10" max="10" width="3.08984375" style="356" customWidth="1"/>
    <col min="11" max="11" width="42.1796875" style="356" bestFit="1" customWidth="1"/>
    <col min="12" max="12" width="61" style="356" customWidth="1"/>
    <col min="13" max="13" width="33" style="356" customWidth="1"/>
    <col min="14" max="14" width="27.453125" style="356" customWidth="1"/>
    <col min="15" max="18" width="9.1796875" style="356" outlineLevel="1"/>
    <col min="19" max="16384" width="9.1796875" style="356"/>
  </cols>
  <sheetData>
    <row r="1" spans="1:14" ht="36.75" customHeight="1" x14ac:dyDescent="0.3">
      <c r="A1" s="352" t="s">
        <v>0</v>
      </c>
      <c r="B1" s="436" t="s">
        <v>100</v>
      </c>
      <c r="C1" s="437"/>
      <c r="D1" s="437"/>
      <c r="E1" s="438"/>
      <c r="F1" s="353"/>
      <c r="G1" s="353"/>
      <c r="H1" s="353"/>
      <c r="I1" s="353"/>
      <c r="J1" s="353"/>
      <c r="K1" s="353"/>
      <c r="L1" s="354"/>
      <c r="M1" s="354"/>
      <c r="N1" s="355"/>
    </row>
    <row r="2" spans="1:14" x14ac:dyDescent="0.25">
      <c r="A2" s="357"/>
      <c r="N2" s="358"/>
    </row>
    <row r="3" spans="1:14" ht="36.75" customHeight="1" x14ac:dyDescent="0.3">
      <c r="A3" s="359" t="s">
        <v>2</v>
      </c>
      <c r="B3" s="436" t="s">
        <v>99</v>
      </c>
      <c r="C3" s="437"/>
      <c r="D3" s="437"/>
      <c r="E3" s="438"/>
      <c r="F3" s="360"/>
      <c r="G3" s="360"/>
      <c r="H3" s="360"/>
      <c r="I3" s="360"/>
      <c r="J3" s="360"/>
      <c r="K3" s="360"/>
      <c r="L3" s="361"/>
      <c r="N3" s="358"/>
    </row>
    <row r="4" spans="1:14" x14ac:dyDescent="0.25">
      <c r="A4" s="357"/>
      <c r="N4" s="358"/>
    </row>
    <row r="5" spans="1:14" ht="36" customHeight="1" x14ac:dyDescent="0.3">
      <c r="A5" s="362" t="s">
        <v>3</v>
      </c>
      <c r="B5" s="244" t="s">
        <v>4</v>
      </c>
      <c r="C5" s="363">
        <v>44845</v>
      </c>
      <c r="D5" s="244" t="s">
        <v>5</v>
      </c>
      <c r="E5" s="258">
        <v>44877</v>
      </c>
      <c r="F5" s="360"/>
      <c r="G5" s="364"/>
      <c r="N5" s="358"/>
    </row>
    <row r="6" spans="1:14" x14ac:dyDescent="0.25">
      <c r="A6" s="357"/>
      <c r="N6" s="358"/>
    </row>
    <row r="7" spans="1:14" x14ac:dyDescent="0.25">
      <c r="A7" s="357"/>
      <c r="N7" s="358"/>
    </row>
    <row r="8" spans="1:14" ht="13" x14ac:dyDescent="0.3">
      <c r="A8" s="365" t="s">
        <v>6</v>
      </c>
      <c r="B8" s="366" t="s">
        <v>7</v>
      </c>
      <c r="C8" s="366" t="s">
        <v>8</v>
      </c>
      <c r="D8" s="366" t="s">
        <v>7</v>
      </c>
      <c r="E8" s="366" t="s">
        <v>9</v>
      </c>
      <c r="F8" s="366" t="s">
        <v>10</v>
      </c>
      <c r="G8" s="434" t="s">
        <v>11</v>
      </c>
      <c r="H8" s="439"/>
      <c r="I8" s="439"/>
      <c r="J8" s="435"/>
      <c r="K8" s="365" t="s">
        <v>12</v>
      </c>
      <c r="L8" s="366" t="s">
        <v>13</v>
      </c>
      <c r="M8" s="367" t="s">
        <v>14</v>
      </c>
      <c r="N8" s="367" t="s">
        <v>15</v>
      </c>
    </row>
    <row r="9" spans="1:14" ht="13" x14ac:dyDescent="0.3">
      <c r="A9" s="368" t="s">
        <v>16</v>
      </c>
      <c r="B9" s="369" t="s">
        <v>17</v>
      </c>
      <c r="C9" s="369" t="s">
        <v>18</v>
      </c>
      <c r="D9" s="369" t="s">
        <v>18</v>
      </c>
      <c r="E9" s="369" t="s">
        <v>19</v>
      </c>
      <c r="F9" s="369" t="s">
        <v>18</v>
      </c>
      <c r="G9" s="440"/>
      <c r="H9" s="441"/>
      <c r="I9" s="441"/>
      <c r="J9" s="442"/>
      <c r="K9" s="368" t="s">
        <v>20</v>
      </c>
      <c r="L9" s="369" t="s">
        <v>21</v>
      </c>
      <c r="M9" s="370"/>
      <c r="N9" s="371" t="s">
        <v>22</v>
      </c>
    </row>
    <row r="10" spans="1:14" ht="22.25" customHeight="1" x14ac:dyDescent="0.3">
      <c r="A10" s="372" t="s">
        <v>23</v>
      </c>
      <c r="B10" s="373" t="s">
        <v>24</v>
      </c>
      <c r="C10" s="373" t="s">
        <v>25</v>
      </c>
      <c r="D10" s="373" t="s">
        <v>25</v>
      </c>
      <c r="E10" s="373" t="s">
        <v>25</v>
      </c>
      <c r="F10" s="373" t="s">
        <v>25</v>
      </c>
      <c r="G10" s="373" t="s">
        <v>26</v>
      </c>
      <c r="H10" s="373" t="s">
        <v>27</v>
      </c>
      <c r="I10" s="373" t="s">
        <v>28</v>
      </c>
      <c r="J10" s="373"/>
      <c r="K10" s="374" t="s">
        <v>29</v>
      </c>
      <c r="L10" s="373"/>
      <c r="M10" s="375"/>
      <c r="N10" s="376"/>
    </row>
    <row r="11" spans="1:14" x14ac:dyDescent="0.25">
      <c r="A11" s="377">
        <v>44845</v>
      </c>
      <c r="B11" s="373" t="s">
        <v>30</v>
      </c>
      <c r="C11" s="378">
        <v>250</v>
      </c>
      <c r="D11" s="373"/>
      <c r="E11" s="373"/>
      <c r="F11" s="379">
        <f>C11</f>
        <v>250</v>
      </c>
      <c r="G11" s="373">
        <v>611</v>
      </c>
      <c r="H11" s="373">
        <v>4200</v>
      </c>
      <c r="I11" s="373">
        <v>61106</v>
      </c>
      <c r="J11" s="373"/>
      <c r="K11" s="380" t="s">
        <v>130</v>
      </c>
      <c r="L11" s="373" t="s">
        <v>215</v>
      </c>
      <c r="M11" s="375" t="s">
        <v>97</v>
      </c>
      <c r="N11" s="381" t="s">
        <v>216</v>
      </c>
    </row>
    <row r="12" spans="1:14" x14ac:dyDescent="0.25">
      <c r="A12" s="377">
        <v>44845</v>
      </c>
      <c r="B12" s="373" t="s">
        <v>30</v>
      </c>
      <c r="C12" s="378">
        <v>500</v>
      </c>
      <c r="D12" s="373"/>
      <c r="E12" s="373"/>
      <c r="F12" s="379">
        <f t="shared" ref="F12:F13" si="0">C12</f>
        <v>500</v>
      </c>
      <c r="G12" s="373">
        <v>611</v>
      </c>
      <c r="H12" s="373">
        <v>4200</v>
      </c>
      <c r="I12" s="373">
        <v>61106</v>
      </c>
      <c r="J12" s="373"/>
      <c r="K12" s="380" t="s">
        <v>130</v>
      </c>
      <c r="L12" s="381" t="s">
        <v>215</v>
      </c>
      <c r="M12" s="375" t="s">
        <v>135</v>
      </c>
      <c r="N12" s="381" t="s">
        <v>216</v>
      </c>
    </row>
    <row r="13" spans="1:14" x14ac:dyDescent="0.25">
      <c r="A13" s="377">
        <v>44846</v>
      </c>
      <c r="B13" s="373" t="s">
        <v>30</v>
      </c>
      <c r="C13" s="378">
        <v>500</v>
      </c>
      <c r="D13" s="373"/>
      <c r="E13" s="373"/>
      <c r="F13" s="379">
        <f t="shared" si="0"/>
        <v>500</v>
      </c>
      <c r="G13" s="373">
        <v>595</v>
      </c>
      <c r="H13" s="373">
        <v>4200</v>
      </c>
      <c r="I13" s="373">
        <v>59510</v>
      </c>
      <c r="J13" s="373"/>
      <c r="K13" s="380" t="s">
        <v>130</v>
      </c>
      <c r="L13" s="373" t="s">
        <v>217</v>
      </c>
      <c r="M13" s="375" t="s">
        <v>135</v>
      </c>
      <c r="N13" s="381" t="s">
        <v>216</v>
      </c>
    </row>
    <row r="14" spans="1:14" x14ac:dyDescent="0.25">
      <c r="A14" s="377">
        <v>44846</v>
      </c>
      <c r="B14" s="373" t="s">
        <v>38</v>
      </c>
      <c r="C14" s="378">
        <v>238.42</v>
      </c>
      <c r="D14" s="373">
        <v>39.74</v>
      </c>
      <c r="E14" s="373"/>
      <c r="F14" s="373">
        <v>198.68</v>
      </c>
      <c r="G14" s="373">
        <v>595</v>
      </c>
      <c r="H14" s="373">
        <v>2202</v>
      </c>
      <c r="I14" s="373"/>
      <c r="J14" s="373"/>
      <c r="K14" s="381" t="s">
        <v>218</v>
      </c>
      <c r="L14" s="373" t="s">
        <v>219</v>
      </c>
      <c r="M14" s="375" t="s">
        <v>220</v>
      </c>
      <c r="N14" s="381" t="s">
        <v>133</v>
      </c>
    </row>
    <row r="15" spans="1:14" x14ac:dyDescent="0.25">
      <c r="A15" s="377">
        <v>44847</v>
      </c>
      <c r="B15" s="373" t="s">
        <v>30</v>
      </c>
      <c r="C15" s="378">
        <v>250</v>
      </c>
      <c r="D15" s="373"/>
      <c r="E15" s="373"/>
      <c r="F15" s="379">
        <f>C15</f>
        <v>250</v>
      </c>
      <c r="G15" s="373">
        <v>611</v>
      </c>
      <c r="H15" s="373">
        <v>4200</v>
      </c>
      <c r="I15" s="373">
        <v>61111</v>
      </c>
      <c r="J15" s="373"/>
      <c r="K15" s="380" t="s">
        <v>130</v>
      </c>
      <c r="L15" s="373" t="s">
        <v>221</v>
      </c>
      <c r="M15" s="375" t="s">
        <v>97</v>
      </c>
      <c r="N15" s="381" t="s">
        <v>216</v>
      </c>
    </row>
    <row r="16" spans="1:14" x14ac:dyDescent="0.25">
      <c r="A16" s="381">
        <v>44848</v>
      </c>
      <c r="B16" s="373" t="s">
        <v>38</v>
      </c>
      <c r="C16" s="382">
        <v>174</v>
      </c>
      <c r="D16" s="383">
        <v>29</v>
      </c>
      <c r="E16" s="384"/>
      <c r="F16" s="383">
        <v>145</v>
      </c>
      <c r="G16" s="385">
        <v>611</v>
      </c>
      <c r="H16" s="385">
        <v>4200</v>
      </c>
      <c r="I16" s="385">
        <v>61111</v>
      </c>
      <c r="J16" s="380"/>
      <c r="K16" s="380" t="s">
        <v>130</v>
      </c>
      <c r="L16" s="386" t="s">
        <v>131</v>
      </c>
      <c r="M16" s="387" t="s">
        <v>132</v>
      </c>
      <c r="N16" s="387" t="s">
        <v>133</v>
      </c>
    </row>
    <row r="17" spans="1:14" x14ac:dyDescent="0.25">
      <c r="A17" s="381">
        <v>44848</v>
      </c>
      <c r="B17" s="373" t="s">
        <v>30</v>
      </c>
      <c r="C17" s="388">
        <v>500</v>
      </c>
      <c r="D17" s="381"/>
      <c r="E17" s="381"/>
      <c r="F17" s="389">
        <f>C17</f>
        <v>500</v>
      </c>
      <c r="G17" s="373">
        <v>611</v>
      </c>
      <c r="H17" s="373">
        <v>4200</v>
      </c>
      <c r="I17" s="373">
        <v>61106</v>
      </c>
      <c r="J17" s="381"/>
      <c r="K17" s="380" t="s">
        <v>130</v>
      </c>
      <c r="L17" s="381" t="s">
        <v>215</v>
      </c>
      <c r="M17" s="381" t="s">
        <v>135</v>
      </c>
      <c r="N17" s="381" t="s">
        <v>216</v>
      </c>
    </row>
    <row r="18" spans="1:14" x14ac:dyDescent="0.25">
      <c r="A18" s="381">
        <v>44849</v>
      </c>
      <c r="B18" s="373" t="s">
        <v>30</v>
      </c>
      <c r="C18" s="388">
        <v>500</v>
      </c>
      <c r="D18" s="381"/>
      <c r="E18" s="381"/>
      <c r="F18" s="389">
        <f t="shared" ref="F18:F23" si="1">C18</f>
        <v>500</v>
      </c>
      <c r="G18" s="390">
        <v>595</v>
      </c>
      <c r="H18" s="373">
        <v>4200</v>
      </c>
      <c r="I18" s="373">
        <v>59510</v>
      </c>
      <c r="J18" s="381"/>
      <c r="K18" s="380" t="s">
        <v>130</v>
      </c>
      <c r="L18" s="373" t="s">
        <v>217</v>
      </c>
      <c r="M18" s="381" t="s">
        <v>135</v>
      </c>
      <c r="N18" s="381" t="s">
        <v>216</v>
      </c>
    </row>
    <row r="19" spans="1:14" x14ac:dyDescent="0.25">
      <c r="A19" s="381">
        <v>44851</v>
      </c>
      <c r="B19" s="373" t="s">
        <v>30</v>
      </c>
      <c r="C19" s="388">
        <v>500</v>
      </c>
      <c r="D19" s="381"/>
      <c r="E19" s="381"/>
      <c r="F19" s="389">
        <f t="shared" si="1"/>
        <v>500</v>
      </c>
      <c r="G19" s="373">
        <v>611</v>
      </c>
      <c r="H19" s="373">
        <v>4200</v>
      </c>
      <c r="I19" s="373">
        <v>61106</v>
      </c>
      <c r="J19" s="381"/>
      <c r="K19" s="380" t="s">
        <v>130</v>
      </c>
      <c r="L19" s="381" t="s">
        <v>215</v>
      </c>
      <c r="M19" s="381" t="s">
        <v>135</v>
      </c>
      <c r="N19" s="381" t="s">
        <v>216</v>
      </c>
    </row>
    <row r="20" spans="1:14" x14ac:dyDescent="0.25">
      <c r="A20" s="381">
        <v>44852</v>
      </c>
      <c r="B20" s="373" t="s">
        <v>30</v>
      </c>
      <c r="C20" s="388">
        <v>250</v>
      </c>
      <c r="D20" s="381"/>
      <c r="E20" s="381"/>
      <c r="F20" s="389">
        <f t="shared" si="1"/>
        <v>250</v>
      </c>
      <c r="G20" s="373">
        <v>611</v>
      </c>
      <c r="H20" s="373">
        <v>4200</v>
      </c>
      <c r="I20" s="373">
        <v>61106</v>
      </c>
      <c r="J20" s="381"/>
      <c r="K20" s="380" t="s">
        <v>130</v>
      </c>
      <c r="L20" s="373" t="s">
        <v>215</v>
      </c>
      <c r="M20" s="381" t="s">
        <v>97</v>
      </c>
      <c r="N20" s="381" t="s">
        <v>216</v>
      </c>
    </row>
    <row r="21" spans="1:14" x14ac:dyDescent="0.25">
      <c r="A21" s="381">
        <v>44852</v>
      </c>
      <c r="B21" s="373" t="s">
        <v>30</v>
      </c>
      <c r="C21" s="388">
        <v>500</v>
      </c>
      <c r="D21" s="381"/>
      <c r="E21" s="381"/>
      <c r="F21" s="389">
        <f t="shared" si="1"/>
        <v>500</v>
      </c>
      <c r="G21" s="390">
        <v>595</v>
      </c>
      <c r="H21" s="373">
        <v>4200</v>
      </c>
      <c r="I21" s="373">
        <v>59516</v>
      </c>
      <c r="J21" s="381"/>
      <c r="K21" s="380" t="s">
        <v>130</v>
      </c>
      <c r="L21" s="373" t="s">
        <v>222</v>
      </c>
      <c r="M21" s="381" t="s">
        <v>135</v>
      </c>
      <c r="N21" s="381" t="s">
        <v>216</v>
      </c>
    </row>
    <row r="22" spans="1:14" x14ac:dyDescent="0.25">
      <c r="A22" s="381">
        <v>44853</v>
      </c>
      <c r="B22" s="373" t="s">
        <v>30</v>
      </c>
      <c r="C22" s="388">
        <v>500</v>
      </c>
      <c r="D22" s="381"/>
      <c r="E22" s="381"/>
      <c r="F22" s="389">
        <f t="shared" si="1"/>
        <v>500</v>
      </c>
      <c r="G22" s="373">
        <v>611</v>
      </c>
      <c r="H22" s="373">
        <v>4200</v>
      </c>
      <c r="I22" s="373">
        <v>61106</v>
      </c>
      <c r="J22" s="381"/>
      <c r="K22" s="380" t="s">
        <v>130</v>
      </c>
      <c r="L22" s="381" t="s">
        <v>215</v>
      </c>
      <c r="M22" s="381" t="s">
        <v>135</v>
      </c>
      <c r="N22" s="381" t="s">
        <v>216</v>
      </c>
    </row>
    <row r="23" spans="1:14" x14ac:dyDescent="0.25">
      <c r="A23" s="381">
        <v>44853</v>
      </c>
      <c r="B23" s="373" t="s">
        <v>30</v>
      </c>
      <c r="C23" s="388">
        <v>250</v>
      </c>
      <c r="D23" s="381"/>
      <c r="E23" s="381"/>
      <c r="F23" s="389">
        <f t="shared" si="1"/>
        <v>250</v>
      </c>
      <c r="G23" s="373">
        <v>595</v>
      </c>
      <c r="H23" s="373">
        <v>4200</v>
      </c>
      <c r="I23" s="390">
        <v>59516</v>
      </c>
      <c r="J23" s="381"/>
      <c r="K23" s="380" t="s">
        <v>130</v>
      </c>
      <c r="L23" s="373" t="s">
        <v>223</v>
      </c>
      <c r="M23" s="381" t="s">
        <v>97</v>
      </c>
      <c r="N23" s="381" t="s">
        <v>216</v>
      </c>
    </row>
    <row r="24" spans="1:14" x14ac:dyDescent="0.25">
      <c r="A24" s="381">
        <v>44853</v>
      </c>
      <c r="B24" s="373" t="s">
        <v>30</v>
      </c>
      <c r="C24" s="388">
        <v>268.10000000000002</v>
      </c>
      <c r="D24" s="390">
        <v>44.68</v>
      </c>
      <c r="E24" s="381"/>
      <c r="F24" s="390">
        <v>223.42</v>
      </c>
      <c r="G24" s="390">
        <v>595</v>
      </c>
      <c r="H24" s="390">
        <v>1105</v>
      </c>
      <c r="I24" s="390"/>
      <c r="J24" s="381"/>
      <c r="K24" s="380"/>
      <c r="L24" s="381" t="s">
        <v>224</v>
      </c>
      <c r="M24" s="381" t="s">
        <v>136</v>
      </c>
      <c r="N24" s="381" t="s">
        <v>225</v>
      </c>
    </row>
    <row r="25" spans="1:14" x14ac:dyDescent="0.25">
      <c r="A25" s="381">
        <v>44854</v>
      </c>
      <c r="B25" s="373" t="s">
        <v>30</v>
      </c>
      <c r="C25" s="388">
        <v>250</v>
      </c>
      <c r="D25" s="381"/>
      <c r="E25" s="381"/>
      <c r="F25" s="389">
        <f>C25</f>
        <v>250</v>
      </c>
      <c r="G25" s="373">
        <v>611</v>
      </c>
      <c r="H25" s="373">
        <v>4200</v>
      </c>
      <c r="I25" s="373">
        <v>61106</v>
      </c>
      <c r="J25" s="381"/>
      <c r="K25" s="380" t="s">
        <v>130</v>
      </c>
      <c r="L25" s="373" t="s">
        <v>215</v>
      </c>
      <c r="M25" s="381" t="s">
        <v>226</v>
      </c>
      <c r="N25" s="381" t="s">
        <v>216</v>
      </c>
    </row>
    <row r="26" spans="1:14" x14ac:dyDescent="0.25">
      <c r="A26" s="381">
        <v>44854</v>
      </c>
      <c r="B26" s="373" t="s">
        <v>30</v>
      </c>
      <c r="C26" s="388">
        <v>500</v>
      </c>
      <c r="D26" s="381"/>
      <c r="E26" s="381"/>
      <c r="F26" s="389">
        <f t="shared" ref="F26:F29" si="2">C26</f>
        <v>500</v>
      </c>
      <c r="G26" s="390">
        <v>595</v>
      </c>
      <c r="H26" s="373">
        <v>4200</v>
      </c>
      <c r="I26" s="373">
        <v>59510</v>
      </c>
      <c r="J26" s="381"/>
      <c r="K26" s="380" t="s">
        <v>130</v>
      </c>
      <c r="L26" s="373" t="s">
        <v>217</v>
      </c>
      <c r="M26" s="381" t="s">
        <v>135</v>
      </c>
      <c r="N26" s="381" t="s">
        <v>216</v>
      </c>
    </row>
    <row r="27" spans="1:14" x14ac:dyDescent="0.25">
      <c r="A27" s="381">
        <v>44854</v>
      </c>
      <c r="B27" s="373" t="s">
        <v>30</v>
      </c>
      <c r="C27" s="388">
        <v>256.93</v>
      </c>
      <c r="D27" s="381"/>
      <c r="E27" s="381"/>
      <c r="F27" s="389">
        <f t="shared" si="2"/>
        <v>256.93</v>
      </c>
      <c r="G27" s="390">
        <v>611</v>
      </c>
      <c r="H27" s="390">
        <v>4200</v>
      </c>
      <c r="I27" s="373">
        <v>61106</v>
      </c>
      <c r="J27" s="381"/>
      <c r="K27" s="380" t="s">
        <v>130</v>
      </c>
      <c r="L27" s="381" t="s">
        <v>215</v>
      </c>
      <c r="M27" s="381" t="s">
        <v>108</v>
      </c>
      <c r="N27" s="381" t="s">
        <v>216</v>
      </c>
    </row>
    <row r="28" spans="1:14" x14ac:dyDescent="0.25">
      <c r="A28" s="381">
        <v>44856</v>
      </c>
      <c r="B28" s="373" t="s">
        <v>30</v>
      </c>
      <c r="C28" s="388">
        <v>250</v>
      </c>
      <c r="D28" s="381"/>
      <c r="E28" s="381"/>
      <c r="F28" s="389">
        <f t="shared" si="2"/>
        <v>250</v>
      </c>
      <c r="G28" s="373">
        <v>611</v>
      </c>
      <c r="H28" s="373">
        <v>4200</v>
      </c>
      <c r="I28" s="373">
        <v>61106</v>
      </c>
      <c r="J28" s="381"/>
      <c r="K28" s="380" t="s">
        <v>130</v>
      </c>
      <c r="L28" s="373" t="s">
        <v>227</v>
      </c>
      <c r="M28" s="381" t="s">
        <v>97</v>
      </c>
      <c r="N28" s="381" t="s">
        <v>216</v>
      </c>
    </row>
    <row r="29" spans="1:14" x14ac:dyDescent="0.25">
      <c r="A29" s="381">
        <v>44856</v>
      </c>
      <c r="B29" s="373" t="s">
        <v>30</v>
      </c>
      <c r="C29" s="388">
        <v>500</v>
      </c>
      <c r="D29" s="381"/>
      <c r="E29" s="381"/>
      <c r="F29" s="389">
        <f t="shared" si="2"/>
        <v>500</v>
      </c>
      <c r="G29" s="373">
        <v>611</v>
      </c>
      <c r="H29" s="373">
        <v>4200</v>
      </c>
      <c r="I29" s="373">
        <v>61106</v>
      </c>
      <c r="J29" s="381"/>
      <c r="K29" s="380" t="s">
        <v>130</v>
      </c>
      <c r="L29" s="381" t="s">
        <v>215</v>
      </c>
      <c r="M29" s="381" t="s">
        <v>135</v>
      </c>
      <c r="N29" s="381" t="s">
        <v>216</v>
      </c>
    </row>
    <row r="30" spans="1:14" x14ac:dyDescent="0.25">
      <c r="A30" s="381">
        <v>44857</v>
      </c>
      <c r="B30" s="373" t="s">
        <v>38</v>
      </c>
      <c r="C30" s="388">
        <v>12.63</v>
      </c>
      <c r="D30" s="389">
        <v>2.11</v>
      </c>
      <c r="E30" s="389"/>
      <c r="F30" s="389">
        <v>10.55</v>
      </c>
      <c r="G30" s="390">
        <v>611</v>
      </c>
      <c r="H30" s="390">
        <v>4014</v>
      </c>
      <c r="I30" s="390">
        <v>61120</v>
      </c>
      <c r="J30" s="381"/>
      <c r="K30" s="381" t="s">
        <v>228</v>
      </c>
      <c r="L30" s="381" t="s">
        <v>229</v>
      </c>
      <c r="M30" s="381" t="s">
        <v>31</v>
      </c>
      <c r="N30" s="381" t="s">
        <v>134</v>
      </c>
    </row>
    <row r="31" spans="1:14" x14ac:dyDescent="0.25">
      <c r="A31" s="381">
        <v>44857</v>
      </c>
      <c r="B31" s="373" t="s">
        <v>38</v>
      </c>
      <c r="C31" s="388">
        <v>12.63</v>
      </c>
      <c r="D31" s="389">
        <v>2.1</v>
      </c>
      <c r="E31" s="389"/>
      <c r="F31" s="389">
        <v>10.5</v>
      </c>
      <c r="G31" s="390">
        <v>611</v>
      </c>
      <c r="H31" s="390">
        <v>4014</v>
      </c>
      <c r="I31" s="390">
        <v>61121</v>
      </c>
      <c r="J31" s="381"/>
      <c r="K31" s="381" t="s">
        <v>228</v>
      </c>
      <c r="L31" s="381" t="s">
        <v>229</v>
      </c>
      <c r="M31" s="381" t="s">
        <v>31</v>
      </c>
      <c r="N31" s="381" t="s">
        <v>134</v>
      </c>
    </row>
    <row r="32" spans="1:14" x14ac:dyDescent="0.25">
      <c r="A32" s="381">
        <v>44858</v>
      </c>
      <c r="B32" s="373" t="s">
        <v>38</v>
      </c>
      <c r="C32" s="388">
        <v>960</v>
      </c>
      <c r="D32" s="389">
        <v>160</v>
      </c>
      <c r="E32" s="389"/>
      <c r="F32" s="389">
        <v>800</v>
      </c>
      <c r="G32" s="390">
        <v>595</v>
      </c>
      <c r="H32" s="390">
        <v>1101</v>
      </c>
      <c r="I32" s="390"/>
      <c r="J32" s="381"/>
      <c r="K32" s="381" t="s">
        <v>218</v>
      </c>
      <c r="L32" s="381" t="s">
        <v>230</v>
      </c>
      <c r="M32" s="381" t="s">
        <v>231</v>
      </c>
      <c r="N32" s="381" t="s">
        <v>232</v>
      </c>
    </row>
    <row r="33" spans="1:14" x14ac:dyDescent="0.25">
      <c r="A33" s="381">
        <v>44858</v>
      </c>
      <c r="B33" s="373" t="s">
        <v>38</v>
      </c>
      <c r="C33" s="388">
        <v>4.99</v>
      </c>
      <c r="D33" s="389">
        <v>0.83</v>
      </c>
      <c r="E33" s="389"/>
      <c r="F33" s="389">
        <v>4.16</v>
      </c>
      <c r="G33" s="390">
        <v>595</v>
      </c>
      <c r="H33" s="390">
        <v>4004</v>
      </c>
      <c r="I33" s="390"/>
      <c r="J33" s="381"/>
      <c r="K33" s="381" t="s">
        <v>218</v>
      </c>
      <c r="L33" s="381" t="s">
        <v>233</v>
      </c>
      <c r="M33" s="381" t="s">
        <v>234</v>
      </c>
      <c r="N33" s="381" t="s">
        <v>216</v>
      </c>
    </row>
    <row r="34" spans="1:14" x14ac:dyDescent="0.25">
      <c r="A34" s="381">
        <v>44859</v>
      </c>
      <c r="B34" s="373" t="s">
        <v>32</v>
      </c>
      <c r="C34" s="388">
        <v>23.31</v>
      </c>
      <c r="D34" s="389"/>
      <c r="E34" s="389"/>
      <c r="F34" s="389">
        <v>23.31</v>
      </c>
      <c r="G34" s="390">
        <v>595</v>
      </c>
      <c r="H34" s="390">
        <v>4004</v>
      </c>
      <c r="I34" s="391"/>
      <c r="J34" s="381"/>
      <c r="K34" s="381" t="s">
        <v>218</v>
      </c>
      <c r="L34" s="381" t="s">
        <v>233</v>
      </c>
      <c r="M34" s="381"/>
      <c r="N34" s="381"/>
    </row>
    <row r="35" spans="1:14" x14ac:dyDescent="0.25">
      <c r="A35" s="381">
        <v>44858</v>
      </c>
      <c r="B35" s="373" t="s">
        <v>30</v>
      </c>
      <c r="C35" s="388">
        <v>500</v>
      </c>
      <c r="D35" s="381"/>
      <c r="E35" s="381"/>
      <c r="F35" s="389">
        <f>C35</f>
        <v>500</v>
      </c>
      <c r="G35" s="390">
        <v>595</v>
      </c>
      <c r="H35" s="373">
        <v>4200</v>
      </c>
      <c r="I35" s="373">
        <v>59510</v>
      </c>
      <c r="J35" s="381"/>
      <c r="K35" s="380" t="s">
        <v>130</v>
      </c>
      <c r="L35" s="373" t="s">
        <v>217</v>
      </c>
      <c r="M35" s="381" t="s">
        <v>135</v>
      </c>
      <c r="N35" s="381" t="s">
        <v>216</v>
      </c>
    </row>
    <row r="36" spans="1:14" x14ac:dyDescent="0.25">
      <c r="A36" s="381">
        <v>44859</v>
      </c>
      <c r="B36" s="373" t="s">
        <v>30</v>
      </c>
      <c r="C36" s="388">
        <v>500</v>
      </c>
      <c r="D36" s="381"/>
      <c r="E36" s="381"/>
      <c r="F36" s="389">
        <f t="shared" ref="F36:F37" si="3">C36</f>
        <v>500</v>
      </c>
      <c r="G36" s="373">
        <v>611</v>
      </c>
      <c r="H36" s="373">
        <v>4200</v>
      </c>
      <c r="I36" s="373">
        <v>61106</v>
      </c>
      <c r="J36" s="381"/>
      <c r="K36" s="380" t="s">
        <v>130</v>
      </c>
      <c r="L36" s="381" t="s">
        <v>227</v>
      </c>
      <c r="M36" s="381" t="s">
        <v>135</v>
      </c>
      <c r="N36" s="381" t="s">
        <v>216</v>
      </c>
    </row>
    <row r="37" spans="1:14" x14ac:dyDescent="0.25">
      <c r="A37" s="381">
        <v>44860</v>
      </c>
      <c r="B37" s="373" t="s">
        <v>30</v>
      </c>
      <c r="C37" s="388">
        <v>250</v>
      </c>
      <c r="D37" s="381"/>
      <c r="E37" s="381"/>
      <c r="F37" s="389">
        <f t="shared" si="3"/>
        <v>250</v>
      </c>
      <c r="G37" s="373">
        <v>611</v>
      </c>
      <c r="H37" s="373">
        <v>4200</v>
      </c>
      <c r="I37" s="373">
        <v>61106</v>
      </c>
      <c r="J37" s="381"/>
      <c r="K37" s="380" t="s">
        <v>130</v>
      </c>
      <c r="L37" s="373" t="s">
        <v>215</v>
      </c>
      <c r="M37" s="381" t="s">
        <v>97</v>
      </c>
      <c r="N37" s="381" t="s">
        <v>216</v>
      </c>
    </row>
    <row r="38" spans="1:14" x14ac:dyDescent="0.25">
      <c r="A38" s="381">
        <v>44861</v>
      </c>
      <c r="B38" s="373" t="s">
        <v>38</v>
      </c>
      <c r="C38" s="388">
        <v>13.86</v>
      </c>
      <c r="D38" s="389">
        <v>2.31</v>
      </c>
      <c r="E38" s="389"/>
      <c r="F38" s="389">
        <v>11.59</v>
      </c>
      <c r="G38" s="390">
        <v>611</v>
      </c>
      <c r="H38" s="390">
        <v>4014</v>
      </c>
      <c r="I38" s="390">
        <v>61120</v>
      </c>
      <c r="J38" s="381"/>
      <c r="K38" s="381" t="s">
        <v>228</v>
      </c>
      <c r="L38" s="381" t="s">
        <v>235</v>
      </c>
      <c r="M38" s="381" t="s">
        <v>31</v>
      </c>
      <c r="N38" s="381" t="s">
        <v>134</v>
      </c>
    </row>
    <row r="39" spans="1:14" x14ac:dyDescent="0.25">
      <c r="A39" s="381">
        <v>44861</v>
      </c>
      <c r="B39" s="373" t="s">
        <v>38</v>
      </c>
      <c r="C39" s="388">
        <v>13.85</v>
      </c>
      <c r="D39" s="389">
        <v>2.31</v>
      </c>
      <c r="E39" s="389"/>
      <c r="F39" s="389">
        <v>11.5</v>
      </c>
      <c r="G39" s="390">
        <v>611</v>
      </c>
      <c r="H39" s="391">
        <v>4014</v>
      </c>
      <c r="I39" s="391">
        <v>61121</v>
      </c>
      <c r="J39" s="381"/>
      <c r="K39" s="381" t="s">
        <v>228</v>
      </c>
      <c r="L39" s="381" t="s">
        <v>235</v>
      </c>
      <c r="M39" s="381" t="s">
        <v>31</v>
      </c>
      <c r="N39" s="381" t="s">
        <v>134</v>
      </c>
    </row>
    <row r="40" spans="1:14" x14ac:dyDescent="0.25">
      <c r="A40" s="381">
        <v>44861</v>
      </c>
      <c r="B40" s="373" t="s">
        <v>30</v>
      </c>
      <c r="C40" s="388">
        <v>500</v>
      </c>
      <c r="D40" s="381"/>
      <c r="E40" s="381"/>
      <c r="F40" s="389">
        <f>C40</f>
        <v>500</v>
      </c>
      <c r="G40" s="390">
        <v>595</v>
      </c>
      <c r="H40" s="373">
        <v>4200</v>
      </c>
      <c r="I40" s="373">
        <v>59510</v>
      </c>
      <c r="J40" s="381"/>
      <c r="K40" s="380" t="s">
        <v>130</v>
      </c>
      <c r="L40" s="373" t="s">
        <v>217</v>
      </c>
      <c r="M40" s="381" t="s">
        <v>135</v>
      </c>
      <c r="N40" s="381" t="s">
        <v>216</v>
      </c>
    </row>
    <row r="41" spans="1:14" x14ac:dyDescent="0.25">
      <c r="A41" s="381">
        <v>44864</v>
      </c>
      <c r="B41" s="373" t="s">
        <v>38</v>
      </c>
      <c r="C41" s="388">
        <v>32.619999999999997</v>
      </c>
      <c r="D41" s="389">
        <v>5.44</v>
      </c>
      <c r="E41" s="389"/>
      <c r="F41" s="389">
        <v>27.18</v>
      </c>
      <c r="G41" s="390">
        <v>595</v>
      </c>
      <c r="H41" s="390">
        <v>4202</v>
      </c>
      <c r="I41" s="390"/>
      <c r="J41" s="381"/>
      <c r="K41" s="381" t="s">
        <v>218</v>
      </c>
      <c r="L41" s="381" t="s">
        <v>236</v>
      </c>
      <c r="M41" s="381" t="s">
        <v>31</v>
      </c>
      <c r="N41" s="381" t="s">
        <v>134</v>
      </c>
    </row>
    <row r="42" spans="1:14" x14ac:dyDescent="0.25">
      <c r="A42" s="381">
        <v>44864</v>
      </c>
      <c r="B42" s="373" t="s">
        <v>38</v>
      </c>
      <c r="C42" s="388">
        <v>33.130000000000003</v>
      </c>
      <c r="D42" s="389">
        <v>5.52</v>
      </c>
      <c r="E42" s="389"/>
      <c r="F42" s="389">
        <v>27.61</v>
      </c>
      <c r="G42" s="390">
        <v>595</v>
      </c>
      <c r="H42" s="390">
        <v>4202</v>
      </c>
      <c r="I42" s="390"/>
      <c r="J42" s="381"/>
      <c r="K42" s="381" t="s">
        <v>218</v>
      </c>
      <c r="L42" s="381" t="s">
        <v>236</v>
      </c>
      <c r="M42" s="381" t="s">
        <v>31</v>
      </c>
      <c r="N42" s="381" t="s">
        <v>134</v>
      </c>
    </row>
    <row r="43" spans="1:14" x14ac:dyDescent="0.25">
      <c r="A43" s="381">
        <v>44866</v>
      </c>
      <c r="B43" s="373" t="s">
        <v>38</v>
      </c>
      <c r="C43" s="388">
        <v>62.65</v>
      </c>
      <c r="D43" s="389">
        <v>10.45</v>
      </c>
      <c r="E43" s="389"/>
      <c r="F43" s="389">
        <v>52.2</v>
      </c>
      <c r="G43" s="390">
        <v>611</v>
      </c>
      <c r="H43" s="391">
        <v>4014</v>
      </c>
      <c r="I43" s="390">
        <v>61120</v>
      </c>
      <c r="J43" s="381"/>
      <c r="K43" s="381" t="s">
        <v>228</v>
      </c>
      <c r="L43" s="381" t="s">
        <v>237</v>
      </c>
      <c r="M43" s="381" t="s">
        <v>31</v>
      </c>
      <c r="N43" s="381" t="s">
        <v>134</v>
      </c>
    </row>
    <row r="44" spans="1:14" x14ac:dyDescent="0.25">
      <c r="A44" s="381">
        <v>44866</v>
      </c>
      <c r="B44" s="373" t="s">
        <v>38</v>
      </c>
      <c r="C44" s="388">
        <v>62.6</v>
      </c>
      <c r="D44" s="389">
        <v>10.45</v>
      </c>
      <c r="E44" s="389"/>
      <c r="F44" s="389">
        <v>52.15</v>
      </c>
      <c r="G44" s="390">
        <v>611</v>
      </c>
      <c r="H44" s="391">
        <v>4014</v>
      </c>
      <c r="I44" s="391">
        <v>61121</v>
      </c>
      <c r="J44" s="381"/>
      <c r="K44" s="381" t="s">
        <v>228</v>
      </c>
      <c r="L44" s="381" t="s">
        <v>237</v>
      </c>
      <c r="M44" s="381" t="s">
        <v>31</v>
      </c>
      <c r="N44" s="381" t="s">
        <v>134</v>
      </c>
    </row>
    <row r="45" spans="1:14" x14ac:dyDescent="0.25">
      <c r="A45" s="381">
        <v>44866</v>
      </c>
      <c r="B45" s="373" t="s">
        <v>30</v>
      </c>
      <c r="C45" s="388">
        <v>55.61</v>
      </c>
      <c r="D45" s="381"/>
      <c r="E45" s="381"/>
      <c r="F45" s="389">
        <f>C45</f>
        <v>55.61</v>
      </c>
      <c r="G45" s="390">
        <v>611</v>
      </c>
      <c r="H45" s="390">
        <v>4200</v>
      </c>
      <c r="I45" s="390">
        <v>61106</v>
      </c>
      <c r="J45" s="381"/>
      <c r="K45" s="380" t="s">
        <v>130</v>
      </c>
      <c r="L45" s="381" t="s">
        <v>238</v>
      </c>
      <c r="M45" s="381" t="s">
        <v>108</v>
      </c>
      <c r="N45" s="381" t="s">
        <v>216</v>
      </c>
    </row>
    <row r="46" spans="1:14" x14ac:dyDescent="0.25">
      <c r="A46" s="381">
        <v>44868</v>
      </c>
      <c r="B46" s="373" t="s">
        <v>30</v>
      </c>
      <c r="C46" s="388">
        <v>767.56</v>
      </c>
      <c r="D46" s="381"/>
      <c r="E46" s="381"/>
      <c r="F46" s="389">
        <f>C46</f>
        <v>767.56</v>
      </c>
      <c r="G46" s="390">
        <v>595</v>
      </c>
      <c r="H46" s="373">
        <v>4200</v>
      </c>
      <c r="I46" s="373">
        <v>59516</v>
      </c>
      <c r="J46" s="381"/>
      <c r="K46" s="380" t="s">
        <v>130</v>
      </c>
      <c r="L46" s="373" t="s">
        <v>222</v>
      </c>
      <c r="M46" s="381" t="s">
        <v>135</v>
      </c>
      <c r="N46" s="381" t="s">
        <v>216</v>
      </c>
    </row>
    <row r="47" spans="1:14" x14ac:dyDescent="0.25">
      <c r="A47" s="381">
        <v>44868</v>
      </c>
      <c r="B47" s="373" t="s">
        <v>30</v>
      </c>
      <c r="C47" s="388">
        <v>767.56</v>
      </c>
      <c r="D47" s="381"/>
      <c r="E47" s="381"/>
      <c r="F47" s="389">
        <f>C47</f>
        <v>767.56</v>
      </c>
      <c r="G47" s="390">
        <v>595</v>
      </c>
      <c r="H47" s="373">
        <v>4200</v>
      </c>
      <c r="I47" s="373">
        <v>59510</v>
      </c>
      <c r="J47" s="381"/>
      <c r="K47" s="380" t="s">
        <v>130</v>
      </c>
      <c r="L47" s="373" t="s">
        <v>217</v>
      </c>
      <c r="M47" s="381" t="s">
        <v>135</v>
      </c>
      <c r="N47" s="381" t="s">
        <v>216</v>
      </c>
    </row>
    <row r="48" spans="1:14" x14ac:dyDescent="0.25">
      <c r="A48" s="381">
        <v>44868</v>
      </c>
      <c r="B48" s="373" t="s">
        <v>30</v>
      </c>
      <c r="C48" s="388">
        <v>630.84</v>
      </c>
      <c r="D48" s="381"/>
      <c r="E48" s="381"/>
      <c r="F48" s="389">
        <f>C48</f>
        <v>630.84</v>
      </c>
      <c r="G48" s="373">
        <v>611</v>
      </c>
      <c r="H48" s="373">
        <v>4200</v>
      </c>
      <c r="I48" s="373">
        <v>61106</v>
      </c>
      <c r="J48" s="381"/>
      <c r="K48" s="380" t="s">
        <v>130</v>
      </c>
      <c r="L48" s="381" t="s">
        <v>215</v>
      </c>
      <c r="M48" s="381" t="s">
        <v>135</v>
      </c>
      <c r="N48" s="381" t="s">
        <v>216</v>
      </c>
    </row>
    <row r="49" spans="1:14" x14ac:dyDescent="0.25">
      <c r="A49" s="381">
        <v>44868</v>
      </c>
      <c r="B49" s="373" t="s">
        <v>30</v>
      </c>
      <c r="C49" s="388">
        <v>254.96</v>
      </c>
      <c r="D49" s="381"/>
      <c r="E49" s="381"/>
      <c r="F49" s="389">
        <f>C49</f>
        <v>254.96</v>
      </c>
      <c r="G49" s="390">
        <v>595</v>
      </c>
      <c r="H49" s="390">
        <v>4200</v>
      </c>
      <c r="I49" s="390">
        <v>59516</v>
      </c>
      <c r="J49" s="381"/>
      <c r="K49" s="380" t="s">
        <v>130</v>
      </c>
      <c r="L49" s="381" t="s">
        <v>238</v>
      </c>
      <c r="M49" s="381" t="s">
        <v>108</v>
      </c>
      <c r="N49" s="381" t="s">
        <v>216</v>
      </c>
    </row>
    <row r="50" spans="1:14" ht="20.149999999999999" customHeight="1" thickBot="1" x14ac:dyDescent="0.35">
      <c r="A50" s="432" t="s">
        <v>137</v>
      </c>
      <c r="B50" s="433"/>
      <c r="C50" s="392">
        <f>SUM(C11:C49)</f>
        <v>12396.250000000002</v>
      </c>
      <c r="D50" s="392">
        <f>SUM(D11:D49)</f>
        <v>314.93999999999994</v>
      </c>
      <c r="E50" s="392"/>
      <c r="F50" s="392">
        <f>SUM(F11:F49)</f>
        <v>12081.310000000001</v>
      </c>
      <c r="G50" s="393"/>
      <c r="H50" s="393"/>
      <c r="I50" s="393"/>
      <c r="J50" s="394"/>
      <c r="K50" s="394"/>
      <c r="L50" s="394"/>
      <c r="M50" s="395"/>
      <c r="N50" s="396"/>
    </row>
    <row r="52" spans="1:14" ht="13" x14ac:dyDescent="0.3">
      <c r="B52" s="434" t="s">
        <v>34</v>
      </c>
      <c r="C52" s="435"/>
    </row>
    <row r="53" spans="1:14" x14ac:dyDescent="0.25">
      <c r="B53" s="397" t="s">
        <v>35</v>
      </c>
      <c r="C53" s="398" t="s">
        <v>36</v>
      </c>
    </row>
    <row r="54" spans="1:14" x14ac:dyDescent="0.25">
      <c r="B54" s="397" t="s">
        <v>30</v>
      </c>
      <c r="C54" s="398" t="s">
        <v>37</v>
      </c>
    </row>
    <row r="55" spans="1:14" x14ac:dyDescent="0.25">
      <c r="B55" s="397" t="s">
        <v>38</v>
      </c>
      <c r="C55" s="398" t="s">
        <v>39</v>
      </c>
    </row>
    <row r="56" spans="1:14" x14ac:dyDescent="0.25">
      <c r="B56" s="397" t="s">
        <v>95</v>
      </c>
      <c r="C56" s="398" t="s">
        <v>96</v>
      </c>
      <c r="F56" s="361"/>
    </row>
    <row r="57" spans="1:14" x14ac:dyDescent="0.25">
      <c r="B57" s="375" t="s">
        <v>32</v>
      </c>
      <c r="C57" s="399" t="s">
        <v>40</v>
      </c>
    </row>
    <row r="62" spans="1:14" x14ac:dyDescent="0.25">
      <c r="E62" s="361"/>
    </row>
  </sheetData>
  <mergeCells count="6">
    <mergeCell ref="A50:B50"/>
    <mergeCell ref="B52:C52"/>
    <mergeCell ref="B1:E1"/>
    <mergeCell ref="B3:E3"/>
    <mergeCell ref="G8:J8"/>
    <mergeCell ref="G9:J9"/>
  </mergeCells>
  <conditionalFormatting sqref="J16:K16 K11:K13 K17:K29 K15">
    <cfRule type="expression" priority="87" stopIfTrue="1">
      <formula>AND(SUM($O11:$S11)&gt;0,NOT(ISBLANK(J11)))</formula>
    </cfRule>
    <cfRule type="expression" dxfId="109" priority="88" stopIfTrue="1">
      <formula>SUM($O11:$S11)&gt;0</formula>
    </cfRule>
  </conditionalFormatting>
  <conditionalFormatting sqref="B1:E1 B3:E3 C16">
    <cfRule type="expression" dxfId="108" priority="89" stopIfTrue="1">
      <formula>ISBLANK(B1)</formula>
    </cfRule>
  </conditionalFormatting>
  <conditionalFormatting sqref="M40:N40 L45:N45 M18:N18 M35:N35 L48:N49 M46:N47 L36:N36 L22:N22 L19:N19 L17:N17 M20:N21 M23:N23 M25:N26 M28:N28 M37:N37 C24:J24 I23:J23 C48:F48 J35:J37 J40 C35:G35 C40:G40 C45:J45 J17:J22 C46:G47 J46:J48 C49:J49 L29:N29 C30:N32 C38:N39 C41:N44 L24:N24 L27:N27 J25:J29 G21 G18 C17:F23 G26 G27:H27 C25:F29 C36:F37 A16:A49 C33:J34 L33:N34">
    <cfRule type="expression" dxfId="107" priority="90" stopIfTrue="1">
      <formula>AND(NOT(ISBLANK(C16)),ISBLANK(A16))</formula>
    </cfRule>
  </conditionalFormatting>
  <conditionalFormatting sqref="E16">
    <cfRule type="expression" dxfId="106" priority="91" stopIfTrue="1">
      <formula>AND(NOT(ISBLANK(C16)),ISBLANK(E16),B16="S")</formula>
    </cfRule>
  </conditionalFormatting>
  <conditionalFormatting sqref="C5">
    <cfRule type="expression" dxfId="105" priority="86" stopIfTrue="1">
      <formula>ISBLANK(C5)</formula>
    </cfRule>
  </conditionalFormatting>
  <conditionalFormatting sqref="L16:N16">
    <cfRule type="expression" dxfId="104" priority="85" stopIfTrue="1">
      <formula>AND(NOT(ISBLANK(#REF!)),ISBLANK(L16))</formula>
    </cfRule>
  </conditionalFormatting>
  <conditionalFormatting sqref="J16:K16 K11:K13 K17:K29 K15">
    <cfRule type="expression" priority="92" stopIfTrue="1">
      <formula>AND(SUM(#REF!)&gt;0,NOT(ISBLANK(J11)))</formula>
    </cfRule>
    <cfRule type="expression" dxfId="103" priority="93" stopIfTrue="1">
      <formula>SUM(#REF!)&gt;0</formula>
    </cfRule>
  </conditionalFormatting>
  <conditionalFormatting sqref="L16:N16">
    <cfRule type="expression" dxfId="102" priority="94" stopIfTrue="1">
      <formula>AND(NOT(ISBLANK(#REF!)),ISBLANK(L16))</formula>
    </cfRule>
  </conditionalFormatting>
  <conditionalFormatting sqref="K11:K13 K15:K29">
    <cfRule type="expression" priority="83" stopIfTrue="1">
      <formula>AND(SUM(#REF!)&gt;0,NOT(ISBLANK(K11)))</formula>
    </cfRule>
    <cfRule type="expression" dxfId="101" priority="84" stopIfTrue="1">
      <formula>SUM(#REF!)&gt;0</formula>
    </cfRule>
  </conditionalFormatting>
  <conditionalFormatting sqref="K11:K13 K15:K29">
    <cfRule type="expression" priority="81" stopIfTrue="1">
      <formula>AND(SUM(#REF!)&gt;0,NOT(ISBLANK(K11)))</formula>
    </cfRule>
    <cfRule type="expression" dxfId="100" priority="82" stopIfTrue="1">
      <formula>SUM(#REF!)&gt;0</formula>
    </cfRule>
  </conditionalFormatting>
  <conditionalFormatting sqref="N11">
    <cfRule type="expression" dxfId="99" priority="80" stopIfTrue="1">
      <formula>AND(NOT(ISBLANK(P11)),ISBLANK(N11))</formula>
    </cfRule>
  </conditionalFormatting>
  <conditionalFormatting sqref="N12">
    <cfRule type="expression" dxfId="98" priority="79" stopIfTrue="1">
      <formula>AND(NOT(ISBLANK(P12)),ISBLANK(N12))</formula>
    </cfRule>
  </conditionalFormatting>
  <conditionalFormatting sqref="N13">
    <cfRule type="expression" dxfId="97" priority="78" stopIfTrue="1">
      <formula>AND(NOT(ISBLANK(P13)),ISBLANK(N13))</formula>
    </cfRule>
  </conditionalFormatting>
  <conditionalFormatting sqref="N14">
    <cfRule type="expression" dxfId="96" priority="77" stopIfTrue="1">
      <formula>AND(NOT(ISBLANK(P14)),ISBLANK(N14))</formula>
    </cfRule>
  </conditionalFormatting>
  <conditionalFormatting sqref="N15">
    <cfRule type="expression" dxfId="95" priority="76" stopIfTrue="1">
      <formula>AND(NOT(ISBLANK(P15)),ISBLANK(N15))</formula>
    </cfRule>
  </conditionalFormatting>
  <conditionalFormatting sqref="K35">
    <cfRule type="expression" priority="72" stopIfTrue="1">
      <formula>AND(SUM($O35:$S35)&gt;0,NOT(ISBLANK(K35)))</formula>
    </cfRule>
    <cfRule type="expression" dxfId="94" priority="73" stopIfTrue="1">
      <formula>SUM($O35:$S35)&gt;0</formula>
    </cfRule>
  </conditionalFormatting>
  <conditionalFormatting sqref="K35">
    <cfRule type="expression" priority="74" stopIfTrue="1">
      <formula>AND(SUM(#REF!)&gt;0,NOT(ISBLANK(K35)))</formula>
    </cfRule>
    <cfRule type="expression" dxfId="93" priority="75" stopIfTrue="1">
      <formula>SUM(#REF!)&gt;0</formula>
    </cfRule>
  </conditionalFormatting>
  <conditionalFormatting sqref="K35">
    <cfRule type="expression" priority="70" stopIfTrue="1">
      <formula>AND(SUM(#REF!)&gt;0,NOT(ISBLANK(K35)))</formula>
    </cfRule>
    <cfRule type="expression" dxfId="92" priority="71" stopIfTrue="1">
      <formula>SUM(#REF!)&gt;0</formula>
    </cfRule>
  </conditionalFormatting>
  <conditionalFormatting sqref="K35">
    <cfRule type="expression" priority="68" stopIfTrue="1">
      <formula>AND(SUM(#REF!)&gt;0,NOT(ISBLANK(K35)))</formula>
    </cfRule>
    <cfRule type="expression" dxfId="91" priority="69" stopIfTrue="1">
      <formula>SUM(#REF!)&gt;0</formula>
    </cfRule>
  </conditionalFormatting>
  <conditionalFormatting sqref="K36">
    <cfRule type="expression" priority="64" stopIfTrue="1">
      <formula>AND(SUM($O36:$S36)&gt;0,NOT(ISBLANK(K36)))</formula>
    </cfRule>
    <cfRule type="expression" dxfId="90" priority="65" stopIfTrue="1">
      <formula>SUM($O36:$S36)&gt;0</formula>
    </cfRule>
  </conditionalFormatting>
  <conditionalFormatting sqref="K36">
    <cfRule type="expression" priority="66" stopIfTrue="1">
      <formula>AND(SUM(#REF!)&gt;0,NOT(ISBLANK(K36)))</formula>
    </cfRule>
    <cfRule type="expression" dxfId="89" priority="67" stopIfTrue="1">
      <formula>SUM(#REF!)&gt;0</formula>
    </cfRule>
  </conditionalFormatting>
  <conditionalFormatting sqref="K36">
    <cfRule type="expression" priority="62" stopIfTrue="1">
      <formula>AND(SUM(#REF!)&gt;0,NOT(ISBLANK(K36)))</formula>
    </cfRule>
    <cfRule type="expression" dxfId="88" priority="63" stopIfTrue="1">
      <formula>SUM(#REF!)&gt;0</formula>
    </cfRule>
  </conditionalFormatting>
  <conditionalFormatting sqref="K36">
    <cfRule type="expression" priority="60" stopIfTrue="1">
      <formula>AND(SUM(#REF!)&gt;0,NOT(ISBLANK(K36)))</formula>
    </cfRule>
    <cfRule type="expression" dxfId="87" priority="61" stopIfTrue="1">
      <formula>SUM(#REF!)&gt;0</formula>
    </cfRule>
  </conditionalFormatting>
  <conditionalFormatting sqref="K37">
    <cfRule type="expression" priority="56" stopIfTrue="1">
      <formula>AND(SUM($O37:$S37)&gt;0,NOT(ISBLANK(K37)))</formula>
    </cfRule>
    <cfRule type="expression" dxfId="86" priority="57" stopIfTrue="1">
      <formula>SUM($O37:$S37)&gt;0</formula>
    </cfRule>
  </conditionalFormatting>
  <conditionalFormatting sqref="K37">
    <cfRule type="expression" priority="58" stopIfTrue="1">
      <formula>AND(SUM(#REF!)&gt;0,NOT(ISBLANK(K37)))</formula>
    </cfRule>
    <cfRule type="expression" dxfId="85" priority="59" stopIfTrue="1">
      <formula>SUM(#REF!)&gt;0</formula>
    </cfRule>
  </conditionalFormatting>
  <conditionalFormatting sqref="K37">
    <cfRule type="expression" priority="54" stopIfTrue="1">
      <formula>AND(SUM(#REF!)&gt;0,NOT(ISBLANK(K37)))</formula>
    </cfRule>
    <cfRule type="expression" dxfId="84" priority="55" stopIfTrue="1">
      <formula>SUM(#REF!)&gt;0</formula>
    </cfRule>
  </conditionalFormatting>
  <conditionalFormatting sqref="K37">
    <cfRule type="expression" priority="52" stopIfTrue="1">
      <formula>AND(SUM(#REF!)&gt;0,NOT(ISBLANK(K37)))</formula>
    </cfRule>
    <cfRule type="expression" dxfId="83" priority="53" stopIfTrue="1">
      <formula>SUM(#REF!)&gt;0</formula>
    </cfRule>
  </conditionalFormatting>
  <conditionalFormatting sqref="K40">
    <cfRule type="expression" priority="48" stopIfTrue="1">
      <formula>AND(SUM($O40:$S40)&gt;0,NOT(ISBLANK(K40)))</formula>
    </cfRule>
    <cfRule type="expression" dxfId="82" priority="49" stopIfTrue="1">
      <formula>SUM($O40:$S40)&gt;0</formula>
    </cfRule>
  </conditionalFormatting>
  <conditionalFormatting sqref="K40">
    <cfRule type="expression" priority="50" stopIfTrue="1">
      <formula>AND(SUM(#REF!)&gt;0,NOT(ISBLANK(K40)))</formula>
    </cfRule>
    <cfRule type="expression" dxfId="81" priority="51" stopIfTrue="1">
      <formula>SUM(#REF!)&gt;0</formula>
    </cfRule>
  </conditionalFormatting>
  <conditionalFormatting sqref="K40">
    <cfRule type="expression" priority="46" stopIfTrue="1">
      <formula>AND(SUM(#REF!)&gt;0,NOT(ISBLANK(K40)))</formula>
    </cfRule>
    <cfRule type="expression" dxfId="80" priority="47" stopIfTrue="1">
      <formula>SUM(#REF!)&gt;0</formula>
    </cfRule>
  </conditionalFormatting>
  <conditionalFormatting sqref="K40">
    <cfRule type="expression" priority="44" stopIfTrue="1">
      <formula>AND(SUM(#REF!)&gt;0,NOT(ISBLANK(K40)))</formula>
    </cfRule>
    <cfRule type="expression" dxfId="79" priority="45" stopIfTrue="1">
      <formula>SUM(#REF!)&gt;0</formula>
    </cfRule>
  </conditionalFormatting>
  <conditionalFormatting sqref="K45">
    <cfRule type="expression" priority="40" stopIfTrue="1">
      <formula>AND(SUM($O45:$S45)&gt;0,NOT(ISBLANK(K45)))</formula>
    </cfRule>
    <cfRule type="expression" dxfId="78" priority="41" stopIfTrue="1">
      <formula>SUM($O45:$S45)&gt;0</formula>
    </cfRule>
  </conditionalFormatting>
  <conditionalFormatting sqref="K45">
    <cfRule type="expression" priority="42" stopIfTrue="1">
      <formula>AND(SUM(#REF!)&gt;0,NOT(ISBLANK(K45)))</formula>
    </cfRule>
    <cfRule type="expression" dxfId="77" priority="43" stopIfTrue="1">
      <formula>SUM(#REF!)&gt;0</formula>
    </cfRule>
  </conditionalFormatting>
  <conditionalFormatting sqref="K45">
    <cfRule type="expression" priority="38" stopIfTrue="1">
      <formula>AND(SUM(#REF!)&gt;0,NOT(ISBLANK(K45)))</formula>
    </cfRule>
    <cfRule type="expression" dxfId="76" priority="39" stopIfTrue="1">
      <formula>SUM(#REF!)&gt;0</formula>
    </cfRule>
  </conditionalFormatting>
  <conditionalFormatting sqref="K45">
    <cfRule type="expression" priority="36" stopIfTrue="1">
      <formula>AND(SUM(#REF!)&gt;0,NOT(ISBLANK(K45)))</formula>
    </cfRule>
    <cfRule type="expression" dxfId="75" priority="37" stopIfTrue="1">
      <formula>SUM(#REF!)&gt;0</formula>
    </cfRule>
  </conditionalFormatting>
  <conditionalFormatting sqref="K46">
    <cfRule type="expression" priority="32" stopIfTrue="1">
      <formula>AND(SUM($O46:$S46)&gt;0,NOT(ISBLANK(K46)))</formula>
    </cfRule>
    <cfRule type="expression" dxfId="74" priority="33" stopIfTrue="1">
      <formula>SUM($O46:$S46)&gt;0</formula>
    </cfRule>
  </conditionalFormatting>
  <conditionalFormatting sqref="K46">
    <cfRule type="expression" priority="34" stopIfTrue="1">
      <formula>AND(SUM(#REF!)&gt;0,NOT(ISBLANK(K46)))</formula>
    </cfRule>
    <cfRule type="expression" dxfId="73" priority="35" stopIfTrue="1">
      <formula>SUM(#REF!)&gt;0</formula>
    </cfRule>
  </conditionalFormatting>
  <conditionalFormatting sqref="K46">
    <cfRule type="expression" priority="30" stopIfTrue="1">
      <formula>AND(SUM(#REF!)&gt;0,NOT(ISBLANK(K46)))</formula>
    </cfRule>
    <cfRule type="expression" dxfId="72" priority="31" stopIfTrue="1">
      <formula>SUM(#REF!)&gt;0</formula>
    </cfRule>
  </conditionalFormatting>
  <conditionalFormatting sqref="K46">
    <cfRule type="expression" priority="28" stopIfTrue="1">
      <formula>AND(SUM(#REF!)&gt;0,NOT(ISBLANK(K46)))</formula>
    </cfRule>
    <cfRule type="expression" dxfId="71" priority="29" stopIfTrue="1">
      <formula>SUM(#REF!)&gt;0</formula>
    </cfRule>
  </conditionalFormatting>
  <conditionalFormatting sqref="K47">
    <cfRule type="expression" priority="24" stopIfTrue="1">
      <formula>AND(SUM($O47:$S47)&gt;0,NOT(ISBLANK(K47)))</formula>
    </cfRule>
    <cfRule type="expression" dxfId="70" priority="25" stopIfTrue="1">
      <formula>SUM($O47:$S47)&gt;0</formula>
    </cfRule>
  </conditionalFormatting>
  <conditionalFormatting sqref="K47">
    <cfRule type="expression" priority="26" stopIfTrue="1">
      <formula>AND(SUM(#REF!)&gt;0,NOT(ISBLANK(K47)))</formula>
    </cfRule>
    <cfRule type="expression" dxfId="69" priority="27" stopIfTrue="1">
      <formula>SUM(#REF!)&gt;0</formula>
    </cfRule>
  </conditionalFormatting>
  <conditionalFormatting sqref="K47">
    <cfRule type="expression" priority="22" stopIfTrue="1">
      <formula>AND(SUM(#REF!)&gt;0,NOT(ISBLANK(K47)))</formula>
    </cfRule>
    <cfRule type="expression" dxfId="68" priority="23" stopIfTrue="1">
      <formula>SUM(#REF!)&gt;0</formula>
    </cfRule>
  </conditionalFormatting>
  <conditionalFormatting sqref="K47">
    <cfRule type="expression" priority="20" stopIfTrue="1">
      <formula>AND(SUM(#REF!)&gt;0,NOT(ISBLANK(K47)))</formula>
    </cfRule>
    <cfRule type="expression" dxfId="67" priority="21" stopIfTrue="1">
      <formula>SUM(#REF!)&gt;0</formula>
    </cfRule>
  </conditionalFormatting>
  <conditionalFormatting sqref="K48">
    <cfRule type="expression" priority="16" stopIfTrue="1">
      <formula>AND(SUM($O48:$S48)&gt;0,NOT(ISBLANK(K48)))</formula>
    </cfRule>
    <cfRule type="expression" dxfId="66" priority="17" stopIfTrue="1">
      <formula>SUM($O48:$S48)&gt;0</formula>
    </cfRule>
  </conditionalFormatting>
  <conditionalFormatting sqref="K48">
    <cfRule type="expression" priority="18" stopIfTrue="1">
      <formula>AND(SUM(#REF!)&gt;0,NOT(ISBLANK(K48)))</formula>
    </cfRule>
    <cfRule type="expression" dxfId="65" priority="19" stopIfTrue="1">
      <formula>SUM(#REF!)&gt;0</formula>
    </cfRule>
  </conditionalFormatting>
  <conditionalFormatting sqref="K48">
    <cfRule type="expression" priority="14" stopIfTrue="1">
      <formula>AND(SUM(#REF!)&gt;0,NOT(ISBLANK(K48)))</formula>
    </cfRule>
    <cfRule type="expression" dxfId="64" priority="15" stopIfTrue="1">
      <formula>SUM(#REF!)&gt;0</formula>
    </cfRule>
  </conditionalFormatting>
  <conditionalFormatting sqref="K48">
    <cfRule type="expression" priority="12" stopIfTrue="1">
      <formula>AND(SUM(#REF!)&gt;0,NOT(ISBLANK(K48)))</formula>
    </cfRule>
    <cfRule type="expression" dxfId="63" priority="13" stopIfTrue="1">
      <formula>SUM(#REF!)&gt;0</formula>
    </cfRule>
  </conditionalFormatting>
  <conditionalFormatting sqref="K49">
    <cfRule type="expression" priority="8" stopIfTrue="1">
      <formula>AND(SUM($O49:$S49)&gt;0,NOT(ISBLANK(K49)))</formula>
    </cfRule>
    <cfRule type="expression" dxfId="62" priority="9" stopIfTrue="1">
      <formula>SUM($O49:$S49)&gt;0</formula>
    </cfRule>
  </conditionalFormatting>
  <conditionalFormatting sqref="K49">
    <cfRule type="expression" priority="10" stopIfTrue="1">
      <formula>AND(SUM(#REF!)&gt;0,NOT(ISBLANK(K49)))</formula>
    </cfRule>
    <cfRule type="expression" dxfId="61" priority="11" stopIfTrue="1">
      <formula>SUM(#REF!)&gt;0</formula>
    </cfRule>
  </conditionalFormatting>
  <conditionalFormatting sqref="K49">
    <cfRule type="expression" priority="6" stopIfTrue="1">
      <formula>AND(SUM(#REF!)&gt;0,NOT(ISBLANK(K49)))</formula>
    </cfRule>
    <cfRule type="expression" dxfId="60" priority="7" stopIfTrue="1">
      <formula>SUM(#REF!)&gt;0</formula>
    </cfRule>
  </conditionalFormatting>
  <conditionalFormatting sqref="K49">
    <cfRule type="expression" priority="4" stopIfTrue="1">
      <formula>AND(SUM(#REF!)&gt;0,NOT(ISBLANK(K49)))</formula>
    </cfRule>
    <cfRule type="expression" dxfId="59" priority="5" stopIfTrue="1">
      <formula>SUM(#REF!)&gt;0</formula>
    </cfRule>
  </conditionalFormatting>
  <conditionalFormatting sqref="L12">
    <cfRule type="expression" dxfId="58" priority="3" stopIfTrue="1">
      <formula>AND(NOT(ISBLANK(N12)),ISBLANK(L12))</formula>
    </cfRule>
  </conditionalFormatting>
  <conditionalFormatting sqref="K33:K34">
    <cfRule type="expression" dxfId="57" priority="2" stopIfTrue="1">
      <formula>AND(NOT(ISBLANK(M33)),ISBLANK(K33))</formula>
    </cfRule>
  </conditionalFormatting>
  <conditionalFormatting sqref="K14">
    <cfRule type="expression" dxfId="56" priority="1" stopIfTrue="1">
      <formula>AND(NOT(ISBLANK(M14)),ISBLANK(K14))</formula>
    </cfRule>
  </conditionalFormatting>
  <dataValidations count="2">
    <dataValidation type="date" allowBlank="1" showInputMessage="1" showErrorMessage="1" sqref="C5" xr:uid="{CD95577F-C666-4C9F-96C3-ED89FD8A8E10}">
      <formula1>NOW()-120</formula1>
      <formula2>NOW()</formula2>
    </dataValidation>
    <dataValidation type="list" allowBlank="1" showInputMessage="1" showErrorMessage="1" sqref="B1:E1" xr:uid="{4EE88CC0-B1C8-49A5-B71E-BDD09A721590}">
      <formula1>#REF!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38E9-DC7F-410F-8B17-DC4390C92015}">
  <sheetPr>
    <tabColor theme="0"/>
  </sheetPr>
  <dimension ref="A1:Z34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6.26953125" customWidth="1"/>
    <col min="12" max="12" width="62.81640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242" t="s">
        <v>0</v>
      </c>
      <c r="B1" s="420" t="s">
        <v>41</v>
      </c>
      <c r="C1" s="421"/>
      <c r="D1" s="421"/>
      <c r="E1" s="422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14" x14ac:dyDescent="0.3">
      <c r="A3" s="64" t="s">
        <v>2</v>
      </c>
      <c r="B3" s="420" t="s">
        <v>267</v>
      </c>
      <c r="C3" s="421"/>
      <c r="D3" s="421"/>
      <c r="E3" s="422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26" x14ac:dyDescent="0.3">
      <c r="A5" s="243" t="s">
        <v>3</v>
      </c>
      <c r="B5" s="244" t="s">
        <v>4</v>
      </c>
      <c r="C5" s="245">
        <v>44846</v>
      </c>
      <c r="D5" s="244" t="s">
        <v>5</v>
      </c>
      <c r="E5" s="245">
        <v>44876</v>
      </c>
      <c r="F5" s="65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351" t="s">
        <v>6</v>
      </c>
      <c r="B8" s="246" t="s">
        <v>7</v>
      </c>
      <c r="C8" s="246" t="s">
        <v>8</v>
      </c>
      <c r="D8" s="246" t="s">
        <v>7</v>
      </c>
      <c r="E8" s="246" t="s">
        <v>9</v>
      </c>
      <c r="F8" s="246" t="s">
        <v>10</v>
      </c>
      <c r="G8" s="423" t="s">
        <v>11</v>
      </c>
      <c r="H8" s="424"/>
      <c r="I8" s="424"/>
      <c r="J8" s="425"/>
      <c r="K8" s="351" t="s">
        <v>12</v>
      </c>
      <c r="L8" s="246" t="s">
        <v>13</v>
      </c>
      <c r="M8" s="247" t="s">
        <v>14</v>
      </c>
      <c r="N8" s="247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29"/>
      <c r="H9" s="430"/>
      <c r="I9" s="430"/>
      <c r="J9" s="431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0.75" customHeight="1" x14ac:dyDescent="0.25">
      <c r="A11" s="80"/>
      <c r="B11" s="74"/>
      <c r="C11" s="74"/>
      <c r="D11" s="74"/>
      <c r="E11" s="74"/>
      <c r="F11" s="74"/>
      <c r="G11" s="75"/>
      <c r="H11" s="75"/>
      <c r="I11" s="75"/>
      <c r="J11" s="75"/>
      <c r="K11" s="75"/>
      <c r="L11" s="77"/>
      <c r="M11" s="78"/>
      <c r="N11" s="78"/>
    </row>
    <row r="12" spans="1:26" ht="15.5" x14ac:dyDescent="0.35">
      <c r="A12" s="84">
        <v>44845</v>
      </c>
      <c r="B12" s="254" t="s">
        <v>30</v>
      </c>
      <c r="C12" s="249">
        <v>569</v>
      </c>
      <c r="D12" s="250">
        <v>0</v>
      </c>
      <c r="E12" s="249">
        <v>0</v>
      </c>
      <c r="F12" s="255">
        <v>569</v>
      </c>
      <c r="G12" s="251">
        <v>252</v>
      </c>
      <c r="H12" s="251">
        <v>4209</v>
      </c>
      <c r="I12" s="251" t="s">
        <v>116</v>
      </c>
      <c r="J12" s="252" t="s">
        <v>38</v>
      </c>
      <c r="K12" s="252" t="s">
        <v>263</v>
      </c>
      <c r="L12" s="253" t="s">
        <v>264</v>
      </c>
      <c r="M12" s="253" t="s">
        <v>265</v>
      </c>
      <c r="N12" s="253" t="s">
        <v>266</v>
      </c>
      <c r="P12" t="b">
        <f t="shared" ref="P12:P27" si="0">OR(G12&lt;100,LEN(G12)=2)</f>
        <v>0</v>
      </c>
      <c r="Q12" t="b">
        <f t="shared" ref="Q12:Q27" si="1">OR(H12&lt;1000,LEN(H12)=3)</f>
        <v>0</v>
      </c>
      <c r="R12" t="b">
        <f t="shared" ref="R12:R27" si="2">IF(I12&lt;1000,TRUE)</f>
        <v>0</v>
      </c>
      <c r="S12" t="e">
        <f>OR(#REF!&lt;100000,LEN(#REF!)=5)</f>
        <v>#REF!</v>
      </c>
    </row>
    <row r="13" spans="1:26" ht="15.5" x14ac:dyDescent="0.35">
      <c r="A13" s="129"/>
      <c r="B13" s="254"/>
      <c r="C13" s="249"/>
      <c r="D13" s="250" t="str">
        <f t="shared" ref="D13:D27" si="3">IF(B13="S",IF(ISBLANK(E13),ROUND(C13*0.2/1.2,2),E13),"")</f>
        <v/>
      </c>
      <c r="E13" s="249"/>
      <c r="F13" s="255" t="s">
        <v>116</v>
      </c>
      <c r="G13" s="251" t="s">
        <v>116</v>
      </c>
      <c r="H13" s="251" t="s">
        <v>116</v>
      </c>
      <c r="I13" s="251" t="s">
        <v>116</v>
      </c>
      <c r="J13" s="252" t="s">
        <v>38</v>
      </c>
      <c r="K13" s="252"/>
      <c r="L13" s="253" t="s">
        <v>116</v>
      </c>
      <c r="M13" s="253"/>
      <c r="N13" s="253" t="s">
        <v>116</v>
      </c>
      <c r="P13" t="b">
        <f t="shared" si="0"/>
        <v>0</v>
      </c>
      <c r="Q13" t="b">
        <f t="shared" si="1"/>
        <v>0</v>
      </c>
      <c r="R13" t="b">
        <f t="shared" si="2"/>
        <v>0</v>
      </c>
      <c r="S13" t="e">
        <f>OR(#REF!&lt;100000,LEN(#REF!)=5)</f>
        <v>#REF!</v>
      </c>
    </row>
    <row r="14" spans="1:26" ht="15.5" x14ac:dyDescent="0.35">
      <c r="A14" s="129"/>
      <c r="B14" s="254"/>
      <c r="C14" s="249"/>
      <c r="D14" s="250" t="str">
        <f t="shared" si="3"/>
        <v/>
      </c>
      <c r="E14" s="249"/>
      <c r="F14" s="255" t="s">
        <v>116</v>
      </c>
      <c r="G14" s="251" t="s">
        <v>116</v>
      </c>
      <c r="H14" s="251" t="s">
        <v>116</v>
      </c>
      <c r="I14" s="251" t="s">
        <v>116</v>
      </c>
      <c r="J14" s="252" t="s">
        <v>38</v>
      </c>
      <c r="K14" s="256"/>
      <c r="L14" s="253" t="s">
        <v>116</v>
      </c>
      <c r="M14" s="257"/>
      <c r="N14" s="253" t="s">
        <v>116</v>
      </c>
      <c r="P14" t="b">
        <f t="shared" si="0"/>
        <v>0</v>
      </c>
      <c r="Q14" t="b">
        <f t="shared" si="1"/>
        <v>0</v>
      </c>
      <c r="R14" t="b">
        <f t="shared" si="2"/>
        <v>0</v>
      </c>
      <c r="S14" t="e">
        <f>OR(#REF!&lt;100000,LEN(#REF!)=5)</f>
        <v>#REF!</v>
      </c>
    </row>
    <row r="15" spans="1:26" ht="15.5" x14ac:dyDescent="0.35">
      <c r="A15" s="129"/>
      <c r="B15" s="254"/>
      <c r="C15" s="249"/>
      <c r="D15" s="250" t="str">
        <f t="shared" si="3"/>
        <v/>
      </c>
      <c r="E15" s="249"/>
      <c r="F15" s="255"/>
      <c r="G15" s="251"/>
      <c r="H15" s="251"/>
      <c r="I15" s="251"/>
      <c r="J15" s="252" t="s">
        <v>38</v>
      </c>
      <c r="K15" s="252"/>
      <c r="L15" s="253"/>
      <c r="M15" s="253"/>
      <c r="N15" s="253"/>
      <c r="P15" t="b">
        <f t="shared" si="0"/>
        <v>1</v>
      </c>
      <c r="Q15" t="b">
        <f t="shared" si="1"/>
        <v>1</v>
      </c>
      <c r="R15" t="b">
        <f t="shared" si="2"/>
        <v>1</v>
      </c>
      <c r="S15" t="e">
        <f>OR(#REF!&lt;100000,LEN(#REF!)=5)</f>
        <v>#REF!</v>
      </c>
    </row>
    <row r="16" spans="1:26" ht="15.5" x14ac:dyDescent="0.35">
      <c r="A16" s="129"/>
      <c r="B16" s="254"/>
      <c r="C16" s="249"/>
      <c r="D16" s="250" t="str">
        <f t="shared" si="3"/>
        <v/>
      </c>
      <c r="E16" s="249"/>
      <c r="F16" s="255" t="s">
        <v>116</v>
      </c>
      <c r="G16" s="251"/>
      <c r="H16" s="251" t="s">
        <v>116</v>
      </c>
      <c r="I16" s="251" t="s">
        <v>116</v>
      </c>
      <c r="J16" s="252" t="s">
        <v>38</v>
      </c>
      <c r="K16" s="252"/>
      <c r="L16" s="253"/>
      <c r="M16" s="253"/>
      <c r="N16" s="253"/>
      <c r="P16" t="b">
        <f t="shared" si="0"/>
        <v>1</v>
      </c>
      <c r="Q16" t="b">
        <f t="shared" si="1"/>
        <v>0</v>
      </c>
      <c r="R16" t="b">
        <f t="shared" si="2"/>
        <v>0</v>
      </c>
      <c r="S16" t="e">
        <f>OR(#REF!&lt;100000,LEN(#REF!)=5)</f>
        <v>#REF!</v>
      </c>
    </row>
    <row r="17" spans="1:19" ht="15.5" x14ac:dyDescent="0.35">
      <c r="A17" s="129"/>
      <c r="B17" s="254"/>
      <c r="C17" s="249"/>
      <c r="D17" s="250" t="str">
        <f t="shared" si="3"/>
        <v/>
      </c>
      <c r="E17" s="249"/>
      <c r="F17" s="255" t="s">
        <v>116</v>
      </c>
      <c r="G17" s="251" t="s">
        <v>116</v>
      </c>
      <c r="H17" s="251" t="s">
        <v>116</v>
      </c>
      <c r="I17" s="251" t="s">
        <v>116</v>
      </c>
      <c r="J17" s="252" t="s">
        <v>38</v>
      </c>
      <c r="K17" s="252"/>
      <c r="L17" s="253"/>
      <c r="M17" s="253"/>
      <c r="N17" s="253"/>
      <c r="P17" t="b">
        <f t="shared" si="0"/>
        <v>0</v>
      </c>
      <c r="Q17" t="b">
        <f t="shared" si="1"/>
        <v>0</v>
      </c>
      <c r="R17" t="b">
        <f t="shared" si="2"/>
        <v>0</v>
      </c>
      <c r="S17" t="e">
        <f>OR(#REF!&lt;100000,LEN(#REF!)=5)</f>
        <v>#REF!</v>
      </c>
    </row>
    <row r="18" spans="1:19" ht="15.5" x14ac:dyDescent="0.35">
      <c r="A18" s="129"/>
      <c r="B18" s="254"/>
      <c r="C18" s="249"/>
      <c r="D18" s="250" t="str">
        <f t="shared" si="3"/>
        <v/>
      </c>
      <c r="E18" s="249"/>
      <c r="F18" s="255" t="s">
        <v>116</v>
      </c>
      <c r="G18" s="251" t="s">
        <v>116</v>
      </c>
      <c r="H18" s="251" t="s">
        <v>116</v>
      </c>
      <c r="I18" s="251" t="s">
        <v>116</v>
      </c>
      <c r="J18" s="252" t="s">
        <v>38</v>
      </c>
      <c r="K18" s="252"/>
      <c r="L18" s="253"/>
      <c r="M18" s="253"/>
      <c r="N18" s="253"/>
      <c r="P18" t="b">
        <f t="shared" si="0"/>
        <v>0</v>
      </c>
      <c r="Q18" t="b">
        <f t="shared" si="1"/>
        <v>0</v>
      </c>
      <c r="R18" t="b">
        <f t="shared" si="2"/>
        <v>0</v>
      </c>
      <c r="S18" t="e">
        <f>OR(#REF!&lt;100000,LEN(#REF!)=5)</f>
        <v>#REF!</v>
      </c>
    </row>
    <row r="19" spans="1:19" ht="15.5" x14ac:dyDescent="0.35">
      <c r="A19" s="129"/>
      <c r="B19" s="254"/>
      <c r="C19" s="249"/>
      <c r="D19" s="250" t="str">
        <f t="shared" si="3"/>
        <v/>
      </c>
      <c r="E19" s="249"/>
      <c r="F19" s="255" t="s">
        <v>116</v>
      </c>
      <c r="G19" s="251" t="s">
        <v>116</v>
      </c>
      <c r="H19" s="251" t="s">
        <v>116</v>
      </c>
      <c r="I19" s="251" t="s">
        <v>116</v>
      </c>
      <c r="J19" s="252" t="s">
        <v>38</v>
      </c>
      <c r="K19" s="252"/>
      <c r="L19" s="253"/>
      <c r="M19" s="253"/>
      <c r="N19" s="253"/>
      <c r="P19" t="b">
        <f t="shared" si="0"/>
        <v>0</v>
      </c>
      <c r="Q19" t="b">
        <f t="shared" si="1"/>
        <v>0</v>
      </c>
      <c r="R19" t="b">
        <f t="shared" si="2"/>
        <v>0</v>
      </c>
      <c r="S19" t="e">
        <f>OR(#REF!&lt;100000,LEN(#REF!)=5)</f>
        <v>#REF!</v>
      </c>
    </row>
    <row r="20" spans="1:19" ht="15.5" x14ac:dyDescent="0.35">
      <c r="A20" s="129"/>
      <c r="B20" s="254"/>
      <c r="C20" s="249"/>
      <c r="D20" s="250" t="str">
        <f t="shared" si="3"/>
        <v/>
      </c>
      <c r="E20" s="249"/>
      <c r="F20" s="255" t="s">
        <v>116</v>
      </c>
      <c r="G20" s="251" t="s">
        <v>116</v>
      </c>
      <c r="H20" s="251" t="s">
        <v>116</v>
      </c>
      <c r="I20" s="251" t="s">
        <v>116</v>
      </c>
      <c r="J20" s="252" t="s">
        <v>38</v>
      </c>
      <c r="K20" s="252"/>
      <c r="L20" s="253"/>
      <c r="M20" s="253"/>
      <c r="N20" s="253"/>
      <c r="P20" t="b">
        <f t="shared" si="0"/>
        <v>0</v>
      </c>
      <c r="Q20" t="b">
        <f t="shared" si="1"/>
        <v>0</v>
      </c>
      <c r="R20" t="b">
        <f t="shared" si="2"/>
        <v>0</v>
      </c>
      <c r="S20" t="e">
        <f>OR(#REF!&lt;100000,LEN(#REF!)=5)</f>
        <v>#REF!</v>
      </c>
    </row>
    <row r="21" spans="1:19" ht="15.5" x14ac:dyDescent="0.35">
      <c r="A21" s="129"/>
      <c r="B21" s="254"/>
      <c r="C21" s="249"/>
      <c r="D21" s="250" t="str">
        <f t="shared" si="3"/>
        <v/>
      </c>
      <c r="E21" s="249"/>
      <c r="F21" s="255" t="s">
        <v>116</v>
      </c>
      <c r="G21" s="251" t="s">
        <v>116</v>
      </c>
      <c r="H21" s="251" t="s">
        <v>116</v>
      </c>
      <c r="I21" s="251" t="s">
        <v>116</v>
      </c>
      <c r="J21" s="252" t="s">
        <v>38</v>
      </c>
      <c r="K21" s="252"/>
      <c r="L21" s="253"/>
      <c r="M21" s="253"/>
      <c r="N21" s="253"/>
      <c r="P21" t="b">
        <f t="shared" si="0"/>
        <v>0</v>
      </c>
      <c r="Q21" t="b">
        <f t="shared" si="1"/>
        <v>0</v>
      </c>
      <c r="R21" t="b">
        <f t="shared" si="2"/>
        <v>0</v>
      </c>
      <c r="S21" t="e">
        <f>OR(#REF!&lt;100000,LEN(#REF!)=5)</f>
        <v>#REF!</v>
      </c>
    </row>
    <row r="22" spans="1:19" ht="15.5" x14ac:dyDescent="0.35">
      <c r="A22" s="129"/>
      <c r="B22" s="254"/>
      <c r="C22" s="249"/>
      <c r="D22" s="250" t="str">
        <f t="shared" si="3"/>
        <v/>
      </c>
      <c r="E22" s="249"/>
      <c r="F22" s="255" t="s">
        <v>116</v>
      </c>
      <c r="G22" s="251" t="s">
        <v>116</v>
      </c>
      <c r="H22" s="251" t="s">
        <v>116</v>
      </c>
      <c r="I22" s="251" t="s">
        <v>116</v>
      </c>
      <c r="J22" s="252" t="s">
        <v>38</v>
      </c>
      <c r="K22" s="252"/>
      <c r="L22" s="253"/>
      <c r="M22" s="253"/>
      <c r="N22" s="253"/>
      <c r="P22" t="b">
        <f t="shared" si="0"/>
        <v>0</v>
      </c>
      <c r="Q22" t="b">
        <f t="shared" si="1"/>
        <v>0</v>
      </c>
      <c r="R22" t="b">
        <f t="shared" si="2"/>
        <v>0</v>
      </c>
      <c r="S22" t="e">
        <f>OR(#REF!&lt;100000,LEN(#REF!)=5)</f>
        <v>#REF!</v>
      </c>
    </row>
    <row r="23" spans="1:19" ht="15.5" x14ac:dyDescent="0.35">
      <c r="A23" s="129"/>
      <c r="B23" s="254"/>
      <c r="C23" s="249"/>
      <c r="D23" s="250" t="str">
        <f t="shared" si="3"/>
        <v/>
      </c>
      <c r="E23" s="249"/>
      <c r="F23" s="255" t="s">
        <v>116</v>
      </c>
      <c r="G23" s="251" t="s">
        <v>116</v>
      </c>
      <c r="H23" s="251" t="s">
        <v>116</v>
      </c>
      <c r="I23" s="251" t="s">
        <v>116</v>
      </c>
      <c r="J23" s="252" t="s">
        <v>38</v>
      </c>
      <c r="K23" s="252"/>
      <c r="L23" s="253"/>
      <c r="M23" s="253"/>
      <c r="N23" s="253"/>
      <c r="P23" t="b">
        <f t="shared" si="0"/>
        <v>0</v>
      </c>
      <c r="Q23" t="b">
        <f t="shared" si="1"/>
        <v>0</v>
      </c>
      <c r="R23" t="b">
        <f t="shared" si="2"/>
        <v>0</v>
      </c>
      <c r="S23" t="e">
        <f>OR(#REF!&lt;100000,LEN(#REF!)=5)</f>
        <v>#REF!</v>
      </c>
    </row>
    <row r="24" spans="1:19" ht="15.5" x14ac:dyDescent="0.35">
      <c r="A24" s="129"/>
      <c r="B24" s="254"/>
      <c r="C24" s="249"/>
      <c r="D24" s="250" t="str">
        <f t="shared" si="3"/>
        <v/>
      </c>
      <c r="E24" s="249"/>
      <c r="F24" s="255" t="s">
        <v>116</v>
      </c>
      <c r="G24" s="251" t="s">
        <v>116</v>
      </c>
      <c r="H24" s="251" t="s">
        <v>116</v>
      </c>
      <c r="I24" s="251" t="s">
        <v>116</v>
      </c>
      <c r="J24" s="252" t="s">
        <v>38</v>
      </c>
      <c r="K24" s="252"/>
      <c r="L24" s="253"/>
      <c r="M24" s="253"/>
      <c r="N24" s="253"/>
      <c r="P24" t="b">
        <f t="shared" si="0"/>
        <v>0</v>
      </c>
      <c r="Q24" t="b">
        <f t="shared" si="1"/>
        <v>0</v>
      </c>
      <c r="R24" t="b">
        <f t="shared" si="2"/>
        <v>0</v>
      </c>
      <c r="S24" t="e">
        <f>OR(#REF!&lt;100000,LEN(#REF!)=5)</f>
        <v>#REF!</v>
      </c>
    </row>
    <row r="25" spans="1:19" ht="15.5" x14ac:dyDescent="0.35">
      <c r="A25" s="129"/>
      <c r="B25" s="254"/>
      <c r="C25" s="249"/>
      <c r="D25" s="250" t="str">
        <f t="shared" si="3"/>
        <v/>
      </c>
      <c r="E25" s="249"/>
      <c r="F25" s="255" t="s">
        <v>116</v>
      </c>
      <c r="G25" s="251" t="s">
        <v>116</v>
      </c>
      <c r="H25" s="251" t="s">
        <v>116</v>
      </c>
      <c r="I25" s="251" t="s">
        <v>116</v>
      </c>
      <c r="J25" s="252" t="s">
        <v>38</v>
      </c>
      <c r="K25" s="252"/>
      <c r="L25" s="253"/>
      <c r="M25" s="253"/>
      <c r="N25" s="253"/>
      <c r="P25" t="b">
        <f t="shared" si="0"/>
        <v>0</v>
      </c>
      <c r="Q25" t="b">
        <f t="shared" si="1"/>
        <v>0</v>
      </c>
      <c r="R25" t="b">
        <f t="shared" si="2"/>
        <v>0</v>
      </c>
      <c r="S25" t="e">
        <f>OR(#REF!&lt;100000,LEN(#REF!)=5)</f>
        <v>#REF!</v>
      </c>
    </row>
    <row r="26" spans="1:19" ht="15.5" x14ac:dyDescent="0.35">
      <c r="A26" s="129"/>
      <c r="B26" s="254"/>
      <c r="C26" s="249"/>
      <c r="D26" s="250" t="str">
        <f t="shared" si="3"/>
        <v/>
      </c>
      <c r="E26" s="249"/>
      <c r="F26" s="255" t="s">
        <v>116</v>
      </c>
      <c r="G26" s="251" t="s">
        <v>116</v>
      </c>
      <c r="H26" s="251" t="s">
        <v>116</v>
      </c>
      <c r="I26" s="251" t="s">
        <v>116</v>
      </c>
      <c r="J26" s="252" t="s">
        <v>38</v>
      </c>
      <c r="K26" s="252"/>
      <c r="L26" s="253"/>
      <c r="M26" s="253"/>
      <c r="N26" s="253"/>
      <c r="P26" t="b">
        <f t="shared" si="0"/>
        <v>0</v>
      </c>
      <c r="Q26" t="b">
        <f t="shared" si="1"/>
        <v>0</v>
      </c>
      <c r="R26" t="b">
        <f t="shared" si="2"/>
        <v>0</v>
      </c>
      <c r="S26" t="e">
        <f>OR(#REF!&lt;100000,LEN(#REF!)=5)</f>
        <v>#REF!</v>
      </c>
    </row>
    <row r="27" spans="1:19" ht="16" thickBot="1" x14ac:dyDescent="0.4">
      <c r="A27" s="129"/>
      <c r="B27" s="254"/>
      <c r="C27" s="249"/>
      <c r="D27" s="143" t="str">
        <f t="shared" si="3"/>
        <v/>
      </c>
      <c r="E27" s="249"/>
      <c r="F27" s="255" t="s">
        <v>116</v>
      </c>
      <c r="G27" s="251" t="s">
        <v>116</v>
      </c>
      <c r="H27" s="251" t="s">
        <v>116</v>
      </c>
      <c r="I27" s="251" t="s">
        <v>116</v>
      </c>
      <c r="J27" s="252" t="s">
        <v>38</v>
      </c>
      <c r="K27" s="252"/>
      <c r="L27" s="253"/>
      <c r="M27" s="253"/>
      <c r="N27" s="253"/>
      <c r="P27" t="b">
        <f t="shared" si="0"/>
        <v>0</v>
      </c>
      <c r="Q27" t="b">
        <f t="shared" si="1"/>
        <v>0</v>
      </c>
      <c r="R27" t="b">
        <f t="shared" si="2"/>
        <v>0</v>
      </c>
      <c r="S27" t="e">
        <f>OR(#REF!&lt;100000,LEN(#REF!)=5)</f>
        <v>#REF!</v>
      </c>
    </row>
    <row r="28" spans="1:19" ht="13.5" thickBot="1" x14ac:dyDescent="0.35">
      <c r="A28" s="426" t="s">
        <v>33</v>
      </c>
      <c r="B28" s="427"/>
      <c r="C28" s="85">
        <f>SUM(C12:C27)</f>
        <v>569</v>
      </c>
      <c r="D28" s="85">
        <f>SUM(D12:D27)</f>
        <v>0</v>
      </c>
      <c r="E28" s="85"/>
      <c r="F28" s="85">
        <f>SUM(F12:F27)</f>
        <v>569</v>
      </c>
      <c r="G28" s="86"/>
      <c r="H28" s="86"/>
      <c r="I28" s="86"/>
      <c r="J28" s="93"/>
      <c r="K28" s="93"/>
      <c r="L28" s="87"/>
      <c r="M28" s="88"/>
      <c r="N28" s="89"/>
    </row>
    <row r="30" spans="1:19" ht="13" x14ac:dyDescent="0.3">
      <c r="B30" s="423" t="s">
        <v>34</v>
      </c>
      <c r="C30" s="425"/>
    </row>
    <row r="31" spans="1:19" x14ac:dyDescent="0.25">
      <c r="B31" s="90" t="s">
        <v>35</v>
      </c>
      <c r="C31" s="91" t="s">
        <v>36</v>
      </c>
    </row>
    <row r="32" spans="1:19" x14ac:dyDescent="0.25">
      <c r="B32" s="90" t="s">
        <v>30</v>
      </c>
      <c r="C32" s="91" t="s">
        <v>37</v>
      </c>
    </row>
    <row r="33" spans="2:3" x14ac:dyDescent="0.25">
      <c r="B33" s="90" t="s">
        <v>38</v>
      </c>
      <c r="C33" s="91" t="s">
        <v>39</v>
      </c>
    </row>
    <row r="34" spans="2:3" x14ac:dyDescent="0.25">
      <c r="B34" s="78" t="s">
        <v>32</v>
      </c>
      <c r="C34" s="92" t="s">
        <v>40</v>
      </c>
    </row>
  </sheetData>
  <mergeCells count="6">
    <mergeCell ref="B30:C30"/>
    <mergeCell ref="B1:E1"/>
    <mergeCell ref="B3:E3"/>
    <mergeCell ref="G8:J8"/>
    <mergeCell ref="G9:J9"/>
    <mergeCell ref="A28:B28"/>
  </mergeCells>
  <conditionalFormatting sqref="J12:K27">
    <cfRule type="expression" priority="3" stopIfTrue="1">
      <formula>AND(SUM($P12:$T12)&gt;0,NOT(ISBLANK(J12)))</formula>
    </cfRule>
    <cfRule type="expression" dxfId="55" priority="4" stopIfTrue="1">
      <formula>SUM($P12:$T12)&gt;0</formula>
    </cfRule>
  </conditionalFormatting>
  <conditionalFormatting sqref="E5 C5 B1:E1 B3:E3 C12:C27">
    <cfRule type="expression" dxfId="54" priority="5" stopIfTrue="1">
      <formula>ISBLANK(B1)</formula>
    </cfRule>
  </conditionalFormatting>
  <conditionalFormatting sqref="L15:N27 L12:N13">
    <cfRule type="expression" dxfId="53" priority="6" stopIfTrue="1">
      <formula>AND(NOT(ISBLANK($C12)),ISBLANK(L12))</formula>
    </cfRule>
  </conditionalFormatting>
  <conditionalFormatting sqref="B12:B27">
    <cfRule type="expression" dxfId="52" priority="7" stopIfTrue="1">
      <formula>AND(NOT(ISBLANK(C12)),ISBLANK(B12))</formula>
    </cfRule>
  </conditionalFormatting>
  <conditionalFormatting sqref="A12:A27">
    <cfRule type="expression" dxfId="51" priority="8" stopIfTrue="1">
      <formula>AND(NOT(ISBLANK(C12)),ISBLANK(A12))</formula>
    </cfRule>
  </conditionalFormatting>
  <conditionalFormatting sqref="E12:E27">
    <cfRule type="expression" dxfId="50" priority="9" stopIfTrue="1">
      <formula>AND(NOT(ISBLANK(C12)),ISBLANK(E12),B12="S")</formula>
    </cfRule>
  </conditionalFormatting>
  <conditionalFormatting sqref="N14">
    <cfRule type="expression" dxfId="49" priority="2" stopIfTrue="1">
      <formula>AND(NOT(ISBLANK($C14)),ISBLANK(N14))</formula>
    </cfRule>
  </conditionalFormatting>
  <conditionalFormatting sqref="L14">
    <cfRule type="expression" dxfId="48" priority="1" stopIfTrue="1">
      <formula>AND(NOT(ISBLANK($C14)),ISBLANK(L14))</formula>
    </cfRule>
  </conditionalFormatting>
  <dataValidations count="4">
    <dataValidation type="list" allowBlank="1" showInputMessage="1" showErrorMessage="1" sqref="B1:E1" xr:uid="{8458274C-83A1-4879-9860-C9862645103A}">
      <formula1>"BARCLAYCARD,CORPORATE CARD"</formula1>
    </dataValidation>
    <dataValidation type="date" allowBlank="1" showInputMessage="1" showErrorMessage="1" sqref="E5" xr:uid="{63C5B7F4-93B7-43BA-BA47-9B75A28919E1}">
      <formula1>C5+1</formula1>
      <formula2>NOW()</formula2>
    </dataValidation>
    <dataValidation type="date" allowBlank="1" showInputMessage="1" showErrorMessage="1" sqref="C5" xr:uid="{E72652A7-77B7-45C1-B5C1-87653570D81C}">
      <formula1>NOW()-120</formula1>
      <formula2>NOW()</formula2>
    </dataValidation>
    <dataValidation type="list" allowBlank="1" showInputMessage="1" showErrorMessage="1" sqref="B12:B27" xr:uid="{1CB502B0-AD64-4ED6-A22D-B4CF1BC7A35D}">
      <formula1>$B$31:$B$34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Car Parking</vt:lpstr>
      <vt:lpstr>Facilities</vt:lpstr>
      <vt:lpstr>Family Support</vt:lpstr>
      <vt:lpstr>Greenspace</vt:lpstr>
      <vt:lpstr>Housing</vt:lpstr>
      <vt:lpstr>Housing 2</vt:lpstr>
      <vt:lpstr>Housing 3</vt:lpstr>
      <vt:lpstr>JWS</vt:lpstr>
      <vt:lpstr>Legal</vt:lpstr>
      <vt:lpstr>Marketing</vt:lpstr>
      <vt:lpstr>Planning</vt:lpstr>
      <vt:lpstr>Theatre</vt:lpstr>
      <vt:lpstr>Example</vt:lpstr>
      <vt:lpstr>Sheet1</vt:lpstr>
    </vt:vector>
  </TitlesOfParts>
  <Manager/>
  <Company>SHBC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Hilda</dc:creator>
  <cp:keywords/>
  <dc:description/>
  <cp:lastModifiedBy>Patricia Corry</cp:lastModifiedBy>
  <cp:revision/>
  <dcterms:created xsi:type="dcterms:W3CDTF">2011-07-25T12:59:48Z</dcterms:created>
  <dcterms:modified xsi:type="dcterms:W3CDTF">2022-11-22T14:51:57Z</dcterms:modified>
  <cp:category/>
  <cp:contentStatus/>
</cp:coreProperties>
</file>