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.Corry\Box\Transactions\Transparency reporting\Procurement cards (PUBLISHED DIRECTLY TO WEB)\"/>
    </mc:Choice>
  </mc:AlternateContent>
  <xr:revisionPtr revIDLastSave="0" documentId="8_{0A228F2C-EE88-443A-B11A-68D5155158A9}" xr6:coauthVersionLast="47" xr6:coauthVersionMax="47" xr10:uidLastSave="{00000000-0000-0000-0000-000000000000}"/>
  <bookViews>
    <workbookView xWindow="-16275" yWindow="-16590" windowWidth="29040" windowHeight="15840" firstSheet="1" activeTab="12" xr2:uid="{00000000-000D-0000-FFFF-FFFF00000000}"/>
  </bookViews>
  <sheets>
    <sheet name="Car Parking" sheetId="45" r:id="rId1"/>
    <sheet name="Facilities" sheetId="40" r:id="rId2"/>
    <sheet name="Family Support" sheetId="5" r:id="rId3"/>
    <sheet name="Greenspace" sheetId="11" r:id="rId4"/>
    <sheet name="Housing" sheetId="34" r:id="rId5"/>
    <sheet name="Housing 2" sheetId="44" r:id="rId6"/>
    <sheet name="JWS" sheetId="20" r:id="rId7"/>
    <sheet name="JWS1" sheetId="23" r:id="rId8"/>
    <sheet name="Legal" sheetId="41" r:id="rId9"/>
    <sheet name="Marketing" sheetId="29" r:id="rId10"/>
    <sheet name="Planning" sheetId="43" r:id="rId11"/>
    <sheet name="Theatre" sheetId="18" r:id="rId12"/>
    <sheet name="Theatre-1" sheetId="25" r:id="rId13"/>
    <sheet name="Example" sheetId="3" state="hidden" r:id="rId14"/>
    <sheet name="Sheet1" sheetId="4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5" l="1"/>
  <c r="D29" i="45"/>
  <c r="S28" i="45"/>
  <c r="R28" i="45"/>
  <c r="Q28" i="45"/>
  <c r="P28" i="45"/>
  <c r="S23" i="45"/>
  <c r="R23" i="45"/>
  <c r="Q23" i="45"/>
  <c r="P23" i="45"/>
  <c r="S13" i="45"/>
  <c r="R13" i="45"/>
  <c r="Q13" i="45"/>
  <c r="P13" i="45"/>
  <c r="S11" i="45"/>
  <c r="R11" i="45"/>
  <c r="Q11" i="45"/>
  <c r="P11" i="45"/>
  <c r="F29" i="25" l="1"/>
  <c r="D29" i="25"/>
  <c r="C29" i="25"/>
  <c r="R28" i="25"/>
  <c r="Q28" i="25"/>
  <c r="P28" i="25"/>
  <c r="O28" i="25"/>
  <c r="R20" i="25"/>
  <c r="Q20" i="25"/>
  <c r="P20" i="25"/>
  <c r="O20" i="25"/>
  <c r="P15" i="25"/>
  <c r="O15" i="25"/>
  <c r="R14" i="25"/>
  <c r="Q14" i="25"/>
  <c r="P14" i="25"/>
  <c r="O14" i="25"/>
  <c r="R13" i="25"/>
  <c r="Q13" i="25"/>
  <c r="P13" i="25"/>
  <c r="O13" i="25"/>
  <c r="R12" i="25"/>
  <c r="Q12" i="25"/>
  <c r="P12" i="25"/>
  <c r="O12" i="25"/>
  <c r="F31" i="41" l="1"/>
  <c r="C31" i="41"/>
  <c r="S30" i="41"/>
  <c r="R30" i="41"/>
  <c r="Q30" i="41"/>
  <c r="P30" i="41"/>
  <c r="D30" i="41"/>
  <c r="S29" i="41"/>
  <c r="R29" i="41"/>
  <c r="Q29" i="41"/>
  <c r="P29" i="41"/>
  <c r="D29" i="41"/>
  <c r="S28" i="41"/>
  <c r="R28" i="41"/>
  <c r="Q28" i="41"/>
  <c r="P28" i="41"/>
  <c r="D28" i="41"/>
  <c r="S27" i="41"/>
  <c r="R27" i="41"/>
  <c r="Q27" i="41"/>
  <c r="P27" i="41"/>
  <c r="D27" i="41"/>
  <c r="S26" i="41"/>
  <c r="R26" i="41"/>
  <c r="Q26" i="41"/>
  <c r="P26" i="41"/>
  <c r="D26" i="41"/>
  <c r="S25" i="41"/>
  <c r="R25" i="41"/>
  <c r="Q25" i="41"/>
  <c r="P25" i="41"/>
  <c r="D25" i="41"/>
  <c r="S24" i="41"/>
  <c r="R24" i="41"/>
  <c r="Q24" i="41"/>
  <c r="P24" i="41"/>
  <c r="D24" i="41"/>
  <c r="S23" i="41"/>
  <c r="R23" i="41"/>
  <c r="Q23" i="41"/>
  <c r="P23" i="41"/>
  <c r="D23" i="41"/>
  <c r="S22" i="41"/>
  <c r="R22" i="41"/>
  <c r="Q22" i="41"/>
  <c r="P22" i="41"/>
  <c r="D22" i="41"/>
  <c r="S21" i="41"/>
  <c r="R21" i="41"/>
  <c r="Q21" i="41"/>
  <c r="P21" i="41"/>
  <c r="D21" i="41"/>
  <c r="S20" i="41"/>
  <c r="R20" i="41"/>
  <c r="Q20" i="41"/>
  <c r="P20" i="41"/>
  <c r="D20" i="41"/>
  <c r="S19" i="41"/>
  <c r="R19" i="41"/>
  <c r="Q19" i="41"/>
  <c r="P19" i="41"/>
  <c r="D19" i="41"/>
  <c r="S18" i="41"/>
  <c r="R18" i="41"/>
  <c r="Q18" i="41"/>
  <c r="P18" i="41"/>
  <c r="D18" i="41"/>
  <c r="S17" i="41"/>
  <c r="R17" i="41"/>
  <c r="Q17" i="41"/>
  <c r="P17" i="41"/>
  <c r="D17" i="41"/>
  <c r="S16" i="41"/>
  <c r="R16" i="41"/>
  <c r="Q16" i="41"/>
  <c r="P16" i="41"/>
  <c r="D16" i="41"/>
  <c r="D31" i="41" s="1"/>
  <c r="S15" i="41"/>
  <c r="R15" i="41"/>
  <c r="Q15" i="41"/>
  <c r="P15" i="41"/>
  <c r="S14" i="41"/>
  <c r="R14" i="41"/>
  <c r="Q14" i="41"/>
  <c r="P14" i="41"/>
  <c r="S13" i="41"/>
  <c r="R13" i="41"/>
  <c r="Q13" i="41"/>
  <c r="P13" i="41"/>
  <c r="S12" i="41"/>
  <c r="R12" i="41"/>
  <c r="Q12" i="41"/>
  <c r="P12" i="41"/>
  <c r="G19" i="23" l="1"/>
  <c r="F26" i="23" s="1"/>
  <c r="E19" i="23"/>
  <c r="D19" i="23"/>
  <c r="F44" i="20" l="1"/>
  <c r="D44" i="20"/>
  <c r="C44" i="20"/>
  <c r="F47" i="20" l="1"/>
  <c r="F15" i="44"/>
  <c r="D15" i="44"/>
  <c r="C15" i="44"/>
  <c r="S14" i="44"/>
  <c r="R14" i="44"/>
  <c r="Q14" i="44"/>
  <c r="P14" i="44"/>
  <c r="S13" i="44"/>
  <c r="R13" i="44"/>
  <c r="Q13" i="44"/>
  <c r="P13" i="44"/>
  <c r="S12" i="44"/>
  <c r="R12" i="44"/>
  <c r="Q12" i="44"/>
  <c r="P12" i="44"/>
  <c r="D18" i="34"/>
  <c r="C18" i="34"/>
  <c r="S17" i="34"/>
  <c r="R17" i="34"/>
  <c r="Q17" i="34"/>
  <c r="P17" i="34"/>
  <c r="S13" i="34"/>
  <c r="R13" i="34"/>
  <c r="Q13" i="34"/>
  <c r="P13" i="34"/>
  <c r="S12" i="34"/>
  <c r="R12" i="34"/>
  <c r="Q12" i="34"/>
  <c r="P12" i="34"/>
  <c r="C32" i="11" l="1"/>
  <c r="D18" i="11"/>
  <c r="F18" i="11" s="1"/>
  <c r="S16" i="11"/>
  <c r="R16" i="11"/>
  <c r="Q16" i="11"/>
  <c r="P16" i="11"/>
  <c r="D16" i="11"/>
  <c r="F16" i="11" s="1"/>
  <c r="F15" i="11"/>
  <c r="D15" i="11"/>
  <c r="D14" i="11"/>
  <c r="F14" i="11" s="1"/>
  <c r="F13" i="11"/>
  <c r="S12" i="11"/>
  <c r="R12" i="11"/>
  <c r="Q12" i="11"/>
  <c r="P12" i="11"/>
  <c r="D12" i="11"/>
  <c r="D32" i="11" s="1"/>
  <c r="F32" i="11" s="1"/>
  <c r="D11" i="11"/>
  <c r="F12" i="11" l="1"/>
  <c r="E28" i="5" l="1"/>
  <c r="D28" i="5"/>
  <c r="C28" i="5"/>
  <c r="F35" i="40" l="1"/>
  <c r="D35" i="40"/>
  <c r="C35" i="40"/>
  <c r="S34" i="40"/>
  <c r="R34" i="40"/>
  <c r="Q34" i="40"/>
  <c r="P34" i="40"/>
  <c r="S33" i="40"/>
  <c r="R33" i="40"/>
  <c r="Q33" i="40"/>
  <c r="P33" i="40"/>
  <c r="S32" i="40"/>
  <c r="R32" i="40"/>
  <c r="Q32" i="40"/>
  <c r="P32" i="40"/>
  <c r="S31" i="40"/>
  <c r="R31" i="40"/>
  <c r="Q31" i="40"/>
  <c r="P31" i="40"/>
  <c r="S30" i="40"/>
  <c r="R30" i="40"/>
  <c r="Q30" i="40"/>
  <c r="P30" i="40"/>
  <c r="S29" i="40"/>
  <c r="R29" i="40"/>
  <c r="Q29" i="40"/>
  <c r="P29" i="40"/>
  <c r="S28" i="40"/>
  <c r="R28" i="40"/>
  <c r="Q28" i="40"/>
  <c r="P28" i="40"/>
  <c r="S27" i="40"/>
  <c r="R27" i="40"/>
  <c r="Q27" i="40"/>
  <c r="P27" i="40"/>
  <c r="S18" i="40"/>
  <c r="R18" i="40"/>
  <c r="Q18" i="40"/>
  <c r="P18" i="40"/>
  <c r="S17" i="40"/>
  <c r="R17" i="40"/>
  <c r="Q17" i="40"/>
  <c r="P17" i="40"/>
  <c r="S12" i="40"/>
  <c r="R12" i="40"/>
  <c r="Q12" i="40"/>
  <c r="P12" i="40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  <c r="C29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2BCCA32F-3A97-49AB-8C81-7635A9B93963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B306E8DF-C4AA-4D3D-85E5-3E6BC5CC03DD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6110BF97-1112-4EFB-904E-1D11C1F00092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34861588-112A-4C1F-9F26-0D9E46608183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A6AC2FFE-E501-4821-90B8-B8D5C4A10048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AD566FC4-9AAF-43FE-9DBB-2C929494B04C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7231B5AF-8167-42B3-BC5E-583E977DD394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D5" authorId="0" shapeId="0" xr:uid="{159B0F52-2208-4F80-8816-198619253D4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F5" authorId="0" shapeId="0" xr:uid="{9C747CB1-1D7D-40F2-9ECE-DD46C38B3EB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<sst xmlns="http://schemas.openxmlformats.org/spreadsheetml/2006/main" count="1313" uniqueCount="242">
  <si>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</si>
  <si>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</si>
  <si>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</si>
  <si>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</si>
  <si>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</si>
  <si>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</si>
  <si>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</si>
  <si>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</si>
  <si>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</si>
  <si>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</si>
  <si>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</si>
  <si>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</si>
  <si>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</si>
  <si>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</si>
  <si>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</si>
  <si>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</si>
  <si>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</si>
  <si>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</si>
  <si>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</si>
  <si>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</si>
  <si>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</si>
  <si>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</si>
  <si>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</si>
  <si>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</si>
  <si>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</si>
  <si>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</si>
  <si>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</si>
  <si>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</si>
  <si>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</si>
  <si>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</si>
  <si>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T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</si>
  <si>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</si>
  <si>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</si>
  <si>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</si>
  <si>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</si>
  <si>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</si>
  <si>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</si>
  <si>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</si>
  <si>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</si>
  <si>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</si>
  <si>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</si>
  <si>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</si>
  <si>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</si>
  <si>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</si>
  <si>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</si>
  <si>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</si>
  <si>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</si>
  <si>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</si>
  <si>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</si>
  <si>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</si>
  <si>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</si>
  <si>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</si>
  <si>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</si>
  <si>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</si>
  <si>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</si>
  <si>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</si>
  <si>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</si>
  <si>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</si>
  <si>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</si>
  <si>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</si>
  <si>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</si>
  <si>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</si>
  <si>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</si>
  <si>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</si>
  <si>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</si>
  <si>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</si>
  <si>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</si>
  <si>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</si>
  <si>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</si>
  <si>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</si>
  <si>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</si>
  <si>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</si>
  <si>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</si>
  <si>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</si>
  <si>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</si>
  <si>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</si>
  <si>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</si>
  <si>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</si>
  <si>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</si>
  <si>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</si>
  <si>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</si>
  <si>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</si>
  <si>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</si>
  <si>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</si>
  <si>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</si>
  <si>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</si>
  <si>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</si>
  <si>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</si>
  <si>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</si>
  <si>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</si>
  <si>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</si>
  <si>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</si>
  <si>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</si>
  <si>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</si>
  <si>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</si>
  <si>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</si>
  <si>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R</t>
  </si>
  <si>
    <t>Reduced rated</t>
  </si>
  <si>
    <t>Facebook</t>
  </si>
  <si>
    <t>Advertising</t>
  </si>
  <si>
    <t>JWS</t>
  </si>
  <si>
    <t>Barclaycard - Procurement Card</t>
  </si>
  <si>
    <t>Housing</t>
  </si>
  <si>
    <t>Greenspace</t>
  </si>
  <si>
    <t>Gross Amount</t>
  </si>
  <si>
    <t>VAT Amount</t>
  </si>
  <si>
    <t>Net Amount</t>
  </si>
  <si>
    <t>to</t>
  </si>
  <si>
    <t>FRONT</t>
  </si>
  <si>
    <t>Spotify</t>
  </si>
  <si>
    <t>Music</t>
  </si>
  <si>
    <t>Facilities</t>
  </si>
  <si>
    <t>Maintenance</t>
  </si>
  <si>
    <t>2001</t>
  </si>
  <si>
    <t>Equipment</t>
  </si>
  <si>
    <t>Screwfix</t>
  </si>
  <si>
    <t>Essential items</t>
  </si>
  <si>
    <t>Misc</t>
  </si>
  <si>
    <t>SPLIT</t>
  </si>
  <si>
    <t xml:space="preserve"> </t>
  </si>
  <si>
    <t>Theatre Marketing</t>
  </si>
  <si>
    <t>Event and show promotion</t>
  </si>
  <si>
    <t>Marketing</t>
  </si>
  <si>
    <t>Legal Services</t>
  </si>
  <si>
    <t>Legal</t>
  </si>
  <si>
    <t>Family Support</t>
  </si>
  <si>
    <t>Enviromental</t>
  </si>
  <si>
    <t>00510</t>
  </si>
  <si>
    <t>Drainage</t>
  </si>
  <si>
    <t>Planning</t>
  </si>
  <si>
    <t>Family Support Homes for Ukraine</t>
  </si>
  <si>
    <t>Ukraine-English book</t>
  </si>
  <si>
    <t>Book</t>
  </si>
  <si>
    <t xml:space="preserve">PPE </t>
  </si>
  <si>
    <t>4001</t>
  </si>
  <si>
    <t>SP Panelhut</t>
  </si>
  <si>
    <t xml:space="preserve">New LED Lights for toilets </t>
  </si>
  <si>
    <t>H&amp;S</t>
  </si>
  <si>
    <t xml:space="preserve">Ergonomic Cushion </t>
  </si>
  <si>
    <t xml:space="preserve">Fire Warden Hi Viz Waistcoats </t>
  </si>
  <si>
    <t>4020</t>
  </si>
  <si>
    <t>The Workshop (Town Centre)</t>
  </si>
  <si>
    <t>3 x Halogen Heaters</t>
  </si>
  <si>
    <t xml:space="preserve">Electrical Connectors and 12 Tread ladder </t>
  </si>
  <si>
    <t>4202</t>
  </si>
  <si>
    <t>Post Room</t>
  </si>
  <si>
    <t xml:space="preserve">Cash Box </t>
  </si>
  <si>
    <t>Ryman</t>
  </si>
  <si>
    <t xml:space="preserve">A3 Paper Cutter </t>
  </si>
  <si>
    <t xml:space="preserve">Planning </t>
  </si>
  <si>
    <t xml:space="preserve">Clear Polythene Zip lock bags </t>
  </si>
  <si>
    <t>Kite Packaging</t>
  </si>
  <si>
    <t>Stationery</t>
  </si>
  <si>
    <t xml:space="preserve">Ryman </t>
  </si>
  <si>
    <t>3001</t>
  </si>
  <si>
    <t>Corporate Enforcement</t>
  </si>
  <si>
    <t xml:space="preserve">Service, brakes, wiper blades, replace lamp. </t>
  </si>
  <si>
    <t>Ian Allan Motors</t>
  </si>
  <si>
    <t xml:space="preserve">Motoring </t>
  </si>
  <si>
    <t>MOT for RX67 XNZ</t>
  </si>
  <si>
    <t xml:space="preserve">Acrylic Sign Holders </t>
  </si>
  <si>
    <t>11/10/22</t>
  </si>
  <si>
    <t>e</t>
  </si>
  <si>
    <t>23.09.22</t>
  </si>
  <si>
    <t>Protective clothing</t>
  </si>
  <si>
    <t>24.09.22</t>
  </si>
  <si>
    <t>Wet weather clothing</t>
  </si>
  <si>
    <t>H M Supplies</t>
  </si>
  <si>
    <t>30.09.22</t>
  </si>
  <si>
    <t>Equipment for countryside volunteers</t>
  </si>
  <si>
    <t>Spaldings Ltd</t>
  </si>
  <si>
    <t>05.10.22</t>
  </si>
  <si>
    <t>Fittings fror playground repairs</t>
  </si>
  <si>
    <t>A H C Camberley</t>
  </si>
  <si>
    <t>10.10.22</t>
  </si>
  <si>
    <t>MOT for van</t>
  </si>
  <si>
    <t>Warren Gargare Ltd</t>
  </si>
  <si>
    <t>MOT</t>
  </si>
  <si>
    <t>Bornze service to van</t>
  </si>
  <si>
    <t>Van Serice</t>
  </si>
  <si>
    <t>GreenSpace</t>
  </si>
  <si>
    <t>Sainsburys shopping, paid back to SHBC 14.10.22</t>
  </si>
  <si>
    <t>Sainsbury</t>
  </si>
  <si>
    <t>Environment &amp; Community - Housing</t>
  </si>
  <si>
    <t>Payment for death certificate for assisted funeral</t>
  </si>
  <si>
    <t>Frimley Reegister Office</t>
  </si>
  <si>
    <t>Statutory Bodies</t>
  </si>
  <si>
    <t>Communications &amp; Engagement</t>
  </si>
  <si>
    <t>Monthly subsciption - Signature 50</t>
  </si>
  <si>
    <t>iStock</t>
  </si>
  <si>
    <t>Subscription</t>
  </si>
  <si>
    <t>Projects</t>
  </si>
  <si>
    <t>Clipboard</t>
  </si>
  <si>
    <t>Supplies</t>
  </si>
  <si>
    <t>Hand sanitiser</t>
  </si>
  <si>
    <t>First aid kit &amp; Antibacterial wipes</t>
  </si>
  <si>
    <t>Flashlight</t>
  </si>
  <si>
    <t>Power pack</t>
  </si>
  <si>
    <t>SEP Food waste</t>
  </si>
  <si>
    <t>Google</t>
  </si>
  <si>
    <t>JWS Food waste</t>
  </si>
  <si>
    <t>SEP Compost bin sale</t>
  </si>
  <si>
    <t xml:space="preserve">JWS Contamination </t>
  </si>
  <si>
    <t>Employee Advertising - Projects Officer &amp; Business Support Officer</t>
  </si>
  <si>
    <t>LinkedIn</t>
  </si>
  <si>
    <t>Velcro - Split between two budget codes</t>
  </si>
  <si>
    <t>Power  pack &amp; first aid kit</t>
  </si>
  <si>
    <t>Total</t>
  </si>
  <si>
    <t>21/09/22</t>
  </si>
  <si>
    <t>JWS - SBM</t>
  </si>
  <si>
    <t>Dishwasher tablets and office paper</t>
  </si>
  <si>
    <t xml:space="preserve">Amazon </t>
  </si>
  <si>
    <t xml:space="preserve">Office supplies </t>
  </si>
  <si>
    <t>Conference - Louise Offer</t>
  </si>
  <si>
    <t>proconferences</t>
  </si>
  <si>
    <t>training</t>
  </si>
  <si>
    <t>Court Fee - Mr Smailes part 8 claim</t>
  </si>
  <si>
    <t>HMCTS MOJ</t>
  </si>
  <si>
    <t>court fee</t>
  </si>
  <si>
    <t>Court Fee - Application for Mr Smailes without notice injunction</t>
  </si>
  <si>
    <t>Court Fee - amended claim under part 8 smailes</t>
  </si>
  <si>
    <t>Economic Development</t>
  </si>
  <si>
    <t>Newsletter creation for regular communications with businesses</t>
  </si>
  <si>
    <t>MailChimp</t>
  </si>
  <si>
    <t xml:space="preserve">Communication </t>
  </si>
  <si>
    <t>4207</t>
  </si>
  <si>
    <t>112</t>
  </si>
  <si>
    <t>Drain Roads</t>
  </si>
  <si>
    <t>Ecologi carbon offsetting donations from customers</t>
  </si>
  <si>
    <t>Ecologi</t>
  </si>
  <si>
    <t>Donations</t>
  </si>
  <si>
    <t>Locks for Auditorium Doors</t>
  </si>
  <si>
    <t>B and Q</t>
  </si>
  <si>
    <t>Monthly Spotify Payment</t>
  </si>
  <si>
    <t>Parking Services</t>
  </si>
  <si>
    <t>Demarcation tape for closing off places</t>
  </si>
  <si>
    <t>General</t>
  </si>
  <si>
    <t>cal poimnt glass for fire alarms</t>
  </si>
  <si>
    <t>Car Parking</t>
  </si>
  <si>
    <t>Changed to O - MS as that was how purhcase coded in Sep</t>
  </si>
  <si>
    <t>Amended to OS as Irish</t>
  </si>
  <si>
    <t>JWS1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</si>
</sst>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&quot;£&quot;#,##0.00"/>
    <numFmt numFmtId="170" formatCode="d&quot;-&quot;mmm&quot;-&quot;yy"/>
  </numFmts>
  <fonts count="26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sz val="12"/>
      <color rgb="FF000000"/>
      <name val="Calibri"/>
      <family val="2"/>
    </font>
    <font>
      <sz val="12"/>
      <color rgb="FFFF0000"/>
      <name val="Times New Roman"/>
      <family val="1"/>
    </font>
    <font>
      <sz val="12"/>
      <color rgb="FF000000"/>
      <name val="Calibri"/>
      <family val="2"/>
    </font>
    <font>
      <b/>
      <sz val="12"/>
      <name val="Times New Roman"/>
      <family val="1"/>
    </font>
    <font>
      <sz val="9"/>
      <name val="Arial"/>
      <family val="2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</cellStyleXfs>
  <cellXfs count="476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4" fontId="6" fillId="0" borderId="25" xfId="0" applyNumberFormat="1" applyFont="1" applyFill="1" applyBorder="1" applyProtection="1"/>
    <xf numFmtId="1" fontId="6" fillId="0" borderId="17" xfId="0" applyNumberFormat="1" applyFont="1" applyFill="1" applyBorder="1" applyProtection="1"/>
    <xf numFmtId="0" fontId="1" fillId="0" borderId="25" xfId="0" applyFont="1" applyFill="1" applyBorder="1" applyAlignment="1" applyProtection="1"/>
    <xf numFmtId="0" fontId="1" fillId="0" borderId="7" xfId="0" applyFont="1" applyFill="1" applyBorder="1" applyAlignment="1" applyProtection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15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38" xfId="0" applyFont="1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0" fillId="0" borderId="14" xfId="0" applyBorder="1"/>
    <xf numFmtId="14" fontId="6" fillId="0" borderId="17" xfId="0" applyNumberFormat="1" applyFont="1" applyBorder="1" applyProtection="1">
      <protection locked="0"/>
    </xf>
    <xf numFmtId="1" fontId="6" fillId="0" borderId="35" xfId="0" applyNumberFormat="1" applyFont="1" applyBorder="1"/>
    <xf numFmtId="1" fontId="6" fillId="0" borderId="17" xfId="0" applyNumberFormat="1" applyFont="1" applyBorder="1"/>
    <xf numFmtId="14" fontId="0" fillId="0" borderId="17" xfId="0" applyNumberFormat="1" applyBorder="1" applyProtection="1">
      <protection locked="0"/>
    </xf>
    <xf numFmtId="4" fontId="1" fillId="0" borderId="19" xfId="0" applyNumberFormat="1" applyFont="1" applyBorder="1"/>
    <xf numFmtId="1" fontId="1" fillId="0" borderId="19" xfId="0" applyNumberFormat="1" applyFont="1" applyBorder="1"/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38" xfId="0" applyBorder="1"/>
    <xf numFmtId="0" fontId="0" fillId="0" borderId="18" xfId="0" applyBorder="1"/>
    <xf numFmtId="0" fontId="1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38" xfId="0" applyFont="1" applyFill="1" applyBorder="1"/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5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4" xfId="0" applyFill="1" applyBorder="1"/>
    <xf numFmtId="0" fontId="0" fillId="3" borderId="0" xfId="0" applyFill="1"/>
    <xf numFmtId="4" fontId="1" fillId="3" borderId="19" xfId="0" applyNumberFormat="1" applyFont="1" applyFill="1" applyBorder="1"/>
    <xf numFmtId="1" fontId="1" fillId="3" borderId="19" xfId="0" applyNumberFormat="1" applyFont="1" applyFill="1" applyBorder="1"/>
    <xf numFmtId="0" fontId="0" fillId="3" borderId="18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4" fontId="6" fillId="3" borderId="17" xfId="0" applyNumberFormat="1" applyFont="1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15" fontId="6" fillId="3" borderId="0" xfId="0" applyNumberFormat="1" applyFont="1" applyFill="1"/>
    <xf numFmtId="0" fontId="4" fillId="3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6" fillId="3" borderId="35" xfId="0" applyNumberFormat="1" applyFont="1" applyFill="1" applyBorder="1"/>
    <xf numFmtId="1" fontId="6" fillId="3" borderId="17" xfId="0" applyNumberFormat="1" applyFont="1" applyFill="1" applyBorder="1"/>
    <xf numFmtId="1" fontId="6" fillId="3" borderId="35" xfId="0" quotePrefix="1" applyNumberFormat="1" applyFont="1" applyFill="1" applyBorder="1"/>
    <xf numFmtId="14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4" fontId="0" fillId="3" borderId="18" xfId="0" applyNumberFormat="1" applyFill="1" applyBorder="1"/>
    <xf numFmtId="4" fontId="1" fillId="3" borderId="34" xfId="0" applyNumberFormat="1" applyFont="1" applyFill="1" applyBorder="1"/>
    <xf numFmtId="1" fontId="1" fillId="3" borderId="36" xfId="0" applyNumberFormat="1" applyFont="1" applyFill="1" applyBorder="1"/>
    <xf numFmtId="1" fontId="1" fillId="3" borderId="37" xfId="0" applyNumberFormat="1" applyFont="1" applyFill="1" applyBorder="1"/>
    <xf numFmtId="0" fontId="0" fillId="3" borderId="3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38" xfId="0" applyFill="1" applyBorder="1"/>
    <xf numFmtId="4" fontId="0" fillId="3" borderId="0" xfId="0" applyNumberFormat="1" applyFill="1"/>
    <xf numFmtId="16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69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9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69" fontId="0" fillId="3" borderId="0" xfId="0" applyNumberFormat="1" applyFill="1"/>
    <xf numFmtId="14" fontId="6" fillId="0" borderId="6" xfId="0" applyNumberFormat="1" applyFont="1" applyBorder="1" applyProtection="1">
      <protection locked="0"/>
    </xf>
    <xf numFmtId="169" fontId="0" fillId="0" borderId="42" xfId="0" applyNumberFormat="1" applyBorder="1" applyAlignment="1" applyProtection="1">
      <alignment horizontal="left"/>
      <protection locked="0"/>
    </xf>
    <xf numFmtId="14" fontId="6" fillId="0" borderId="43" xfId="0" applyNumberFormat="1" applyFont="1" applyBorder="1" applyProtection="1">
      <protection locked="0"/>
    </xf>
    <xf numFmtId="169" fontId="0" fillId="0" borderId="44" xfId="0" applyNumberFormat="1" applyBorder="1" applyAlignment="1" applyProtection="1">
      <alignment horizontal="left"/>
      <protection locked="0"/>
    </xf>
    <xf numFmtId="169" fontId="0" fillId="0" borderId="42" xfId="0" applyNumberFormat="1" applyBorder="1" applyAlignment="1">
      <alignment horizontal="left"/>
    </xf>
    <xf numFmtId="169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/>
    <xf numFmtId="169" fontId="1" fillId="0" borderId="19" xfId="0" applyNumberFormat="1" applyFont="1" applyBorder="1" applyAlignment="1">
      <alignment horizontal="left"/>
    </xf>
    <xf numFmtId="169" fontId="0" fillId="0" borderId="21" xfId="0" applyNumberFormat="1" applyBorder="1" applyAlignment="1">
      <alignment horizontal="left"/>
    </xf>
    <xf numFmtId="169" fontId="0" fillId="0" borderId="38" xfId="0" applyNumberFormat="1" applyBorder="1" applyAlignment="1">
      <alignment horizontal="left"/>
    </xf>
    <xf numFmtId="15" fontId="1" fillId="0" borderId="0" xfId="0" applyNumberFormat="1" applyFont="1"/>
    <xf numFmtId="0" fontId="0" fillId="0" borderId="17" xfId="0" applyBorder="1" applyProtection="1">
      <protection locked="0"/>
    </xf>
    <xf numFmtId="0" fontId="0" fillId="0" borderId="0" xfId="0" quotePrefix="1"/>
    <xf numFmtId="0" fontId="0" fillId="3" borderId="0" xfId="0" applyFill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46" xfId="0" applyBorder="1"/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164" fontId="2" fillId="0" borderId="48" xfId="2" applyNumberFormat="1" applyFont="1" applyBorder="1" applyAlignment="1" applyProtection="1">
      <alignment horizontal="left"/>
      <protection locked="0"/>
    </xf>
    <xf numFmtId="169" fontId="0" fillId="3" borderId="49" xfId="0" applyNumberFormat="1" applyFill="1" applyBorder="1" applyAlignment="1">
      <alignment horizontal="left"/>
    </xf>
    <xf numFmtId="1" fontId="6" fillId="0" borderId="0" xfId="0" applyNumberFormat="1" applyFont="1"/>
    <xf numFmtId="0" fontId="0" fillId="0" borderId="50" xfId="0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0" fillId="0" borderId="17" xfId="0" applyNumberFormat="1" applyBorder="1" applyProtection="1">
      <protection locked="0"/>
    </xf>
    <xf numFmtId="4" fontId="0" fillId="0" borderId="18" xfId="0" applyNumberFormat="1" applyBorder="1"/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164" fontId="2" fillId="0" borderId="0" xfId="1" applyNumberFormat="1" applyFont="1" applyAlignment="1" applyProtection="1">
      <alignment horizontal="left"/>
      <protection locked="0"/>
    </xf>
    <xf numFmtId="14" fontId="19" fillId="0" borderId="17" xfId="0" applyNumberFormat="1" applyFont="1" applyBorder="1" applyProtection="1">
      <protection locked="0"/>
    </xf>
    <xf numFmtId="0" fontId="19" fillId="0" borderId="0" xfId="0" applyFont="1"/>
    <xf numFmtId="169" fontId="0" fillId="0" borderId="0" xfId="0" applyNumberFormat="1"/>
    <xf numFmtId="14" fontId="6" fillId="3" borderId="43" xfId="0" applyNumberFormat="1" applyFont="1" applyFill="1" applyBorder="1" applyProtection="1">
      <protection locked="0"/>
    </xf>
    <xf numFmtId="0" fontId="6" fillId="3" borderId="15" xfId="0" applyFont="1" applyFill="1" applyBorder="1" applyAlignment="1">
      <alignment horizontal="center"/>
    </xf>
    <xf numFmtId="169" fontId="0" fillId="3" borderId="44" xfId="0" applyNumberFormat="1" applyFill="1" applyBorder="1" applyAlignment="1" applyProtection="1">
      <alignment horizontal="left"/>
      <protection locked="0"/>
    </xf>
    <xf numFmtId="169" fontId="0" fillId="3" borderId="42" xfId="0" applyNumberFormat="1" applyFill="1" applyBorder="1" applyAlignment="1">
      <alignment horizontal="left"/>
    </xf>
    <xf numFmtId="169" fontId="0" fillId="3" borderId="42" xfId="0" applyNumberFormat="1" applyFill="1" applyBorder="1" applyAlignment="1" applyProtection="1">
      <alignment horizontal="left"/>
      <protection locked="0"/>
    </xf>
    <xf numFmtId="1" fontId="6" fillId="3" borderId="42" xfId="0" applyNumberFormat="1" applyFont="1" applyFill="1" applyBorder="1" applyAlignment="1">
      <alignment horizontal="left"/>
    </xf>
    <xf numFmtId="1" fontId="6" fillId="3" borderId="42" xfId="0" applyNumberFormat="1" applyFont="1" applyFill="1" applyBorder="1"/>
    <xf numFmtId="0" fontId="0" fillId="3" borderId="15" xfId="0" applyFill="1" applyBorder="1" applyAlignment="1">
      <alignment horizontal="left"/>
    </xf>
    <xf numFmtId="169" fontId="6" fillId="3" borderId="42" xfId="0" applyNumberFormat="1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49" fontId="10" fillId="4" borderId="52" xfId="0" applyNumberFormat="1" applyFont="1" applyFill="1" applyBorder="1"/>
    <xf numFmtId="0" fontId="11" fillId="4" borderId="56" xfId="0" applyFont="1" applyFill="1" applyBorder="1"/>
    <xf numFmtId="0" fontId="11" fillId="4" borderId="57" xfId="0" applyFont="1" applyFill="1" applyBorder="1"/>
    <xf numFmtId="0" fontId="10" fillId="4" borderId="57" xfId="0" applyFont="1" applyFill="1" applyBorder="1"/>
    <xf numFmtId="0" fontId="10" fillId="4" borderId="58" xfId="0" applyFont="1" applyFill="1" applyBorder="1"/>
    <xf numFmtId="0" fontId="11" fillId="4" borderId="59" xfId="0" applyFont="1" applyFill="1" applyBorder="1"/>
    <xf numFmtId="0" fontId="11" fillId="4" borderId="60" xfId="0" applyFont="1" applyFill="1" applyBorder="1"/>
    <xf numFmtId="0" fontId="11" fillId="4" borderId="61" xfId="0" applyFont="1" applyFill="1" applyBorder="1"/>
    <xf numFmtId="0" fontId="0" fillId="0" borderId="0" xfId="0" applyAlignment="1">
      <alignment vertical="top" wrapText="1"/>
    </xf>
    <xf numFmtId="0" fontId="11" fillId="4" borderId="62" xfId="0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49" fontId="10" fillId="4" borderId="66" xfId="0" applyNumberFormat="1" applyFont="1" applyFill="1" applyBorder="1"/>
    <xf numFmtId="0" fontId="10" fillId="4" borderId="67" xfId="0" applyFont="1" applyFill="1" applyBorder="1"/>
    <xf numFmtId="0" fontId="10" fillId="4" borderId="61" xfId="0" applyFont="1" applyFill="1" applyBorder="1"/>
    <xf numFmtId="49" fontId="10" fillId="4" borderId="52" xfId="0" applyNumberFormat="1" applyFont="1" applyFill="1" applyBorder="1" applyAlignment="1">
      <alignment horizontal="center" wrapText="1"/>
    </xf>
    <xf numFmtId="49" fontId="10" fillId="4" borderId="52" xfId="0" applyNumberFormat="1" applyFont="1" applyFill="1" applyBorder="1" applyAlignment="1">
      <alignment horizontal="right"/>
    </xf>
    <xf numFmtId="168" fontId="11" fillId="4" borderId="61" xfId="0" applyNumberFormat="1" applyFont="1" applyFill="1" applyBorder="1"/>
    <xf numFmtId="0" fontId="11" fillId="4" borderId="68" xfId="0" applyFont="1" applyFill="1" applyBorder="1"/>
    <xf numFmtId="0" fontId="11" fillId="4" borderId="69" xfId="0" applyFont="1" applyFill="1" applyBorder="1"/>
    <xf numFmtId="0" fontId="11" fillId="4" borderId="70" xfId="0" applyFont="1" applyFill="1" applyBorder="1"/>
    <xf numFmtId="0" fontId="11" fillId="4" borderId="71" xfId="0" applyFont="1" applyFill="1" applyBorder="1"/>
    <xf numFmtId="0" fontId="11" fillId="4" borderId="72" xfId="0" applyFont="1" applyFill="1" applyBorder="1"/>
    <xf numFmtId="0" fontId="11" fillId="4" borderId="73" xfId="0" applyFont="1" applyFill="1" applyBorder="1"/>
    <xf numFmtId="49" fontId="10" fillId="4" borderId="74" xfId="0" applyNumberFormat="1" applyFont="1" applyFill="1" applyBorder="1" applyAlignment="1">
      <alignment horizontal="center"/>
    </xf>
    <xf numFmtId="49" fontId="10" fillId="4" borderId="75" xfId="0" applyNumberFormat="1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49" fontId="10" fillId="4" borderId="80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1" fillId="4" borderId="81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49" fontId="10" fillId="4" borderId="82" xfId="0" applyNumberFormat="1" applyFont="1" applyFill="1" applyBorder="1" applyAlignment="1">
      <alignment horizontal="center"/>
    </xf>
    <xf numFmtId="49" fontId="10" fillId="4" borderId="83" xfId="0" applyNumberFormat="1" applyFont="1" applyFill="1" applyBorder="1" applyAlignment="1">
      <alignment horizontal="center"/>
    </xf>
    <xf numFmtId="0" fontId="10" fillId="4" borderId="83" xfId="0" applyFont="1" applyFill="1" applyBorder="1" applyAlignment="1">
      <alignment horizontal="center"/>
    </xf>
    <xf numFmtId="49" fontId="11" fillId="4" borderId="87" xfId="0" applyNumberFormat="1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49" fontId="10" fillId="4" borderId="88" xfId="0" applyNumberFormat="1" applyFont="1" applyFill="1" applyBorder="1"/>
    <xf numFmtId="49" fontId="11" fillId="4" borderId="89" xfId="0" applyNumberFormat="1" applyFont="1" applyFill="1" applyBorder="1" applyAlignment="1">
      <alignment horizontal="center"/>
    </xf>
    <xf numFmtId="49" fontId="12" fillId="4" borderId="52" xfId="0" applyNumberFormat="1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49" fontId="10" fillId="4" borderId="89" xfId="0" applyNumberFormat="1" applyFont="1" applyFill="1" applyBorder="1" applyAlignment="1">
      <alignment horizontal="center"/>
    </xf>
    <xf numFmtId="0" fontId="11" fillId="4" borderId="89" xfId="0" applyFont="1" applyFill="1" applyBorder="1"/>
    <xf numFmtId="0" fontId="11" fillId="4" borderId="84" xfId="0" applyFont="1" applyFill="1" applyBorder="1"/>
    <xf numFmtId="0" fontId="11" fillId="4" borderId="42" xfId="0" applyFont="1" applyFill="1" applyBorder="1"/>
    <xf numFmtId="0" fontId="11" fillId="4" borderId="81" xfId="0" applyFont="1" applyFill="1" applyBorder="1"/>
    <xf numFmtId="49" fontId="11" fillId="4" borderId="52" xfId="0" applyNumberFormat="1" applyFont="1" applyFill="1" applyBorder="1" applyAlignment="1">
      <alignment horizontal="center"/>
    </xf>
    <xf numFmtId="4" fontId="11" fillId="4" borderId="52" xfId="0" applyNumberFormat="1" applyFont="1" applyFill="1" applyBorder="1"/>
    <xf numFmtId="0" fontId="11" fillId="4" borderId="52" xfId="0" applyFont="1" applyFill="1" applyBorder="1"/>
    <xf numFmtId="2" fontId="11" fillId="4" borderId="52" xfId="0" applyNumberFormat="1" applyFont="1" applyFill="1" applyBorder="1"/>
    <xf numFmtId="1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center"/>
    </xf>
    <xf numFmtId="0" fontId="0" fillId="0" borderId="90" xfId="0" applyBorder="1" applyAlignment="1">
      <alignment vertical="top" wrapText="1"/>
    </xf>
    <xf numFmtId="1" fontId="11" fillId="4" borderId="65" xfId="0" applyNumberFormat="1" applyFont="1" applyFill="1" applyBorder="1"/>
    <xf numFmtId="164" fontId="13" fillId="4" borderId="52" xfId="0" applyNumberFormat="1" applyFont="1" applyFill="1" applyBorder="1" applyAlignment="1">
      <alignment horizontal="center"/>
    </xf>
    <xf numFmtId="164" fontId="13" fillId="4" borderId="52" xfId="0" applyNumberFormat="1" applyFont="1" applyFill="1" applyBorder="1" applyAlignment="1">
      <alignment horizontal="left"/>
    </xf>
    <xf numFmtId="0" fontId="20" fillId="0" borderId="0" xfId="0" applyFont="1" applyAlignment="1">
      <alignment vertical="top" wrapText="1"/>
    </xf>
    <xf numFmtId="0" fontId="22" fillId="5" borderId="0" xfId="0" applyFont="1" applyFill="1" applyAlignment="1">
      <alignment vertical="top" wrapText="1"/>
    </xf>
    <xf numFmtId="0" fontId="11" fillId="4" borderId="52" xfId="0" applyFont="1" applyFill="1" applyBorder="1" applyAlignment="1">
      <alignment horizontal="center"/>
    </xf>
    <xf numFmtId="49" fontId="11" fillId="4" borderId="52" xfId="0" applyNumberFormat="1" applyFont="1" applyFill="1" applyBorder="1" applyAlignment="1">
      <alignment horizontal="right"/>
    </xf>
    <xf numFmtId="49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left"/>
    </xf>
    <xf numFmtId="15" fontId="11" fillId="4" borderId="66" xfId="0" applyNumberFormat="1" applyFont="1" applyFill="1" applyBorder="1"/>
    <xf numFmtId="2" fontId="11" fillId="4" borderId="52" xfId="0" applyNumberFormat="1" applyFont="1" applyFill="1" applyBorder="1" applyAlignment="1">
      <alignment horizontal="right"/>
    </xf>
    <xf numFmtId="0" fontId="11" fillId="4" borderId="67" xfId="0" applyFont="1" applyFill="1" applyBorder="1"/>
    <xf numFmtId="0" fontId="11" fillId="4" borderId="66" xfId="0" applyFont="1" applyFill="1" applyBorder="1"/>
    <xf numFmtId="4" fontId="10" fillId="4" borderId="93" xfId="0" applyNumberFormat="1" applyFont="1" applyFill="1" applyBorder="1"/>
    <xf numFmtId="1" fontId="10" fillId="4" borderId="91" xfId="0" applyNumberFormat="1" applyFont="1" applyFill="1" applyBorder="1"/>
    <xf numFmtId="0" fontId="11" fillId="4" borderId="91" xfId="0" applyFont="1" applyFill="1" applyBorder="1"/>
    <xf numFmtId="0" fontId="11" fillId="4" borderId="91" xfId="0" applyFont="1" applyFill="1" applyBorder="1" applyAlignment="1">
      <alignment horizontal="left"/>
    </xf>
    <xf numFmtId="0" fontId="11" fillId="4" borderId="94" xfId="0" applyFont="1" applyFill="1" applyBorder="1"/>
    <xf numFmtId="0" fontId="11" fillId="4" borderId="82" xfId="0" applyFont="1" applyFill="1" applyBorder="1"/>
    <xf numFmtId="0" fontId="11" fillId="4" borderId="95" xfId="0" applyFont="1" applyFill="1" applyBorder="1" applyAlignment="1">
      <alignment horizontal="left"/>
    </xf>
    <xf numFmtId="49" fontId="11" fillId="4" borderId="67" xfId="0" applyNumberFormat="1" applyFont="1" applyFill="1" applyBorder="1"/>
    <xf numFmtId="49" fontId="11" fillId="4" borderId="82" xfId="0" applyNumberFormat="1" applyFont="1" applyFill="1" applyBorder="1"/>
    <xf numFmtId="4" fontId="11" fillId="4" borderId="61" xfId="0" applyNumberFormat="1" applyFont="1" applyFill="1" applyBorder="1"/>
    <xf numFmtId="49" fontId="11" fillId="4" borderId="96" xfId="0" applyNumberFormat="1" applyFont="1" applyFill="1" applyBorder="1"/>
    <xf numFmtId="49" fontId="11" fillId="4" borderId="88" xfId="0" applyNumberFormat="1" applyFont="1" applyFill="1" applyBorder="1"/>
    <xf numFmtId="0" fontId="11" fillId="4" borderId="97" xfId="0" applyFont="1" applyFill="1" applyBorder="1"/>
    <xf numFmtId="0" fontId="1" fillId="0" borderId="98" xfId="0" applyFont="1" applyBorder="1"/>
    <xf numFmtId="0" fontId="1" fillId="0" borderId="98" xfId="0" applyFont="1" applyBorder="1" applyAlignment="1">
      <alignment horizontal="center" wrapText="1"/>
    </xf>
    <xf numFmtId="0" fontId="1" fillId="0" borderId="99" xfId="0" applyFont="1" applyBorder="1" applyAlignment="1">
      <alignment horizontal="right"/>
    </xf>
    <xf numFmtId="167" fontId="1" fillId="0" borderId="98" xfId="0" applyNumberFormat="1" applyFont="1" applyBorder="1" applyAlignment="1" applyProtection="1">
      <alignment horizontal="center"/>
      <protection locked="0"/>
    </xf>
    <xf numFmtId="0" fontId="1" fillId="0" borderId="102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6" fillId="0" borderId="98" xfId="0" applyFont="1" applyBorder="1" applyAlignment="1" applyProtection="1">
      <alignment horizontal="center"/>
      <protection locked="0"/>
    </xf>
    <xf numFmtId="4" fontId="0" fillId="0" borderId="98" xfId="0" applyNumberFormat="1" applyBorder="1" applyProtection="1">
      <protection locked="0"/>
    </xf>
    <xf numFmtId="4" fontId="0" fillId="0" borderId="98" xfId="0" applyNumberFormat="1" applyBorder="1"/>
    <xf numFmtId="1" fontId="6" fillId="0" borderId="98" xfId="0" applyNumberFormat="1" applyFont="1" applyBorder="1"/>
    <xf numFmtId="164" fontId="2" fillId="0" borderId="98" xfId="1" applyNumberFormat="1" applyFont="1" applyBorder="1" applyAlignment="1">
      <alignment horizontal="center"/>
    </xf>
    <xf numFmtId="164" fontId="2" fillId="0" borderId="98" xfId="1" applyNumberFormat="1" applyFont="1" applyBorder="1" applyAlignment="1" applyProtection="1">
      <alignment horizontal="left"/>
      <protection locked="0"/>
    </xf>
    <xf numFmtId="0" fontId="0" fillId="0" borderId="98" xfId="0" applyBorder="1" applyAlignment="1" applyProtection="1">
      <alignment horizontal="center"/>
      <protection locked="0"/>
    </xf>
    <xf numFmtId="4" fontId="6" fillId="0" borderId="98" xfId="0" applyNumberFormat="1" applyFont="1" applyBorder="1"/>
    <xf numFmtId="164" fontId="2" fillId="0" borderId="0" xfId="1" applyNumberFormat="1" applyFont="1" applyAlignment="1">
      <alignment horizontal="center"/>
    </xf>
    <xf numFmtId="0" fontId="0" fillId="0" borderId="0" xfId="0" applyProtection="1">
      <protection locked="0"/>
    </xf>
    <xf numFmtId="167" fontId="1" fillId="0" borderId="98" xfId="0" applyNumberFormat="1" applyFont="1" applyBorder="1" applyAlignment="1">
      <alignment horizontal="right"/>
    </xf>
    <xf numFmtId="1" fontId="6" fillId="3" borderId="98" xfId="0" applyNumberFormat="1" applyFont="1" applyFill="1" applyBorder="1"/>
    <xf numFmtId="164" fontId="2" fillId="0" borderId="98" xfId="2" applyNumberFormat="1" applyFont="1" applyBorder="1" applyAlignment="1">
      <alignment horizontal="center"/>
    </xf>
    <xf numFmtId="164" fontId="2" fillId="0" borderId="98" xfId="2" applyNumberFormat="1" applyFont="1" applyBorder="1" applyAlignment="1" applyProtection="1">
      <alignment horizontal="center"/>
      <protection locked="0"/>
    </xf>
    <xf numFmtId="1" fontId="6" fillId="0" borderId="98" xfId="0" quotePrefix="1" applyNumberFormat="1" applyFont="1" applyBorder="1"/>
    <xf numFmtId="4" fontId="6" fillId="0" borderId="98" xfId="0" applyNumberFormat="1" applyFont="1" applyBorder="1" applyProtection="1">
      <protection locked="0"/>
    </xf>
    <xf numFmtId="0" fontId="19" fillId="0" borderId="98" xfId="0" applyFont="1" applyBorder="1" applyAlignment="1" applyProtection="1">
      <alignment horizontal="center"/>
      <protection locked="0"/>
    </xf>
    <xf numFmtId="4" fontId="19" fillId="0" borderId="98" xfId="0" applyNumberFormat="1" applyFont="1" applyBorder="1" applyProtection="1">
      <protection locked="0"/>
    </xf>
    <xf numFmtId="4" fontId="19" fillId="0" borderId="98" xfId="0" applyNumberFormat="1" applyFont="1" applyBorder="1"/>
    <xf numFmtId="1" fontId="19" fillId="0" borderId="98" xfId="0" applyNumberFormat="1" applyFont="1" applyBorder="1"/>
    <xf numFmtId="1" fontId="19" fillId="0" borderId="98" xfId="0" quotePrefix="1" applyNumberFormat="1" applyFont="1" applyBorder="1"/>
    <xf numFmtId="164" fontId="21" fillId="0" borderId="98" xfId="1" applyNumberFormat="1" applyFont="1" applyBorder="1" applyAlignment="1">
      <alignment horizontal="center"/>
    </xf>
    <xf numFmtId="164" fontId="21" fillId="0" borderId="98" xfId="1" applyNumberFormat="1" applyFont="1" applyBorder="1" applyAlignment="1" applyProtection="1">
      <alignment horizontal="left"/>
      <protection locked="0"/>
    </xf>
    <xf numFmtId="14" fontId="1" fillId="0" borderId="98" xfId="0" applyNumberFormat="1" applyFont="1" applyBorder="1" applyAlignment="1" applyProtection="1">
      <alignment horizontal="left"/>
      <protection locked="0"/>
    </xf>
    <xf numFmtId="49" fontId="1" fillId="0" borderId="99" xfId="0" applyNumberFormat="1" applyFont="1" applyBorder="1" applyAlignment="1">
      <alignment horizontal="left"/>
    </xf>
    <xf numFmtId="0" fontId="1" fillId="0" borderId="90" xfId="0" applyFont="1" applyBorder="1"/>
    <xf numFmtId="169" fontId="1" fillId="0" borderId="102" xfId="0" applyNumberFormat="1" applyFont="1" applyBorder="1" applyAlignment="1">
      <alignment horizontal="left"/>
    </xf>
    <xf numFmtId="0" fontId="1" fillId="0" borderId="101" xfId="0" applyFont="1" applyBorder="1" applyAlignment="1">
      <alignment horizontal="left"/>
    </xf>
    <xf numFmtId="0" fontId="1" fillId="0" borderId="102" xfId="0" applyFont="1" applyBorder="1" applyAlignment="1">
      <alignment horizontal="left"/>
    </xf>
    <xf numFmtId="164" fontId="17" fillId="0" borderId="102" xfId="2" applyNumberFormat="1" applyFont="1" applyBorder="1" applyAlignment="1">
      <alignment horizontal="left"/>
    </xf>
    <xf numFmtId="169" fontId="0" fillId="0" borderId="98" xfId="0" applyNumberFormat="1" applyBorder="1" applyAlignment="1" applyProtection="1">
      <alignment horizontal="left"/>
      <protection locked="0"/>
    </xf>
    <xf numFmtId="169" fontId="6" fillId="0" borderId="98" xfId="0" applyNumberFormat="1" applyFont="1" applyBorder="1" applyAlignment="1">
      <alignment horizontal="left"/>
    </xf>
    <xf numFmtId="1" fontId="6" fillId="0" borderId="98" xfId="0" applyNumberFormat="1" applyFont="1" applyBorder="1" applyAlignment="1">
      <alignment horizontal="left"/>
    </xf>
    <xf numFmtId="164" fontId="2" fillId="0" borderId="98" xfId="2" applyNumberFormat="1" applyFont="1" applyBorder="1" applyAlignment="1" applyProtection="1">
      <alignment horizontal="left"/>
      <protection locked="0"/>
    </xf>
    <xf numFmtId="169" fontId="0" fillId="0" borderId="102" xfId="0" applyNumberFormat="1" applyBorder="1" applyAlignment="1" applyProtection="1">
      <alignment horizontal="left"/>
      <protection locked="0"/>
    </xf>
    <xf numFmtId="1" fontId="6" fillId="0" borderId="102" xfId="0" applyNumberFormat="1" applyFont="1" applyBorder="1" applyAlignment="1">
      <alignment horizontal="left"/>
    </xf>
    <xf numFmtId="1" fontId="6" fillId="0" borderId="102" xfId="0" applyNumberFormat="1" applyFont="1" applyBorder="1"/>
    <xf numFmtId="164" fontId="2" fillId="0" borderId="101" xfId="2" applyNumberFormat="1" applyFont="1" applyBorder="1" applyAlignment="1">
      <alignment horizontal="center"/>
    </xf>
    <xf numFmtId="164" fontId="2" fillId="0" borderId="103" xfId="2" applyNumberFormat="1" applyFont="1" applyBorder="1" applyAlignment="1" applyProtection="1">
      <alignment horizontal="left"/>
      <protection locked="0"/>
    </xf>
    <xf numFmtId="164" fontId="2" fillId="0" borderId="51" xfId="2" applyNumberFormat="1" applyFont="1" applyBorder="1" applyAlignment="1" applyProtection="1">
      <alignment horizontal="left"/>
      <protection locked="0"/>
    </xf>
    <xf numFmtId="164" fontId="2" fillId="3" borderId="101" xfId="2" applyNumberFormat="1" applyFont="1" applyFill="1" applyBorder="1" applyAlignment="1">
      <alignment horizontal="center"/>
    </xf>
    <xf numFmtId="164" fontId="17" fillId="3" borderId="102" xfId="2" applyNumberFormat="1" applyFont="1" applyFill="1" applyBorder="1" applyAlignment="1">
      <alignment horizontal="left"/>
    </xf>
    <xf numFmtId="164" fontId="2" fillId="3" borderId="103" xfId="2" applyNumberFormat="1" applyFont="1" applyFill="1" applyBorder="1" applyAlignment="1" applyProtection="1">
      <alignment horizontal="left"/>
      <protection locked="0"/>
    </xf>
    <xf numFmtId="164" fontId="2" fillId="3" borderId="51" xfId="2" applyNumberFormat="1" applyFont="1" applyFill="1" applyBorder="1" applyAlignment="1" applyProtection="1">
      <alignment horizontal="left"/>
      <protection locked="0"/>
    </xf>
    <xf numFmtId="164" fontId="18" fillId="0" borderId="102" xfId="2" applyNumberFormat="1" applyFont="1" applyBorder="1" applyAlignment="1">
      <alignment horizontal="left"/>
    </xf>
    <xf numFmtId="164" fontId="18" fillId="3" borderId="102" xfId="2" applyNumberFormat="1" applyFont="1" applyFill="1" applyBorder="1" applyAlignment="1">
      <alignment horizontal="left"/>
    </xf>
    <xf numFmtId="0" fontId="7" fillId="0" borderId="90" xfId="0" applyFont="1" applyBorder="1" applyAlignment="1" applyProtection="1">
      <alignment horizontal="left"/>
      <protection locked="0"/>
    </xf>
    <xf numFmtId="14" fontId="1" fillId="0" borderId="99" xfId="0" applyNumberFormat="1" applyFont="1" applyBorder="1" applyAlignment="1">
      <alignment horizontal="right"/>
    </xf>
    <xf numFmtId="15" fontId="1" fillId="0" borderId="98" xfId="0" applyNumberFormat="1" applyFont="1" applyBorder="1"/>
    <xf numFmtId="164" fontId="2" fillId="0" borderId="98" xfId="1" applyNumberFormat="1" applyFont="1" applyBorder="1" applyAlignment="1" applyProtection="1">
      <alignment horizontal="left" wrapText="1"/>
      <protection locked="0"/>
    </xf>
    <xf numFmtId="0" fontId="1" fillId="3" borderId="98" xfId="0" applyFont="1" applyFill="1" applyBorder="1"/>
    <xf numFmtId="0" fontId="1" fillId="3" borderId="98" xfId="0" applyFont="1" applyFill="1" applyBorder="1" applyAlignment="1">
      <alignment horizontal="center" wrapText="1"/>
    </xf>
    <xf numFmtId="0" fontId="1" fillId="3" borderId="98" xfId="0" applyFont="1" applyFill="1" applyBorder="1" applyAlignment="1">
      <alignment horizontal="right"/>
    </xf>
    <xf numFmtId="15" fontId="0" fillId="3" borderId="98" xfId="0" applyNumberFormat="1" applyFill="1" applyBorder="1"/>
    <xf numFmtId="16" fontId="0" fillId="3" borderId="98" xfId="0" applyNumberFormat="1" applyFill="1" applyBorder="1"/>
    <xf numFmtId="0" fontId="1" fillId="3" borderId="102" xfId="0" applyFont="1" applyFill="1" applyBorder="1" applyAlignment="1">
      <alignment horizontal="center"/>
    </xf>
    <xf numFmtId="0" fontId="1" fillId="3" borderId="105" xfId="0" applyFont="1" applyFill="1" applyBorder="1" applyAlignment="1">
      <alignment horizontal="center"/>
    </xf>
    <xf numFmtId="0" fontId="6" fillId="3" borderId="98" xfId="0" applyFont="1" applyFill="1" applyBorder="1" applyAlignment="1" applyProtection="1">
      <alignment horizontal="center"/>
      <protection locked="0"/>
    </xf>
    <xf numFmtId="4" fontId="6" fillId="3" borderId="98" xfId="0" applyNumberFormat="1" applyFont="1" applyFill="1" applyBorder="1" applyProtection="1">
      <protection locked="0"/>
    </xf>
    <xf numFmtId="4" fontId="0" fillId="3" borderId="15" xfId="0" applyNumberFormat="1" applyFill="1" applyBorder="1"/>
    <xf numFmtId="0" fontId="0" fillId="3" borderId="0" xfId="0" applyFill="1" applyAlignment="1">
      <alignment horizontal="center" wrapText="1"/>
    </xf>
    <xf numFmtId="164" fontId="2" fillId="3" borderId="100" xfId="1" applyNumberFormat="1" applyFont="1" applyFill="1" applyBorder="1" applyAlignment="1">
      <alignment horizontal="center"/>
    </xf>
    <xf numFmtId="164" fontId="2" fillId="3" borderId="98" xfId="1" applyNumberFormat="1" applyFont="1" applyFill="1" applyBorder="1" applyAlignment="1" applyProtection="1">
      <alignment horizontal="left" wrapText="1"/>
      <protection locked="0"/>
    </xf>
    <xf numFmtId="164" fontId="2" fillId="3" borderId="98" xfId="1" applyNumberFormat="1" applyFont="1" applyFill="1" applyBorder="1" applyAlignment="1" applyProtection="1">
      <alignment horizontal="left"/>
      <protection locked="0"/>
    </xf>
    <xf numFmtId="0" fontId="6" fillId="3" borderId="98" xfId="0" applyFont="1" applyFill="1" applyBorder="1"/>
    <xf numFmtId="4" fontId="6" fillId="3" borderId="90" xfId="0" applyNumberFormat="1" applyFont="1" applyFill="1" applyBorder="1"/>
    <xf numFmtId="0" fontId="0" fillId="3" borderId="98" xfId="0" applyFill="1" applyBorder="1" applyAlignment="1" applyProtection="1">
      <alignment horizontal="center"/>
      <protection locked="0"/>
    </xf>
    <xf numFmtId="4" fontId="0" fillId="3" borderId="98" xfId="0" applyNumberFormat="1" applyFill="1" applyBorder="1" applyProtection="1">
      <protection locked="0"/>
    </xf>
    <xf numFmtId="4" fontId="0" fillId="3" borderId="98" xfId="0" applyNumberFormat="1" applyFill="1" applyBorder="1"/>
    <xf numFmtId="4" fontId="0" fillId="3" borderId="102" xfId="0" applyNumberFormat="1" applyFill="1" applyBorder="1"/>
    <xf numFmtId="164" fontId="2" fillId="0" borderId="100" xfId="1" applyNumberFormat="1" applyFont="1" applyBorder="1" applyAlignment="1">
      <alignment horizontal="center"/>
    </xf>
    <xf numFmtId="4" fontId="6" fillId="0" borderId="90" xfId="0" applyNumberFormat="1" applyFont="1" applyBorder="1"/>
    <xf numFmtId="4" fontId="0" fillId="0" borderId="102" xfId="0" applyNumberFormat="1" applyBorder="1"/>
    <xf numFmtId="49" fontId="1" fillId="0" borderId="98" xfId="0" applyNumberFormat="1" applyFont="1" applyBorder="1"/>
    <xf numFmtId="49" fontId="0" fillId="0" borderId="4" xfId="0" applyNumberFormat="1" applyBorder="1"/>
    <xf numFmtId="49" fontId="1" fillId="0" borderId="6" xfId="0" applyNumberFormat="1" applyFont="1" applyBorder="1"/>
    <xf numFmtId="49" fontId="1" fillId="0" borderId="98" xfId="0" applyNumberFormat="1" applyFont="1" applyBorder="1" applyAlignment="1">
      <alignment horizontal="center" wrapText="1"/>
    </xf>
    <xf numFmtId="49" fontId="1" fillId="0" borderId="101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38" xfId="0" applyNumberFormat="1" applyFont="1" applyBorder="1"/>
    <xf numFmtId="49" fontId="6" fillId="0" borderId="17" xfId="0" applyNumberFormat="1" applyFont="1" applyBorder="1" applyProtection="1">
      <protection locked="0"/>
    </xf>
    <xf numFmtId="164" fontId="2" fillId="0" borderId="98" xfId="2" applyNumberFormat="1" applyFont="1" applyBorder="1" applyAlignment="1" applyProtection="1">
      <alignment horizontal="center" wrapText="1"/>
      <protection locked="0"/>
    </xf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/>
    <xf numFmtId="14" fontId="2" fillId="0" borderId="17" xfId="0" applyNumberFormat="1" applyFont="1" applyBorder="1" applyProtection="1">
      <protection locked="0"/>
    </xf>
    <xf numFmtId="0" fontId="2" fillId="0" borderId="98" xfId="0" applyFont="1" applyBorder="1" applyAlignment="1" applyProtection="1">
      <alignment horizontal="center"/>
      <protection locked="0"/>
    </xf>
    <xf numFmtId="4" fontId="2" fillId="0" borderId="98" xfId="0" applyNumberFormat="1" applyFont="1" applyBorder="1" applyProtection="1">
      <protection locked="0"/>
    </xf>
    <xf numFmtId="4" fontId="2" fillId="0" borderId="98" xfId="0" applyNumberFormat="1" applyFont="1" applyBorder="1"/>
    <xf numFmtId="1" fontId="2" fillId="0" borderId="98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15" xfId="0" applyFont="1" applyBorder="1"/>
    <xf numFmtId="0" fontId="2" fillId="0" borderId="17" xfId="0" applyFont="1" applyBorder="1" applyProtection="1">
      <protection locked="0"/>
    </xf>
    <xf numFmtId="4" fontId="2" fillId="0" borderId="18" xfId="0" applyNumberFormat="1" applyFont="1" applyBorder="1"/>
    <xf numFmtId="4" fontId="23" fillId="0" borderId="19" xfId="0" applyNumberFormat="1" applyFont="1" applyBorder="1"/>
    <xf numFmtId="1" fontId="23" fillId="0" borderId="19" xfId="0" applyNumberFormat="1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03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49" fontId="16" fillId="4" borderId="53" xfId="0" applyNumberFormat="1" applyFont="1" applyFill="1" applyBorder="1" applyAlignment="1">
      <alignment horizontal="center"/>
    </xf>
    <xf numFmtId="0" fontId="11" fillId="4" borderId="54" xfId="0" applyFont="1" applyFill="1" applyBorder="1"/>
    <xf numFmtId="0" fontId="11" fillId="4" borderId="55" xfId="0" applyFont="1" applyFill="1" applyBorder="1"/>
    <xf numFmtId="49" fontId="10" fillId="4" borderId="76" xfId="0" applyNumberFormat="1" applyFont="1" applyFill="1" applyBorder="1" applyAlignment="1">
      <alignment horizontal="center"/>
    </xf>
    <xf numFmtId="0" fontId="11" fillId="4" borderId="77" xfId="0" applyFont="1" applyFill="1" applyBorder="1"/>
    <xf numFmtId="0" fontId="11" fillId="4" borderId="78" xfId="0" applyFont="1" applyFill="1" applyBorder="1"/>
    <xf numFmtId="0" fontId="10" fillId="4" borderId="84" xfId="0" applyFont="1" applyFill="1" applyBorder="1" applyAlignment="1">
      <alignment horizontal="center"/>
    </xf>
    <xf numFmtId="0" fontId="11" fillId="4" borderId="85" xfId="0" applyFont="1" applyFill="1" applyBorder="1"/>
    <xf numFmtId="0" fontId="11" fillId="4" borderId="86" xfId="0" applyFont="1" applyFill="1" applyBorder="1"/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1" fillId="3" borderId="103" xfId="0" applyFont="1" applyFill="1" applyBorder="1" applyAlignment="1">
      <alignment horizontal="center"/>
    </xf>
    <xf numFmtId="0" fontId="1" fillId="3" borderId="101" xfId="0" applyFont="1" applyFill="1" applyBorder="1" applyAlignment="1">
      <alignment horizontal="center"/>
    </xf>
    <xf numFmtId="0" fontId="7" fillId="3" borderId="99" xfId="0" applyFont="1" applyFill="1" applyBorder="1" applyAlignment="1" applyProtection="1">
      <alignment horizont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1" fillId="3" borderId="10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4" fontId="1" fillId="0" borderId="98" xfId="0" applyNumberFormat="1" applyFont="1" applyBorder="1"/>
    <xf numFmtId="164" fontId="2" fillId="0" borderId="100" xfId="1" applyNumberFormat="1" applyFont="1" applyBorder="1" applyAlignment="1" applyProtection="1">
      <alignment horizontal="left"/>
      <protection locked="0"/>
    </xf>
    <xf numFmtId="0" fontId="6" fillId="0" borderId="98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14" fontId="0" fillId="0" borderId="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0" fillId="0" borderId="98" xfId="0" applyBorder="1" applyAlignment="1">
      <alignment horizontal="center"/>
    </xf>
    <xf numFmtId="4" fontId="0" fillId="0" borderId="98" xfId="0" quotePrefix="1" applyNumberFormat="1" applyBorder="1" applyProtection="1">
      <protection locked="0"/>
    </xf>
    <xf numFmtId="0" fontId="24" fillId="0" borderId="15" xfId="0" applyFont="1" applyBorder="1" applyAlignment="1">
      <alignment horizontal="center"/>
    </xf>
    <xf numFmtId="164" fontId="2" fillId="0" borderId="98" xfId="2" applyNumberFormat="1" applyFont="1" applyBorder="1" applyAlignment="1" applyProtection="1">
      <alignment horizontal="left" wrapText="1"/>
      <protection locked="0"/>
    </xf>
    <xf numFmtId="170" fontId="10" fillId="4" borderId="52" xfId="0" applyNumberFormat="1" applyFont="1" applyFill="1" applyBorder="1" applyAlignment="1">
      <alignment horizontal="center"/>
    </xf>
    <xf numFmtId="0" fontId="25" fillId="0" borderId="0" xfId="0" applyFont="1" applyAlignment="1">
      <alignment vertical="top" wrapText="1"/>
    </xf>
    <xf numFmtId="15" fontId="11" fillId="3" borderId="66" xfId="0" applyNumberFormat="1" applyFont="1" applyFill="1" applyBorder="1"/>
    <xf numFmtId="1" fontId="11" fillId="4" borderId="52" xfId="0" applyNumberFormat="1" applyFont="1" applyFill="1" applyBorder="1" applyAlignment="1">
      <alignment horizontal="right"/>
    </xf>
    <xf numFmtId="0" fontId="11" fillId="4" borderId="106" xfId="0" applyFont="1" applyFill="1" applyBorder="1"/>
    <xf numFmtId="0" fontId="11" fillId="4" borderId="107" xfId="0" applyFont="1" applyFill="1" applyBorder="1" applyAlignment="1">
      <alignment horizontal="center"/>
    </xf>
    <xf numFmtId="4" fontId="11" fillId="4" borderId="107" xfId="0" applyNumberFormat="1" applyFont="1" applyFill="1" applyBorder="1"/>
    <xf numFmtId="49" fontId="11" fillId="4" borderId="107" xfId="0" applyNumberFormat="1" applyFont="1" applyFill="1" applyBorder="1"/>
    <xf numFmtId="4" fontId="10" fillId="4" borderId="110" xfId="0" applyNumberFormat="1" applyFont="1" applyFill="1" applyBorder="1"/>
    <xf numFmtId="1" fontId="10" fillId="4" borderId="92" xfId="0" applyNumberFormat="1" applyFont="1" applyFill="1" applyBorder="1"/>
    <xf numFmtId="49" fontId="10" fillId="4" borderId="108" xfId="0" applyNumberFormat="1" applyFont="1" applyFill="1" applyBorder="1" applyAlignment="1">
      <alignment horizontal="center"/>
    </xf>
    <xf numFmtId="0" fontId="11" fillId="4" borderId="109" xfId="0" applyFont="1" applyFill="1" applyBorder="1"/>
    <xf numFmtId="0" fontId="7" fillId="3" borderId="90" xfId="0" applyFont="1" applyFill="1" applyBorder="1" applyAlignment="1" applyProtection="1">
      <alignment horizontal="left"/>
      <protection locked="0"/>
    </xf>
    <xf numFmtId="0" fontId="1" fillId="0" borderId="103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7" fillId="2" borderId="90" xfId="0" applyFont="1" applyFill="1" applyBorder="1" applyAlignment="1" applyProtection="1">
      <alignment horizontal="center"/>
      <protection locked="0"/>
    </xf>
    <xf numFmtId="0" fontId="7" fillId="2" borderId="99" xfId="0" applyFont="1" applyFill="1" applyBorder="1" applyAlignment="1" applyProtection="1">
      <alignment horizontal="center"/>
      <protection locked="0"/>
    </xf>
    <xf numFmtId="0" fontId="7" fillId="2" borderId="100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44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245B-F6E7-44BD-BE24-28EC4403D01B}">
  <sheetPr>
    <tabColor theme="0"/>
  </sheetPr>
  <dimension ref="A1:Z36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84" t="s">
        <v>0</v>
      </c>
      <c r="B1" s="450" t="s">
        <v>1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50" t="s">
        <v>238</v>
      </c>
      <c r="C3" s="451"/>
      <c r="D3" s="451"/>
      <c r="E3" s="45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85" t="s">
        <v>3</v>
      </c>
      <c r="B5" s="286" t="s">
        <v>4</v>
      </c>
      <c r="C5" s="287">
        <v>44816</v>
      </c>
      <c r="D5" s="337" t="s">
        <v>107</v>
      </c>
      <c r="E5" s="338">
        <v>44845</v>
      </c>
      <c r="F5" s="168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427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427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15.5" x14ac:dyDescent="0.35">
      <c r="A11" s="84">
        <v>44831</v>
      </c>
      <c r="B11" s="290" t="s">
        <v>39</v>
      </c>
      <c r="C11" s="291">
        <v>44.97</v>
      </c>
      <c r="D11" s="292">
        <v>7.5</v>
      </c>
      <c r="E11" s="291"/>
      <c r="F11" s="297">
        <v>37.47</v>
      </c>
      <c r="G11" s="293">
        <v>140</v>
      </c>
      <c r="H11" s="293">
        <v>4020</v>
      </c>
      <c r="I11" s="304">
        <v>140</v>
      </c>
      <c r="J11" s="294"/>
      <c r="K11" s="294" t="s">
        <v>234</v>
      </c>
      <c r="L11" s="295" t="s">
        <v>235</v>
      </c>
      <c r="M11" s="295" t="s">
        <v>115</v>
      </c>
      <c r="N11" s="339" t="s">
        <v>236</v>
      </c>
      <c r="P11" t="b">
        <f t="shared" ref="P11:P28" si="0">OR(G11&lt;100,LEN(G11)=2)</f>
        <v>0</v>
      </c>
      <c r="Q11" t="b">
        <f t="shared" ref="Q11:Q28" si="1">OR(H11&lt;1000,LEN(H11)=3)</f>
        <v>0</v>
      </c>
      <c r="R11" t="b">
        <f t="shared" ref="R11:R28" si="2">IF(I11&lt;1000,TRUE)</f>
        <v>1</v>
      </c>
      <c r="S11" t="e">
        <f>OR(#REF!&lt;100000,LEN(#REF!)=5)</f>
        <v>#REF!</v>
      </c>
    </row>
    <row r="12" spans="1:26" ht="15.5" x14ac:dyDescent="0.35">
      <c r="A12" s="84">
        <v>44838</v>
      </c>
      <c r="B12" s="296" t="s">
        <v>39</v>
      </c>
      <c r="C12" s="291">
        <v>89.5</v>
      </c>
      <c r="D12" s="292">
        <v>14.9</v>
      </c>
      <c r="E12" s="291"/>
      <c r="F12" s="297">
        <v>74.599999999999994</v>
      </c>
      <c r="G12" s="293">
        <v>140</v>
      </c>
      <c r="H12" s="293">
        <v>4020</v>
      </c>
      <c r="I12" s="304">
        <v>140</v>
      </c>
      <c r="J12" s="294"/>
      <c r="K12" s="294" t="s">
        <v>234</v>
      </c>
      <c r="L12" s="295" t="s">
        <v>237</v>
      </c>
      <c r="M12" s="295" t="s">
        <v>32</v>
      </c>
      <c r="N12" s="339" t="s">
        <v>236</v>
      </c>
    </row>
    <row r="13" spans="1:26" ht="15.5" x14ac:dyDescent="0.35">
      <c r="A13" s="84"/>
      <c r="B13" s="290"/>
      <c r="C13" s="291"/>
      <c r="D13" s="292"/>
      <c r="E13" s="291"/>
      <c r="F13" s="297"/>
      <c r="G13" s="293"/>
      <c r="H13" s="293"/>
      <c r="I13" s="304"/>
      <c r="J13" s="294"/>
      <c r="K13" s="294"/>
      <c r="L13" s="295"/>
      <c r="M13" s="295"/>
      <c r="N13" s="295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84"/>
      <c r="B14" s="296"/>
      <c r="C14" s="291"/>
      <c r="D14" s="292"/>
      <c r="E14" s="291"/>
      <c r="F14" s="297"/>
      <c r="G14" s="293"/>
      <c r="H14" s="293"/>
      <c r="I14" s="304"/>
      <c r="J14" s="294"/>
      <c r="K14" s="294"/>
      <c r="L14" s="295"/>
      <c r="M14" s="295"/>
      <c r="N14" s="295"/>
    </row>
    <row r="15" spans="1:26" ht="15.5" x14ac:dyDescent="0.35">
      <c r="A15" s="84"/>
      <c r="B15" s="296"/>
      <c r="C15" s="291"/>
      <c r="D15" s="292"/>
      <c r="E15" s="291"/>
      <c r="F15" s="297"/>
      <c r="G15" s="293"/>
      <c r="H15" s="293"/>
      <c r="I15" s="304"/>
      <c r="J15" s="294"/>
      <c r="K15" s="294"/>
      <c r="L15" s="295"/>
      <c r="M15" s="295"/>
      <c r="N15" s="295"/>
    </row>
    <row r="16" spans="1:26" ht="15.5" x14ac:dyDescent="0.35">
      <c r="A16" s="84"/>
      <c r="B16" s="296"/>
      <c r="C16" s="291"/>
      <c r="D16" s="292"/>
      <c r="E16" s="291"/>
      <c r="F16" s="297"/>
      <c r="G16" s="293"/>
      <c r="H16" s="293"/>
      <c r="I16" s="304"/>
      <c r="J16" s="294"/>
      <c r="K16" s="294"/>
      <c r="L16" s="295"/>
      <c r="M16" s="295"/>
      <c r="N16" s="295"/>
    </row>
    <row r="17" spans="1:19" ht="15.5" x14ac:dyDescent="0.35">
      <c r="A17" s="84"/>
      <c r="B17" s="290"/>
      <c r="C17" s="291"/>
      <c r="D17" s="292"/>
      <c r="E17" s="291"/>
      <c r="F17" s="297"/>
      <c r="G17" s="293"/>
      <c r="H17" s="293"/>
      <c r="I17" s="304"/>
      <c r="J17" s="294"/>
      <c r="K17" s="294"/>
      <c r="L17" s="295"/>
      <c r="M17" s="295"/>
      <c r="N17" s="295"/>
    </row>
    <row r="18" spans="1:19" ht="15.5" x14ac:dyDescent="0.35">
      <c r="A18" s="84"/>
      <c r="B18" s="296"/>
      <c r="C18" s="291"/>
      <c r="D18" s="292"/>
      <c r="E18" s="291"/>
      <c r="F18" s="297"/>
      <c r="G18" s="293"/>
      <c r="H18" s="293"/>
      <c r="I18" s="304"/>
      <c r="J18" s="294"/>
      <c r="K18" s="294"/>
      <c r="L18" s="295"/>
      <c r="M18" s="295"/>
      <c r="N18" s="295"/>
    </row>
    <row r="19" spans="1:19" ht="15.5" x14ac:dyDescent="0.35">
      <c r="A19" s="84"/>
      <c r="B19" s="296"/>
      <c r="C19" s="291"/>
      <c r="D19" s="292"/>
      <c r="E19" s="291"/>
      <c r="F19" s="297"/>
      <c r="G19" s="293"/>
      <c r="H19" s="293"/>
      <c r="I19" s="304"/>
      <c r="J19" s="294"/>
      <c r="K19" s="294"/>
      <c r="L19" s="295"/>
      <c r="M19" s="295"/>
      <c r="N19" s="295"/>
    </row>
    <row r="20" spans="1:19" ht="15.5" x14ac:dyDescent="0.35">
      <c r="A20" s="84"/>
      <c r="B20" s="296"/>
      <c r="C20" s="291"/>
      <c r="D20" s="292"/>
      <c r="E20" s="291"/>
      <c r="F20" s="297"/>
      <c r="G20" s="293"/>
      <c r="H20" s="293"/>
      <c r="I20" s="304"/>
      <c r="J20" s="294"/>
      <c r="K20" s="294"/>
      <c r="L20" s="295"/>
      <c r="M20" s="295"/>
      <c r="N20" s="295"/>
    </row>
    <row r="21" spans="1:19" ht="15.5" x14ac:dyDescent="0.35">
      <c r="A21" s="84"/>
      <c r="B21" s="296"/>
      <c r="C21" s="291"/>
      <c r="D21" s="292"/>
      <c r="E21" s="291"/>
      <c r="F21" s="297"/>
      <c r="G21" s="293"/>
      <c r="H21" s="293"/>
      <c r="I21" s="304"/>
      <c r="J21" s="294"/>
      <c r="K21" s="294"/>
      <c r="L21" s="295"/>
      <c r="M21" s="295"/>
      <c r="N21" s="295"/>
    </row>
    <row r="22" spans="1:19" ht="15.5" x14ac:dyDescent="0.35">
      <c r="A22" s="84"/>
      <c r="B22" s="296"/>
      <c r="C22" s="291"/>
      <c r="D22" s="292"/>
      <c r="E22" s="291"/>
      <c r="F22" s="297"/>
      <c r="G22" s="293"/>
      <c r="H22" s="293"/>
      <c r="I22" s="304"/>
      <c r="J22" s="294"/>
      <c r="K22" s="294"/>
      <c r="L22" s="295"/>
      <c r="M22" s="295"/>
      <c r="N22" s="295"/>
    </row>
    <row r="23" spans="1:19" ht="15.5" x14ac:dyDescent="0.35">
      <c r="A23" s="84"/>
      <c r="B23" s="296"/>
      <c r="C23" s="291"/>
      <c r="D23" s="292"/>
      <c r="E23" s="291"/>
      <c r="F23" s="297"/>
      <c r="G23" s="293"/>
      <c r="H23" s="293"/>
      <c r="I23" s="304"/>
      <c r="J23" s="294"/>
      <c r="K23" s="294"/>
      <c r="L23" s="295"/>
      <c r="M23" s="295"/>
      <c r="N23" s="295"/>
      <c r="P23" t="b">
        <f t="shared" si="0"/>
        <v>1</v>
      </c>
      <c r="Q23" t="b">
        <f t="shared" si="1"/>
        <v>1</v>
      </c>
      <c r="R23" t="b">
        <f t="shared" si="2"/>
        <v>1</v>
      </c>
      <c r="S23" t="e">
        <f>OR(#REF!&lt;100000,LEN(#REF!)=5)</f>
        <v>#REF!</v>
      </c>
    </row>
    <row r="24" spans="1:19" ht="15.5" x14ac:dyDescent="0.35">
      <c r="A24" s="84"/>
      <c r="B24" s="296"/>
      <c r="C24" s="291"/>
      <c r="D24" s="292"/>
      <c r="E24" s="291"/>
      <c r="F24" s="297"/>
      <c r="G24" s="293"/>
      <c r="H24" s="293"/>
      <c r="I24" s="304"/>
      <c r="J24" s="294"/>
      <c r="K24" s="294"/>
      <c r="L24" s="295"/>
      <c r="M24" s="295"/>
      <c r="N24" s="295"/>
    </row>
    <row r="25" spans="1:19" ht="15.5" x14ac:dyDescent="0.35">
      <c r="A25" s="84"/>
      <c r="B25" s="296"/>
      <c r="C25" s="291"/>
      <c r="D25" s="292"/>
      <c r="E25" s="291"/>
      <c r="F25" s="297"/>
      <c r="G25" s="293"/>
      <c r="H25" s="293"/>
      <c r="I25" s="304"/>
      <c r="J25" s="294"/>
      <c r="K25" s="294"/>
      <c r="L25" s="295"/>
      <c r="M25" s="295"/>
      <c r="N25" s="295"/>
    </row>
    <row r="26" spans="1:19" ht="15.5" x14ac:dyDescent="0.35">
      <c r="A26" s="84"/>
      <c r="B26" s="296"/>
      <c r="C26" s="291"/>
      <c r="D26" s="292"/>
      <c r="E26" s="291"/>
      <c r="F26" s="297"/>
      <c r="G26" s="293"/>
      <c r="H26" s="293"/>
      <c r="I26" s="304"/>
      <c r="J26" s="294"/>
      <c r="K26" s="294"/>
      <c r="L26" s="295"/>
      <c r="M26" s="295"/>
      <c r="N26" s="295"/>
    </row>
    <row r="27" spans="1:19" ht="15.5" x14ac:dyDescent="0.35">
      <c r="A27" s="84"/>
      <c r="B27" s="296"/>
      <c r="C27" s="291"/>
      <c r="D27" s="292"/>
      <c r="E27" s="291"/>
      <c r="F27" s="297"/>
      <c r="G27" s="293"/>
      <c r="H27" s="293"/>
      <c r="I27" s="304"/>
      <c r="J27" s="294"/>
      <c r="K27" s="294"/>
      <c r="L27" s="295"/>
      <c r="M27" s="295"/>
      <c r="N27" s="295"/>
    </row>
    <row r="28" spans="1:19" ht="15.5" x14ac:dyDescent="0.35">
      <c r="A28" s="169"/>
      <c r="B28" s="296"/>
      <c r="C28" s="291"/>
      <c r="D28" s="292"/>
      <c r="E28" s="291"/>
      <c r="F28" s="297"/>
      <c r="G28" s="293"/>
      <c r="H28" s="293"/>
      <c r="I28" s="293"/>
      <c r="J28" s="294"/>
      <c r="K28" s="294"/>
      <c r="L28" s="295"/>
      <c r="M28" s="295"/>
      <c r="N28" s="295"/>
      <c r="P28" t="b">
        <f t="shared" si="0"/>
        <v>1</v>
      </c>
      <c r="Q28" t="b">
        <f t="shared" si="1"/>
        <v>1</v>
      </c>
      <c r="R28" t="b">
        <f t="shared" si="2"/>
        <v>1</v>
      </c>
      <c r="S28" t="e">
        <f>OR(#REF!&lt;100000,LEN(#REF!)=5)</f>
        <v>#REF!</v>
      </c>
    </row>
    <row r="29" spans="1:19" ht="13.5" thickBot="1" x14ac:dyDescent="0.35">
      <c r="A29" s="457"/>
      <c r="B29" s="458"/>
      <c r="C29" s="56">
        <f ca="1">SUM(C11:C29)</f>
        <v>134.47</v>
      </c>
      <c r="D29" s="85">
        <f>SUM(D11:D28)</f>
        <v>22.4</v>
      </c>
      <c r="E29" s="85"/>
      <c r="F29" s="424">
        <f>SUM(F11:F28)</f>
        <v>112.07</v>
      </c>
      <c r="G29" s="86"/>
      <c r="H29" s="86"/>
      <c r="I29" s="86"/>
      <c r="J29" s="93"/>
      <c r="K29" s="93"/>
      <c r="L29" s="87"/>
      <c r="M29" s="88"/>
      <c r="N29" s="89"/>
    </row>
    <row r="31" spans="1:19" ht="13" x14ac:dyDescent="0.3">
      <c r="B31" s="448" t="s">
        <v>35</v>
      </c>
      <c r="C31" s="449"/>
    </row>
    <row r="32" spans="1:19" x14ac:dyDescent="0.25">
      <c r="B32" s="90" t="s">
        <v>36</v>
      </c>
      <c r="C32" s="91" t="s">
        <v>37</v>
      </c>
    </row>
    <row r="33" spans="2:11" x14ac:dyDescent="0.25">
      <c r="B33" s="90" t="s">
        <v>31</v>
      </c>
      <c r="C33" s="91" t="s">
        <v>38</v>
      </c>
      <c r="I33" s="170"/>
      <c r="K33" s="56"/>
    </row>
    <row r="34" spans="2:11" x14ac:dyDescent="0.25">
      <c r="B34" s="90" t="s">
        <v>39</v>
      </c>
      <c r="C34" s="91" t="s">
        <v>40</v>
      </c>
      <c r="F34" s="56"/>
      <c r="I34" s="170"/>
      <c r="K34" s="56"/>
    </row>
    <row r="35" spans="2:11" x14ac:dyDescent="0.25">
      <c r="B35" s="78" t="s">
        <v>33</v>
      </c>
      <c r="C35" s="92" t="s">
        <v>41</v>
      </c>
      <c r="I35" s="170"/>
      <c r="K35" s="56"/>
    </row>
    <row r="36" spans="2:11" x14ac:dyDescent="0.25">
      <c r="I36" s="170"/>
      <c r="K36" s="56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28:K28 K27 J11:J12">
    <cfRule type="expression" priority="98" stopIfTrue="1">
      <formula>AND(SUM($P11:$T11)&gt;0,NOT(ISBLANK(J11)))</formula>
    </cfRule>
    <cfRule type="expression" dxfId="443" priority="99" stopIfTrue="1">
      <formula>SUM($P11:$T11)&gt;0</formula>
    </cfRule>
  </conditionalFormatting>
  <conditionalFormatting sqref="C5 B1:E1 B3:E3 C11:C12 C14 C17 C20 C22:C25 C28:C29">
    <cfRule type="expression" dxfId="442" priority="100" stopIfTrue="1">
      <formula>ISBLANK(B1)</formula>
    </cfRule>
  </conditionalFormatting>
  <conditionalFormatting sqref="L28:N28 N27">
    <cfRule type="expression" dxfId="441" priority="101" stopIfTrue="1">
      <formula>AND(NOT(ISBLANK($C27)),ISBLANK(L27))</formula>
    </cfRule>
  </conditionalFormatting>
  <conditionalFormatting sqref="B11:B12 B17">
    <cfRule type="expression" dxfId="440" priority="102" stopIfTrue="1">
      <formula>AND(NOT(ISBLANK(C11)),ISBLANK(B11))</formula>
    </cfRule>
  </conditionalFormatting>
  <conditionalFormatting sqref="A11:A12 A14 A28 A17 A23">
    <cfRule type="expression" dxfId="439" priority="103" stopIfTrue="1">
      <formula>AND(NOT(ISBLANK(C11)),ISBLANK(A11))</formula>
    </cfRule>
  </conditionalFormatting>
  <conditionalFormatting sqref="E14:E25 E28">
    <cfRule type="expression" dxfId="438" priority="104" stopIfTrue="1">
      <formula>AND(NOT(ISBLANK(C14)),ISBLANK(E14),B14="S")</formula>
    </cfRule>
  </conditionalFormatting>
  <conditionalFormatting sqref="C13">
    <cfRule type="expression" dxfId="437" priority="94" stopIfTrue="1">
      <formula>ISBLANK(C13)</formula>
    </cfRule>
  </conditionalFormatting>
  <conditionalFormatting sqref="M20">
    <cfRule type="expression" dxfId="436" priority="45" stopIfTrue="1">
      <formula>AND(NOT(ISBLANK($C20)),ISBLANK(M20))</formula>
    </cfRule>
  </conditionalFormatting>
  <conditionalFormatting sqref="B13">
    <cfRule type="expression" dxfId="435" priority="95" stopIfTrue="1">
      <formula>AND(NOT(ISBLANK(C13)),ISBLANK(B13))</formula>
    </cfRule>
  </conditionalFormatting>
  <conditionalFormatting sqref="A13">
    <cfRule type="expression" dxfId="434" priority="96" stopIfTrue="1">
      <formula>AND(NOT(ISBLANK(C13)),ISBLANK(A13))</formula>
    </cfRule>
  </conditionalFormatting>
  <conditionalFormatting sqref="E11:E13">
    <cfRule type="expression" dxfId="433" priority="97" stopIfTrue="1">
      <formula>AND(NOT(ISBLANK(C11)),ISBLANK(E11),B11="S")</formula>
    </cfRule>
  </conditionalFormatting>
  <conditionalFormatting sqref="J13:J27">
    <cfRule type="expression" priority="92" stopIfTrue="1">
      <formula>AND(SUM($P13:$T13)&gt;0,NOT(ISBLANK(J13)))</formula>
    </cfRule>
    <cfRule type="expression" dxfId="432" priority="93" stopIfTrue="1">
      <formula>SUM($P13:$T13)&gt;0</formula>
    </cfRule>
  </conditionalFormatting>
  <conditionalFormatting sqref="C26">
    <cfRule type="expression" dxfId="431" priority="89" stopIfTrue="1">
      <formula>ISBLANK(C26)</formula>
    </cfRule>
  </conditionalFormatting>
  <conditionalFormatting sqref="A27">
    <cfRule type="expression" dxfId="430" priority="90" stopIfTrue="1">
      <formula>AND(NOT(ISBLANK(C27)),ISBLANK(A27))</formula>
    </cfRule>
  </conditionalFormatting>
  <conditionalFormatting sqref="E26">
    <cfRule type="expression" dxfId="429" priority="91" stopIfTrue="1">
      <formula>AND(NOT(ISBLANK(C26)),ISBLANK(E26),B26="S")</formula>
    </cfRule>
  </conditionalFormatting>
  <conditionalFormatting sqref="C27">
    <cfRule type="expression" dxfId="428" priority="87" stopIfTrue="1">
      <formula>ISBLANK(C27)</formula>
    </cfRule>
  </conditionalFormatting>
  <conditionalFormatting sqref="E27">
    <cfRule type="expression" dxfId="427" priority="88" stopIfTrue="1">
      <formula>AND(NOT(ISBLANK(C27)),ISBLANK(E27),B27="S")</formula>
    </cfRule>
  </conditionalFormatting>
  <conditionalFormatting sqref="M27">
    <cfRule type="expression" dxfId="426" priority="86" stopIfTrue="1">
      <formula>AND(NOT(ISBLANK($C27)),ISBLANK(M27))</formula>
    </cfRule>
  </conditionalFormatting>
  <conditionalFormatting sqref="L27">
    <cfRule type="expression" dxfId="425" priority="85" stopIfTrue="1">
      <formula>AND(NOT(ISBLANK($C27)),ISBLANK(L27))</formula>
    </cfRule>
  </conditionalFormatting>
  <conditionalFormatting sqref="N24">
    <cfRule type="expression" dxfId="424" priority="18" stopIfTrue="1">
      <formula>AND(NOT(ISBLANK($C24)),ISBLANK(N24))</formula>
    </cfRule>
  </conditionalFormatting>
  <conditionalFormatting sqref="N18">
    <cfRule type="expression" dxfId="423" priority="56" stopIfTrue="1">
      <formula>AND(NOT(ISBLANK($C18)),ISBLANK(N18))</formula>
    </cfRule>
  </conditionalFormatting>
  <conditionalFormatting sqref="M17">
    <cfRule type="expression" dxfId="422" priority="61" stopIfTrue="1">
      <formula>AND(NOT(ISBLANK($C17)),ISBLANK(M17))</formula>
    </cfRule>
  </conditionalFormatting>
  <conditionalFormatting sqref="K11:K12">
    <cfRule type="expression" priority="82" stopIfTrue="1">
      <formula>AND(SUM($P11:$T11)&gt;0,NOT(ISBLANK(K11)))</formula>
    </cfRule>
    <cfRule type="expression" dxfId="421" priority="83" stopIfTrue="1">
      <formula>SUM($P11:$T11)&gt;0</formula>
    </cfRule>
  </conditionalFormatting>
  <conditionalFormatting sqref="N11:N12">
    <cfRule type="expression" dxfId="420" priority="84" stopIfTrue="1">
      <formula>AND(NOT(ISBLANK($C11)),ISBLANK(N11))</formula>
    </cfRule>
  </conditionalFormatting>
  <conditionalFormatting sqref="M11:M12">
    <cfRule type="expression" dxfId="419" priority="81" stopIfTrue="1">
      <formula>AND(NOT(ISBLANK($C11)),ISBLANK(M11))</formula>
    </cfRule>
  </conditionalFormatting>
  <conditionalFormatting sqref="L11:L12">
    <cfRule type="expression" dxfId="418" priority="80" stopIfTrue="1">
      <formula>AND(NOT(ISBLANK($C11)),ISBLANK(L11))</formula>
    </cfRule>
  </conditionalFormatting>
  <conditionalFormatting sqref="N13">
    <cfRule type="expression" dxfId="417" priority="79" stopIfTrue="1">
      <formula>AND(NOT(ISBLANK($C13)),ISBLANK(N13))</formula>
    </cfRule>
  </conditionalFormatting>
  <conditionalFormatting sqref="M13">
    <cfRule type="expression" dxfId="416" priority="78" stopIfTrue="1">
      <formula>AND(NOT(ISBLANK($C13)),ISBLANK(M13))</formula>
    </cfRule>
  </conditionalFormatting>
  <conditionalFormatting sqref="L13">
    <cfRule type="expression" dxfId="415" priority="77" stopIfTrue="1">
      <formula>AND(NOT(ISBLANK($C13)),ISBLANK(L13))</formula>
    </cfRule>
  </conditionalFormatting>
  <conditionalFormatting sqref="K14">
    <cfRule type="expression" priority="74" stopIfTrue="1">
      <formula>AND(SUM($P14:$T14)&gt;0,NOT(ISBLANK(K14)))</formula>
    </cfRule>
    <cfRule type="expression" dxfId="414" priority="75" stopIfTrue="1">
      <formula>SUM($P14:$T14)&gt;0</formula>
    </cfRule>
  </conditionalFormatting>
  <conditionalFormatting sqref="N14">
    <cfRule type="expression" dxfId="413" priority="76" stopIfTrue="1">
      <formula>AND(NOT(ISBLANK($C14)),ISBLANK(N14))</formula>
    </cfRule>
  </conditionalFormatting>
  <conditionalFormatting sqref="M14">
    <cfRule type="expression" dxfId="412" priority="73" stopIfTrue="1">
      <formula>AND(NOT(ISBLANK($C14)),ISBLANK(M14))</formula>
    </cfRule>
  </conditionalFormatting>
  <conditionalFormatting sqref="L14">
    <cfRule type="expression" dxfId="411" priority="72" stopIfTrue="1">
      <formula>AND(NOT(ISBLANK($C14)),ISBLANK(L14))</formula>
    </cfRule>
  </conditionalFormatting>
  <conditionalFormatting sqref="A15:A16">
    <cfRule type="expression" dxfId="410" priority="71" stopIfTrue="1">
      <formula>AND(NOT(ISBLANK(C15)),ISBLANK(A15))</formula>
    </cfRule>
  </conditionalFormatting>
  <conditionalFormatting sqref="C15:C16">
    <cfRule type="expression" dxfId="409" priority="70" stopIfTrue="1">
      <formula>ISBLANK(C15)</formula>
    </cfRule>
  </conditionalFormatting>
  <conditionalFormatting sqref="K15:K16">
    <cfRule type="expression" priority="68" stopIfTrue="1">
      <formula>AND(SUM($P15:$T15)&gt;0,NOT(ISBLANK(K15)))</formula>
    </cfRule>
    <cfRule type="expression" dxfId="408" priority="69" stopIfTrue="1">
      <formula>SUM($P15:$T15)&gt;0</formula>
    </cfRule>
  </conditionalFormatting>
  <conditionalFormatting sqref="M15:M16">
    <cfRule type="expression" dxfId="407" priority="67" stopIfTrue="1">
      <formula>AND(NOT(ISBLANK($C15)),ISBLANK(M15))</formula>
    </cfRule>
  </conditionalFormatting>
  <conditionalFormatting sqref="L15:L16">
    <cfRule type="expression" dxfId="406" priority="66" stopIfTrue="1">
      <formula>AND(NOT(ISBLANK($C15)),ISBLANK(L15))</formula>
    </cfRule>
  </conditionalFormatting>
  <conditionalFormatting sqref="N15">
    <cfRule type="expression" dxfId="405" priority="65" stopIfTrue="1">
      <formula>AND(NOT(ISBLANK($C15)),ISBLANK(N15))</formula>
    </cfRule>
  </conditionalFormatting>
  <conditionalFormatting sqref="N16">
    <cfRule type="expression" dxfId="404" priority="64" stopIfTrue="1">
      <formula>AND(NOT(ISBLANK($C16)),ISBLANK(N16))</formula>
    </cfRule>
  </conditionalFormatting>
  <conditionalFormatting sqref="K17">
    <cfRule type="expression" priority="62" stopIfTrue="1">
      <formula>AND(SUM($P17:$T17)&gt;0,NOT(ISBLANK(K17)))</formula>
    </cfRule>
    <cfRule type="expression" dxfId="403" priority="63" stopIfTrue="1">
      <formula>SUM($P17:$T17)&gt;0</formula>
    </cfRule>
  </conditionalFormatting>
  <conditionalFormatting sqref="L17">
    <cfRule type="expression" dxfId="402" priority="60" stopIfTrue="1">
      <formula>AND(NOT(ISBLANK($C17)),ISBLANK(L17))</formula>
    </cfRule>
  </conditionalFormatting>
  <conditionalFormatting sqref="N17">
    <cfRule type="expression" dxfId="401" priority="59" stopIfTrue="1">
      <formula>AND(NOT(ISBLANK($C17)),ISBLANK(N17))</formula>
    </cfRule>
  </conditionalFormatting>
  <conditionalFormatting sqref="C18:C19">
    <cfRule type="expression" dxfId="400" priority="57" stopIfTrue="1">
      <formula>ISBLANK(C18)</formula>
    </cfRule>
  </conditionalFormatting>
  <conditionalFormatting sqref="A18:A19">
    <cfRule type="expression" dxfId="399" priority="58" stopIfTrue="1">
      <formula>AND(NOT(ISBLANK(C18)),ISBLANK(A18))</formula>
    </cfRule>
  </conditionalFormatting>
  <conditionalFormatting sqref="K18:K19">
    <cfRule type="expression" priority="54" stopIfTrue="1">
      <formula>AND(SUM($P18:$T18)&gt;0,NOT(ISBLANK(K18)))</formula>
    </cfRule>
    <cfRule type="expression" dxfId="398" priority="55" stopIfTrue="1">
      <formula>SUM($P18:$T18)&gt;0</formula>
    </cfRule>
  </conditionalFormatting>
  <conditionalFormatting sqref="M18">
    <cfRule type="expression" dxfId="397" priority="53" stopIfTrue="1">
      <formula>AND(NOT(ISBLANK($C18)),ISBLANK(M18))</formula>
    </cfRule>
  </conditionalFormatting>
  <conditionalFormatting sqref="L18:L19">
    <cfRule type="expression" dxfId="396" priority="52" stopIfTrue="1">
      <formula>AND(NOT(ISBLANK($C18)),ISBLANK(L18))</formula>
    </cfRule>
  </conditionalFormatting>
  <conditionalFormatting sqref="N19">
    <cfRule type="expression" dxfId="395" priority="51" stopIfTrue="1">
      <formula>AND(NOT(ISBLANK($C19)),ISBLANK(N19))</formula>
    </cfRule>
  </conditionalFormatting>
  <conditionalFormatting sqref="M19">
    <cfRule type="expression" dxfId="394" priority="50" stopIfTrue="1">
      <formula>AND(NOT(ISBLANK($C19)),ISBLANK(M19))</formula>
    </cfRule>
  </conditionalFormatting>
  <conditionalFormatting sqref="A20">
    <cfRule type="expression" dxfId="393" priority="49" stopIfTrue="1">
      <formula>AND(NOT(ISBLANK(C20)),ISBLANK(A20))</formula>
    </cfRule>
  </conditionalFormatting>
  <conditionalFormatting sqref="K20">
    <cfRule type="expression" priority="46" stopIfTrue="1">
      <formula>AND(SUM($P20:$T20)&gt;0,NOT(ISBLANK(K20)))</formula>
    </cfRule>
    <cfRule type="expression" dxfId="392" priority="47" stopIfTrue="1">
      <formula>SUM($P20:$T20)&gt;0</formula>
    </cfRule>
  </conditionalFormatting>
  <conditionalFormatting sqref="N20">
    <cfRule type="expression" dxfId="391" priority="48" stopIfTrue="1">
      <formula>AND(NOT(ISBLANK($C20)),ISBLANK(N20))</formula>
    </cfRule>
  </conditionalFormatting>
  <conditionalFormatting sqref="L20">
    <cfRule type="expression" dxfId="390" priority="44" stopIfTrue="1">
      <formula>AND(NOT(ISBLANK($C20)),ISBLANK(L20))</formula>
    </cfRule>
  </conditionalFormatting>
  <conditionalFormatting sqref="A21">
    <cfRule type="expression" dxfId="389" priority="43" stopIfTrue="1">
      <formula>AND(NOT(ISBLANK(C21)),ISBLANK(A21))</formula>
    </cfRule>
  </conditionalFormatting>
  <conditionalFormatting sqref="C21">
    <cfRule type="expression" dxfId="388" priority="42" stopIfTrue="1">
      <formula>ISBLANK(C21)</formula>
    </cfRule>
  </conditionalFormatting>
  <conditionalFormatting sqref="K21">
    <cfRule type="expression" priority="40" stopIfTrue="1">
      <formula>AND(SUM($P21:$T21)&gt;0,NOT(ISBLANK(K21)))</formula>
    </cfRule>
    <cfRule type="expression" dxfId="387" priority="41" stopIfTrue="1">
      <formula>SUM($P21:$T21)&gt;0</formula>
    </cfRule>
  </conditionalFormatting>
  <conditionalFormatting sqref="N21">
    <cfRule type="expression" dxfId="386" priority="39" stopIfTrue="1">
      <formula>AND(NOT(ISBLANK($C21)),ISBLANK(N21))</formula>
    </cfRule>
  </conditionalFormatting>
  <conditionalFormatting sqref="L21">
    <cfRule type="expression" dxfId="385" priority="38" stopIfTrue="1">
      <formula>AND(NOT(ISBLANK($C21)),ISBLANK(L21))</formula>
    </cfRule>
  </conditionalFormatting>
  <conditionalFormatting sqref="M21">
    <cfRule type="expression" dxfId="384" priority="37" stopIfTrue="1">
      <formula>AND(NOT(ISBLANK($C21)),ISBLANK(M21))</formula>
    </cfRule>
  </conditionalFormatting>
  <conditionalFormatting sqref="A22">
    <cfRule type="expression" dxfId="383" priority="36" stopIfTrue="1">
      <formula>AND(NOT(ISBLANK(C22)),ISBLANK(A22))</formula>
    </cfRule>
  </conditionalFormatting>
  <conditionalFormatting sqref="K22">
    <cfRule type="expression" priority="33" stopIfTrue="1">
      <formula>AND(SUM($P22:$T22)&gt;0,NOT(ISBLANK(K22)))</formula>
    </cfRule>
    <cfRule type="expression" dxfId="382" priority="34" stopIfTrue="1">
      <formula>SUM($P22:$T22)&gt;0</formula>
    </cfRule>
  </conditionalFormatting>
  <conditionalFormatting sqref="N22">
    <cfRule type="expression" dxfId="381" priority="35" stopIfTrue="1">
      <formula>AND(NOT(ISBLANK($C22)),ISBLANK(N22))</formula>
    </cfRule>
  </conditionalFormatting>
  <conditionalFormatting sqref="L22">
    <cfRule type="expression" dxfId="380" priority="32" stopIfTrue="1">
      <formula>AND(NOT(ISBLANK($C22)),ISBLANK(L22))</formula>
    </cfRule>
  </conditionalFormatting>
  <conditionalFormatting sqref="M22">
    <cfRule type="expression" dxfId="379" priority="31" stopIfTrue="1">
      <formula>AND(NOT(ISBLANK($C22)),ISBLANK(M22))</formula>
    </cfRule>
  </conditionalFormatting>
  <conditionalFormatting sqref="K23">
    <cfRule type="expression" priority="28" stopIfTrue="1">
      <formula>AND(SUM($P23:$T23)&gt;0,NOT(ISBLANK(K23)))</formula>
    </cfRule>
    <cfRule type="expression" dxfId="378" priority="29" stopIfTrue="1">
      <formula>SUM($P23:$T23)&gt;0</formula>
    </cfRule>
  </conditionalFormatting>
  <conditionalFormatting sqref="N23">
    <cfRule type="expression" dxfId="377" priority="30" stopIfTrue="1">
      <formula>AND(NOT(ISBLANK($C23)),ISBLANK(N23))</formula>
    </cfRule>
  </conditionalFormatting>
  <conditionalFormatting sqref="M23">
    <cfRule type="expression" dxfId="376" priority="27" stopIfTrue="1">
      <formula>AND(NOT(ISBLANK($C23)),ISBLANK(M23))</formula>
    </cfRule>
  </conditionalFormatting>
  <conditionalFormatting sqref="L23">
    <cfRule type="expression" dxfId="375" priority="26" stopIfTrue="1">
      <formula>AND(NOT(ISBLANK($C23)),ISBLANK(L23))</formula>
    </cfRule>
  </conditionalFormatting>
  <conditionalFormatting sqref="A24">
    <cfRule type="expression" dxfId="374" priority="25" stopIfTrue="1">
      <formula>AND(NOT(ISBLANK(C24)),ISBLANK(A24))</formula>
    </cfRule>
  </conditionalFormatting>
  <conditionalFormatting sqref="L26">
    <cfRule type="expression" dxfId="373" priority="8" stopIfTrue="1">
      <formula>AND(NOT(ISBLANK($C26)),ISBLANK(L26))</formula>
    </cfRule>
  </conditionalFormatting>
  <conditionalFormatting sqref="A25">
    <cfRule type="expression" dxfId="372" priority="24" stopIfTrue="1">
      <formula>AND(NOT(ISBLANK(C25)),ISBLANK(A25))</formula>
    </cfRule>
  </conditionalFormatting>
  <conditionalFormatting sqref="K25">
    <cfRule type="expression" priority="21" stopIfTrue="1">
      <formula>AND(SUM($P25:$T25)&gt;0,NOT(ISBLANK(K25)))</formula>
    </cfRule>
    <cfRule type="expression" dxfId="371" priority="22" stopIfTrue="1">
      <formula>SUM($P25:$T25)&gt;0</formula>
    </cfRule>
  </conditionalFormatting>
  <conditionalFormatting sqref="N25">
    <cfRule type="expression" dxfId="370" priority="23" stopIfTrue="1">
      <formula>AND(NOT(ISBLANK($C25)),ISBLANK(N25))</formula>
    </cfRule>
  </conditionalFormatting>
  <conditionalFormatting sqref="L25">
    <cfRule type="expression" dxfId="369" priority="20" stopIfTrue="1">
      <formula>AND(NOT(ISBLANK($C25)),ISBLANK(L25))</formula>
    </cfRule>
  </conditionalFormatting>
  <conditionalFormatting sqref="M25">
    <cfRule type="expression" dxfId="368" priority="19" stopIfTrue="1">
      <formula>AND(NOT(ISBLANK($C25)),ISBLANK(M25))</formula>
    </cfRule>
  </conditionalFormatting>
  <conditionalFormatting sqref="K24">
    <cfRule type="expression" priority="16" stopIfTrue="1">
      <formula>AND(SUM($P24:$T24)&gt;0,NOT(ISBLANK(K24)))</formula>
    </cfRule>
    <cfRule type="expression" dxfId="367" priority="17" stopIfTrue="1">
      <formula>SUM($P24:$T24)&gt;0</formula>
    </cfRule>
  </conditionalFormatting>
  <conditionalFormatting sqref="M24">
    <cfRule type="expression" dxfId="366" priority="15" stopIfTrue="1">
      <formula>AND(NOT(ISBLANK($C24)),ISBLANK(M24))</formula>
    </cfRule>
  </conditionalFormatting>
  <conditionalFormatting sqref="L24">
    <cfRule type="expression" dxfId="365" priority="14" stopIfTrue="1">
      <formula>AND(NOT(ISBLANK($C24)),ISBLANK(L24))</formula>
    </cfRule>
  </conditionalFormatting>
  <conditionalFormatting sqref="A26">
    <cfRule type="expression" dxfId="364" priority="13" stopIfTrue="1">
      <formula>AND(NOT(ISBLANK(C26)),ISBLANK(A26))</formula>
    </cfRule>
  </conditionalFormatting>
  <conditionalFormatting sqref="K26">
    <cfRule type="expression" priority="10" stopIfTrue="1">
      <formula>AND(SUM($P26:$T26)&gt;0,NOT(ISBLANK(K26)))</formula>
    </cfRule>
    <cfRule type="expression" dxfId="363" priority="11" stopIfTrue="1">
      <formula>SUM($P26:$T26)&gt;0</formula>
    </cfRule>
  </conditionalFormatting>
  <conditionalFormatting sqref="N26">
    <cfRule type="expression" dxfId="362" priority="12" stopIfTrue="1">
      <formula>AND(NOT(ISBLANK($C26)),ISBLANK(N26))</formula>
    </cfRule>
  </conditionalFormatting>
  <conditionalFormatting sqref="M26">
    <cfRule type="expression" dxfId="361" priority="9" stopIfTrue="1">
      <formula>AND(NOT(ISBLANK($C26)),ISBLANK(M26))</formula>
    </cfRule>
  </conditionalFormatting>
  <conditionalFormatting sqref="B15">
    <cfRule type="expression" dxfId="360" priority="7" stopIfTrue="1">
      <formula>AND(NOT(ISBLANK(C15)),ISBLANK(B15))</formula>
    </cfRule>
  </conditionalFormatting>
  <conditionalFormatting sqref="B14">
    <cfRule type="expression" dxfId="359" priority="6" stopIfTrue="1">
      <formula>AND(NOT(ISBLANK(C14)),ISBLANK(B14))</formula>
    </cfRule>
  </conditionalFormatting>
  <conditionalFormatting sqref="B16">
    <cfRule type="expression" dxfId="358" priority="5" stopIfTrue="1">
      <formula>AND(NOT(ISBLANK(C16)),ISBLANK(B16))</formula>
    </cfRule>
  </conditionalFormatting>
  <conditionalFormatting sqref="B18">
    <cfRule type="expression" dxfId="357" priority="4" stopIfTrue="1">
      <formula>AND(NOT(ISBLANK(C18)),ISBLANK(B18))</formula>
    </cfRule>
  </conditionalFormatting>
  <conditionalFormatting sqref="B19:B28">
    <cfRule type="expression" dxfId="356" priority="3" stopIfTrue="1">
      <formula>AND(NOT(ISBLANK(C19)),ISBLANK(B19))</formula>
    </cfRule>
  </conditionalFormatting>
  <conditionalFormatting sqref="K13">
    <cfRule type="expression" priority="1" stopIfTrue="1">
      <formula>AND(SUM(#REF!)&gt;0,NOT(ISBLANK(K13)))</formula>
    </cfRule>
    <cfRule type="expression" dxfId="355" priority="2" stopIfTrue="1">
      <formula>SUM(#REF!)&gt;0</formula>
    </cfRule>
  </conditionalFormatting>
  <dataValidations count="3">
    <dataValidation type="date" allowBlank="1" showInputMessage="1" showErrorMessage="1" sqref="C5" xr:uid="{C3419155-2CE3-4134-9BC6-F4503B10D6A2}">
      <formula1>NOW()-120</formula1>
      <formula2>NOW()</formula2>
    </dataValidation>
    <dataValidation type="list" allowBlank="1" showInputMessage="1" showErrorMessage="1" sqref="B1:E1" xr:uid="{E3E77900-E4ED-4726-8A21-3991F494313B}">
      <formula1>"BARCLAYCARD,CORPORATE CARD"</formula1>
    </dataValidation>
    <dataValidation type="list" allowBlank="1" showInputMessage="1" showErrorMessage="1" sqref="B11:B28" xr:uid="{304EE6E9-4FF2-463D-9D27-00C3B6E249A4}">
      <formula1>$B$32:$B$35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Z37"/>
  <sheetViews>
    <sheetView workbookViewId="0">
      <selection activeCell="B4" sqref="B4"/>
    </sheetView>
  </sheetViews>
  <sheetFormatPr defaultColWidth="11.81640625" defaultRowHeight="12.5" x14ac:dyDescent="0.25"/>
  <cols>
    <col min="1" max="1" width="11.1796875" style="212" customWidth="1"/>
    <col min="2" max="2" width="10.453125" style="212" customWidth="1"/>
    <col min="3" max="6" width="15.54296875" style="212" customWidth="1"/>
    <col min="7" max="7" width="8.453125" style="212" customWidth="1"/>
    <col min="8" max="8" width="25.26953125" style="212" customWidth="1"/>
    <col min="9" max="9" width="11.54296875" style="212" customWidth="1"/>
    <col min="10" max="10" width="3" style="212" customWidth="1"/>
    <col min="11" max="11" width="29.54296875" style="212" customWidth="1"/>
    <col min="12" max="12" width="50.54296875" style="212" customWidth="1"/>
    <col min="13" max="14" width="27.453125" style="212" customWidth="1"/>
    <col min="15" max="15" width="33.54296875" style="212" bestFit="1" customWidth="1"/>
    <col min="16" max="18" width="11.81640625" style="212" hidden="1" customWidth="1"/>
    <col min="19" max="19" width="13" style="212" customWidth="1"/>
    <col min="20" max="26" width="9.1796875" style="212" customWidth="1"/>
    <col min="27" max="16384" width="11.81640625" style="212"/>
  </cols>
  <sheetData>
    <row r="1" spans="1:26" ht="36.75" customHeight="1" x14ac:dyDescent="0.3">
      <c r="A1" s="204" t="s">
        <v>0</v>
      </c>
      <c r="B1" s="404" t="s">
        <v>1</v>
      </c>
      <c r="C1" s="405"/>
      <c r="D1" s="405"/>
      <c r="E1" s="406"/>
      <c r="F1" s="205"/>
      <c r="G1" s="206"/>
      <c r="H1" s="206"/>
      <c r="I1" s="206"/>
      <c r="J1" s="206"/>
      <c r="K1" s="206"/>
      <c r="L1" s="207"/>
      <c r="M1" s="207"/>
      <c r="N1" s="208"/>
      <c r="O1" s="209"/>
      <c r="P1" s="210"/>
      <c r="Q1" s="210"/>
      <c r="R1" s="210"/>
      <c r="S1" s="210"/>
      <c r="T1" s="211"/>
      <c r="U1" s="211"/>
      <c r="V1" s="211"/>
      <c r="W1" s="211"/>
      <c r="X1" s="211"/>
      <c r="Y1" s="211"/>
      <c r="Z1" s="211"/>
    </row>
    <row r="2" spans="1:26" ht="13.75" customHeight="1" x14ac:dyDescent="0.25">
      <c r="A2" s="213"/>
      <c r="B2" s="214"/>
      <c r="C2" s="214"/>
      <c r="D2" s="214"/>
      <c r="E2" s="214"/>
      <c r="F2" s="211"/>
      <c r="G2" s="211"/>
      <c r="H2" s="211"/>
      <c r="I2" s="211"/>
      <c r="J2" s="211"/>
      <c r="K2" s="211"/>
      <c r="L2" s="211"/>
      <c r="M2" s="211"/>
      <c r="N2" s="215"/>
      <c r="O2" s="209"/>
      <c r="P2" s="216"/>
      <c r="Q2" s="216"/>
      <c r="R2" s="216"/>
      <c r="S2" s="216"/>
      <c r="T2" s="211"/>
      <c r="U2" s="211"/>
      <c r="V2" s="211"/>
      <c r="W2" s="211"/>
      <c r="X2" s="211"/>
      <c r="Y2" s="211"/>
      <c r="Z2" s="211"/>
    </row>
    <row r="3" spans="1:26" ht="36.75" customHeight="1" x14ac:dyDescent="0.3">
      <c r="A3" s="217" t="s">
        <v>2</v>
      </c>
      <c r="B3" s="404" t="s">
        <v>122</v>
      </c>
      <c r="C3" s="405"/>
      <c r="D3" s="405"/>
      <c r="E3" s="406"/>
      <c r="F3" s="218"/>
      <c r="G3" s="219"/>
      <c r="H3" s="219"/>
      <c r="I3" s="219"/>
      <c r="J3" s="219"/>
      <c r="K3" s="219"/>
      <c r="L3" s="211"/>
      <c r="M3" s="211"/>
      <c r="N3" s="215"/>
      <c r="O3" s="209"/>
      <c r="P3" s="216"/>
      <c r="Q3" s="216"/>
      <c r="R3" s="216"/>
      <c r="S3" s="216"/>
      <c r="T3" s="211"/>
      <c r="U3" s="211"/>
      <c r="V3" s="211"/>
      <c r="W3" s="211"/>
      <c r="X3" s="211"/>
      <c r="Y3" s="211"/>
      <c r="Z3" s="211"/>
    </row>
    <row r="4" spans="1:26" ht="13.75" customHeight="1" x14ac:dyDescent="0.25">
      <c r="A4" s="213"/>
      <c r="B4" s="214"/>
      <c r="C4" s="214"/>
      <c r="D4" s="214"/>
      <c r="E4" s="214"/>
      <c r="F4" s="211"/>
      <c r="G4" s="211"/>
      <c r="H4" s="211"/>
      <c r="I4" s="211"/>
      <c r="J4" s="211"/>
      <c r="K4" s="211"/>
      <c r="L4" s="211"/>
      <c r="M4" s="211"/>
      <c r="N4" s="215"/>
      <c r="O4" s="209"/>
      <c r="P4" s="216"/>
      <c r="Q4" s="216"/>
      <c r="R4" s="216"/>
      <c r="S4" s="216"/>
      <c r="T4" s="211"/>
      <c r="U4" s="211"/>
      <c r="V4" s="211"/>
      <c r="W4" s="211"/>
      <c r="X4" s="211"/>
      <c r="Y4" s="211"/>
      <c r="Z4" s="211"/>
    </row>
    <row r="5" spans="1:26" ht="36" customHeight="1" x14ac:dyDescent="0.3">
      <c r="A5" s="220" t="s">
        <v>3</v>
      </c>
      <c r="B5" s="221" t="s">
        <v>4</v>
      </c>
      <c r="C5" s="435">
        <v>44816</v>
      </c>
      <c r="D5" s="221" t="s">
        <v>5</v>
      </c>
      <c r="E5" s="435">
        <v>44845</v>
      </c>
      <c r="F5" s="218"/>
      <c r="G5" s="222"/>
      <c r="H5" s="436"/>
      <c r="I5" s="211"/>
      <c r="J5" s="211"/>
      <c r="K5" s="211"/>
      <c r="L5" s="211"/>
      <c r="M5" s="211"/>
      <c r="N5" s="215"/>
      <c r="O5" s="209"/>
      <c r="P5" s="216"/>
      <c r="Q5" s="216"/>
      <c r="R5" s="216"/>
      <c r="S5" s="216"/>
      <c r="T5" s="211"/>
      <c r="U5" s="211"/>
      <c r="V5" s="211"/>
      <c r="W5" s="211"/>
      <c r="X5" s="211"/>
      <c r="Y5" s="211"/>
      <c r="Z5" s="211"/>
    </row>
    <row r="6" spans="1:26" ht="13.75" customHeight="1" x14ac:dyDescent="0.25">
      <c r="A6" s="223"/>
      <c r="B6" s="224"/>
      <c r="C6" s="224"/>
      <c r="D6" s="224"/>
      <c r="E6" s="224"/>
      <c r="F6" s="211"/>
      <c r="G6" s="211"/>
      <c r="H6" s="211"/>
      <c r="I6" s="211"/>
      <c r="J6" s="211"/>
      <c r="K6" s="211"/>
      <c r="L6" s="211"/>
      <c r="M6" s="211"/>
      <c r="N6" s="215"/>
      <c r="O6" s="209"/>
      <c r="P6" s="216"/>
      <c r="Q6" s="216"/>
      <c r="R6" s="216"/>
      <c r="S6" s="216"/>
      <c r="T6" s="211"/>
      <c r="U6" s="211"/>
      <c r="V6" s="211"/>
      <c r="W6" s="211"/>
      <c r="X6" s="211"/>
      <c r="Y6" s="211"/>
      <c r="Z6" s="211"/>
    </row>
    <row r="7" spans="1:26" ht="13.75" customHeight="1" x14ac:dyDescent="0.25">
      <c r="A7" s="225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7"/>
      <c r="O7" s="228"/>
      <c r="P7" s="216"/>
      <c r="Q7" s="216"/>
      <c r="R7" s="216"/>
      <c r="S7" s="216"/>
      <c r="T7" s="211"/>
      <c r="U7" s="211"/>
      <c r="V7" s="211"/>
      <c r="W7" s="211"/>
      <c r="X7" s="211"/>
      <c r="Y7" s="211"/>
      <c r="Z7" s="211"/>
    </row>
    <row r="8" spans="1:26" ht="13.75" customHeight="1" x14ac:dyDescent="0.3">
      <c r="A8" s="229" t="s">
        <v>6</v>
      </c>
      <c r="B8" s="230" t="s">
        <v>7</v>
      </c>
      <c r="C8" s="230" t="s">
        <v>8</v>
      </c>
      <c r="D8" s="230" t="s">
        <v>7</v>
      </c>
      <c r="E8" s="230" t="s">
        <v>9</v>
      </c>
      <c r="F8" s="230" t="s">
        <v>10</v>
      </c>
      <c r="G8" s="407" t="s">
        <v>11</v>
      </c>
      <c r="H8" s="408"/>
      <c r="I8" s="408"/>
      <c r="J8" s="409"/>
      <c r="K8" s="230" t="s">
        <v>12</v>
      </c>
      <c r="L8" s="230" t="s">
        <v>13</v>
      </c>
      <c r="M8" s="231" t="s">
        <v>14</v>
      </c>
      <c r="N8" s="232" t="s">
        <v>15</v>
      </c>
      <c r="O8" s="233" t="s">
        <v>118</v>
      </c>
      <c r="P8" s="234"/>
      <c r="Q8" s="235"/>
      <c r="R8" s="235"/>
      <c r="S8" s="235"/>
      <c r="T8" s="236"/>
      <c r="U8" s="236"/>
      <c r="V8" s="236"/>
      <c r="W8" s="236"/>
      <c r="X8" s="236"/>
      <c r="Y8" s="236"/>
      <c r="Z8" s="236"/>
    </row>
    <row r="9" spans="1:26" ht="13.75" customHeight="1" x14ac:dyDescent="0.3">
      <c r="A9" s="237" t="s">
        <v>16</v>
      </c>
      <c r="B9" s="238" t="s">
        <v>17</v>
      </c>
      <c r="C9" s="238" t="s">
        <v>18</v>
      </c>
      <c r="D9" s="238" t="s">
        <v>18</v>
      </c>
      <c r="E9" s="238" t="s">
        <v>19</v>
      </c>
      <c r="F9" s="238" t="s">
        <v>18</v>
      </c>
      <c r="G9" s="410"/>
      <c r="H9" s="411"/>
      <c r="I9" s="411"/>
      <c r="J9" s="412"/>
      <c r="K9" s="238" t="s">
        <v>20</v>
      </c>
      <c r="L9" s="238" t="s">
        <v>21</v>
      </c>
      <c r="M9" s="239"/>
      <c r="N9" s="240" t="s">
        <v>22</v>
      </c>
      <c r="O9" s="241"/>
      <c r="P9" s="234"/>
      <c r="Q9" s="235"/>
      <c r="R9" s="235"/>
      <c r="S9" s="235"/>
      <c r="T9" s="236"/>
      <c r="U9" s="236"/>
      <c r="V9" s="236"/>
      <c r="W9" s="236"/>
      <c r="X9" s="236"/>
      <c r="Y9" s="236"/>
      <c r="Z9" s="236"/>
    </row>
    <row r="10" spans="1:26" ht="13.5" customHeight="1" x14ac:dyDescent="0.3">
      <c r="A10" s="242" t="s">
        <v>23</v>
      </c>
      <c r="B10" s="243" t="s">
        <v>24</v>
      </c>
      <c r="C10" s="243" t="s">
        <v>25</v>
      </c>
      <c r="D10" s="243" t="s">
        <v>25</v>
      </c>
      <c r="E10" s="243" t="s">
        <v>25</v>
      </c>
      <c r="F10" s="243" t="s">
        <v>25</v>
      </c>
      <c r="G10" s="244" t="s">
        <v>26</v>
      </c>
      <c r="H10" s="244" t="s">
        <v>27</v>
      </c>
      <c r="I10" s="244" t="s">
        <v>28</v>
      </c>
      <c r="J10" s="245"/>
      <c r="K10" s="246" t="s">
        <v>29</v>
      </c>
      <c r="L10" s="247"/>
      <c r="M10" s="247"/>
      <c r="N10" s="248"/>
      <c r="O10" s="249"/>
      <c r="P10" s="250"/>
      <c r="Q10" s="216"/>
      <c r="R10" s="216"/>
      <c r="S10" s="216"/>
      <c r="T10" s="211"/>
      <c r="U10" s="211"/>
      <c r="V10" s="211"/>
      <c r="W10" s="211"/>
      <c r="X10" s="211"/>
      <c r="Y10" s="211"/>
      <c r="Z10" s="211"/>
    </row>
    <row r="11" spans="1:26" ht="45.65" customHeight="1" x14ac:dyDescent="0.35">
      <c r="A11" s="437">
        <v>44831</v>
      </c>
      <c r="B11" s="251" t="s">
        <v>31</v>
      </c>
      <c r="C11" s="252">
        <v>700</v>
      </c>
      <c r="D11" s="253">
        <v>0</v>
      </c>
      <c r="E11" s="252">
        <v>0</v>
      </c>
      <c r="F11" s="254">
        <v>700</v>
      </c>
      <c r="G11" s="255">
        <v>112</v>
      </c>
      <c r="H11" s="438">
        <v>4207</v>
      </c>
      <c r="I11" s="251" t="s">
        <v>119</v>
      </c>
      <c r="J11" s="256"/>
      <c r="K11" s="259" t="s">
        <v>120</v>
      </c>
      <c r="L11" s="259" t="s">
        <v>121</v>
      </c>
      <c r="M11" s="260" t="s">
        <v>98</v>
      </c>
      <c r="N11" s="257" t="s">
        <v>99</v>
      </c>
      <c r="O11" s="261"/>
      <c r="P11" s="250"/>
      <c r="Q11" s="216"/>
      <c r="R11" s="216"/>
      <c r="S11" s="258"/>
      <c r="T11" s="262"/>
      <c r="U11" s="262"/>
      <c r="V11" s="211"/>
      <c r="W11" s="211"/>
      <c r="X11" s="211"/>
      <c r="Y11" s="211"/>
      <c r="Z11" s="211"/>
    </row>
    <row r="12" spans="1:26" ht="20.149999999999999" customHeight="1" x14ac:dyDescent="0.35">
      <c r="A12" s="267">
        <v>44834</v>
      </c>
      <c r="B12" s="263" t="s">
        <v>31</v>
      </c>
      <c r="C12" s="252">
        <v>97.09</v>
      </c>
      <c r="D12" s="265"/>
      <c r="E12" s="252">
        <v>0</v>
      </c>
      <c r="F12" s="268">
        <v>97.09</v>
      </c>
      <c r="G12" s="255">
        <v>103</v>
      </c>
      <c r="H12" s="255">
        <v>4020</v>
      </c>
      <c r="I12" s="255"/>
      <c r="J12" s="256"/>
      <c r="K12" s="259" t="s">
        <v>221</v>
      </c>
      <c r="L12" s="260" t="s">
        <v>222</v>
      </c>
      <c r="M12" s="260" t="s">
        <v>223</v>
      </c>
      <c r="N12" s="266" t="s">
        <v>224</v>
      </c>
      <c r="O12" s="261"/>
      <c r="P12" s="216"/>
      <c r="Q12" s="216"/>
      <c r="R12" s="216"/>
      <c r="S12" s="258"/>
      <c r="T12" s="211"/>
      <c r="U12" s="211"/>
      <c r="V12" s="211"/>
      <c r="W12" s="211"/>
      <c r="X12" s="211"/>
      <c r="Y12" s="211"/>
      <c r="Z12" s="211"/>
    </row>
    <row r="13" spans="1:26" ht="20.149999999999999" customHeight="1" x14ac:dyDescent="0.35">
      <c r="A13" s="267">
        <v>44834</v>
      </c>
      <c r="B13" s="263" t="s">
        <v>31</v>
      </c>
      <c r="C13" s="252">
        <v>166.98</v>
      </c>
      <c r="D13" s="265"/>
      <c r="E13" s="252">
        <v>0</v>
      </c>
      <c r="F13" s="268">
        <v>166.98</v>
      </c>
      <c r="G13" s="255">
        <v>112</v>
      </c>
      <c r="H13" s="264" t="s">
        <v>225</v>
      </c>
      <c r="I13" s="265" t="s">
        <v>119</v>
      </c>
      <c r="J13" s="256"/>
      <c r="K13" s="259" t="s">
        <v>120</v>
      </c>
      <c r="L13" s="260" t="s">
        <v>121</v>
      </c>
      <c r="M13" s="260" t="s">
        <v>98</v>
      </c>
      <c r="N13" s="266" t="s">
        <v>99</v>
      </c>
      <c r="O13" s="269"/>
      <c r="P13" s="216"/>
      <c r="Q13" s="216"/>
      <c r="R13" s="216"/>
      <c r="S13" s="258"/>
      <c r="T13" s="211"/>
      <c r="U13" s="211"/>
      <c r="V13" s="211"/>
      <c r="W13" s="211"/>
      <c r="X13" s="211"/>
      <c r="Y13" s="211"/>
      <c r="Z13" s="211"/>
    </row>
    <row r="14" spans="1:26" ht="20.149999999999999" customHeight="1" x14ac:dyDescent="0.35">
      <c r="A14" s="267">
        <v>44844</v>
      </c>
      <c r="B14" s="263" t="s">
        <v>31</v>
      </c>
      <c r="C14" s="252">
        <v>700</v>
      </c>
      <c r="D14" s="265"/>
      <c r="E14" s="252">
        <v>0</v>
      </c>
      <c r="F14" s="268">
        <v>700</v>
      </c>
      <c r="G14" s="264" t="s">
        <v>226</v>
      </c>
      <c r="H14" s="264" t="s">
        <v>225</v>
      </c>
      <c r="I14" s="265" t="s">
        <v>119</v>
      </c>
      <c r="J14" s="256"/>
      <c r="K14" s="259" t="s">
        <v>120</v>
      </c>
      <c r="L14" s="260" t="s">
        <v>121</v>
      </c>
      <c r="M14" s="260" t="s">
        <v>98</v>
      </c>
      <c r="N14" s="260" t="s">
        <v>99</v>
      </c>
      <c r="O14" s="269"/>
      <c r="P14" s="216"/>
      <c r="Q14" s="216"/>
      <c r="R14" s="216"/>
      <c r="S14" s="258"/>
      <c r="T14" s="211"/>
      <c r="U14" s="211"/>
      <c r="V14" s="211"/>
      <c r="W14" s="211"/>
      <c r="X14" s="211"/>
      <c r="Y14" s="211"/>
      <c r="Z14" s="211"/>
    </row>
    <row r="15" spans="1:26" ht="20.149999999999999" customHeight="1" x14ac:dyDescent="0.35">
      <c r="A15" s="270"/>
      <c r="B15" s="263"/>
      <c r="C15" s="252"/>
      <c r="D15" s="265"/>
      <c r="E15" s="252"/>
      <c r="F15" s="265" t="s">
        <v>119</v>
      </c>
      <c r="G15" s="265" t="s">
        <v>119</v>
      </c>
      <c r="H15" s="265" t="s">
        <v>119</v>
      </c>
      <c r="I15" s="265" t="s">
        <v>119</v>
      </c>
      <c r="J15" s="256"/>
      <c r="K15" s="259"/>
      <c r="L15" s="260"/>
      <c r="M15" s="260"/>
      <c r="N15" s="260"/>
      <c r="O15" s="269"/>
      <c r="P15" s="216"/>
      <c r="Q15" s="216"/>
      <c r="R15" s="216"/>
      <c r="S15" s="258"/>
      <c r="T15" s="211"/>
      <c r="U15" s="211"/>
      <c r="V15" s="211"/>
      <c r="W15" s="211"/>
      <c r="X15" s="211"/>
      <c r="Y15" s="211"/>
      <c r="Z15" s="211"/>
    </row>
    <row r="16" spans="1:26" ht="20.149999999999999" customHeight="1" x14ac:dyDescent="0.35">
      <c r="A16" s="270"/>
      <c r="B16" s="263"/>
      <c r="C16" s="252"/>
      <c r="D16" s="265"/>
      <c r="E16" s="252"/>
      <c r="F16" s="265" t="s">
        <v>119</v>
      </c>
      <c r="G16" s="265" t="s">
        <v>119</v>
      </c>
      <c r="H16" s="265" t="s">
        <v>119</v>
      </c>
      <c r="I16" s="265" t="s">
        <v>119</v>
      </c>
      <c r="J16" s="256" t="s">
        <v>39</v>
      </c>
      <c r="K16" s="259"/>
      <c r="L16" s="260"/>
      <c r="M16" s="260"/>
      <c r="N16" s="260"/>
      <c r="O16" s="269"/>
      <c r="P16" s="216"/>
      <c r="Q16" s="216"/>
      <c r="R16" s="216"/>
      <c r="S16" s="258"/>
      <c r="T16" s="211"/>
      <c r="U16" s="211"/>
      <c r="V16" s="211"/>
      <c r="W16" s="211"/>
      <c r="X16" s="211"/>
      <c r="Y16" s="211"/>
      <c r="Z16" s="211"/>
    </row>
    <row r="17" spans="1:26" ht="20.149999999999999" customHeight="1" x14ac:dyDescent="0.35">
      <c r="A17" s="270"/>
      <c r="B17" s="263"/>
      <c r="C17" s="252"/>
      <c r="D17" s="265"/>
      <c r="E17" s="252"/>
      <c r="F17" s="265" t="s">
        <v>119</v>
      </c>
      <c r="G17" s="265" t="s">
        <v>119</v>
      </c>
      <c r="H17" s="261"/>
      <c r="I17" s="265" t="s">
        <v>119</v>
      </c>
      <c r="J17" s="256" t="s">
        <v>39</v>
      </c>
      <c r="K17" s="259"/>
      <c r="L17" s="260"/>
      <c r="M17" s="260"/>
      <c r="N17" s="260"/>
      <c r="O17" s="269"/>
      <c r="P17" s="216"/>
      <c r="Q17" s="216"/>
      <c r="R17" s="216"/>
      <c r="S17" s="258"/>
      <c r="T17" s="211"/>
      <c r="U17" s="211"/>
      <c r="V17" s="211"/>
      <c r="W17" s="211"/>
      <c r="X17" s="211"/>
      <c r="Y17" s="211"/>
      <c r="Z17" s="211"/>
    </row>
    <row r="18" spans="1:26" ht="20.149999999999999" customHeight="1" x14ac:dyDescent="0.35">
      <c r="A18" s="270"/>
      <c r="B18" s="263"/>
      <c r="C18" s="252"/>
      <c r="D18" s="265"/>
      <c r="E18" s="252"/>
      <c r="F18" s="265" t="s">
        <v>119</v>
      </c>
      <c r="G18" s="265" t="s">
        <v>119</v>
      </c>
      <c r="H18" s="265" t="s">
        <v>119</v>
      </c>
      <c r="I18" s="265" t="s">
        <v>119</v>
      </c>
      <c r="J18" s="256" t="s">
        <v>39</v>
      </c>
      <c r="K18" s="259"/>
      <c r="L18" s="260"/>
      <c r="M18" s="260"/>
      <c r="N18" s="260"/>
      <c r="O18" s="269"/>
      <c r="P18" s="216"/>
      <c r="Q18" s="216"/>
      <c r="R18" s="216"/>
      <c r="S18" s="258"/>
      <c r="T18" s="211"/>
      <c r="U18" s="211"/>
      <c r="V18" s="211"/>
      <c r="W18" s="211"/>
      <c r="X18" s="211"/>
      <c r="Y18" s="211"/>
      <c r="Z18" s="211"/>
    </row>
    <row r="19" spans="1:26" ht="20.149999999999999" customHeight="1" x14ac:dyDescent="0.35">
      <c r="A19" s="270"/>
      <c r="B19" s="263"/>
      <c r="C19" s="252"/>
      <c r="D19" s="265"/>
      <c r="E19" s="252"/>
      <c r="F19" s="265" t="s">
        <v>119</v>
      </c>
      <c r="G19" s="265" t="s">
        <v>119</v>
      </c>
      <c r="H19" s="265" t="s">
        <v>119</v>
      </c>
      <c r="I19" s="265" t="s">
        <v>119</v>
      </c>
      <c r="J19" s="256" t="s">
        <v>39</v>
      </c>
      <c r="K19" s="259"/>
      <c r="L19" s="260"/>
      <c r="M19" s="260"/>
      <c r="N19" s="260"/>
      <c r="O19" s="269"/>
      <c r="P19" s="216"/>
      <c r="Q19" s="216"/>
      <c r="R19" s="216"/>
      <c r="S19" s="258"/>
      <c r="T19" s="211"/>
      <c r="U19" s="211"/>
      <c r="V19" s="211"/>
      <c r="W19" s="211"/>
      <c r="X19" s="211"/>
      <c r="Y19" s="211"/>
      <c r="Z19" s="211"/>
    </row>
    <row r="20" spans="1:26" ht="20.149999999999999" customHeight="1" x14ac:dyDescent="0.35">
      <c r="A20" s="270"/>
      <c r="B20" s="263"/>
      <c r="C20" s="252"/>
      <c r="D20" s="265"/>
      <c r="E20" s="252"/>
      <c r="F20" s="265" t="s">
        <v>119</v>
      </c>
      <c r="G20" s="265" t="s">
        <v>119</v>
      </c>
      <c r="H20" s="265" t="s">
        <v>119</v>
      </c>
      <c r="I20" s="265" t="s">
        <v>119</v>
      </c>
      <c r="J20" s="256" t="s">
        <v>39</v>
      </c>
      <c r="K20" s="259"/>
      <c r="L20" s="260"/>
      <c r="M20" s="260"/>
      <c r="N20" s="260"/>
      <c r="O20" s="269"/>
      <c r="P20" s="216"/>
      <c r="Q20" s="216"/>
      <c r="R20" s="216"/>
      <c r="S20" s="258"/>
      <c r="T20" s="211"/>
      <c r="U20" s="211"/>
      <c r="V20" s="211"/>
      <c r="W20" s="211"/>
      <c r="X20" s="211"/>
      <c r="Y20" s="211"/>
      <c r="Z20" s="211"/>
    </row>
    <row r="21" spans="1:26" ht="20.149999999999999" customHeight="1" x14ac:dyDescent="0.35">
      <c r="A21" s="270"/>
      <c r="B21" s="263"/>
      <c r="C21" s="252"/>
      <c r="D21" s="265"/>
      <c r="E21" s="252"/>
      <c r="F21" s="265" t="s">
        <v>119</v>
      </c>
      <c r="G21" s="265" t="s">
        <v>119</v>
      </c>
      <c r="H21" s="265" t="s">
        <v>119</v>
      </c>
      <c r="I21" s="265" t="s">
        <v>119</v>
      </c>
      <c r="J21" s="256" t="s">
        <v>39</v>
      </c>
      <c r="K21" s="259"/>
      <c r="L21" s="260"/>
      <c r="M21" s="260"/>
      <c r="N21" s="260"/>
      <c r="O21" s="269"/>
      <c r="P21" s="216"/>
      <c r="Q21" s="216"/>
      <c r="R21" s="216"/>
      <c r="S21" s="258"/>
      <c r="T21" s="211"/>
      <c r="U21" s="211"/>
      <c r="V21" s="211"/>
      <c r="W21" s="211"/>
      <c r="X21" s="211"/>
      <c r="Y21" s="211"/>
      <c r="Z21" s="211"/>
    </row>
    <row r="22" spans="1:26" ht="20.149999999999999" customHeight="1" x14ac:dyDescent="0.35">
      <c r="A22" s="270"/>
      <c r="B22" s="263"/>
      <c r="C22" s="252"/>
      <c r="D22" s="265"/>
      <c r="E22" s="252"/>
      <c r="F22" s="265" t="s">
        <v>119</v>
      </c>
      <c r="G22" s="265" t="s">
        <v>119</v>
      </c>
      <c r="H22" s="265" t="s">
        <v>119</v>
      </c>
      <c r="I22" s="265" t="s">
        <v>119</v>
      </c>
      <c r="J22" s="256" t="s">
        <v>39</v>
      </c>
      <c r="K22" s="259"/>
      <c r="L22" s="260"/>
      <c r="M22" s="260"/>
      <c r="N22" s="260"/>
      <c r="O22" s="269"/>
      <c r="P22" s="216"/>
      <c r="Q22" s="216"/>
      <c r="R22" s="216"/>
      <c r="S22" s="258"/>
      <c r="T22" s="211"/>
      <c r="U22" s="211"/>
      <c r="V22" s="211"/>
      <c r="W22" s="211"/>
      <c r="X22" s="211"/>
      <c r="Y22" s="211"/>
      <c r="Z22" s="211"/>
    </row>
    <row r="23" spans="1:26" ht="20.149999999999999" customHeight="1" x14ac:dyDescent="0.35">
      <c r="A23" s="270"/>
      <c r="B23" s="263"/>
      <c r="C23" s="252"/>
      <c r="D23" s="265"/>
      <c r="E23" s="252"/>
      <c r="F23" s="265" t="s">
        <v>119</v>
      </c>
      <c r="G23" s="265" t="s">
        <v>119</v>
      </c>
      <c r="H23" s="265" t="s">
        <v>119</v>
      </c>
      <c r="I23" s="265" t="s">
        <v>119</v>
      </c>
      <c r="J23" s="256" t="s">
        <v>39</v>
      </c>
      <c r="K23" s="259"/>
      <c r="L23" s="260"/>
      <c r="M23" s="260"/>
      <c r="N23" s="260"/>
      <c r="O23" s="269"/>
      <c r="P23" s="216"/>
      <c r="Q23" s="216"/>
      <c r="R23" s="216"/>
      <c r="S23" s="258"/>
      <c r="T23" s="211"/>
      <c r="U23" s="211"/>
      <c r="V23" s="211"/>
      <c r="W23" s="211"/>
      <c r="X23" s="211"/>
      <c r="Y23" s="211"/>
      <c r="Z23" s="211"/>
    </row>
    <row r="24" spans="1:26" ht="20.149999999999999" customHeight="1" thickBot="1" x14ac:dyDescent="0.4">
      <c r="A24" s="439"/>
      <c r="B24" s="440"/>
      <c r="C24" s="441"/>
      <c r="D24" s="442"/>
      <c r="E24" s="441"/>
      <c r="F24" s="442" t="s">
        <v>119</v>
      </c>
      <c r="G24" s="265" t="s">
        <v>119</v>
      </c>
      <c r="H24" s="265" t="s">
        <v>119</v>
      </c>
      <c r="I24" s="265" t="s">
        <v>119</v>
      </c>
      <c r="J24" s="256" t="s">
        <v>39</v>
      </c>
      <c r="K24" s="259"/>
      <c r="L24" s="260"/>
      <c r="M24" s="260"/>
      <c r="N24" s="260"/>
      <c r="O24" s="269"/>
      <c r="P24" s="216"/>
      <c r="Q24" s="216"/>
      <c r="R24" s="216"/>
      <c r="S24" s="258"/>
      <c r="T24" s="211"/>
      <c r="U24" s="211"/>
      <c r="V24" s="211"/>
      <c r="W24" s="211"/>
      <c r="X24" s="211"/>
      <c r="Y24" s="211"/>
      <c r="Z24" s="211"/>
    </row>
    <row r="25" spans="1:26" ht="20.149999999999999" customHeight="1" thickBot="1" x14ac:dyDescent="0.4">
      <c r="A25" s="445" t="s">
        <v>34</v>
      </c>
      <c r="B25" s="446"/>
      <c r="C25" s="271">
        <v>1664.07</v>
      </c>
      <c r="D25" s="271">
        <v>0</v>
      </c>
      <c r="E25" s="271"/>
      <c r="F25" s="443">
        <v>1664.07</v>
      </c>
      <c r="G25" s="444"/>
      <c r="H25" s="272"/>
      <c r="I25" s="272"/>
      <c r="J25" s="273"/>
      <c r="K25" s="273"/>
      <c r="L25" s="274"/>
      <c r="M25" s="274"/>
      <c r="N25" s="260"/>
      <c r="O25" s="269"/>
      <c r="P25" s="216"/>
      <c r="Q25" s="216"/>
      <c r="R25" s="216"/>
      <c r="S25" s="258"/>
      <c r="T25" s="211"/>
      <c r="U25" s="211"/>
      <c r="V25" s="211"/>
      <c r="W25" s="211"/>
      <c r="X25" s="211"/>
      <c r="Y25" s="211"/>
      <c r="Z25" s="211"/>
    </row>
    <row r="26" spans="1:26" ht="20.149999999999999" customHeight="1" x14ac:dyDescent="0.35">
      <c r="A26" s="206"/>
      <c r="B26" s="275"/>
      <c r="C26" s="275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60"/>
      <c r="O26" s="269"/>
      <c r="P26" s="216"/>
      <c r="Q26" s="216"/>
      <c r="R26" s="216"/>
      <c r="S26" s="258"/>
      <c r="T26" s="211"/>
      <c r="U26" s="211"/>
      <c r="V26" s="211"/>
      <c r="W26" s="211"/>
      <c r="X26" s="211"/>
      <c r="Y26" s="211"/>
      <c r="Z26" s="211"/>
    </row>
    <row r="27" spans="1:26" ht="20.149999999999999" customHeight="1" thickBot="1" x14ac:dyDescent="0.35">
      <c r="A27" s="276"/>
      <c r="B27" s="407" t="s">
        <v>35</v>
      </c>
      <c r="C27" s="409"/>
      <c r="D27" s="269"/>
      <c r="E27" s="211"/>
      <c r="F27" s="211"/>
      <c r="G27" s="211"/>
      <c r="H27" s="211"/>
      <c r="I27" s="211"/>
      <c r="J27" s="211"/>
      <c r="K27" s="211"/>
      <c r="L27" s="211"/>
      <c r="M27" s="211"/>
      <c r="N27" s="277"/>
      <c r="O27" s="209"/>
      <c r="P27" s="216"/>
      <c r="Q27" s="216"/>
      <c r="R27" s="216"/>
      <c r="S27" s="216"/>
      <c r="T27" s="211"/>
      <c r="U27" s="211"/>
      <c r="V27" s="211"/>
      <c r="W27" s="211"/>
      <c r="X27" s="211"/>
      <c r="Y27" s="211"/>
      <c r="Z27" s="211"/>
    </row>
    <row r="28" spans="1:26" ht="14.15" customHeight="1" x14ac:dyDescent="0.25">
      <c r="A28" s="276"/>
      <c r="B28" s="278" t="s">
        <v>36</v>
      </c>
      <c r="C28" s="279" t="s">
        <v>37</v>
      </c>
      <c r="D28" s="269"/>
      <c r="E28" s="211"/>
      <c r="F28" s="280"/>
      <c r="G28" s="211"/>
      <c r="H28" s="211"/>
      <c r="I28" s="211"/>
      <c r="J28" s="211"/>
      <c r="K28" s="211"/>
      <c r="L28" s="211"/>
      <c r="M28" s="211"/>
      <c r="N28" s="206"/>
      <c r="O28" s="211"/>
      <c r="P28" s="216"/>
      <c r="Q28" s="216"/>
      <c r="R28" s="216"/>
      <c r="S28" s="216"/>
      <c r="T28" s="211"/>
      <c r="U28" s="211"/>
      <c r="V28" s="211"/>
      <c r="W28" s="211"/>
      <c r="X28" s="211"/>
      <c r="Y28" s="211"/>
      <c r="Z28" s="211"/>
    </row>
    <row r="29" spans="1:26" ht="13.75" customHeight="1" x14ac:dyDescent="0.25">
      <c r="A29" s="276"/>
      <c r="B29" s="278" t="s">
        <v>31</v>
      </c>
      <c r="C29" s="279" t="s">
        <v>38</v>
      </c>
      <c r="D29" s="269"/>
      <c r="E29" s="211"/>
      <c r="F29" s="280">
        <v>1664.07</v>
      </c>
      <c r="G29" s="211"/>
      <c r="H29" s="211"/>
      <c r="I29" s="211"/>
      <c r="J29" s="211"/>
      <c r="K29" s="211"/>
      <c r="L29" s="211"/>
      <c r="M29" s="211"/>
      <c r="N29" s="211"/>
      <c r="O29" s="211"/>
      <c r="P29" s="216"/>
      <c r="Q29" s="216"/>
      <c r="R29" s="216"/>
      <c r="S29" s="216"/>
      <c r="T29" s="211"/>
      <c r="U29" s="211"/>
      <c r="V29" s="211"/>
      <c r="W29" s="211"/>
      <c r="X29" s="211"/>
      <c r="Y29" s="211"/>
      <c r="Z29" s="211"/>
    </row>
    <row r="30" spans="1:26" ht="13.75" customHeight="1" x14ac:dyDescent="0.25">
      <c r="A30" s="276"/>
      <c r="B30" s="278" t="s">
        <v>39</v>
      </c>
      <c r="C30" s="279" t="s">
        <v>40</v>
      </c>
      <c r="D30" s="269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6"/>
      <c r="Q30" s="216"/>
      <c r="R30" s="216"/>
      <c r="S30" s="216"/>
      <c r="T30" s="211"/>
      <c r="U30" s="211"/>
      <c r="V30" s="211"/>
      <c r="W30" s="211"/>
      <c r="X30" s="211"/>
      <c r="Y30" s="211"/>
      <c r="Z30" s="211"/>
    </row>
    <row r="31" spans="1:26" ht="13.75" customHeight="1" x14ac:dyDescent="0.25">
      <c r="A31" s="276"/>
      <c r="B31" s="281" t="s">
        <v>33</v>
      </c>
      <c r="C31" s="282" t="s">
        <v>41</v>
      </c>
      <c r="D31" s="269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6"/>
      <c r="Q31" s="216"/>
      <c r="R31" s="216"/>
      <c r="S31" s="216"/>
      <c r="T31" s="211"/>
      <c r="U31" s="211"/>
      <c r="V31" s="211"/>
      <c r="W31" s="211"/>
      <c r="X31" s="211"/>
      <c r="Y31" s="211"/>
      <c r="Z31" s="211"/>
    </row>
    <row r="32" spans="1:26" ht="13.75" customHeight="1" x14ac:dyDescent="0.25">
      <c r="N32" s="211"/>
      <c r="O32" s="211"/>
      <c r="P32" s="216"/>
      <c r="Q32" s="216"/>
      <c r="R32" s="216"/>
      <c r="S32" s="216"/>
      <c r="T32" s="211"/>
      <c r="U32" s="211"/>
      <c r="V32" s="211"/>
      <c r="W32" s="211"/>
      <c r="X32" s="211"/>
      <c r="Y32" s="211"/>
      <c r="Z32" s="211"/>
    </row>
    <row r="33" spans="14:26" ht="13.75" customHeight="1" x14ac:dyDescent="0.25">
      <c r="N33" s="211"/>
      <c r="O33" s="211"/>
      <c r="P33" s="283"/>
      <c r="Q33" s="283"/>
      <c r="R33" s="283"/>
      <c r="S33" s="283"/>
      <c r="T33" s="211"/>
      <c r="U33" s="211"/>
      <c r="V33" s="211"/>
      <c r="W33" s="211"/>
      <c r="X33" s="211"/>
      <c r="Y33" s="211"/>
      <c r="Z33" s="211"/>
    </row>
    <row r="34" spans="14:26" ht="13.5" customHeight="1" x14ac:dyDescent="0.25"/>
    <row r="35" spans="14:26" ht="13.5" customHeight="1" x14ac:dyDescent="0.25"/>
    <row r="36" spans="14:26" ht="13.5" customHeight="1" x14ac:dyDescent="0.25"/>
    <row r="37" spans="14:26" ht="13.5" customHeight="1" x14ac:dyDescent="0.25"/>
  </sheetData>
  <conditionalFormatting sqref="C5 E5">
    <cfRule type="expression" dxfId="105" priority="2" stopIfTrue="1">
      <formula>ISBLANK(C5)</formula>
    </cfRule>
  </conditionalFormatting>
  <conditionalFormatting sqref="A11">
    <cfRule type="expression" dxfId="104" priority="1" stopIfTrue="1">
      <formula>ISBLANK(A11)</formula>
    </cfRule>
  </conditionalFormatting>
  <dataValidations count="1">
    <dataValidation type="date" allowBlank="1" showInputMessage="1" showErrorMessage="1" sqref="C5 E5 A11" xr:uid="{00000000-0002-0000-0700-000000000000}">
      <formula1>NOW()-120</formula1>
      <formula2>NOW()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5DEF-77D3-4A3D-A2AB-090FF4E7266B}">
  <sheetPr>
    <tabColor theme="0"/>
  </sheetPr>
  <dimension ref="A1:Z38"/>
  <sheetViews>
    <sheetView workbookViewId="0">
      <selection activeCell="B3" sqref="B3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84" t="s">
        <v>0</v>
      </c>
      <c r="B1" s="336" t="s">
        <v>1</v>
      </c>
      <c r="C1" s="396"/>
      <c r="D1" s="396"/>
      <c r="E1" s="397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36.75" customHeight="1" x14ac:dyDescent="0.3">
      <c r="A3" s="64" t="s">
        <v>2</v>
      </c>
      <c r="B3" s="336" t="s">
        <v>129</v>
      </c>
      <c r="C3" s="396"/>
      <c r="D3" s="396"/>
      <c r="E3" s="397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36" customHeight="1" x14ac:dyDescent="0.3">
      <c r="A5" s="285" t="s">
        <v>3</v>
      </c>
      <c r="B5" s="286" t="s">
        <v>4</v>
      </c>
      <c r="C5" s="287">
        <v>44816</v>
      </c>
      <c r="D5" s="286" t="s">
        <v>5</v>
      </c>
      <c r="E5" s="287">
        <v>44845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393" t="s">
        <v>11</v>
      </c>
      <c r="H8" s="398"/>
      <c r="I8" s="398"/>
      <c r="J8" s="394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399"/>
      <c r="H9" s="400"/>
      <c r="I9" s="400"/>
      <c r="J9" s="401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20.149999999999999" customHeight="1" x14ac:dyDescent="0.35">
      <c r="A12" s="377">
        <v>44832</v>
      </c>
      <c r="B12" s="378" t="s">
        <v>39</v>
      </c>
      <c r="C12" s="379">
        <v>115.96</v>
      </c>
      <c r="D12" s="380">
        <v>19.329999999999998</v>
      </c>
      <c r="E12" s="379"/>
      <c r="F12" s="380">
        <v>96.63</v>
      </c>
      <c r="G12" s="381">
        <v>260</v>
      </c>
      <c r="H12" s="381">
        <v>4014</v>
      </c>
      <c r="I12" s="381"/>
      <c r="J12" s="294" t="s">
        <v>39</v>
      </c>
      <c r="K12" s="294" t="s">
        <v>128</v>
      </c>
      <c r="L12" s="295" t="s">
        <v>227</v>
      </c>
      <c r="M12" s="295" t="s">
        <v>115</v>
      </c>
      <c r="N12" s="295" t="s">
        <v>119</v>
      </c>
    </row>
    <row r="13" spans="1:26" ht="20.149999999999999" customHeight="1" x14ac:dyDescent="0.35">
      <c r="A13" s="377"/>
      <c r="B13" s="378"/>
      <c r="C13" s="379"/>
      <c r="D13" s="380"/>
      <c r="E13" s="379"/>
      <c r="F13" s="380"/>
      <c r="G13" s="381"/>
      <c r="H13" s="381"/>
      <c r="I13" s="381"/>
      <c r="J13" s="294" t="s">
        <v>39</v>
      </c>
      <c r="K13" s="294"/>
      <c r="L13" s="295"/>
      <c r="M13" s="295"/>
      <c r="N13" s="295" t="s">
        <v>119</v>
      </c>
    </row>
    <row r="14" spans="1:26" ht="20.149999999999999" customHeight="1" x14ac:dyDescent="0.35">
      <c r="A14" s="377"/>
      <c r="B14" s="378"/>
      <c r="C14" s="379"/>
      <c r="D14" s="380"/>
      <c r="E14" s="379"/>
      <c r="F14" s="380"/>
      <c r="G14" s="381"/>
      <c r="H14" s="381"/>
      <c r="I14" s="381"/>
      <c r="J14" s="294" t="s">
        <v>39</v>
      </c>
      <c r="K14" s="294"/>
      <c r="L14" s="382"/>
      <c r="M14" s="295"/>
      <c r="N14" s="295" t="s">
        <v>119</v>
      </c>
    </row>
    <row r="15" spans="1:26" ht="20.149999999999999" customHeight="1" x14ac:dyDescent="0.35">
      <c r="A15" s="377"/>
      <c r="B15" s="378"/>
      <c r="C15" s="379"/>
      <c r="D15" s="380"/>
      <c r="E15" s="379"/>
      <c r="F15" s="380"/>
      <c r="G15" s="381"/>
      <c r="H15" s="381"/>
      <c r="I15" s="381"/>
      <c r="J15" s="294" t="s">
        <v>39</v>
      </c>
      <c r="K15" s="294"/>
      <c r="L15" s="295"/>
      <c r="M15" s="295"/>
      <c r="N15" s="295" t="s">
        <v>119</v>
      </c>
    </row>
    <row r="16" spans="1:26" ht="20.149999999999999" customHeight="1" x14ac:dyDescent="0.35">
      <c r="A16" s="377"/>
      <c r="B16" s="378"/>
      <c r="C16" s="379"/>
      <c r="D16" s="380"/>
      <c r="E16" s="379"/>
      <c r="F16" s="380"/>
      <c r="G16" s="381"/>
      <c r="H16" s="381"/>
      <c r="I16" s="381"/>
      <c r="J16" s="294" t="s">
        <v>39</v>
      </c>
      <c r="K16" s="294"/>
      <c r="L16" s="295"/>
      <c r="M16" s="295"/>
      <c r="N16" s="295" t="s">
        <v>119</v>
      </c>
    </row>
    <row r="17" spans="1:14" ht="20.149999999999999" customHeight="1" x14ac:dyDescent="0.35">
      <c r="A17" s="377"/>
      <c r="B17" s="378"/>
      <c r="C17" s="379"/>
      <c r="D17" s="380"/>
      <c r="E17" s="379"/>
      <c r="F17" s="380"/>
      <c r="G17" s="381"/>
      <c r="H17" s="381"/>
      <c r="I17" s="381"/>
      <c r="J17" s="294" t="s">
        <v>39</v>
      </c>
      <c r="K17" s="294"/>
      <c r="L17" s="295"/>
      <c r="M17" s="295"/>
      <c r="N17" s="295" t="s">
        <v>119</v>
      </c>
    </row>
    <row r="18" spans="1:14" ht="20.149999999999999" customHeight="1" x14ac:dyDescent="0.35">
      <c r="A18" s="377"/>
      <c r="B18" s="378"/>
      <c r="C18" s="379"/>
      <c r="D18" s="380"/>
      <c r="E18" s="379"/>
      <c r="F18" s="380"/>
      <c r="G18" s="381"/>
      <c r="H18" s="381"/>
      <c r="I18" s="381"/>
      <c r="J18" s="294" t="s">
        <v>39</v>
      </c>
      <c r="K18" s="294"/>
      <c r="L18" s="295"/>
      <c r="M18" s="383"/>
      <c r="N18" s="295" t="s">
        <v>119</v>
      </c>
    </row>
    <row r="19" spans="1:14" ht="20.149999999999999" customHeight="1" x14ac:dyDescent="0.35">
      <c r="A19" s="377"/>
      <c r="B19" s="378"/>
      <c r="C19" s="379"/>
      <c r="D19" s="380"/>
      <c r="E19" s="379"/>
      <c r="F19" s="380"/>
      <c r="G19" s="381"/>
      <c r="H19" s="381"/>
      <c r="I19" s="381"/>
      <c r="J19" s="294" t="s">
        <v>39</v>
      </c>
      <c r="K19" s="294"/>
      <c r="L19" s="295"/>
      <c r="M19" s="295"/>
      <c r="N19" s="295"/>
    </row>
    <row r="20" spans="1:14" ht="20.149999999999999" customHeight="1" x14ac:dyDescent="0.35">
      <c r="A20" s="377"/>
      <c r="B20" s="378"/>
      <c r="C20" s="379"/>
      <c r="D20" s="380"/>
      <c r="E20" s="379"/>
      <c r="F20" s="380"/>
      <c r="G20" s="381"/>
      <c r="H20" s="381"/>
      <c r="I20" s="381"/>
      <c r="J20" s="294" t="s">
        <v>39</v>
      </c>
      <c r="K20" s="294"/>
      <c r="L20" s="295"/>
      <c r="M20" s="295"/>
      <c r="N20" s="295"/>
    </row>
    <row r="21" spans="1:14" ht="20.149999999999999" customHeight="1" x14ac:dyDescent="0.35">
      <c r="A21" s="377"/>
      <c r="B21" s="378"/>
      <c r="C21" s="379"/>
      <c r="D21" s="380"/>
      <c r="E21" s="379"/>
      <c r="F21" s="380"/>
      <c r="G21" s="381"/>
      <c r="H21" s="381"/>
      <c r="I21" s="381"/>
      <c r="J21" s="294" t="s">
        <v>39</v>
      </c>
      <c r="K21" s="294"/>
      <c r="L21" s="295"/>
      <c r="M21" s="295"/>
      <c r="N21" s="295"/>
    </row>
    <row r="22" spans="1:14" ht="20.149999999999999" customHeight="1" x14ac:dyDescent="0.35">
      <c r="A22" s="377"/>
      <c r="B22" s="378"/>
      <c r="C22" s="379"/>
      <c r="D22" s="380"/>
      <c r="E22" s="379"/>
      <c r="F22" s="380"/>
      <c r="G22" s="381"/>
      <c r="H22" s="381"/>
      <c r="I22" s="381"/>
      <c r="J22" s="294" t="s">
        <v>39</v>
      </c>
      <c r="K22" s="294"/>
      <c r="L22" s="295"/>
      <c r="M22" s="295"/>
      <c r="N22" s="295"/>
    </row>
    <row r="23" spans="1:14" ht="20.149999999999999" customHeight="1" x14ac:dyDescent="0.35">
      <c r="A23" s="377"/>
      <c r="B23" s="378"/>
      <c r="C23" s="379"/>
      <c r="D23" s="380"/>
      <c r="E23" s="384"/>
      <c r="F23" s="380"/>
      <c r="G23" s="381"/>
      <c r="H23" s="381"/>
      <c r="I23" s="381"/>
      <c r="J23" s="294" t="s">
        <v>39</v>
      </c>
      <c r="K23" s="294"/>
      <c r="L23" s="295"/>
      <c r="M23" s="295"/>
      <c r="N23" s="295"/>
    </row>
    <row r="24" spans="1:14" ht="20.149999999999999" customHeight="1" x14ac:dyDescent="0.35">
      <c r="A24" s="377"/>
      <c r="B24" s="378"/>
      <c r="C24" s="379"/>
      <c r="D24" s="380"/>
      <c r="E24" s="379"/>
      <c r="F24" s="380"/>
      <c r="G24" s="381"/>
      <c r="H24" s="381"/>
      <c r="I24" s="381"/>
      <c r="J24" s="294" t="s">
        <v>39</v>
      </c>
      <c r="K24" s="294"/>
      <c r="L24" s="295"/>
      <c r="M24" s="295"/>
      <c r="N24" s="295"/>
    </row>
    <row r="25" spans="1:14" ht="20.149999999999999" customHeight="1" x14ac:dyDescent="0.35">
      <c r="A25" s="377"/>
      <c r="B25" s="378"/>
      <c r="C25" s="379"/>
      <c r="D25" s="380"/>
      <c r="E25" s="379"/>
      <c r="F25" s="380"/>
      <c r="G25" s="381"/>
      <c r="H25" s="381"/>
      <c r="I25" s="381"/>
      <c r="J25" s="294" t="s">
        <v>39</v>
      </c>
      <c r="K25" s="294"/>
      <c r="L25" s="295"/>
      <c r="M25" s="295"/>
      <c r="N25" s="295"/>
    </row>
    <row r="26" spans="1:14" ht="20.149999999999999" customHeight="1" x14ac:dyDescent="0.35">
      <c r="A26" s="377"/>
      <c r="B26" s="378"/>
      <c r="C26" s="379"/>
      <c r="D26" s="380"/>
      <c r="E26" s="379"/>
      <c r="F26" s="380"/>
      <c r="G26" s="381"/>
      <c r="H26" s="381"/>
      <c r="I26" s="381"/>
      <c r="J26" s="294" t="s">
        <v>39</v>
      </c>
      <c r="K26" s="294"/>
      <c r="L26" s="295"/>
      <c r="M26" s="295"/>
      <c r="N26" s="295"/>
    </row>
    <row r="27" spans="1:14" ht="20.149999999999999" customHeight="1" x14ac:dyDescent="0.35">
      <c r="A27" s="377"/>
      <c r="B27" s="378"/>
      <c r="C27" s="379"/>
      <c r="D27" s="380"/>
      <c r="E27" s="379"/>
      <c r="F27" s="380"/>
      <c r="G27" s="381"/>
      <c r="H27" s="381"/>
      <c r="I27" s="381"/>
      <c r="J27" s="294" t="s">
        <v>39</v>
      </c>
      <c r="K27" s="294"/>
      <c r="L27" s="295"/>
      <c r="M27" s="295"/>
      <c r="N27" s="295"/>
    </row>
    <row r="28" spans="1:14" ht="20.149999999999999" customHeight="1" x14ac:dyDescent="0.35">
      <c r="A28" s="377"/>
      <c r="B28" s="378"/>
      <c r="C28" s="379"/>
      <c r="D28" s="380"/>
      <c r="E28" s="379"/>
      <c r="F28" s="380"/>
      <c r="G28" s="381"/>
      <c r="H28" s="381"/>
      <c r="I28" s="381"/>
      <c r="J28" s="294" t="s">
        <v>39</v>
      </c>
      <c r="K28" s="294"/>
      <c r="L28" s="295"/>
      <c r="M28" s="295"/>
      <c r="N28" s="295"/>
    </row>
    <row r="29" spans="1:14" ht="20.149999999999999" customHeight="1" x14ac:dyDescent="0.35">
      <c r="A29" s="377"/>
      <c r="B29" s="378"/>
      <c r="C29" s="379"/>
      <c r="D29" s="380"/>
      <c r="E29" s="379"/>
      <c r="F29" s="380"/>
      <c r="G29" s="381"/>
      <c r="H29" s="381"/>
      <c r="I29" s="381"/>
      <c r="J29" s="294" t="s">
        <v>39</v>
      </c>
      <c r="K29" s="294"/>
      <c r="L29" s="295"/>
      <c r="M29" s="295"/>
      <c r="N29" s="295"/>
    </row>
    <row r="30" spans="1:14" ht="20.149999999999999" customHeight="1" x14ac:dyDescent="0.35">
      <c r="A30" s="377"/>
      <c r="B30" s="378"/>
      <c r="C30" s="379"/>
      <c r="D30" s="380"/>
      <c r="E30" s="379"/>
      <c r="F30" s="380"/>
      <c r="G30" s="381"/>
      <c r="H30" s="381"/>
      <c r="I30" s="381"/>
      <c r="J30" s="294" t="s">
        <v>39</v>
      </c>
      <c r="K30" s="294"/>
      <c r="L30" s="295"/>
      <c r="M30" s="295"/>
      <c r="N30" s="295"/>
    </row>
    <row r="31" spans="1:14" ht="20.149999999999999" customHeight="1" thickBot="1" x14ac:dyDescent="0.4">
      <c r="A31" s="385"/>
      <c r="B31" s="378"/>
      <c r="C31" s="379"/>
      <c r="D31" s="386"/>
      <c r="E31" s="379"/>
      <c r="F31" s="380" t="s">
        <v>119</v>
      </c>
      <c r="G31" s="381" t="s">
        <v>119</v>
      </c>
      <c r="H31" s="381" t="s">
        <v>119</v>
      </c>
      <c r="I31" s="381" t="s">
        <v>119</v>
      </c>
      <c r="J31" s="294" t="s">
        <v>39</v>
      </c>
      <c r="K31" s="294"/>
      <c r="L31" s="295"/>
      <c r="M31" s="295"/>
      <c r="N31" s="295"/>
    </row>
    <row r="32" spans="1:14" ht="20.149999999999999" customHeight="1" thickBot="1" x14ac:dyDescent="0.4">
      <c r="A32" s="413" t="s">
        <v>34</v>
      </c>
      <c r="B32" s="414"/>
      <c r="C32" s="387">
        <v>115.96</v>
      </c>
      <c r="D32" s="387">
        <v>19.329999999999998</v>
      </c>
      <c r="E32" s="387"/>
      <c r="F32" s="387">
        <v>96.63</v>
      </c>
      <c r="G32" s="388"/>
      <c r="H32" s="388"/>
      <c r="I32" s="388"/>
      <c r="J32" s="389"/>
      <c r="K32" s="389"/>
      <c r="L32" s="390"/>
      <c r="M32" s="391"/>
      <c r="N32" s="392"/>
    </row>
    <row r="34" spans="2:3" ht="13" x14ac:dyDescent="0.3">
      <c r="B34" s="393" t="s">
        <v>35</v>
      </c>
      <c r="C34" s="394"/>
    </row>
    <row r="35" spans="2:3" x14ac:dyDescent="0.25">
      <c r="B35" s="90" t="s">
        <v>36</v>
      </c>
      <c r="C35" s="91" t="s">
        <v>37</v>
      </c>
    </row>
    <row r="36" spans="2:3" x14ac:dyDescent="0.25">
      <c r="B36" s="90" t="s">
        <v>31</v>
      </c>
      <c r="C36" s="91" t="s">
        <v>38</v>
      </c>
    </row>
    <row r="37" spans="2:3" x14ac:dyDescent="0.25">
      <c r="B37" s="90" t="s">
        <v>39</v>
      </c>
      <c r="C37" s="91" t="s">
        <v>40</v>
      </c>
    </row>
    <row r="38" spans="2:3" x14ac:dyDescent="0.25">
      <c r="B38" s="78" t="s">
        <v>33</v>
      </c>
      <c r="C38" s="92" t="s">
        <v>41</v>
      </c>
    </row>
  </sheetData>
  <conditionalFormatting sqref="J12:K31">
    <cfRule type="expression" priority="3" stopIfTrue="1">
      <formula>AND(SUM($P12:$T12)&gt;0,NOT(ISBLANK(J12)))</formula>
    </cfRule>
    <cfRule type="expression" dxfId="103" priority="4" stopIfTrue="1">
      <formula>SUM($P12:$T12)&gt;0</formula>
    </cfRule>
  </conditionalFormatting>
  <conditionalFormatting sqref="E5 C12:C31 C5 B1:E1 B3:E3">
    <cfRule type="expression" dxfId="102" priority="5" stopIfTrue="1">
      <formula>ISBLANK(B1)</formula>
    </cfRule>
  </conditionalFormatting>
  <conditionalFormatting sqref="L12:N12 L19:N31 L15:N17 M14:N14">
    <cfRule type="expression" dxfId="101" priority="6" stopIfTrue="1">
      <formula>AND(NOT(ISBLANK($C12)),ISBLANK(L12))</formula>
    </cfRule>
  </conditionalFormatting>
  <conditionalFormatting sqref="B12:B31">
    <cfRule type="expression" dxfId="100" priority="7" stopIfTrue="1">
      <formula>AND(NOT(ISBLANK(C12)),ISBLANK(B12))</formula>
    </cfRule>
  </conditionalFormatting>
  <conditionalFormatting sqref="A12:A31">
    <cfRule type="expression" dxfId="99" priority="8" stopIfTrue="1">
      <formula>AND(NOT(ISBLANK(C12)),ISBLANK(A12))</formula>
    </cfRule>
  </conditionalFormatting>
  <conditionalFormatting sqref="E12:E21 E24:E31">
    <cfRule type="expression" dxfId="98" priority="9" stopIfTrue="1">
      <formula>AND(NOT(ISBLANK(C12)),ISBLANK(E12),B12="S")</formula>
    </cfRule>
  </conditionalFormatting>
  <conditionalFormatting sqref="M13:N13">
    <cfRule type="expression" dxfId="97" priority="10" stopIfTrue="1">
      <formula>AND(NOT(ISBLANK($C18)),ISBLANK(M13))</formula>
    </cfRule>
  </conditionalFormatting>
  <conditionalFormatting sqref="N18">
    <cfRule type="expression" dxfId="96" priority="2" stopIfTrue="1">
      <formula>AND(NOT(ISBLANK($C18)),ISBLANK(N18))</formula>
    </cfRule>
  </conditionalFormatting>
  <conditionalFormatting sqref="L18">
    <cfRule type="expression" dxfId="95" priority="1" stopIfTrue="1">
      <formula>AND(NOT(ISBLANK($C18)),ISBLANK(L18))</formula>
    </cfRule>
  </conditionalFormatting>
  <conditionalFormatting sqref="E22">
    <cfRule type="expression" dxfId="94" priority="11" stopIfTrue="1">
      <formula>AND(NOT(ISBLANK(C23)),ISBLANK(E22),B23="S")</formula>
    </cfRule>
  </conditionalFormatting>
  <conditionalFormatting sqref="L13">
    <cfRule type="expression" dxfId="93" priority="12" stopIfTrue="1">
      <formula>AND(NOT(ISBLANK($C14)),ISBLANK(L13))</formula>
    </cfRule>
  </conditionalFormatting>
  <dataValidations count="4">
    <dataValidation type="list" allowBlank="1" showInputMessage="1" showErrorMessage="1" sqref="B1:E1" xr:uid="{A1D3914D-DCC0-4B2D-A418-817BB4403E30}">
      <formula1>"BARCLAYCARD,CORPORATE CARD"</formula1>
    </dataValidation>
    <dataValidation type="date" allowBlank="1" showInputMessage="1" showErrorMessage="1" sqref="E5" xr:uid="{0B289C2C-572C-4A36-B418-90ACD9BD822D}">
      <formula1>C5+1</formula1>
      <formula2>NOW()</formula2>
    </dataValidation>
    <dataValidation type="date" allowBlank="1" showInputMessage="1" showErrorMessage="1" sqref="C5" xr:uid="{E4E9DAE3-938E-426B-88CF-188414BDFC02}">
      <formula1>NOW()-120</formula1>
      <formula2>NOW()</formula2>
    </dataValidation>
    <dataValidation type="list" allowBlank="1" showInputMessage="1" showErrorMessage="1" sqref="B12:B31" xr:uid="{99681612-8A02-407D-A3FD-5C10D0FE4D20}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54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style="106" bestFit="1" customWidth="1"/>
    <col min="2" max="2" width="10.453125" style="106" customWidth="1"/>
    <col min="3" max="3" width="23.26953125" style="106" customWidth="1"/>
    <col min="4" max="6" width="15.7265625" style="106" customWidth="1"/>
    <col min="7" max="7" width="8.453125" style="106" customWidth="1"/>
    <col min="8" max="8" width="9" style="106" customWidth="1"/>
    <col min="9" max="9" width="11.7265625" style="106" bestFit="1" customWidth="1"/>
    <col min="10" max="10" width="29.7265625" style="106" customWidth="1"/>
    <col min="11" max="11" width="50.7265625" style="106" customWidth="1"/>
    <col min="12" max="12" width="32.1796875" style="106" bestFit="1" customWidth="1"/>
    <col min="13" max="13" width="27.453125" style="106" customWidth="1"/>
    <col min="14" max="14" width="9.1796875" style="106"/>
    <col min="15" max="18" width="0" style="106" hidden="1" customWidth="1" outlineLevel="1"/>
    <col min="19" max="19" width="9.1796875" style="106" collapsed="1"/>
    <col min="20" max="16384" width="9.1796875" style="106"/>
  </cols>
  <sheetData>
    <row r="1" spans="1:25" ht="36.75" customHeight="1" x14ac:dyDescent="0.3">
      <c r="A1" s="340" t="s">
        <v>0</v>
      </c>
      <c r="B1" s="447" t="s">
        <v>1</v>
      </c>
      <c r="C1" s="417"/>
      <c r="D1" s="417"/>
      <c r="E1" s="418"/>
      <c r="F1" s="115"/>
      <c r="G1" s="115"/>
      <c r="H1" s="115"/>
      <c r="I1" s="115"/>
      <c r="J1" s="115"/>
      <c r="K1" s="116"/>
      <c r="L1" s="116"/>
      <c r="M1" s="117"/>
    </row>
    <row r="2" spans="1:25" x14ac:dyDescent="0.25">
      <c r="A2" s="118"/>
      <c r="M2" s="119"/>
    </row>
    <row r="3" spans="1:25" ht="36.75" customHeight="1" x14ac:dyDescent="0.3">
      <c r="A3" s="120" t="s">
        <v>2</v>
      </c>
      <c r="B3" s="447" t="s">
        <v>95</v>
      </c>
      <c r="C3" s="417"/>
      <c r="D3" s="417"/>
      <c r="E3" s="418"/>
      <c r="F3" s="113"/>
      <c r="G3" s="113"/>
      <c r="H3" s="113"/>
      <c r="I3" s="113"/>
      <c r="J3" s="113"/>
      <c r="M3" s="119"/>
    </row>
    <row r="4" spans="1:25" x14ac:dyDescent="0.25">
      <c r="A4" s="118"/>
      <c r="M4" s="119"/>
    </row>
    <row r="5" spans="1:25" ht="36" customHeight="1" x14ac:dyDescent="0.3">
      <c r="A5" s="341" t="s">
        <v>3</v>
      </c>
      <c r="B5" s="342" t="s">
        <v>4</v>
      </c>
      <c r="C5" s="343">
        <v>44816</v>
      </c>
      <c r="D5" s="342" t="s">
        <v>5</v>
      </c>
      <c r="E5" s="344">
        <v>44845</v>
      </c>
      <c r="F5" s="113"/>
      <c r="G5" s="121"/>
      <c r="H5" s="112"/>
      <c r="I5" s="112"/>
      <c r="J5" s="112"/>
      <c r="M5" s="119"/>
    </row>
    <row r="6" spans="1:25" x14ac:dyDescent="0.25">
      <c r="A6" s="118"/>
      <c r="M6" s="119"/>
    </row>
    <row r="7" spans="1:25" x14ac:dyDescent="0.25">
      <c r="A7" s="118"/>
      <c r="M7" s="119"/>
    </row>
    <row r="8" spans="1:25" ht="13" x14ac:dyDescent="0.3">
      <c r="A8" s="416" t="s">
        <v>6</v>
      </c>
      <c r="B8" s="345" t="s">
        <v>7</v>
      </c>
      <c r="C8" s="345" t="s">
        <v>8</v>
      </c>
      <c r="D8" s="345" t="s">
        <v>7</v>
      </c>
      <c r="E8" s="345" t="s">
        <v>9</v>
      </c>
      <c r="F8" s="345" t="s">
        <v>10</v>
      </c>
      <c r="G8" s="415" t="s">
        <v>11</v>
      </c>
      <c r="H8" s="419"/>
      <c r="I8" s="419"/>
      <c r="J8" s="345" t="s">
        <v>12</v>
      </c>
      <c r="K8" s="345" t="s">
        <v>13</v>
      </c>
      <c r="L8" s="346" t="s">
        <v>14</v>
      </c>
      <c r="M8" s="346" t="s">
        <v>15</v>
      </c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</row>
    <row r="9" spans="1:25" ht="13" x14ac:dyDescent="0.3">
      <c r="A9" s="94" t="s">
        <v>16</v>
      </c>
      <c r="B9" s="95" t="s">
        <v>17</v>
      </c>
      <c r="C9" s="95" t="s">
        <v>18</v>
      </c>
      <c r="D9" s="95" t="s">
        <v>18</v>
      </c>
      <c r="E9" s="95" t="s">
        <v>19</v>
      </c>
      <c r="F9" s="95" t="s">
        <v>18</v>
      </c>
      <c r="G9" s="420"/>
      <c r="H9" s="421"/>
      <c r="I9" s="421"/>
      <c r="J9" s="95" t="s">
        <v>20</v>
      </c>
      <c r="K9" s="95" t="s">
        <v>21</v>
      </c>
      <c r="L9" s="96"/>
      <c r="M9" s="97" t="s">
        <v>22</v>
      </c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</row>
    <row r="10" spans="1:25" ht="13" x14ac:dyDescent="0.3">
      <c r="A10" s="98" t="s">
        <v>23</v>
      </c>
      <c r="B10" s="99" t="s">
        <v>24</v>
      </c>
      <c r="C10" s="99" t="s">
        <v>25</v>
      </c>
      <c r="D10" s="99" t="s">
        <v>25</v>
      </c>
      <c r="E10" s="99" t="s">
        <v>25</v>
      </c>
      <c r="F10" s="99" t="s">
        <v>25</v>
      </c>
      <c r="G10" s="100" t="s">
        <v>26</v>
      </c>
      <c r="H10" s="100" t="s">
        <v>27</v>
      </c>
      <c r="I10" s="122" t="s">
        <v>28</v>
      </c>
      <c r="J10" s="101" t="s">
        <v>29</v>
      </c>
      <c r="K10" s="102"/>
      <c r="L10" s="103"/>
      <c r="M10" s="104"/>
    </row>
    <row r="11" spans="1:25" ht="0.75" customHeight="1" x14ac:dyDescent="0.25">
      <c r="A11" s="105"/>
      <c r="B11" s="99"/>
      <c r="C11" s="99"/>
      <c r="D11" s="99"/>
      <c r="E11" s="99"/>
      <c r="F11" s="99"/>
      <c r="G11" s="123"/>
      <c r="H11" s="123"/>
      <c r="I11" s="123"/>
      <c r="J11" s="100" t="s">
        <v>30</v>
      </c>
      <c r="K11" s="102"/>
      <c r="L11" s="103"/>
      <c r="M11" s="103"/>
    </row>
    <row r="12" spans="1:25" ht="15.5" x14ac:dyDescent="0.35">
      <c r="A12" s="114">
        <v>44816</v>
      </c>
      <c r="B12" s="347" t="s">
        <v>33</v>
      </c>
      <c r="C12" s="348">
        <v>408</v>
      </c>
      <c r="D12" s="348"/>
      <c r="E12" s="349"/>
      <c r="F12" s="348">
        <v>408</v>
      </c>
      <c r="G12" s="350">
        <v>110</v>
      </c>
      <c r="H12" s="301">
        <v>4310</v>
      </c>
      <c r="I12" s="124"/>
      <c r="J12" s="351" t="s">
        <v>95</v>
      </c>
      <c r="K12" s="352" t="s">
        <v>228</v>
      </c>
      <c r="L12" s="353" t="s">
        <v>229</v>
      </c>
      <c r="M12" s="353" t="s">
        <v>230</v>
      </c>
    </row>
    <row r="13" spans="1:25" ht="20.149999999999999" customHeight="1" x14ac:dyDescent="0.35">
      <c r="A13" s="114"/>
      <c r="B13" s="347"/>
      <c r="C13" s="348"/>
      <c r="D13" s="348"/>
      <c r="E13" s="349"/>
      <c r="F13" s="348"/>
      <c r="G13" s="125"/>
      <c r="H13" s="301"/>
      <c r="I13" s="126"/>
      <c r="J13" s="351"/>
      <c r="K13" s="352"/>
      <c r="L13" s="353"/>
      <c r="M13" s="354"/>
      <c r="N13" s="113"/>
    </row>
    <row r="14" spans="1:25" ht="20.149999999999999" customHeight="1" x14ac:dyDescent="0.35">
      <c r="A14" s="114"/>
      <c r="B14" s="347"/>
      <c r="C14" s="348"/>
      <c r="D14" s="348"/>
      <c r="E14" s="349"/>
      <c r="F14" s="348"/>
      <c r="G14" s="125"/>
      <c r="H14" s="301"/>
      <c r="I14" s="126"/>
      <c r="J14" s="351"/>
      <c r="K14" s="352"/>
      <c r="L14" s="353"/>
      <c r="M14" s="354"/>
      <c r="N14" s="113"/>
    </row>
    <row r="15" spans="1:25" ht="20.149999999999999" customHeight="1" x14ac:dyDescent="0.35">
      <c r="A15" s="114"/>
      <c r="B15" s="347"/>
      <c r="C15" s="348"/>
      <c r="D15" s="348"/>
      <c r="E15" s="349"/>
      <c r="F15" s="348"/>
      <c r="G15" s="125"/>
      <c r="H15" s="301"/>
      <c r="I15" s="126"/>
      <c r="J15" s="351"/>
      <c r="K15" s="352"/>
      <c r="L15" s="353"/>
      <c r="M15" s="354"/>
      <c r="N15" s="113"/>
    </row>
    <row r="16" spans="1:25" ht="20.149999999999999" customHeight="1" x14ac:dyDescent="0.35">
      <c r="A16" s="114"/>
      <c r="B16" s="347"/>
      <c r="C16" s="348"/>
      <c r="D16" s="348"/>
      <c r="E16" s="349"/>
      <c r="F16" s="348"/>
      <c r="G16" s="125"/>
      <c r="H16" s="301"/>
      <c r="I16" s="126"/>
      <c r="J16" s="351"/>
      <c r="K16" s="352"/>
      <c r="L16" s="353"/>
      <c r="M16" s="354"/>
      <c r="N16" s="112"/>
    </row>
    <row r="17" spans="1:14" ht="54.65" customHeight="1" x14ac:dyDescent="0.35">
      <c r="A17" s="114"/>
      <c r="B17" s="347"/>
      <c r="C17" s="348"/>
      <c r="D17" s="348"/>
      <c r="E17" s="349"/>
      <c r="F17" s="348"/>
      <c r="G17" s="125"/>
      <c r="H17" s="301"/>
      <c r="I17" s="126"/>
      <c r="J17" s="351"/>
      <c r="K17" s="352"/>
      <c r="L17" s="353"/>
      <c r="M17" s="354"/>
      <c r="N17" s="113"/>
    </row>
    <row r="18" spans="1:14" ht="20.149999999999999" customHeight="1" x14ac:dyDescent="0.35">
      <c r="A18" s="114"/>
      <c r="B18" s="347"/>
      <c r="C18" s="348"/>
      <c r="D18" s="348"/>
      <c r="E18" s="349"/>
      <c r="F18" s="348"/>
      <c r="G18" s="125"/>
      <c r="H18" s="301"/>
      <c r="I18" s="124"/>
      <c r="J18" s="351"/>
      <c r="K18" s="353"/>
      <c r="L18" s="353"/>
      <c r="M18" s="353"/>
      <c r="N18" s="113"/>
    </row>
    <row r="19" spans="1:14" ht="20.149999999999999" customHeight="1" x14ac:dyDescent="0.35">
      <c r="A19" s="114"/>
      <c r="B19" s="347"/>
      <c r="C19" s="348"/>
      <c r="D19" s="348"/>
      <c r="E19" s="349"/>
      <c r="F19" s="348"/>
      <c r="G19" s="125"/>
      <c r="H19" s="301"/>
      <c r="I19" s="124"/>
      <c r="J19" s="351"/>
      <c r="K19" s="353"/>
      <c r="L19" s="353"/>
      <c r="M19" s="353"/>
      <c r="N19" s="113"/>
    </row>
    <row r="20" spans="1:14" ht="15.5" x14ac:dyDescent="0.35">
      <c r="A20" s="114"/>
      <c r="B20" s="347"/>
      <c r="C20" s="348"/>
      <c r="D20" s="348"/>
      <c r="E20" s="349"/>
      <c r="F20" s="348"/>
      <c r="G20" s="125"/>
      <c r="H20" s="301"/>
      <c r="I20" s="124"/>
      <c r="J20" s="351"/>
      <c r="K20" s="353"/>
      <c r="L20" s="352"/>
      <c r="M20" s="354"/>
    </row>
    <row r="21" spans="1:14" ht="20.149999999999999" customHeight="1" x14ac:dyDescent="0.35">
      <c r="A21" s="114"/>
      <c r="B21" s="347"/>
      <c r="D21" s="348"/>
      <c r="E21" s="349"/>
      <c r="F21" s="348"/>
      <c r="G21" s="125"/>
      <c r="H21" s="301"/>
      <c r="I21" s="124"/>
      <c r="J21" s="351"/>
      <c r="K21" s="353"/>
      <c r="L21" s="353"/>
      <c r="M21" s="354"/>
    </row>
    <row r="22" spans="1:14" ht="20.149999999999999" customHeight="1" x14ac:dyDescent="0.35">
      <c r="A22" s="114"/>
      <c r="B22" s="347"/>
      <c r="C22" s="348"/>
      <c r="D22" s="348"/>
      <c r="E22" s="349"/>
      <c r="F22" s="348"/>
      <c r="G22" s="125"/>
      <c r="H22" s="301"/>
      <c r="I22" s="124"/>
      <c r="J22" s="351"/>
      <c r="K22" s="353"/>
      <c r="L22" s="353"/>
      <c r="M22" s="354"/>
      <c r="N22" s="112"/>
    </row>
    <row r="23" spans="1:14" ht="20.149999999999999" customHeight="1" x14ac:dyDescent="0.35">
      <c r="A23" s="114"/>
      <c r="B23" s="347"/>
      <c r="C23" s="348"/>
      <c r="D23" s="348"/>
      <c r="E23" s="349"/>
      <c r="F23" s="348"/>
      <c r="G23" s="125"/>
      <c r="H23" s="301"/>
      <c r="I23" s="124"/>
      <c r="J23" s="351"/>
      <c r="K23" s="353"/>
      <c r="L23" s="353"/>
      <c r="M23" s="354"/>
    </row>
    <row r="24" spans="1:14" ht="18.75" customHeight="1" x14ac:dyDescent="0.35">
      <c r="A24" s="114"/>
      <c r="B24" s="347"/>
      <c r="C24" s="348"/>
      <c r="D24" s="348"/>
      <c r="E24" s="349"/>
      <c r="F24" s="348"/>
      <c r="G24" s="125"/>
      <c r="H24" s="301"/>
      <c r="I24" s="124"/>
      <c r="J24" s="351"/>
      <c r="K24" s="353"/>
      <c r="L24" s="353"/>
      <c r="M24" s="354"/>
    </row>
    <row r="25" spans="1:14" ht="20.149999999999999" customHeight="1" x14ac:dyDescent="0.35">
      <c r="A25" s="114"/>
      <c r="B25" s="347"/>
      <c r="C25" s="348"/>
      <c r="D25" s="348"/>
      <c r="E25" s="349"/>
      <c r="F25" s="348"/>
      <c r="G25" s="125"/>
      <c r="H25" s="301"/>
      <c r="I25" s="124"/>
      <c r="J25" s="351"/>
      <c r="K25" s="353"/>
      <c r="L25" s="353"/>
      <c r="M25" s="354"/>
    </row>
    <row r="26" spans="1:14" ht="16.5" customHeight="1" x14ac:dyDescent="0.35">
      <c r="A26" s="114"/>
      <c r="B26" s="347"/>
      <c r="C26" s="348"/>
      <c r="D26" s="348"/>
      <c r="E26" s="349"/>
      <c r="F26" s="355"/>
      <c r="G26" s="125"/>
      <c r="H26" s="301"/>
      <c r="I26" s="124"/>
      <c r="J26" s="351"/>
      <c r="K26" s="353"/>
      <c r="L26" s="353"/>
      <c r="M26" s="354"/>
    </row>
    <row r="27" spans="1:14" ht="15.5" x14ac:dyDescent="0.35">
      <c r="A27" s="114"/>
      <c r="B27" s="347"/>
      <c r="C27" s="348"/>
      <c r="D27" s="348"/>
      <c r="E27" s="349"/>
      <c r="F27" s="355"/>
      <c r="G27" s="125"/>
      <c r="H27" s="301"/>
      <c r="I27" s="124"/>
      <c r="J27" s="351"/>
      <c r="K27" s="352"/>
      <c r="L27" s="353"/>
      <c r="M27" s="354"/>
    </row>
    <row r="28" spans="1:14" ht="15.5" x14ac:dyDescent="0.35">
      <c r="A28" s="114"/>
      <c r="B28" s="347"/>
      <c r="C28" s="348"/>
      <c r="D28" s="348"/>
      <c r="E28" s="349"/>
      <c r="F28" s="348"/>
      <c r="G28" s="125"/>
      <c r="H28" s="301"/>
      <c r="I28" s="124"/>
      <c r="J28" s="351"/>
      <c r="K28" s="352"/>
      <c r="L28" s="353"/>
      <c r="M28" s="354"/>
    </row>
    <row r="29" spans="1:14" ht="15.5" x14ac:dyDescent="0.35">
      <c r="A29" s="114"/>
      <c r="B29" s="347"/>
      <c r="C29" s="348"/>
      <c r="D29" s="348"/>
      <c r="E29" s="349"/>
      <c r="F29" s="355"/>
      <c r="G29" s="125"/>
      <c r="H29" s="301"/>
      <c r="I29" s="124"/>
      <c r="J29" s="351"/>
      <c r="K29" s="353"/>
      <c r="L29" s="353"/>
      <c r="M29" s="354"/>
    </row>
    <row r="30" spans="1:14" ht="20.149999999999999" customHeight="1" x14ac:dyDescent="0.35">
      <c r="A30" s="114"/>
      <c r="B30" s="347"/>
      <c r="C30" s="348"/>
      <c r="D30" s="348"/>
      <c r="E30" s="349"/>
      <c r="F30" s="355"/>
      <c r="G30" s="125"/>
      <c r="H30" s="301"/>
      <c r="I30" s="124"/>
      <c r="J30" s="351"/>
      <c r="K30" s="352"/>
      <c r="L30" s="353"/>
      <c r="M30" s="354"/>
    </row>
    <row r="31" spans="1:14" ht="20.149999999999999" customHeight="1" x14ac:dyDescent="0.35">
      <c r="A31" s="127"/>
      <c r="B31" s="356"/>
      <c r="C31" s="357"/>
      <c r="D31" s="357"/>
      <c r="E31" s="349"/>
      <c r="F31" s="355"/>
      <c r="G31" s="125"/>
      <c r="H31" s="301"/>
      <c r="I31" s="124"/>
      <c r="J31" s="351"/>
      <c r="K31" s="352"/>
      <c r="L31" s="353"/>
      <c r="M31" s="354"/>
    </row>
    <row r="32" spans="1:14" ht="20.149999999999999" customHeight="1" x14ac:dyDescent="0.35">
      <c r="A32" s="127"/>
      <c r="B32" s="356"/>
      <c r="C32" s="357"/>
      <c r="D32" s="358"/>
      <c r="E32" s="349"/>
      <c r="F32" s="355"/>
      <c r="G32" s="125"/>
      <c r="H32" s="301"/>
      <c r="I32" s="124"/>
      <c r="J32" s="351"/>
      <c r="K32" s="352"/>
      <c r="L32" s="353"/>
      <c r="M32" s="354"/>
    </row>
    <row r="33" spans="1:13" ht="20.149999999999999" customHeight="1" x14ac:dyDescent="0.35">
      <c r="A33" s="127"/>
      <c r="B33" s="356"/>
      <c r="C33" s="357"/>
      <c r="D33" s="358"/>
      <c r="E33" s="349"/>
      <c r="F33" s="355"/>
      <c r="G33" s="125"/>
      <c r="H33" s="301"/>
      <c r="I33" s="124"/>
      <c r="J33" s="351"/>
      <c r="K33" s="352"/>
      <c r="L33" s="353"/>
      <c r="M33" s="353"/>
    </row>
    <row r="34" spans="1:13" ht="20.149999999999999" customHeight="1" x14ac:dyDescent="0.35">
      <c r="A34" s="127"/>
      <c r="B34" s="356"/>
      <c r="C34" s="357"/>
      <c r="D34" s="358"/>
      <c r="E34" s="349"/>
      <c r="F34" s="355"/>
      <c r="G34" s="125"/>
      <c r="H34" s="301"/>
      <c r="I34" s="124"/>
      <c r="J34" s="351"/>
      <c r="K34" s="352"/>
      <c r="L34" s="353"/>
      <c r="M34" s="353"/>
    </row>
    <row r="35" spans="1:13" ht="20.149999999999999" customHeight="1" x14ac:dyDescent="0.35">
      <c r="A35" s="127"/>
      <c r="B35" s="356"/>
      <c r="C35" s="357"/>
      <c r="D35" s="358"/>
      <c r="E35" s="349"/>
      <c r="F35" s="355"/>
      <c r="G35" s="125"/>
      <c r="H35" s="301"/>
      <c r="I35" s="124"/>
      <c r="J35" s="351"/>
      <c r="K35" s="353"/>
      <c r="L35" s="353"/>
      <c r="M35" s="353"/>
    </row>
    <row r="36" spans="1:13" ht="20.149999999999999" customHeight="1" x14ac:dyDescent="0.35">
      <c r="A36" s="127"/>
      <c r="B36" s="356"/>
      <c r="C36" s="357"/>
      <c r="D36" s="358"/>
      <c r="E36" s="349"/>
      <c r="F36" s="355"/>
      <c r="G36" s="125"/>
      <c r="H36" s="301"/>
      <c r="I36" s="124"/>
      <c r="J36" s="351"/>
      <c r="K36" s="353"/>
      <c r="L36" s="353"/>
      <c r="M36" s="354"/>
    </row>
    <row r="37" spans="1:13" ht="20.149999999999999" customHeight="1" x14ac:dyDescent="0.35">
      <c r="A37" s="127"/>
      <c r="B37" s="356"/>
      <c r="C37" s="357"/>
      <c r="D37" s="359"/>
      <c r="E37" s="349"/>
      <c r="F37" s="355"/>
      <c r="G37" s="125"/>
      <c r="H37" s="301"/>
      <c r="I37" s="124"/>
      <c r="J37" s="351"/>
      <c r="K37" s="353"/>
      <c r="L37" s="353"/>
      <c r="M37" s="353"/>
    </row>
    <row r="38" spans="1:13" ht="20.149999999999999" customHeight="1" x14ac:dyDescent="0.35">
      <c r="A38" s="127"/>
      <c r="B38" s="356"/>
      <c r="C38" s="357"/>
      <c r="D38" s="359"/>
      <c r="E38" s="349"/>
      <c r="F38" s="355"/>
      <c r="G38" s="125"/>
      <c r="H38" s="301"/>
      <c r="I38" s="124"/>
      <c r="J38" s="351"/>
      <c r="K38" s="353"/>
      <c r="L38" s="353"/>
      <c r="M38" s="353"/>
    </row>
    <row r="39" spans="1:13" ht="20.149999999999999" customHeight="1" x14ac:dyDescent="0.35">
      <c r="A39" s="127"/>
      <c r="B39" s="356"/>
      <c r="C39" s="357"/>
      <c r="D39" s="359"/>
      <c r="E39" s="349"/>
      <c r="F39" s="355"/>
      <c r="G39" s="125"/>
      <c r="H39" s="301"/>
      <c r="I39" s="124"/>
      <c r="J39" s="351"/>
      <c r="K39" s="353"/>
      <c r="L39" s="353"/>
      <c r="M39" s="353"/>
    </row>
    <row r="40" spans="1:13" ht="20.149999999999999" customHeight="1" x14ac:dyDescent="0.35">
      <c r="A40" s="127"/>
      <c r="B40" s="356"/>
      <c r="C40" s="357"/>
      <c r="D40" s="359"/>
      <c r="E40" s="349"/>
      <c r="F40" s="355"/>
      <c r="G40" s="125"/>
      <c r="H40" s="301"/>
      <c r="I40" s="124"/>
      <c r="J40" s="351"/>
      <c r="K40" s="353"/>
      <c r="L40" s="353"/>
      <c r="M40" s="353"/>
    </row>
    <row r="41" spans="1:13" ht="20.149999999999999" customHeight="1" x14ac:dyDescent="0.35">
      <c r="A41" s="127"/>
      <c r="B41" s="356"/>
      <c r="C41" s="357"/>
      <c r="D41" s="359"/>
      <c r="E41" s="349"/>
      <c r="F41" s="355"/>
      <c r="G41" s="125"/>
      <c r="H41" s="301"/>
      <c r="I41" s="124"/>
      <c r="J41" s="351"/>
      <c r="K41" s="353"/>
      <c r="L41" s="353"/>
      <c r="M41" s="353"/>
    </row>
    <row r="42" spans="1:13" ht="20.149999999999999" customHeight="1" x14ac:dyDescent="0.35">
      <c r="A42" s="127"/>
      <c r="B42" s="356"/>
      <c r="C42" s="357"/>
      <c r="D42" s="359"/>
      <c r="E42" s="349"/>
      <c r="F42" s="355"/>
      <c r="G42" s="125"/>
      <c r="H42" s="301"/>
      <c r="I42" s="124"/>
      <c r="J42" s="351"/>
      <c r="K42" s="353"/>
      <c r="L42" s="353"/>
      <c r="M42" s="353"/>
    </row>
    <row r="43" spans="1:13" ht="20.149999999999999" customHeight="1" x14ac:dyDescent="0.35">
      <c r="A43" s="127"/>
      <c r="B43" s="356"/>
      <c r="C43" s="357"/>
      <c r="D43" s="359"/>
      <c r="E43" s="349"/>
      <c r="F43" s="355"/>
      <c r="G43" s="125"/>
      <c r="H43" s="301"/>
      <c r="I43" s="124"/>
      <c r="J43" s="351"/>
      <c r="K43" s="353"/>
      <c r="L43" s="353"/>
      <c r="M43" s="353"/>
    </row>
    <row r="44" spans="1:13" ht="20.149999999999999" customHeight="1" x14ac:dyDescent="0.35">
      <c r="A44" s="127"/>
      <c r="B44" s="356"/>
      <c r="C44" s="357"/>
      <c r="D44" s="359"/>
      <c r="E44" s="349"/>
      <c r="F44" s="355"/>
      <c r="G44" s="125"/>
      <c r="H44" s="301"/>
      <c r="I44" s="124"/>
      <c r="J44" s="351"/>
      <c r="K44" s="353"/>
      <c r="L44" s="353"/>
      <c r="M44" s="353"/>
    </row>
    <row r="45" spans="1:13" ht="20.149999999999999" customHeight="1" x14ac:dyDescent="0.35">
      <c r="A45" s="127"/>
      <c r="B45" s="356"/>
      <c r="C45" s="357"/>
      <c r="D45" s="359"/>
      <c r="E45" s="349"/>
      <c r="F45" s="355"/>
      <c r="G45" s="125"/>
      <c r="H45" s="301"/>
      <c r="I45" s="124"/>
      <c r="J45" s="351"/>
      <c r="K45" s="353"/>
      <c r="L45" s="353"/>
      <c r="M45" s="353"/>
    </row>
    <row r="46" spans="1:13" ht="20.149999999999999" customHeight="1" thickBot="1" x14ac:dyDescent="0.4">
      <c r="A46" s="128"/>
      <c r="B46" s="356"/>
      <c r="C46" s="357"/>
      <c r="D46" s="129"/>
      <c r="E46" s="349"/>
      <c r="F46" s="355"/>
      <c r="G46" s="125"/>
      <c r="H46" s="301"/>
      <c r="I46" s="124"/>
      <c r="J46" s="351"/>
      <c r="K46" s="353"/>
      <c r="L46" s="353"/>
      <c r="M46" s="353"/>
    </row>
    <row r="47" spans="1:13" ht="20.149999999999999" customHeight="1" thickBot="1" x14ac:dyDescent="0.35">
      <c r="A47" s="422" t="s">
        <v>34</v>
      </c>
      <c r="B47" s="423"/>
      <c r="C47" s="107">
        <v>408</v>
      </c>
      <c r="D47" s="107">
        <v>0</v>
      </c>
      <c r="E47" s="107"/>
      <c r="F47" s="130">
        <v>408</v>
      </c>
      <c r="G47" s="131"/>
      <c r="H47" s="108"/>
      <c r="I47" s="132"/>
      <c r="J47" s="133"/>
      <c r="K47" s="109"/>
      <c r="L47" s="110"/>
      <c r="M47" s="111"/>
    </row>
    <row r="49" spans="2:7" ht="13" x14ac:dyDescent="0.3">
      <c r="B49" s="415" t="s">
        <v>35</v>
      </c>
      <c r="C49" s="416"/>
    </row>
    <row r="50" spans="2:7" x14ac:dyDescent="0.25">
      <c r="B50" s="134" t="s">
        <v>36</v>
      </c>
      <c r="C50" s="135" t="s">
        <v>37</v>
      </c>
      <c r="E50" s="137"/>
    </row>
    <row r="51" spans="2:7" x14ac:dyDescent="0.25">
      <c r="B51" s="134" t="s">
        <v>31</v>
      </c>
      <c r="C51" s="135" t="s">
        <v>38</v>
      </c>
    </row>
    <row r="52" spans="2:7" x14ac:dyDescent="0.25">
      <c r="B52" s="134" t="s">
        <v>39</v>
      </c>
      <c r="C52" s="135" t="s">
        <v>40</v>
      </c>
      <c r="E52" s="137"/>
      <c r="F52" s="137">
        <v>408</v>
      </c>
    </row>
    <row r="53" spans="2:7" x14ac:dyDescent="0.25">
      <c r="B53" s="103" t="s">
        <v>33</v>
      </c>
      <c r="C53" s="136" t="s">
        <v>41</v>
      </c>
    </row>
    <row r="54" spans="2:7" x14ac:dyDescent="0.25">
      <c r="G54" s="137"/>
    </row>
  </sheetData>
  <conditionalFormatting sqref="B1:E1 B3:E3 F12:F13 C12:C13 C22:C46 C18:C20 F18:F25">
    <cfRule type="expression" dxfId="92" priority="65" stopIfTrue="1">
      <formula>ISBLANK(B1)</formula>
    </cfRule>
  </conditionalFormatting>
  <conditionalFormatting sqref="K12:L12 K35:M35 K27:L27 K37:M46 K22:L24 K18:L20">
    <cfRule type="expression" dxfId="91" priority="66" stopIfTrue="1">
      <formula>AND(NOT(ISBLANK($C12)),ISBLANK(K12))</formula>
    </cfRule>
  </conditionalFormatting>
  <conditionalFormatting sqref="B12 B22:B46">
    <cfRule type="expression" dxfId="90" priority="67" stopIfTrue="1">
      <formula>AND(NOT(ISBLANK(C12)),ISBLANK(B12))</formula>
    </cfRule>
  </conditionalFormatting>
  <conditionalFormatting sqref="A12 A24:A45 A22">
    <cfRule type="expression" dxfId="89" priority="68" stopIfTrue="1">
      <formula>AND(NOT(ISBLANK(C12)),ISBLANK(A12))</formula>
    </cfRule>
  </conditionalFormatting>
  <conditionalFormatting sqref="D12:D13 D18:D31">
    <cfRule type="expression" dxfId="88" priority="69" stopIfTrue="1">
      <formula>AND(NOT(ISBLANK(B12)),ISBLANK(D12),A12="S")</formula>
    </cfRule>
  </conditionalFormatting>
  <conditionalFormatting sqref="J35 J37:J46 J27 J23:J24">
    <cfRule type="expression" priority="70" stopIfTrue="1">
      <formula>AND(SUM($O23:$S23)&gt;0,NOT(ISBLANK(J23)))</formula>
    </cfRule>
    <cfRule type="expression" dxfId="87" priority="71" stopIfTrue="1">
      <formula>SUM($O23:$S23)&gt;0</formula>
    </cfRule>
  </conditionalFormatting>
  <conditionalFormatting sqref="B13 B18:B20">
    <cfRule type="expression" dxfId="86" priority="63" stopIfTrue="1">
      <formula>AND(NOT(ISBLANK(C13)),ISBLANK(B13))</formula>
    </cfRule>
  </conditionalFormatting>
  <conditionalFormatting sqref="A13 A18:A20">
    <cfRule type="expression" dxfId="85" priority="64" stopIfTrue="1">
      <formula>AND(NOT(ISBLANK(C13)),ISBLANK(A13))</formula>
    </cfRule>
  </conditionalFormatting>
  <conditionalFormatting sqref="M12">
    <cfRule type="expression" dxfId="84" priority="62" stopIfTrue="1">
      <formula>AND(NOT(ISBLANK($C12)),ISBLANK(M12))</formula>
    </cfRule>
  </conditionalFormatting>
  <conditionalFormatting sqref="A23">
    <cfRule type="expression" dxfId="83" priority="61" stopIfTrue="1">
      <formula>AND(NOT(ISBLANK(C23)),ISBLANK(A23))</formula>
    </cfRule>
  </conditionalFormatting>
  <conditionalFormatting sqref="L13">
    <cfRule type="expression" dxfId="82" priority="60" stopIfTrue="1">
      <formula>AND(NOT(ISBLANK($C13)),ISBLANK(L13))</formula>
    </cfRule>
  </conditionalFormatting>
  <conditionalFormatting sqref="M18:M19">
    <cfRule type="expression" dxfId="81" priority="59" stopIfTrue="1">
      <formula>AND(NOT(ISBLANK($C18)),ISBLANK(M18))</formula>
    </cfRule>
  </conditionalFormatting>
  <conditionalFormatting sqref="K13">
    <cfRule type="expression" dxfId="80" priority="58" stopIfTrue="1">
      <formula>AND(NOT(ISBLANK($C13)),ISBLANK(K13))</formula>
    </cfRule>
  </conditionalFormatting>
  <conditionalFormatting sqref="J34">
    <cfRule type="expression" priority="49" stopIfTrue="1">
      <formula>AND(SUM($O34:$S34)&gt;0,NOT(ISBLANK(J34)))</formula>
    </cfRule>
    <cfRule type="expression" dxfId="79" priority="50" stopIfTrue="1">
      <formula>SUM($O34:$S34)&gt;0</formula>
    </cfRule>
  </conditionalFormatting>
  <conditionalFormatting sqref="L25">
    <cfRule type="expression" dxfId="78" priority="57" stopIfTrue="1">
      <formula>AND(NOT(ISBLANK($C25)),ISBLANK(L25))</formula>
    </cfRule>
  </conditionalFormatting>
  <conditionalFormatting sqref="K34">
    <cfRule type="expression" dxfId="77" priority="47" stopIfTrue="1">
      <formula>AND(NOT(ISBLANK($C34)),ISBLANK(K34))</formula>
    </cfRule>
  </conditionalFormatting>
  <conditionalFormatting sqref="L26">
    <cfRule type="expression" dxfId="76" priority="56" stopIfTrue="1">
      <formula>AND(NOT(ISBLANK($C26)),ISBLANK(L26))</formula>
    </cfRule>
  </conditionalFormatting>
  <conditionalFormatting sqref="K32:L32">
    <cfRule type="expression" dxfId="75" priority="55" stopIfTrue="1">
      <formula>AND(NOT(ISBLANK($C32)),ISBLANK(K32))</formula>
    </cfRule>
  </conditionalFormatting>
  <conditionalFormatting sqref="L33:M33">
    <cfRule type="expression" dxfId="74" priority="52" stopIfTrue="1">
      <formula>AND(NOT(ISBLANK($C33)),ISBLANK(L33))</formula>
    </cfRule>
  </conditionalFormatting>
  <conditionalFormatting sqref="J33">
    <cfRule type="expression" priority="53" stopIfTrue="1">
      <formula>AND(SUM($O33:$S33)&gt;0,NOT(ISBLANK(J33)))</formula>
    </cfRule>
    <cfRule type="expression" dxfId="73" priority="54" stopIfTrue="1">
      <formula>SUM($O33:$S33)&gt;0</formula>
    </cfRule>
  </conditionalFormatting>
  <conditionalFormatting sqref="K33">
    <cfRule type="expression" dxfId="72" priority="51" stopIfTrue="1">
      <formula>AND(NOT(ISBLANK($C33)),ISBLANK(K33))</formula>
    </cfRule>
  </conditionalFormatting>
  <conditionalFormatting sqref="L34:M34">
    <cfRule type="expression" dxfId="71" priority="48" stopIfTrue="1">
      <formula>AND(NOT(ISBLANK($C34)),ISBLANK(L34))</formula>
    </cfRule>
  </conditionalFormatting>
  <conditionalFormatting sqref="J36">
    <cfRule type="expression" priority="45" stopIfTrue="1">
      <formula>AND(SUM($O36:$S36)&gt;0,NOT(ISBLANK(J36)))</formula>
    </cfRule>
    <cfRule type="expression" dxfId="70" priority="46" stopIfTrue="1">
      <formula>SUM($O36:$S36)&gt;0</formula>
    </cfRule>
  </conditionalFormatting>
  <conditionalFormatting sqref="L36">
    <cfRule type="expression" dxfId="69" priority="44" stopIfTrue="1">
      <formula>AND(NOT(ISBLANK($C36)),ISBLANK(L36))</formula>
    </cfRule>
  </conditionalFormatting>
  <conditionalFormatting sqref="K36">
    <cfRule type="expression" dxfId="68" priority="43" stopIfTrue="1">
      <formula>AND(NOT(ISBLANK($C36)),ISBLANK(K36))</formula>
    </cfRule>
  </conditionalFormatting>
  <conditionalFormatting sqref="J32:J46 J12:J29">
    <cfRule type="expression" priority="41" stopIfTrue="1">
      <formula>AND(SUM($O12:$S12)&gt;0,NOT(ISBLANK(J12)))</formula>
    </cfRule>
    <cfRule type="expression" dxfId="67" priority="42" stopIfTrue="1">
      <formula>SUM($O12:$S12)&gt;0</formula>
    </cfRule>
  </conditionalFormatting>
  <conditionalFormatting sqref="J25">
    <cfRule type="expression" priority="39" stopIfTrue="1">
      <formula>AND(SUM($O25:$S25)&gt;0,NOT(ISBLANK(J25)))</formula>
    </cfRule>
    <cfRule type="expression" dxfId="66" priority="40" stopIfTrue="1">
      <formula>SUM($O25:$S25)&gt;0</formula>
    </cfRule>
  </conditionalFormatting>
  <conditionalFormatting sqref="K25">
    <cfRule type="expression" dxfId="65" priority="38" stopIfTrue="1">
      <formula>AND(NOT(ISBLANK($C25)),ISBLANK(K25))</formula>
    </cfRule>
  </conditionalFormatting>
  <conditionalFormatting sqref="J26">
    <cfRule type="expression" priority="36" stopIfTrue="1">
      <formula>AND(SUM($O26:$S26)&gt;0,NOT(ISBLANK(J26)))</formula>
    </cfRule>
    <cfRule type="expression" dxfId="64" priority="37" stopIfTrue="1">
      <formula>SUM($O26:$S26)&gt;0</formula>
    </cfRule>
  </conditionalFormatting>
  <conditionalFormatting sqref="K26">
    <cfRule type="expression" dxfId="63" priority="35" stopIfTrue="1">
      <formula>AND(NOT(ISBLANK($C26)),ISBLANK(K26))</formula>
    </cfRule>
  </conditionalFormatting>
  <conditionalFormatting sqref="K28:L28">
    <cfRule type="expression" dxfId="62" priority="32" stopIfTrue="1">
      <formula>AND(NOT(ISBLANK($C28)),ISBLANK(K28))</formula>
    </cfRule>
  </conditionalFormatting>
  <conditionalFormatting sqref="J28">
    <cfRule type="expression" priority="33" stopIfTrue="1">
      <formula>AND(SUM($O28:$S28)&gt;0,NOT(ISBLANK(J28)))</formula>
    </cfRule>
    <cfRule type="expression" dxfId="61" priority="34" stopIfTrue="1">
      <formula>SUM($O28:$S28)&gt;0</formula>
    </cfRule>
  </conditionalFormatting>
  <conditionalFormatting sqref="J29">
    <cfRule type="expression" priority="30" stopIfTrue="1">
      <formula>AND(SUM($O29:$S29)&gt;0,NOT(ISBLANK(J29)))</formula>
    </cfRule>
    <cfRule type="expression" dxfId="60" priority="31" stopIfTrue="1">
      <formula>SUM($O29:$S29)&gt;0</formula>
    </cfRule>
  </conditionalFormatting>
  <conditionalFormatting sqref="L29">
    <cfRule type="expression" dxfId="59" priority="29" stopIfTrue="1">
      <formula>AND(NOT(ISBLANK($C29)),ISBLANK(L29))</formula>
    </cfRule>
  </conditionalFormatting>
  <conditionalFormatting sqref="K29">
    <cfRule type="expression" dxfId="58" priority="28" stopIfTrue="1">
      <formula>AND(NOT(ISBLANK($C29)),ISBLANK(K29))</formula>
    </cfRule>
  </conditionalFormatting>
  <conditionalFormatting sqref="J32">
    <cfRule type="expression" priority="26" stopIfTrue="1">
      <formula>AND(SUM($O32:$S32)&gt;0,NOT(ISBLANK(J32)))</formula>
    </cfRule>
    <cfRule type="expression" dxfId="57" priority="27" stopIfTrue="1">
      <formula>SUM($O32:$S32)&gt;0</formula>
    </cfRule>
  </conditionalFormatting>
  <conditionalFormatting sqref="C14:C16 F14:F16">
    <cfRule type="expression" dxfId="56" priority="24" stopIfTrue="1">
      <formula>ISBLANK(C14)</formula>
    </cfRule>
  </conditionalFormatting>
  <conditionalFormatting sqref="D14:D16">
    <cfRule type="expression" dxfId="55" priority="25" stopIfTrue="1">
      <formula>AND(NOT(ISBLANK(B14)),ISBLANK(D14),A14="S")</formula>
    </cfRule>
  </conditionalFormatting>
  <conditionalFormatting sqref="B14:B16">
    <cfRule type="expression" dxfId="54" priority="22" stopIfTrue="1">
      <formula>AND(NOT(ISBLANK(C14)),ISBLANK(B14))</formula>
    </cfRule>
  </conditionalFormatting>
  <conditionalFormatting sqref="A14:A16">
    <cfRule type="expression" dxfId="53" priority="23" stopIfTrue="1">
      <formula>AND(NOT(ISBLANK(C14)),ISBLANK(A14))</formula>
    </cfRule>
  </conditionalFormatting>
  <conditionalFormatting sqref="B21">
    <cfRule type="expression" dxfId="52" priority="72" stopIfTrue="1">
      <formula>AND(NOT(ISBLANK(F21)),ISBLANK(B21))</formula>
    </cfRule>
  </conditionalFormatting>
  <conditionalFormatting sqref="A21">
    <cfRule type="expression" dxfId="51" priority="73" stopIfTrue="1">
      <formula>AND(NOT(ISBLANK(F21)),ISBLANK(A21))</formula>
    </cfRule>
  </conditionalFormatting>
  <conditionalFormatting sqref="K21:L21">
    <cfRule type="expression" dxfId="50" priority="74" stopIfTrue="1">
      <formula>AND(NOT(ISBLANK($F21)),ISBLANK(K21))</formula>
    </cfRule>
  </conditionalFormatting>
  <conditionalFormatting sqref="C17 F17">
    <cfRule type="expression" dxfId="49" priority="20" stopIfTrue="1">
      <formula>ISBLANK(C17)</formula>
    </cfRule>
  </conditionalFormatting>
  <conditionalFormatting sqref="D17">
    <cfRule type="expression" dxfId="48" priority="21" stopIfTrue="1">
      <formula>AND(NOT(ISBLANK(B17)),ISBLANK(D17),A17="S")</formula>
    </cfRule>
  </conditionalFormatting>
  <conditionalFormatting sqref="B17">
    <cfRule type="expression" dxfId="47" priority="18" stopIfTrue="1">
      <formula>AND(NOT(ISBLANK(C17)),ISBLANK(B17))</formula>
    </cfRule>
  </conditionalFormatting>
  <conditionalFormatting sqref="A17">
    <cfRule type="expression" dxfId="46" priority="19" stopIfTrue="1">
      <formula>AND(NOT(ISBLANK(C17)),ISBLANK(A17))</formula>
    </cfRule>
  </conditionalFormatting>
  <conditionalFormatting sqref="L16">
    <cfRule type="expression" dxfId="45" priority="17" stopIfTrue="1">
      <formula>AND(NOT(ISBLANK($C16)),ISBLANK(L16))</formula>
    </cfRule>
  </conditionalFormatting>
  <conditionalFormatting sqref="K16">
    <cfRule type="expression" dxfId="44" priority="16" stopIfTrue="1">
      <formula>AND(NOT(ISBLANK($C16)),ISBLANK(K16))</formula>
    </cfRule>
  </conditionalFormatting>
  <conditionalFormatting sqref="L14:L15">
    <cfRule type="expression" dxfId="43" priority="15" stopIfTrue="1">
      <formula>AND(NOT(ISBLANK($C14)),ISBLANK(L14))</formula>
    </cfRule>
  </conditionalFormatting>
  <conditionalFormatting sqref="K14:K15">
    <cfRule type="expression" dxfId="42" priority="14" stopIfTrue="1">
      <formula>AND(NOT(ISBLANK($C14)),ISBLANK(K14))</formula>
    </cfRule>
  </conditionalFormatting>
  <conditionalFormatting sqref="L17">
    <cfRule type="expression" dxfId="41" priority="13" stopIfTrue="1">
      <formula>AND(NOT(ISBLANK($C17)),ISBLANK(L17))</formula>
    </cfRule>
  </conditionalFormatting>
  <conditionalFormatting sqref="K17">
    <cfRule type="expression" dxfId="40" priority="12" stopIfTrue="1">
      <formula>AND(NOT(ISBLANK($C17)),ISBLANK(K17))</formula>
    </cfRule>
  </conditionalFormatting>
  <conditionalFormatting sqref="J30">
    <cfRule type="expression" priority="10" stopIfTrue="1">
      <formula>AND(SUM($O30:$S30)&gt;0,NOT(ISBLANK(J30)))</formula>
    </cfRule>
    <cfRule type="expression" dxfId="39" priority="11" stopIfTrue="1">
      <formula>SUM($O30:$S30)&gt;0</formula>
    </cfRule>
  </conditionalFormatting>
  <conditionalFormatting sqref="K30:L30">
    <cfRule type="expression" dxfId="38" priority="7" stopIfTrue="1">
      <formula>AND(NOT(ISBLANK($C30)),ISBLANK(K30))</formula>
    </cfRule>
  </conditionalFormatting>
  <conditionalFormatting sqref="J30">
    <cfRule type="expression" priority="8" stopIfTrue="1">
      <formula>AND(SUM($O30:$S30)&gt;0,NOT(ISBLANK(J30)))</formula>
    </cfRule>
    <cfRule type="expression" dxfId="37" priority="9" stopIfTrue="1">
      <formula>SUM($O30:$S30)&gt;0</formula>
    </cfRule>
  </conditionalFormatting>
  <conditionalFormatting sqref="J31">
    <cfRule type="expression" priority="5" stopIfTrue="1">
      <formula>AND(SUM($O31:$S31)&gt;0,NOT(ISBLANK(J31)))</formula>
    </cfRule>
    <cfRule type="expression" dxfId="36" priority="6" stopIfTrue="1">
      <formula>SUM($O31:$S31)&gt;0</formula>
    </cfRule>
  </conditionalFormatting>
  <conditionalFormatting sqref="K31:L31">
    <cfRule type="expression" dxfId="35" priority="2" stopIfTrue="1">
      <formula>AND(NOT(ISBLANK($C31)),ISBLANK(K31))</formula>
    </cfRule>
  </conditionalFormatting>
  <conditionalFormatting sqref="J31">
    <cfRule type="expression" priority="3" stopIfTrue="1">
      <formula>AND(SUM($O31:$S31)&gt;0,NOT(ISBLANK(J31)))</formula>
    </cfRule>
    <cfRule type="expression" dxfId="34" priority="4" stopIfTrue="1">
      <formula>SUM($O31:$S31)&gt;0</formula>
    </cfRule>
  </conditionalFormatting>
  <conditionalFormatting sqref="F28">
    <cfRule type="expression" dxfId="33" priority="1" stopIfTrue="1">
      <formula>ISBLANK(F28)</formula>
    </cfRule>
  </conditionalFormatting>
  <dataValidations count="2">
    <dataValidation type="list" allowBlank="1" showInputMessage="1" showErrorMessage="1" sqref="B1:E1" xr:uid="{08E3BB42-0856-4693-B1C6-7EC1E52F5687}">
      <formula1>"BARCLAYCARD,CORPORATE CARD"</formula1>
    </dataValidation>
    <dataValidation type="list" allowBlank="1" showInputMessage="1" showErrorMessage="1" sqref="B12:B46" xr:uid="{89007F41-2789-4280-A303-60A69699DB03}">
      <formula1>$B$50:$B$53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Y35"/>
  <sheetViews>
    <sheetView tabSelected="1" topLeftCell="A2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29.7265625" customWidth="1"/>
    <col min="11" max="11" width="50.7265625" customWidth="1"/>
    <col min="12" max="13" width="27.4531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284" t="s">
        <v>0</v>
      </c>
      <c r="B1" s="450" t="s">
        <v>1</v>
      </c>
      <c r="C1" s="451"/>
      <c r="D1" s="451"/>
      <c r="E1" s="452"/>
      <c r="F1" s="59"/>
      <c r="G1" s="59"/>
      <c r="H1" s="59"/>
      <c r="I1" s="59"/>
      <c r="J1" s="59"/>
      <c r="K1" s="60"/>
      <c r="L1" s="60"/>
      <c r="M1" s="61"/>
    </row>
    <row r="2" spans="1:25" x14ac:dyDescent="0.25">
      <c r="A2" s="62"/>
      <c r="M2" s="63"/>
    </row>
    <row r="3" spans="1:25" ht="36.75" customHeight="1" x14ac:dyDescent="0.3">
      <c r="A3" s="64" t="s">
        <v>2</v>
      </c>
      <c r="B3" s="450" t="s">
        <v>95</v>
      </c>
      <c r="C3" s="451"/>
      <c r="D3" s="451"/>
      <c r="E3" s="452"/>
      <c r="F3" s="65"/>
      <c r="G3" s="65"/>
      <c r="H3" s="65"/>
      <c r="I3" s="65"/>
      <c r="J3" s="65"/>
      <c r="M3" s="63"/>
    </row>
    <row r="4" spans="1:25" x14ac:dyDescent="0.25">
      <c r="A4" s="62"/>
      <c r="M4" s="63"/>
    </row>
    <row r="5" spans="1:25" ht="36" customHeight="1" x14ac:dyDescent="0.3">
      <c r="A5" s="285" t="s">
        <v>3</v>
      </c>
      <c r="B5" s="286" t="s">
        <v>4</v>
      </c>
      <c r="C5" s="287">
        <v>44816</v>
      </c>
      <c r="D5" s="286" t="s">
        <v>5</v>
      </c>
      <c r="E5" s="287">
        <v>44845</v>
      </c>
      <c r="F5" s="65"/>
      <c r="G5" s="66"/>
      <c r="H5" s="67"/>
      <c r="I5" s="67"/>
      <c r="J5" s="67"/>
      <c r="M5" s="63"/>
    </row>
    <row r="6" spans="1:25" x14ac:dyDescent="0.25">
      <c r="A6" s="62"/>
      <c r="M6" s="63"/>
    </row>
    <row r="7" spans="1:25" x14ac:dyDescent="0.25">
      <c r="A7" s="62"/>
      <c r="M7" s="63"/>
    </row>
    <row r="8" spans="1:25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288" t="s">
        <v>12</v>
      </c>
      <c r="K8" s="288" t="s">
        <v>13</v>
      </c>
      <c r="L8" s="289" t="s">
        <v>14</v>
      </c>
      <c r="M8" s="289" t="s">
        <v>15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70" t="s">
        <v>20</v>
      </c>
      <c r="K9" s="70" t="s">
        <v>21</v>
      </c>
      <c r="L9" s="71"/>
      <c r="M9" s="72" t="s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181" t="s">
        <v>28</v>
      </c>
      <c r="J10" s="76" t="s">
        <v>29</v>
      </c>
      <c r="K10" s="77"/>
      <c r="L10" s="78"/>
      <c r="M10" s="79"/>
    </row>
    <row r="11" spans="1:25" ht="0.75" customHeight="1" x14ac:dyDescent="0.25">
      <c r="A11" s="80"/>
      <c r="B11" s="74"/>
      <c r="C11" s="74"/>
      <c r="D11" s="74"/>
      <c r="E11" s="74"/>
      <c r="F11" s="74"/>
      <c r="G11" s="182"/>
      <c r="H11" s="182"/>
      <c r="I11" s="182"/>
      <c r="J11" s="75"/>
      <c r="K11" s="77"/>
      <c r="L11" s="78"/>
      <c r="M11" s="78"/>
    </row>
    <row r="12" spans="1:25" ht="20.149999999999999" customHeight="1" x14ac:dyDescent="0.35">
      <c r="A12" s="84">
        <v>44831</v>
      </c>
      <c r="B12" s="296" t="s">
        <v>31</v>
      </c>
      <c r="C12" s="305">
        <v>14.36</v>
      </c>
      <c r="D12" s="308"/>
      <c r="E12" s="291"/>
      <c r="F12" s="355">
        <v>14.36</v>
      </c>
      <c r="G12" s="83">
        <v>110</v>
      </c>
      <c r="H12" s="293">
        <v>4400</v>
      </c>
      <c r="I12" s="82" t="s">
        <v>108</v>
      </c>
      <c r="J12" s="360" t="s">
        <v>95</v>
      </c>
      <c r="K12" s="295" t="s">
        <v>231</v>
      </c>
      <c r="L12" s="295" t="s">
        <v>232</v>
      </c>
      <c r="M12" s="295" t="s">
        <v>117</v>
      </c>
      <c r="O12" t="b">
        <f t="shared" ref="O12:O28" si="0">OR(G12&lt;100,LEN(G12)=2)</f>
        <v>0</v>
      </c>
      <c r="P12" t="b">
        <f t="shared" ref="P12:P28" si="1">OR(H12&lt;1000,LEN(H12)=3)</f>
        <v>0</v>
      </c>
      <c r="Q12" t="b">
        <f t="shared" ref="Q12:Q28" si="2">IF(I12&lt;1000,TRUE)</f>
        <v>0</v>
      </c>
      <c r="R12" t="e">
        <f>OR(#REF!&lt;100000,LEN(#REF!)=5)</f>
        <v>#REF!</v>
      </c>
    </row>
    <row r="13" spans="1:25" ht="20.149999999999999" customHeight="1" x14ac:dyDescent="0.35">
      <c r="A13" s="84">
        <v>44837</v>
      </c>
      <c r="B13" s="290" t="s">
        <v>31</v>
      </c>
      <c r="C13" s="291">
        <v>16.989999999999998</v>
      </c>
      <c r="D13" s="292"/>
      <c r="E13" s="291"/>
      <c r="F13" s="361">
        <v>16.989999999999998</v>
      </c>
      <c r="G13" s="83">
        <v>110</v>
      </c>
      <c r="H13" s="293">
        <v>4400</v>
      </c>
      <c r="I13" s="82" t="s">
        <v>108</v>
      </c>
      <c r="J13" s="360" t="s">
        <v>95</v>
      </c>
      <c r="K13" s="295" t="s">
        <v>233</v>
      </c>
      <c r="L13" s="295" t="s">
        <v>109</v>
      </c>
      <c r="M13" s="295" t="s">
        <v>110</v>
      </c>
      <c r="O13" t="b">
        <f t="shared" si="0"/>
        <v>0</v>
      </c>
      <c r="P13" t="b">
        <f t="shared" si="1"/>
        <v>0</v>
      </c>
      <c r="Q13" t="b">
        <f t="shared" si="2"/>
        <v>0</v>
      </c>
      <c r="R13" t="e">
        <f>OR(#REF!&lt;100000,LEN(#REF!)=5)</f>
        <v>#REF!</v>
      </c>
    </row>
    <row r="14" spans="1:25" ht="20.149999999999999" customHeight="1" x14ac:dyDescent="0.35">
      <c r="A14" s="84"/>
      <c r="B14" s="296"/>
      <c r="C14" s="291"/>
      <c r="D14" s="292"/>
      <c r="E14" s="291"/>
      <c r="F14" s="361"/>
      <c r="G14" s="83"/>
      <c r="H14" s="293"/>
      <c r="I14" s="82"/>
      <c r="J14" s="360"/>
      <c r="K14" s="295"/>
      <c r="L14" s="295"/>
      <c r="M14" s="295"/>
      <c r="O14" t="b">
        <f t="shared" si="0"/>
        <v>1</v>
      </c>
      <c r="P14" t="b">
        <f t="shared" si="1"/>
        <v>1</v>
      </c>
      <c r="Q14" t="b">
        <f t="shared" si="2"/>
        <v>1</v>
      </c>
      <c r="R14" t="e">
        <f>OR(#REF!&lt;100000,LEN(#REF!)=5)</f>
        <v>#REF!</v>
      </c>
    </row>
    <row r="15" spans="1:25" ht="20.149999999999999" customHeight="1" x14ac:dyDescent="0.35">
      <c r="A15" s="84"/>
      <c r="B15" s="296"/>
      <c r="C15" s="291"/>
      <c r="D15" s="292"/>
      <c r="E15" s="291"/>
      <c r="F15" s="361"/>
      <c r="G15" s="83"/>
      <c r="H15" s="293"/>
      <c r="I15" s="82"/>
      <c r="J15" s="360"/>
      <c r="K15" s="295"/>
      <c r="L15" s="295"/>
      <c r="M15" s="295"/>
      <c r="O15" t="b">
        <f t="shared" si="0"/>
        <v>1</v>
      </c>
      <c r="P15" t="b">
        <f t="shared" si="1"/>
        <v>1</v>
      </c>
    </row>
    <row r="16" spans="1:25" ht="20.149999999999999" customHeight="1" x14ac:dyDescent="0.35">
      <c r="A16" s="84"/>
      <c r="B16" s="296"/>
      <c r="C16" s="291"/>
      <c r="D16" s="292"/>
      <c r="E16" s="291"/>
      <c r="F16" s="361"/>
      <c r="G16" s="83"/>
      <c r="H16" s="293"/>
      <c r="I16" s="82"/>
      <c r="J16" s="360"/>
      <c r="K16" s="295"/>
      <c r="L16" s="295"/>
      <c r="M16" s="295"/>
    </row>
    <row r="17" spans="1:18" ht="20.149999999999999" customHeight="1" x14ac:dyDescent="0.35">
      <c r="A17" s="84"/>
      <c r="B17" s="296"/>
      <c r="C17" s="291"/>
      <c r="D17" s="292"/>
      <c r="E17" s="291"/>
      <c r="F17" s="361"/>
      <c r="G17" s="83"/>
      <c r="H17" s="293"/>
      <c r="I17" s="82"/>
      <c r="J17" s="360"/>
      <c r="K17" s="295"/>
      <c r="L17" s="295"/>
      <c r="M17" s="295"/>
    </row>
    <row r="18" spans="1:18" ht="20.149999999999999" customHeight="1" x14ac:dyDescent="0.35">
      <c r="A18" s="84"/>
      <c r="B18" s="296"/>
      <c r="C18" s="291"/>
      <c r="D18" s="292"/>
      <c r="E18" s="291"/>
      <c r="F18" s="361"/>
      <c r="G18" s="83"/>
      <c r="H18" s="293"/>
      <c r="I18" s="82"/>
      <c r="J18" s="360"/>
      <c r="K18" s="295"/>
      <c r="L18" s="295"/>
      <c r="M18" s="295"/>
    </row>
    <row r="19" spans="1:18" ht="20.149999999999999" customHeight="1" x14ac:dyDescent="0.35">
      <c r="A19" s="84"/>
      <c r="B19" s="296"/>
      <c r="C19" s="291"/>
      <c r="D19" s="292"/>
      <c r="E19" s="291"/>
      <c r="F19" s="361"/>
      <c r="G19" s="83"/>
      <c r="H19" s="293"/>
      <c r="I19" s="82"/>
      <c r="J19" s="360"/>
      <c r="K19" s="295"/>
      <c r="L19" s="295"/>
      <c r="M19" s="295"/>
    </row>
    <row r="20" spans="1:18" ht="20.149999999999999" customHeight="1" x14ac:dyDescent="0.35">
      <c r="A20" s="84"/>
      <c r="B20" s="296"/>
      <c r="C20" s="291"/>
      <c r="D20" s="292"/>
      <c r="E20" s="291"/>
      <c r="F20" s="361"/>
      <c r="G20" s="83"/>
      <c r="H20" s="293"/>
      <c r="I20" s="82"/>
      <c r="J20" s="360"/>
      <c r="K20" s="295"/>
      <c r="L20" s="295"/>
      <c r="M20" s="295"/>
      <c r="O20" t="b">
        <f t="shared" si="0"/>
        <v>1</v>
      </c>
      <c r="P20" t="b">
        <f t="shared" si="1"/>
        <v>1</v>
      </c>
      <c r="Q20" t="b">
        <f t="shared" si="2"/>
        <v>1</v>
      </c>
      <c r="R20" t="e">
        <f>OR(#REF!&lt;100000,LEN(#REF!)=5)</f>
        <v>#REF!</v>
      </c>
    </row>
    <row r="21" spans="1:18" ht="20.149999999999999" customHeight="1" x14ac:dyDescent="0.35">
      <c r="A21" s="84"/>
      <c r="B21" s="296"/>
      <c r="C21" s="291"/>
      <c r="D21" s="362"/>
      <c r="E21" s="291"/>
      <c r="F21" s="361"/>
      <c r="G21" s="83"/>
      <c r="H21" s="293"/>
      <c r="I21" s="82"/>
      <c r="J21" s="360"/>
      <c r="K21" s="295"/>
      <c r="L21" s="295"/>
      <c r="M21" s="295"/>
    </row>
    <row r="22" spans="1:18" ht="20.149999999999999" customHeight="1" x14ac:dyDescent="0.35">
      <c r="A22" s="84"/>
      <c r="B22" s="296"/>
      <c r="C22" s="291"/>
      <c r="D22" s="362"/>
      <c r="E22" s="291"/>
      <c r="F22" s="361"/>
      <c r="G22" s="83"/>
      <c r="H22" s="293"/>
      <c r="I22" s="82"/>
      <c r="J22" s="360"/>
      <c r="K22" s="295"/>
      <c r="L22" s="295"/>
      <c r="M22" s="295"/>
    </row>
    <row r="23" spans="1:18" ht="20.149999999999999" customHeight="1" x14ac:dyDescent="0.35">
      <c r="A23" s="84"/>
      <c r="B23" s="296"/>
      <c r="C23" s="291"/>
      <c r="D23" s="362"/>
      <c r="E23" s="291"/>
      <c r="F23" s="361"/>
      <c r="G23" s="83"/>
      <c r="H23" s="293"/>
      <c r="I23" s="82"/>
      <c r="J23" s="360"/>
      <c r="K23" s="295"/>
      <c r="L23" s="295"/>
      <c r="M23" s="295"/>
    </row>
    <row r="24" spans="1:18" ht="20.149999999999999" customHeight="1" x14ac:dyDescent="0.35">
      <c r="A24" s="84"/>
      <c r="B24" s="296"/>
      <c r="C24" s="291"/>
      <c r="D24" s="362"/>
      <c r="E24" s="291"/>
      <c r="F24" s="361"/>
      <c r="G24" s="83"/>
      <c r="H24" s="293"/>
      <c r="I24" s="82"/>
      <c r="J24" s="360"/>
      <c r="K24" s="295"/>
      <c r="L24" s="295"/>
      <c r="M24" s="295"/>
    </row>
    <row r="25" spans="1:18" ht="20.149999999999999" customHeight="1" x14ac:dyDescent="0.35">
      <c r="A25" s="84"/>
      <c r="B25" s="296"/>
      <c r="C25" s="291"/>
      <c r="D25" s="362"/>
      <c r="E25" s="291"/>
      <c r="F25" s="361"/>
      <c r="G25" s="83"/>
      <c r="H25" s="293"/>
      <c r="I25" s="82"/>
      <c r="J25" s="360"/>
      <c r="K25" s="295"/>
      <c r="L25" s="295"/>
      <c r="M25" s="295"/>
    </row>
    <row r="26" spans="1:18" ht="20.149999999999999" customHeight="1" x14ac:dyDescent="0.35">
      <c r="A26" s="84"/>
      <c r="B26" s="296"/>
      <c r="C26" s="291"/>
      <c r="D26" s="362"/>
      <c r="E26" s="291"/>
      <c r="F26" s="361"/>
      <c r="G26" s="83"/>
      <c r="H26" s="293"/>
      <c r="I26" s="82"/>
      <c r="J26" s="360"/>
      <c r="K26" s="295"/>
      <c r="L26" s="295"/>
      <c r="M26" s="295"/>
    </row>
    <row r="27" spans="1:18" ht="20.149999999999999" customHeight="1" x14ac:dyDescent="0.35">
      <c r="A27" s="84"/>
      <c r="B27" s="296"/>
      <c r="C27" s="291"/>
      <c r="D27" s="362"/>
      <c r="E27" s="291"/>
      <c r="F27" s="361"/>
      <c r="G27" s="83"/>
      <c r="H27" s="293"/>
      <c r="I27" s="82"/>
      <c r="J27" s="360"/>
      <c r="K27" s="295"/>
      <c r="L27" s="295"/>
      <c r="M27" s="295"/>
    </row>
    <row r="28" spans="1:18" ht="20.149999999999999" customHeight="1" thickBot="1" x14ac:dyDescent="0.4">
      <c r="A28" s="183"/>
      <c r="B28" s="296"/>
      <c r="C28" s="291"/>
      <c r="D28" s="184"/>
      <c r="E28" s="291"/>
      <c r="F28" s="361"/>
      <c r="G28" s="83"/>
      <c r="H28" s="293"/>
      <c r="I28" s="82"/>
      <c r="J28" s="360"/>
      <c r="K28" s="295"/>
      <c r="L28" s="295"/>
      <c r="M28" s="295"/>
      <c r="O28" t="b">
        <f t="shared" si="0"/>
        <v>1</v>
      </c>
      <c r="P28" t="b">
        <f t="shared" si="1"/>
        <v>1</v>
      </c>
      <c r="Q28" t="b">
        <f t="shared" si="2"/>
        <v>1</v>
      </c>
      <c r="R28" t="e">
        <f>OR(#REF!&lt;100000,LEN(#REF!)=5)</f>
        <v>#REF!</v>
      </c>
    </row>
    <row r="29" spans="1:18" ht="20.149999999999999" customHeight="1" thickBot="1" x14ac:dyDescent="0.35">
      <c r="A29" s="457" t="s">
        <v>34</v>
      </c>
      <c r="B29" s="458"/>
      <c r="C29" s="85">
        <f>SUM(C12:C28)</f>
        <v>31.349999999999998</v>
      </c>
      <c r="D29" s="85">
        <f>SUM(D12:D28)</f>
        <v>0</v>
      </c>
      <c r="E29" s="85"/>
      <c r="F29" s="185">
        <f>SUM(F12:F28)</f>
        <v>31.349999999999998</v>
      </c>
      <c r="G29" s="186"/>
      <c r="H29" s="86"/>
      <c r="I29" s="187"/>
      <c r="J29" s="188"/>
      <c r="K29" s="87"/>
      <c r="L29" s="88"/>
      <c r="M29" s="89"/>
    </row>
    <row r="31" spans="1:18" ht="13" x14ac:dyDescent="0.3">
      <c r="B31" s="448" t="s">
        <v>35</v>
      </c>
      <c r="C31" s="449"/>
    </row>
    <row r="32" spans="1:18" x14ac:dyDescent="0.25">
      <c r="B32" s="90" t="s">
        <v>36</v>
      </c>
      <c r="C32" s="91" t="s">
        <v>37</v>
      </c>
    </row>
    <row r="33" spans="2:3" x14ac:dyDescent="0.25">
      <c r="B33" s="90" t="s">
        <v>31</v>
      </c>
      <c r="C33" s="91" t="s">
        <v>38</v>
      </c>
    </row>
    <row r="34" spans="2:3" x14ac:dyDescent="0.25">
      <c r="B34" s="90" t="s">
        <v>39</v>
      </c>
      <c r="C34" s="91" t="s">
        <v>40</v>
      </c>
    </row>
    <row r="35" spans="2:3" x14ac:dyDescent="0.25">
      <c r="B35" s="78" t="s">
        <v>33</v>
      </c>
      <c r="C35" s="92" t="s">
        <v>41</v>
      </c>
    </row>
  </sheetData>
  <mergeCells count="6">
    <mergeCell ref="B31:C31"/>
    <mergeCell ref="B1:E1"/>
    <mergeCell ref="B3:E3"/>
    <mergeCell ref="G8:I8"/>
    <mergeCell ref="G9:I9"/>
    <mergeCell ref="A29:B29"/>
  </mergeCells>
  <conditionalFormatting sqref="E5 C5 B1:E1 B3:E3 C13:C28">
    <cfRule type="expression" dxfId="32" priority="10" stopIfTrue="1">
      <formula>ISBLANK(B1)</formula>
    </cfRule>
  </conditionalFormatting>
  <conditionalFormatting sqref="K13:M28">
    <cfRule type="expression" dxfId="31" priority="11" stopIfTrue="1">
      <formula>AND(NOT(ISBLANK($C13)),ISBLANK(K13))</formula>
    </cfRule>
  </conditionalFormatting>
  <conditionalFormatting sqref="B13:B28">
    <cfRule type="expression" dxfId="30" priority="12" stopIfTrue="1">
      <formula>AND(NOT(ISBLANK(C13)),ISBLANK(B13))</formula>
    </cfRule>
  </conditionalFormatting>
  <conditionalFormatting sqref="A13:A28">
    <cfRule type="expression" dxfId="29" priority="13" stopIfTrue="1">
      <formula>AND(NOT(ISBLANK(C13)),ISBLANK(A13))</formula>
    </cfRule>
  </conditionalFormatting>
  <conditionalFormatting sqref="E13:E28">
    <cfRule type="expression" dxfId="28" priority="14" stopIfTrue="1">
      <formula>AND(NOT(ISBLANK(C13)),ISBLANK(E13),B13="S")</formula>
    </cfRule>
  </conditionalFormatting>
  <conditionalFormatting sqref="J13:J28">
    <cfRule type="expression" priority="8" stopIfTrue="1">
      <formula>AND(SUM($O13:$S13)&gt;0,NOT(ISBLANK(J13)))</formula>
    </cfRule>
    <cfRule type="expression" dxfId="27" priority="9" stopIfTrue="1">
      <formula>SUM($O13:$S13)&gt;0</formula>
    </cfRule>
  </conditionalFormatting>
  <conditionalFormatting sqref="C12">
    <cfRule type="expression" dxfId="26" priority="3" stopIfTrue="1">
      <formula>ISBLANK(C12)</formula>
    </cfRule>
  </conditionalFormatting>
  <conditionalFormatting sqref="K12:M12">
    <cfRule type="expression" dxfId="25" priority="4" stopIfTrue="1">
      <formula>AND(NOT(ISBLANK($C12)),ISBLANK(K12))</formula>
    </cfRule>
  </conditionalFormatting>
  <conditionalFormatting sqref="B12">
    <cfRule type="expression" dxfId="24" priority="5" stopIfTrue="1">
      <formula>AND(NOT(ISBLANK(C12)),ISBLANK(B12))</formula>
    </cfRule>
  </conditionalFormatting>
  <conditionalFormatting sqref="A12">
    <cfRule type="expression" dxfId="23" priority="6" stopIfTrue="1">
      <formula>AND(NOT(ISBLANK(C12)),ISBLANK(A12))</formula>
    </cfRule>
  </conditionalFormatting>
  <conditionalFormatting sqref="E12">
    <cfRule type="expression" dxfId="22" priority="7" stopIfTrue="1">
      <formula>AND(NOT(ISBLANK(C12)),ISBLANK(E12),B12="S")</formula>
    </cfRule>
  </conditionalFormatting>
  <conditionalFormatting sqref="J12">
    <cfRule type="expression" priority="1" stopIfTrue="1">
      <formula>AND(SUM($O12:$S12)&gt;0,NOT(ISBLANK(J12)))</formula>
    </cfRule>
    <cfRule type="expression" dxfId="21" priority="2" stopIfTrue="1">
      <formula>SUM($O12:$S12)&gt;0</formula>
    </cfRule>
  </conditionalFormatting>
  <dataValidations count="4">
    <dataValidation type="list" allowBlank="1" showInputMessage="1" showErrorMessage="1" sqref="B1:E1" xr:uid="{B47845CB-91E6-4AA9-82F1-82695B3F4F5C}">
      <formula1>"BARCLAYCARD,CORPORATE CARD"</formula1>
    </dataValidation>
    <dataValidation type="date" allowBlank="1" showInputMessage="1" showErrorMessage="1" sqref="C5" xr:uid="{4AE314BE-827B-4AB9-897E-D49FFBE56A06}">
      <formula1>NOW()-120</formula1>
      <formula2>NOW()</formula2>
    </dataValidation>
    <dataValidation type="date" allowBlank="1" showInputMessage="1" showErrorMessage="1" sqref="E5" xr:uid="{0E04EA7B-254C-4EE6-BFC0-7EA4D94DAD1D}">
      <formula1>C5+1</formula1>
      <formula2>NOW()</formula2>
    </dataValidation>
    <dataValidation type="list" allowBlank="1" showInputMessage="1" showErrorMessage="1" sqref="B12:B28" xr:uid="{236A11D7-FB2A-48B1-B45D-72A465C20606}">
      <formula1>$B$32:$B$35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796875" defaultRowHeight="12.5" outlineLevelCol="1" x14ac:dyDescent="0.25"/>
  <cols>
    <col min="1" max="1" width="9.1796875" style="5"/>
    <col min="2" max="2" width="10.453125" style="5" customWidth="1"/>
    <col min="3" max="6" width="15.7265625" style="5" customWidth="1"/>
    <col min="7" max="7" width="5.26953125" style="5" bestFit="1" customWidth="1"/>
    <col min="8" max="8" width="7.453125" style="5" bestFit="1" customWidth="1"/>
    <col min="9" max="9" width="5.26953125" style="5" customWidth="1"/>
    <col min="10" max="10" width="9.7265625" style="5" bestFit="1" customWidth="1"/>
    <col min="11" max="11" width="7.54296875" style="5" customWidth="1"/>
    <col min="12" max="12" width="3" style="5" customWidth="1"/>
    <col min="13" max="13" width="50.7265625" style="5" customWidth="1"/>
    <col min="14" max="14" width="27.453125" style="5" customWidth="1"/>
    <col min="15" max="15" width="9.1796875" style="5"/>
    <col min="16" max="19" width="0" style="5" hidden="1" customWidth="1" outlineLevel="1"/>
    <col min="20" max="20" width="9.1796875" style="5" collapsed="1"/>
    <col min="21" max="16384" width="9.1796875" style="5"/>
  </cols>
  <sheetData>
    <row r="1" spans="1:26" ht="36.75" customHeight="1" x14ac:dyDescent="0.3">
      <c r="A1" s="2" t="s">
        <v>0</v>
      </c>
      <c r="B1" s="473" t="s">
        <v>42</v>
      </c>
      <c r="C1" s="474"/>
      <c r="D1" s="474"/>
      <c r="E1" s="475"/>
      <c r="F1" s="1"/>
      <c r="G1" s="1"/>
      <c r="H1" s="1"/>
      <c r="I1" s="1"/>
      <c r="J1" s="1"/>
      <c r="K1" s="1"/>
      <c r="L1" s="1"/>
      <c r="M1" s="3"/>
      <c r="N1" s="4"/>
    </row>
    <row r="2" spans="1:26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3">
      <c r="A3" s="9" t="s">
        <v>2</v>
      </c>
      <c r="B3" s="473" t="s">
        <v>43</v>
      </c>
      <c r="C3" s="474"/>
      <c r="D3" s="474"/>
      <c r="E3" s="475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3">
      <c r="A5" s="11" t="s">
        <v>3</v>
      </c>
      <c r="B5" s="12" t="s">
        <v>4</v>
      </c>
      <c r="C5" s="48"/>
      <c r="D5" s="12" t="s">
        <v>5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ht="13" x14ac:dyDescent="0.3">
      <c r="A8" s="16" t="s">
        <v>44</v>
      </c>
      <c r="B8" s="17" t="s">
        <v>7</v>
      </c>
      <c r="C8" s="17" t="s">
        <v>8</v>
      </c>
      <c r="D8" s="17" t="s">
        <v>7</v>
      </c>
      <c r="E8" s="17" t="s">
        <v>9</v>
      </c>
      <c r="F8" s="17" t="s">
        <v>10</v>
      </c>
      <c r="G8" s="465" t="s">
        <v>11</v>
      </c>
      <c r="H8" s="466"/>
      <c r="I8" s="466"/>
      <c r="J8" s="466"/>
      <c r="K8" s="466"/>
      <c r="L8" s="467"/>
      <c r="M8" s="17" t="s">
        <v>13</v>
      </c>
      <c r="N8" s="18" t="s">
        <v>14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3" x14ac:dyDescent="0.3">
      <c r="A9" s="20" t="s">
        <v>45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468"/>
      <c r="H9" s="469"/>
      <c r="I9" s="469"/>
      <c r="J9" s="469"/>
      <c r="K9" s="469"/>
      <c r="L9" s="470"/>
      <c r="M9" s="22" t="s">
        <v>46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47</v>
      </c>
      <c r="H10" s="26" t="s">
        <v>48</v>
      </c>
      <c r="I10" s="26" t="s">
        <v>49</v>
      </c>
      <c r="J10" s="26" t="s">
        <v>50</v>
      </c>
      <c r="K10" s="26"/>
      <c r="L10" s="26"/>
      <c r="M10" s="27"/>
      <c r="N10" s="28"/>
    </row>
    <row r="11" spans="1:26" ht="0.75" customHeight="1" x14ac:dyDescent="0.25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49999999999999" customHeight="1" x14ac:dyDescent="0.35">
      <c r="A12" s="29" t="s">
        <v>51</v>
      </c>
      <c r="B12" s="30" t="s">
        <v>31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39</v>
      </c>
      <c r="M12" s="45" t="s">
        <v>52</v>
      </c>
      <c r="N12" s="45" t="s">
        <v>53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49999999999999" customHeight="1" x14ac:dyDescent="0.35">
      <c r="A13" s="29" t="s">
        <v>51</v>
      </c>
      <c r="B13" s="30" t="s">
        <v>39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39</v>
      </c>
      <c r="M13" s="45" t="s">
        <v>54</v>
      </c>
      <c r="N13" s="45" t="s">
        <v>53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49999999999999" customHeight="1" x14ac:dyDescent="0.35">
      <c r="A14" s="29" t="s">
        <v>55</v>
      </c>
      <c r="B14" s="30" t="s">
        <v>31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39</v>
      </c>
      <c r="M14" s="45" t="s">
        <v>56</v>
      </c>
      <c r="N14" s="45" t="s">
        <v>32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49999999999999" customHeight="1" x14ac:dyDescent="0.35">
      <c r="A15" s="29" t="s">
        <v>57</v>
      </c>
      <c r="B15" s="30" t="s">
        <v>39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39</v>
      </c>
      <c r="M15" s="45" t="s">
        <v>58</v>
      </c>
      <c r="N15" s="45" t="s">
        <v>59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49999999999999" customHeight="1" x14ac:dyDescent="0.35">
      <c r="A16" s="29" t="s">
        <v>60</v>
      </c>
      <c r="B16" s="30" t="s">
        <v>31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39</v>
      </c>
      <c r="M16" s="45" t="s">
        <v>61</v>
      </c>
      <c r="N16" s="45" t="s">
        <v>62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49999999999999" customHeight="1" x14ac:dyDescent="0.35">
      <c r="A17" s="29" t="s">
        <v>63</v>
      </c>
      <c r="B17" s="30" t="s">
        <v>39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39</v>
      </c>
      <c r="M17" s="45" t="s">
        <v>64</v>
      </c>
      <c r="N17" s="45" t="s">
        <v>65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49999999999999" customHeight="1" x14ac:dyDescent="0.35">
      <c r="A18" s="29" t="s">
        <v>66</v>
      </c>
      <c r="B18" s="30" t="s">
        <v>31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39</v>
      </c>
      <c r="M18" s="45" t="s">
        <v>67</v>
      </c>
      <c r="N18" s="45" t="s">
        <v>68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49999999999999" customHeight="1" x14ac:dyDescent="0.35">
      <c r="A19" s="29" t="s">
        <v>69</v>
      </c>
      <c r="B19" s="30" t="s">
        <v>33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39</v>
      </c>
      <c r="M19" s="45" t="s">
        <v>70</v>
      </c>
      <c r="N19" s="45" t="s">
        <v>32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49999999999999" customHeight="1" x14ac:dyDescent="0.35">
      <c r="A20" s="29" t="s">
        <v>71</v>
      </c>
      <c r="B20" s="30" t="s">
        <v>33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39</v>
      </c>
      <c r="M20" s="45" t="s">
        <v>72</v>
      </c>
      <c r="N20" s="45" t="s">
        <v>73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49999999999999" customHeight="1" x14ac:dyDescent="0.35">
      <c r="A21" s="29" t="s">
        <v>71</v>
      </c>
      <c r="B21" s="30" t="s">
        <v>33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39</v>
      </c>
      <c r="M21" s="45" t="s">
        <v>72</v>
      </c>
      <c r="N21" s="45" t="s">
        <v>73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49999999999999" customHeight="1" x14ac:dyDescent="0.35">
      <c r="A22" s="29" t="s">
        <v>74</v>
      </c>
      <c r="B22" s="30" t="s">
        <v>39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39</v>
      </c>
      <c r="M22" s="45" t="s">
        <v>75</v>
      </c>
      <c r="N22" s="45" t="s">
        <v>76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49999999999999" customHeight="1" x14ac:dyDescent="0.3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39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49999999999999" customHeight="1" x14ac:dyDescent="0.3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39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49999999999999" customHeight="1" x14ac:dyDescent="0.3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39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49999999999999" customHeight="1" x14ac:dyDescent="0.3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39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49999999999999" customHeight="1" x14ac:dyDescent="0.3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39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49999999999999" customHeight="1" x14ac:dyDescent="0.3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39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49999999999999" customHeight="1" x14ac:dyDescent="0.3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39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49999999999999" customHeight="1" x14ac:dyDescent="0.3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39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49999999999999" customHeight="1" thickBot="1" x14ac:dyDescent="0.4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39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49999999999999" customHeight="1" thickBot="1" x14ac:dyDescent="0.35">
      <c r="A32" s="471" t="s">
        <v>34</v>
      </c>
      <c r="B32" s="472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ht="13" x14ac:dyDescent="0.3">
      <c r="B34" s="465" t="s">
        <v>35</v>
      </c>
      <c r="C34" s="467"/>
    </row>
    <row r="35" spans="2:3" x14ac:dyDescent="0.25">
      <c r="B35" s="41" t="s">
        <v>36</v>
      </c>
      <c r="C35" s="42" t="s">
        <v>37</v>
      </c>
    </row>
    <row r="36" spans="2:3" x14ac:dyDescent="0.25">
      <c r="B36" s="41" t="s">
        <v>31</v>
      </c>
      <c r="C36" s="42" t="s">
        <v>38</v>
      </c>
    </row>
    <row r="37" spans="2:3" x14ac:dyDescent="0.25">
      <c r="B37" s="41" t="s">
        <v>39</v>
      </c>
      <c r="C37" s="42" t="s">
        <v>40</v>
      </c>
    </row>
    <row r="38" spans="2:3" x14ac:dyDescent="0.25">
      <c r="B38" s="43" t="s">
        <v>33</v>
      </c>
      <c r="C38" s="44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5" x14ac:dyDescent="0.25"/>
  <sheetData>
    <row r="1" spans="1:8" ht="13" x14ac:dyDescent="0.3">
      <c r="A1" s="58" t="s">
        <v>6</v>
      </c>
      <c r="B1" s="17" t="s">
        <v>7</v>
      </c>
      <c r="C1" s="17" t="s">
        <v>8</v>
      </c>
      <c r="D1" s="17" t="s">
        <v>7</v>
      </c>
      <c r="E1" s="17" t="s">
        <v>9</v>
      </c>
      <c r="F1" s="17" t="s">
        <v>10</v>
      </c>
      <c r="G1" s="54" t="s">
        <v>77</v>
      </c>
      <c r="H1" s="55" t="s">
        <v>78</v>
      </c>
    </row>
    <row r="2" spans="1:8" x14ac:dyDescent="0.25">
      <c r="A2" s="50" t="s">
        <v>79</v>
      </c>
      <c r="B2" s="30" t="s">
        <v>31</v>
      </c>
      <c r="C2" s="31">
        <v>104.2</v>
      </c>
      <c r="D2" s="31">
        <v>0</v>
      </c>
      <c r="E2" s="31"/>
      <c r="F2" s="31">
        <f t="shared" ref="F2:F13" si="0">C2-D2</f>
        <v>104.2</v>
      </c>
      <c r="G2" s="53">
        <v>110</v>
      </c>
      <c r="H2" s="49">
        <v>8052</v>
      </c>
    </row>
    <row r="3" spans="1:8" x14ac:dyDescent="0.25">
      <c r="A3" s="50" t="s">
        <v>80</v>
      </c>
      <c r="B3" s="30" t="s">
        <v>31</v>
      </c>
      <c r="C3" s="31">
        <v>16.399999999999999</v>
      </c>
      <c r="D3" s="31">
        <v>0</v>
      </c>
      <c r="E3" s="31"/>
      <c r="F3" s="31">
        <f t="shared" si="0"/>
        <v>16.399999999999999</v>
      </c>
      <c r="G3" s="53">
        <v>110</v>
      </c>
      <c r="H3" s="49">
        <v>8052</v>
      </c>
    </row>
    <row r="4" spans="1:8" x14ac:dyDescent="0.25">
      <c r="A4" s="50" t="s">
        <v>81</v>
      </c>
      <c r="B4" s="30" t="s">
        <v>82</v>
      </c>
      <c r="C4" s="31">
        <v>194.16</v>
      </c>
      <c r="D4" s="31">
        <v>0</v>
      </c>
      <c r="E4" s="31"/>
      <c r="F4" s="31">
        <f t="shared" si="0"/>
        <v>194.16</v>
      </c>
      <c r="G4" s="53">
        <v>115</v>
      </c>
      <c r="H4" s="49">
        <v>4014</v>
      </c>
    </row>
    <row r="5" spans="1:8" x14ac:dyDescent="0.25">
      <c r="A5" s="50" t="s">
        <v>83</v>
      </c>
      <c r="B5" s="30" t="s">
        <v>39</v>
      </c>
      <c r="C5" s="57">
        <v>11.95</v>
      </c>
      <c r="D5" s="31">
        <f t="shared" ref="D5:D11" si="1">IF(B5="S",IF(ISBLANK(E5),ROUND(C5*0.2/1.2,2),E5),"")</f>
        <v>1.99</v>
      </c>
      <c r="E5" s="31"/>
      <c r="F5" s="31">
        <f t="shared" si="0"/>
        <v>9.9599999999999991</v>
      </c>
      <c r="G5" s="53">
        <v>110</v>
      </c>
      <c r="H5" s="49">
        <v>4400</v>
      </c>
    </row>
    <row r="6" spans="1:8" x14ac:dyDescent="0.25">
      <c r="A6" s="50" t="s">
        <v>83</v>
      </c>
      <c r="B6" s="30" t="s">
        <v>39</v>
      </c>
      <c r="C6" s="57">
        <v>12</v>
      </c>
      <c r="D6" s="31">
        <f t="shared" si="1"/>
        <v>2</v>
      </c>
      <c r="E6" s="31"/>
      <c r="F6" s="31">
        <f t="shared" si="0"/>
        <v>10</v>
      </c>
      <c r="G6" s="53">
        <v>110</v>
      </c>
      <c r="H6" s="49">
        <v>4400</v>
      </c>
    </row>
    <row r="7" spans="1:8" x14ac:dyDescent="0.25">
      <c r="A7" s="50" t="s">
        <v>80</v>
      </c>
      <c r="B7" s="30" t="s">
        <v>39</v>
      </c>
      <c r="C7" s="57">
        <v>53.97</v>
      </c>
      <c r="D7" s="31">
        <f t="shared" si="1"/>
        <v>9</v>
      </c>
      <c r="E7" s="31"/>
      <c r="F7" s="31">
        <f t="shared" si="0"/>
        <v>44.97</v>
      </c>
      <c r="G7" s="53">
        <v>110</v>
      </c>
      <c r="H7" s="49">
        <v>4400</v>
      </c>
    </row>
    <row r="8" spans="1:8" x14ac:dyDescent="0.25">
      <c r="A8" s="50" t="s">
        <v>81</v>
      </c>
      <c r="B8" s="30" t="s">
        <v>84</v>
      </c>
      <c r="C8" s="57">
        <v>144.25</v>
      </c>
      <c r="D8" s="31">
        <f t="shared" si="1"/>
        <v>24.04</v>
      </c>
      <c r="E8" s="31"/>
      <c r="F8" s="31">
        <f t="shared" si="0"/>
        <v>120.21000000000001</v>
      </c>
      <c r="G8" s="53">
        <v>115</v>
      </c>
      <c r="H8" s="49">
        <v>4014</v>
      </c>
    </row>
    <row r="9" spans="1:8" x14ac:dyDescent="0.25">
      <c r="A9" s="50" t="s">
        <v>85</v>
      </c>
      <c r="B9" s="30" t="s">
        <v>84</v>
      </c>
      <c r="C9" s="57">
        <v>59.99</v>
      </c>
      <c r="D9" s="31">
        <f t="shared" si="1"/>
        <v>10</v>
      </c>
      <c r="E9" s="31"/>
      <c r="F9" s="31">
        <f t="shared" si="0"/>
        <v>49.99</v>
      </c>
      <c r="G9" s="53">
        <v>110</v>
      </c>
      <c r="H9" s="49">
        <v>4400</v>
      </c>
    </row>
    <row r="10" spans="1:8" x14ac:dyDescent="0.25">
      <c r="A10" s="50" t="s">
        <v>86</v>
      </c>
      <c r="B10" s="30" t="s">
        <v>84</v>
      </c>
      <c r="C10" s="57">
        <v>194.4</v>
      </c>
      <c r="D10" s="31">
        <f t="shared" si="1"/>
        <v>32.4</v>
      </c>
      <c r="E10" s="31"/>
      <c r="F10" s="52">
        <f t="shared" si="0"/>
        <v>162</v>
      </c>
      <c r="G10" s="53">
        <v>110</v>
      </c>
      <c r="H10" s="49">
        <v>4400</v>
      </c>
    </row>
    <row r="11" spans="1:8" x14ac:dyDescent="0.25">
      <c r="A11" s="50" t="s">
        <v>87</v>
      </c>
      <c r="B11" s="30" t="s">
        <v>84</v>
      </c>
      <c r="C11" s="57">
        <v>3.1</v>
      </c>
      <c r="D11" s="32">
        <f t="shared" si="1"/>
        <v>0.52</v>
      </c>
      <c r="E11" s="31"/>
      <c r="F11" s="52">
        <f t="shared" si="0"/>
        <v>2.58</v>
      </c>
      <c r="G11" s="53">
        <v>115</v>
      </c>
      <c r="H11" s="49">
        <v>4014</v>
      </c>
    </row>
    <row r="12" spans="1:8" x14ac:dyDescent="0.25">
      <c r="A12" s="50" t="s">
        <v>87</v>
      </c>
      <c r="B12" s="30" t="s">
        <v>88</v>
      </c>
      <c r="C12" s="31">
        <v>13.2</v>
      </c>
      <c r="D12" s="31">
        <v>0</v>
      </c>
      <c r="E12" s="31"/>
      <c r="F12" s="52">
        <f t="shared" si="0"/>
        <v>13.2</v>
      </c>
      <c r="G12" s="53">
        <v>115</v>
      </c>
      <c r="H12" s="49">
        <v>4014</v>
      </c>
    </row>
    <row r="13" spans="1:8" x14ac:dyDescent="0.25">
      <c r="A13" s="50" t="s">
        <v>87</v>
      </c>
      <c r="B13" s="30" t="s">
        <v>88</v>
      </c>
      <c r="C13" s="31">
        <v>24.75</v>
      </c>
      <c r="D13" s="32">
        <v>0</v>
      </c>
      <c r="E13" s="51"/>
      <c r="F13" s="52">
        <f t="shared" si="0"/>
        <v>24.75</v>
      </c>
      <c r="G13" s="53">
        <v>115</v>
      </c>
      <c r="H13" s="49">
        <v>4014</v>
      </c>
    </row>
    <row r="19" spans="2:7" x14ac:dyDescent="0.25">
      <c r="D19" t="s">
        <v>89</v>
      </c>
      <c r="E19" t="s">
        <v>90</v>
      </c>
      <c r="G19" t="s">
        <v>91</v>
      </c>
    </row>
    <row r="20" spans="2:7" x14ac:dyDescent="0.25">
      <c r="C20" t="s">
        <v>92</v>
      </c>
      <c r="D20" s="56">
        <f>SUM(C5:C11)</f>
        <v>479.66000000000008</v>
      </c>
      <c r="E20" s="56">
        <f>SUM(D5:D11)</f>
        <v>79.95</v>
      </c>
      <c r="F20" s="56"/>
      <c r="G20" s="56">
        <f t="shared" ref="G20" si="2">SUM(F5:F11)</f>
        <v>399.71</v>
      </c>
    </row>
    <row r="23" spans="2:7" x14ac:dyDescent="0.25">
      <c r="B23">
        <v>110</v>
      </c>
      <c r="C23">
        <v>4400</v>
      </c>
      <c r="D23" s="56">
        <f>SUM(C5:C7)</f>
        <v>77.92</v>
      </c>
      <c r="E23" s="56">
        <f t="shared" ref="E23:G23" si="3">SUM(D5:D7)</f>
        <v>12.99</v>
      </c>
      <c r="F23" s="56"/>
      <c r="G23" s="56">
        <f t="shared" si="3"/>
        <v>64.930000000000007</v>
      </c>
    </row>
    <row r="24" spans="2:7" x14ac:dyDescent="0.25">
      <c r="B24">
        <v>110</v>
      </c>
      <c r="C24">
        <v>4400</v>
      </c>
      <c r="D24" s="56">
        <f>SUM(C9:C10)</f>
        <v>254.39000000000001</v>
      </c>
      <c r="E24" s="56">
        <f t="shared" ref="E24:G24" si="4">SUM(D9:D10)</f>
        <v>42.4</v>
      </c>
      <c r="F24" s="56">
        <f t="shared" si="4"/>
        <v>0</v>
      </c>
      <c r="G24" s="56">
        <f t="shared" si="4"/>
        <v>211.99</v>
      </c>
    </row>
    <row r="25" spans="2:7" x14ac:dyDescent="0.25">
      <c r="B25">
        <v>115</v>
      </c>
      <c r="C25">
        <v>4014</v>
      </c>
      <c r="D25" s="56">
        <f>SUM(C8)</f>
        <v>144.25</v>
      </c>
      <c r="E25" s="56">
        <f>SUM(D8)</f>
        <v>24.04</v>
      </c>
      <c r="F25" s="56"/>
      <c r="G25" s="56">
        <f>SUM(F8)</f>
        <v>120.21000000000001</v>
      </c>
    </row>
    <row r="26" spans="2:7" x14ac:dyDescent="0.25">
      <c r="B26">
        <v>115</v>
      </c>
      <c r="C26">
        <v>4014</v>
      </c>
      <c r="D26" s="56">
        <f>SUM(C11)</f>
        <v>3.1</v>
      </c>
      <c r="E26" s="56">
        <f t="shared" ref="E26:G26" si="5">SUM(D11)</f>
        <v>0.52</v>
      </c>
      <c r="F26" s="56">
        <f t="shared" si="5"/>
        <v>0</v>
      </c>
      <c r="G26" s="56">
        <f t="shared" si="5"/>
        <v>2.58</v>
      </c>
    </row>
    <row r="31" spans="2:7" x14ac:dyDescent="0.25">
      <c r="C31" t="s">
        <v>93</v>
      </c>
    </row>
    <row r="32" spans="2:7" x14ac:dyDescent="0.25">
      <c r="B32">
        <v>110</v>
      </c>
      <c r="C32">
        <v>8052</v>
      </c>
      <c r="D32" s="56">
        <f>SUM(C2:C3)</f>
        <v>120.6</v>
      </c>
      <c r="E32" s="56">
        <f t="shared" ref="E32:G32" si="6">SUM(D2:D3)</f>
        <v>0</v>
      </c>
      <c r="F32" s="56">
        <f t="shared" si="6"/>
        <v>0</v>
      </c>
      <c r="G32" s="56">
        <f t="shared" si="6"/>
        <v>120.6</v>
      </c>
    </row>
    <row r="33" spans="2:7" x14ac:dyDescent="0.25">
      <c r="B33">
        <v>115</v>
      </c>
      <c r="C33">
        <v>4014</v>
      </c>
      <c r="D33" s="56">
        <f>SUM(C4)</f>
        <v>194.16</v>
      </c>
      <c r="E33" s="56">
        <f t="shared" ref="E33:G33" si="7">SUM(D4)</f>
        <v>0</v>
      </c>
      <c r="F33" s="56">
        <f t="shared" si="7"/>
        <v>0</v>
      </c>
      <c r="G33" s="56">
        <f t="shared" si="7"/>
        <v>194.16</v>
      </c>
    </row>
    <row r="36" spans="2:7" x14ac:dyDescent="0.25">
      <c r="C36" t="s">
        <v>94</v>
      </c>
    </row>
    <row r="37" spans="2:7" x14ac:dyDescent="0.25">
      <c r="B37">
        <v>115</v>
      </c>
      <c r="C37">
        <v>4014</v>
      </c>
      <c r="D37" s="56">
        <f>SUM(C12:C13)</f>
        <v>37.950000000000003</v>
      </c>
      <c r="E37" s="56">
        <f t="shared" ref="E37:G37" si="8">SUM(D12:D13)</f>
        <v>0</v>
      </c>
      <c r="F37" s="56">
        <f t="shared" si="8"/>
        <v>0</v>
      </c>
      <c r="G37" s="56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theme="0"/>
  </sheetPr>
  <dimension ref="A1:Z41"/>
  <sheetViews>
    <sheetView workbookViewId="0">
      <selection activeCell="B23" sqref="B23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84" t="s">
        <v>0</v>
      </c>
      <c r="B1" s="450" t="s">
        <v>42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36.75" customHeight="1" x14ac:dyDescent="0.3">
      <c r="A3" s="64" t="s">
        <v>2</v>
      </c>
      <c r="B3" s="450" t="s">
        <v>111</v>
      </c>
      <c r="C3" s="451"/>
      <c r="D3" s="451"/>
      <c r="E3" s="45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36" customHeight="1" x14ac:dyDescent="0.3">
      <c r="A5" s="285" t="s">
        <v>3</v>
      </c>
      <c r="B5" s="286" t="s">
        <v>4</v>
      </c>
      <c r="C5" s="287">
        <v>44816</v>
      </c>
      <c r="D5" s="286" t="s">
        <v>5</v>
      </c>
      <c r="E5" s="287">
        <v>44845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20.149999999999999" customHeight="1" x14ac:dyDescent="0.35">
      <c r="A12" s="428">
        <v>44816</v>
      </c>
      <c r="B12" s="296" t="s">
        <v>39</v>
      </c>
      <c r="C12" s="291">
        <v>49.98</v>
      </c>
      <c r="D12" s="292">
        <v>8.34</v>
      </c>
      <c r="E12" s="291"/>
      <c r="F12" s="297">
        <v>41.64</v>
      </c>
      <c r="G12" s="293">
        <v>570</v>
      </c>
      <c r="H12" s="304" t="s">
        <v>113</v>
      </c>
      <c r="I12" s="304"/>
      <c r="J12" s="294"/>
      <c r="K12" s="294" t="s">
        <v>111</v>
      </c>
      <c r="L12" s="295" t="s">
        <v>136</v>
      </c>
      <c r="M12" s="425" t="s">
        <v>32</v>
      </c>
      <c r="N12" s="295" t="s">
        <v>112</v>
      </c>
      <c r="P12" t="b">
        <f t="shared" ref="P12:P34" si="0">OR(G12&lt;100,LEN(G12)=2)</f>
        <v>0</v>
      </c>
      <c r="Q12" t="b">
        <f t="shared" ref="Q12:Q34" si="1">OR(H12&lt;1000,LEN(H12)=3)</f>
        <v>0</v>
      </c>
      <c r="R12" t="b">
        <f t="shared" ref="R12:R34" si="2">IF(I12&lt;1000,TRUE)</f>
        <v>1</v>
      </c>
      <c r="S12" t="e">
        <f>OR(#REF!&lt;100000,LEN(#REF!)=5)</f>
        <v>#REF!</v>
      </c>
    </row>
    <row r="13" spans="1:26" ht="20.149999999999999" customHeight="1" x14ac:dyDescent="0.35">
      <c r="A13" s="429">
        <v>44818</v>
      </c>
      <c r="B13" s="296" t="s">
        <v>39</v>
      </c>
      <c r="C13" s="291">
        <v>21.24</v>
      </c>
      <c r="D13" s="292">
        <v>3.54</v>
      </c>
      <c r="E13" s="291"/>
      <c r="F13" s="297">
        <v>17.7</v>
      </c>
      <c r="G13" s="293">
        <v>528</v>
      </c>
      <c r="H13" s="304" t="s">
        <v>134</v>
      </c>
      <c r="I13" s="304"/>
      <c r="J13" s="294"/>
      <c r="K13" s="294" t="s">
        <v>137</v>
      </c>
      <c r="L13" s="295" t="s">
        <v>138</v>
      </c>
      <c r="M13" s="189" t="s">
        <v>32</v>
      </c>
      <c r="N13" s="189" t="s">
        <v>137</v>
      </c>
    </row>
    <row r="14" spans="1:26" ht="20.149999999999999" customHeight="1" x14ac:dyDescent="0.35">
      <c r="A14" s="429">
        <v>44819</v>
      </c>
      <c r="B14" s="296" t="s">
        <v>39</v>
      </c>
      <c r="C14" s="291">
        <v>65.400000000000006</v>
      </c>
      <c r="D14" s="292">
        <v>10.92</v>
      </c>
      <c r="E14" s="291"/>
      <c r="F14" s="297">
        <v>54.48</v>
      </c>
      <c r="G14" s="293">
        <v>528</v>
      </c>
      <c r="H14" s="304" t="s">
        <v>134</v>
      </c>
      <c r="I14" s="304"/>
      <c r="J14" s="294"/>
      <c r="K14" s="294" t="s">
        <v>137</v>
      </c>
      <c r="L14" s="295" t="s">
        <v>139</v>
      </c>
      <c r="M14" s="189" t="s">
        <v>32</v>
      </c>
      <c r="N14" s="189" t="s">
        <v>137</v>
      </c>
    </row>
    <row r="15" spans="1:26" ht="20.149999999999999" customHeight="1" x14ac:dyDescent="0.35">
      <c r="A15" s="429">
        <v>44824</v>
      </c>
      <c r="B15" s="296" t="s">
        <v>39</v>
      </c>
      <c r="C15" s="291">
        <v>139.80000000000001</v>
      </c>
      <c r="D15" s="292">
        <v>23.3</v>
      </c>
      <c r="E15" s="291"/>
      <c r="F15" s="297">
        <v>116.5</v>
      </c>
      <c r="G15" s="293">
        <v>570</v>
      </c>
      <c r="H15" s="304" t="s">
        <v>113</v>
      </c>
      <c r="I15" s="304"/>
      <c r="J15" s="294"/>
      <c r="K15" s="294" t="s">
        <v>111</v>
      </c>
      <c r="L15" s="295" t="s">
        <v>136</v>
      </c>
      <c r="M15" s="189" t="s">
        <v>135</v>
      </c>
      <c r="N15" s="189" t="s">
        <v>112</v>
      </c>
    </row>
    <row r="16" spans="1:26" ht="20.149999999999999" customHeight="1" x14ac:dyDescent="0.35">
      <c r="A16" s="430">
        <v>44833</v>
      </c>
      <c r="B16" s="431" t="s">
        <v>39</v>
      </c>
      <c r="C16" s="432">
        <v>103.56</v>
      </c>
      <c r="D16" s="292">
        <v>17.28</v>
      </c>
      <c r="E16" s="291"/>
      <c r="F16" s="297">
        <v>86.28</v>
      </c>
      <c r="G16" s="293">
        <v>103</v>
      </c>
      <c r="H16" s="304" t="s">
        <v>140</v>
      </c>
      <c r="I16" s="304"/>
      <c r="J16" s="294"/>
      <c r="K16" s="426" t="s">
        <v>141</v>
      </c>
      <c r="L16" s="295" t="s">
        <v>142</v>
      </c>
      <c r="M16" s="189" t="s">
        <v>32</v>
      </c>
      <c r="N16" s="189" t="s">
        <v>114</v>
      </c>
    </row>
    <row r="17" spans="1:19" ht="20.149999999999999" customHeight="1" x14ac:dyDescent="0.35">
      <c r="A17" s="428">
        <v>44833</v>
      </c>
      <c r="B17" s="296" t="s">
        <v>39</v>
      </c>
      <c r="C17" s="291">
        <v>243.3</v>
      </c>
      <c r="D17" s="292">
        <v>40.549999999999997</v>
      </c>
      <c r="E17" s="291"/>
      <c r="F17" s="297">
        <v>202.75</v>
      </c>
      <c r="G17" s="293">
        <v>570</v>
      </c>
      <c r="H17" s="304" t="s">
        <v>113</v>
      </c>
      <c r="I17" s="304"/>
      <c r="J17" s="294"/>
      <c r="K17" s="294" t="s">
        <v>111</v>
      </c>
      <c r="L17" s="295" t="s">
        <v>143</v>
      </c>
      <c r="M17" s="425" t="s">
        <v>115</v>
      </c>
      <c r="N17" s="295" t="s">
        <v>112</v>
      </c>
      <c r="P17" t="b">
        <f>OR(G19&lt;100,LEN(G19)=2)</f>
        <v>0</v>
      </c>
      <c r="Q17" t="b">
        <f>OR(H19&lt;1000,LEN(H19)=3)</f>
        <v>0</v>
      </c>
      <c r="R17" t="b">
        <f>IF(I18&lt;1000,TRUE)</f>
        <v>1</v>
      </c>
      <c r="S17" t="e">
        <f>OR(#REF!&lt;100000,LEN(#REF!)=5)</f>
        <v>#REF!</v>
      </c>
    </row>
    <row r="18" spans="1:19" ht="20.149999999999999" customHeight="1" x14ac:dyDescent="0.35">
      <c r="A18" s="428">
        <v>44837</v>
      </c>
      <c r="B18" s="290" t="s">
        <v>39</v>
      </c>
      <c r="C18" s="291">
        <v>21.97</v>
      </c>
      <c r="D18" s="292">
        <v>3.66</v>
      </c>
      <c r="E18" s="291"/>
      <c r="F18" s="297">
        <v>18.309999999999999</v>
      </c>
      <c r="G18" s="293">
        <v>500</v>
      </c>
      <c r="H18" s="304" t="s">
        <v>144</v>
      </c>
      <c r="I18" s="304"/>
      <c r="J18" s="294"/>
      <c r="K18" s="294" t="s">
        <v>145</v>
      </c>
      <c r="L18" s="295" t="s">
        <v>146</v>
      </c>
      <c r="M18" s="425" t="s">
        <v>147</v>
      </c>
      <c r="N18" s="295" t="s">
        <v>114</v>
      </c>
      <c r="P18" t="e">
        <f>OR(#REF!&lt;100,LEN(#REF!)=2)</f>
        <v>#REF!</v>
      </c>
      <c r="Q18" t="e">
        <f>OR(#REF!&lt;1000,LEN(#REF!)=3)</f>
        <v>#REF!</v>
      </c>
      <c r="R18" t="e">
        <f>IF(#REF!&lt;1000,TRUE)</f>
        <v>#REF!</v>
      </c>
      <c r="S18" t="e">
        <f>OR(#REF!&lt;100000,LEN(#REF!)=5)</f>
        <v>#REF!</v>
      </c>
    </row>
    <row r="19" spans="1:19" ht="20.149999999999999" customHeight="1" x14ac:dyDescent="0.35">
      <c r="A19" s="428">
        <v>44838</v>
      </c>
      <c r="B19" s="290" t="s">
        <v>39</v>
      </c>
      <c r="C19" s="291">
        <v>18.59</v>
      </c>
      <c r="D19" s="292">
        <v>3.1</v>
      </c>
      <c r="E19" s="291"/>
      <c r="F19" s="297">
        <v>15.49</v>
      </c>
      <c r="G19" s="293">
        <v>103</v>
      </c>
      <c r="H19" s="304" t="s">
        <v>140</v>
      </c>
      <c r="I19" s="304"/>
      <c r="J19" s="294"/>
      <c r="K19" s="294" t="s">
        <v>141</v>
      </c>
      <c r="L19" s="295" t="s">
        <v>148</v>
      </c>
      <c r="M19" s="425" t="s">
        <v>32</v>
      </c>
      <c r="N19" s="295" t="s">
        <v>114</v>
      </c>
    </row>
    <row r="20" spans="1:19" ht="20.149999999999999" customHeight="1" x14ac:dyDescent="0.35">
      <c r="A20" s="428">
        <v>44838</v>
      </c>
      <c r="B20" s="296" t="s">
        <v>39</v>
      </c>
      <c r="C20" s="291">
        <v>26.74</v>
      </c>
      <c r="D20" s="292">
        <v>4.46</v>
      </c>
      <c r="E20" s="291"/>
      <c r="F20" s="297">
        <v>22.28</v>
      </c>
      <c r="G20" s="293">
        <v>500</v>
      </c>
      <c r="H20" s="304" t="s">
        <v>144</v>
      </c>
      <c r="I20" s="304"/>
      <c r="J20" s="294"/>
      <c r="K20" s="294" t="s">
        <v>149</v>
      </c>
      <c r="L20" s="295" t="s">
        <v>150</v>
      </c>
      <c r="M20" s="425" t="s">
        <v>151</v>
      </c>
      <c r="N20" s="295" t="s">
        <v>152</v>
      </c>
    </row>
    <row r="21" spans="1:19" ht="20.149999999999999" customHeight="1" x14ac:dyDescent="0.35">
      <c r="A21" s="428">
        <v>44839</v>
      </c>
      <c r="B21" s="296" t="s">
        <v>39</v>
      </c>
      <c r="C21" s="291">
        <v>13.99</v>
      </c>
      <c r="D21" s="292">
        <v>2.34</v>
      </c>
      <c r="E21" s="291"/>
      <c r="F21" s="297">
        <v>11.65</v>
      </c>
      <c r="G21" s="304">
        <v>500</v>
      </c>
      <c r="H21" s="304" t="s">
        <v>144</v>
      </c>
      <c r="I21" s="304"/>
      <c r="J21" s="294"/>
      <c r="K21" s="294" t="s">
        <v>145</v>
      </c>
      <c r="L21" s="295" t="s">
        <v>146</v>
      </c>
      <c r="M21" s="425" t="s">
        <v>153</v>
      </c>
      <c r="N21" s="295" t="s">
        <v>114</v>
      </c>
    </row>
    <row r="22" spans="1:19" ht="20.149999999999999" customHeight="1" x14ac:dyDescent="0.35">
      <c r="A22" s="428">
        <v>44839</v>
      </c>
      <c r="B22" s="296" t="s">
        <v>39</v>
      </c>
      <c r="C22" s="291">
        <v>1232.42</v>
      </c>
      <c r="D22" s="292">
        <v>205.4</v>
      </c>
      <c r="E22" s="291"/>
      <c r="F22" s="297">
        <v>1027.02</v>
      </c>
      <c r="G22" s="293">
        <v>205</v>
      </c>
      <c r="H22" s="304" t="s">
        <v>154</v>
      </c>
      <c r="I22" s="304"/>
      <c r="J22" s="294"/>
      <c r="K22" s="294" t="s">
        <v>155</v>
      </c>
      <c r="L22" s="295" t="s">
        <v>156</v>
      </c>
      <c r="M22" s="425" t="s">
        <v>157</v>
      </c>
      <c r="N22" s="295" t="s">
        <v>158</v>
      </c>
    </row>
    <row r="23" spans="1:19" ht="20.149999999999999" customHeight="1" x14ac:dyDescent="0.35">
      <c r="A23" s="428">
        <v>44839</v>
      </c>
      <c r="B23" s="356" t="s">
        <v>36</v>
      </c>
      <c r="C23" s="291">
        <v>54.85</v>
      </c>
      <c r="D23" s="292">
        <v>0</v>
      </c>
      <c r="E23" s="291"/>
      <c r="F23" s="297">
        <v>54.85</v>
      </c>
      <c r="G23" s="293">
        <v>205</v>
      </c>
      <c r="H23" s="304" t="s">
        <v>154</v>
      </c>
      <c r="I23" s="304"/>
      <c r="J23" s="294"/>
      <c r="K23" s="294" t="s">
        <v>155</v>
      </c>
      <c r="L23" s="295" t="s">
        <v>159</v>
      </c>
      <c r="M23" s="425" t="s">
        <v>157</v>
      </c>
      <c r="N23" s="295" t="s">
        <v>158</v>
      </c>
    </row>
    <row r="24" spans="1:19" s="67" customFormat="1" ht="20.149999999999999" customHeight="1" x14ac:dyDescent="0.35">
      <c r="A24" s="157">
        <v>44840</v>
      </c>
      <c r="B24" s="290" t="s">
        <v>39</v>
      </c>
      <c r="C24" s="305">
        <v>25.54</v>
      </c>
      <c r="D24" s="297">
        <v>4.26</v>
      </c>
      <c r="E24" s="305"/>
      <c r="F24" s="297">
        <v>21.28</v>
      </c>
      <c r="G24" s="293">
        <v>103</v>
      </c>
      <c r="H24" s="304" t="s">
        <v>140</v>
      </c>
      <c r="I24" s="304"/>
      <c r="J24" s="294"/>
      <c r="K24" s="294" t="s">
        <v>141</v>
      </c>
      <c r="L24" s="295" t="s">
        <v>160</v>
      </c>
      <c r="M24" s="425" t="s">
        <v>32</v>
      </c>
      <c r="N24" s="295" t="s">
        <v>152</v>
      </c>
    </row>
    <row r="25" spans="1:19" ht="20.149999999999999" customHeight="1" x14ac:dyDescent="0.35">
      <c r="A25" s="84"/>
      <c r="B25" s="296"/>
      <c r="C25" s="291"/>
      <c r="D25" s="292"/>
      <c r="E25" s="291"/>
      <c r="F25" s="297"/>
      <c r="G25" s="293"/>
      <c r="H25" s="304"/>
      <c r="I25" s="304"/>
      <c r="J25" s="294"/>
      <c r="K25" s="294"/>
      <c r="L25" s="295"/>
      <c r="M25" s="295"/>
      <c r="N25" s="295"/>
    </row>
    <row r="26" spans="1:19" ht="20.149999999999999" customHeight="1" x14ac:dyDescent="0.35">
      <c r="A26" s="84"/>
      <c r="B26" s="296"/>
      <c r="C26" s="291"/>
      <c r="D26" s="292"/>
      <c r="E26" s="291"/>
      <c r="F26" s="297"/>
      <c r="G26" s="304"/>
      <c r="H26" s="304"/>
      <c r="I26" s="304"/>
      <c r="J26" s="294"/>
      <c r="K26" s="294"/>
      <c r="L26" s="295"/>
      <c r="M26" s="295"/>
      <c r="N26" s="295"/>
    </row>
    <row r="27" spans="1:19" ht="20.149999999999999" customHeight="1" x14ac:dyDescent="0.35">
      <c r="A27" s="84"/>
      <c r="B27" s="296"/>
      <c r="C27" s="291"/>
      <c r="D27" s="292"/>
      <c r="E27" s="291"/>
      <c r="F27" s="297"/>
      <c r="G27" s="293"/>
      <c r="H27" s="304"/>
      <c r="I27" s="304"/>
      <c r="J27" s="294"/>
      <c r="K27" s="294"/>
      <c r="L27" s="295"/>
      <c r="M27" s="295"/>
      <c r="N27" s="295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s="191" customFormat="1" ht="20.149999999999999" customHeight="1" x14ac:dyDescent="0.35">
      <c r="A28" s="190"/>
      <c r="B28" s="306"/>
      <c r="C28" s="307"/>
      <c r="D28" s="308"/>
      <c r="E28" s="307"/>
      <c r="F28" s="308"/>
      <c r="G28" s="309"/>
      <c r="H28" s="310"/>
      <c r="I28" s="310"/>
      <c r="J28" s="311"/>
      <c r="K28" s="311"/>
      <c r="L28" s="312"/>
      <c r="M28" s="312"/>
      <c r="N28" s="312"/>
      <c r="P28" s="191" t="b">
        <f t="shared" si="0"/>
        <v>1</v>
      </c>
      <c r="Q28" s="191" t="b">
        <f t="shared" si="1"/>
        <v>1</v>
      </c>
      <c r="R28" s="191" t="b">
        <f t="shared" si="2"/>
        <v>1</v>
      </c>
      <c r="S28" s="191" t="e">
        <f>OR(#REF!&lt;100000,LEN(#REF!)=5)</f>
        <v>#REF!</v>
      </c>
    </row>
    <row r="29" spans="1:19" s="191" customFormat="1" ht="20.149999999999999" customHeight="1" x14ac:dyDescent="0.35">
      <c r="A29" s="190"/>
      <c r="B29" s="306"/>
      <c r="C29" s="307"/>
      <c r="D29" s="308"/>
      <c r="E29" s="307"/>
      <c r="F29" s="308"/>
      <c r="G29" s="309"/>
      <c r="H29" s="310"/>
      <c r="I29" s="310"/>
      <c r="J29" s="311"/>
      <c r="K29" s="311"/>
      <c r="L29" s="312"/>
      <c r="M29" s="312"/>
      <c r="N29" s="312"/>
      <c r="P29" s="191" t="b">
        <f t="shared" si="0"/>
        <v>1</v>
      </c>
      <c r="Q29" s="191" t="b">
        <f t="shared" si="1"/>
        <v>1</v>
      </c>
      <c r="R29" s="191" t="b">
        <f t="shared" si="2"/>
        <v>1</v>
      </c>
      <c r="S29" s="191" t="e">
        <f>OR(#REF!&lt;100000,LEN(#REF!)=5)</f>
        <v>#REF!</v>
      </c>
    </row>
    <row r="30" spans="1:19" ht="20.149999999999999" customHeight="1" x14ac:dyDescent="0.35">
      <c r="A30" s="84"/>
      <c r="B30" s="296"/>
      <c r="C30" s="291"/>
      <c r="D30" s="292"/>
      <c r="E30" s="291"/>
      <c r="F30" s="297"/>
      <c r="G30" s="293"/>
      <c r="H30" s="304"/>
      <c r="I30" s="304"/>
      <c r="J30" s="294"/>
      <c r="K30" s="294"/>
      <c r="L30" s="295"/>
      <c r="M30" s="295"/>
      <c r="N30" s="295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20.149999999999999" customHeight="1" x14ac:dyDescent="0.35">
      <c r="A31" s="84"/>
      <c r="B31" s="296"/>
      <c r="C31" s="291"/>
      <c r="D31" s="292"/>
      <c r="E31" s="291"/>
      <c r="F31" s="297"/>
      <c r="G31" s="293"/>
      <c r="H31" s="304"/>
      <c r="I31" s="293"/>
      <c r="J31" s="294"/>
      <c r="K31" s="294"/>
      <c r="L31" s="295"/>
      <c r="M31" s="295"/>
      <c r="N31" s="295"/>
      <c r="P31" t="b">
        <f t="shared" si="0"/>
        <v>1</v>
      </c>
      <c r="Q31" t="b">
        <f t="shared" si="1"/>
        <v>1</v>
      </c>
      <c r="R31" t="b">
        <f t="shared" si="2"/>
        <v>1</v>
      </c>
      <c r="S31" t="e">
        <f>OR(#REF!&lt;100000,LEN(#REF!)=5)</f>
        <v>#REF!</v>
      </c>
    </row>
    <row r="32" spans="1:19" ht="20.149999999999999" customHeight="1" x14ac:dyDescent="0.35">
      <c r="A32" s="84"/>
      <c r="B32" s="296"/>
      <c r="C32" s="291"/>
      <c r="D32" s="292"/>
      <c r="E32" s="291"/>
      <c r="F32" s="297"/>
      <c r="G32" s="293"/>
      <c r="H32" s="304"/>
      <c r="I32" s="293"/>
      <c r="J32" s="294"/>
      <c r="K32" s="294"/>
      <c r="L32" s="295"/>
      <c r="M32" s="295"/>
      <c r="N32" s="295"/>
      <c r="P32" t="b">
        <f t="shared" si="0"/>
        <v>1</v>
      </c>
      <c r="Q32" t="b">
        <f t="shared" si="1"/>
        <v>1</v>
      </c>
      <c r="R32" t="b">
        <f t="shared" si="2"/>
        <v>1</v>
      </c>
      <c r="S32" t="e">
        <f>OR(#REF!&lt;100000,LEN(#REF!)=5)</f>
        <v>#REF!</v>
      </c>
    </row>
    <row r="33" spans="1:19" ht="20.149999999999999" customHeight="1" x14ac:dyDescent="0.35">
      <c r="A33" s="84"/>
      <c r="B33" s="296"/>
      <c r="C33" s="291"/>
      <c r="D33" s="292"/>
      <c r="E33" s="291"/>
      <c r="F33" s="297"/>
      <c r="G33" s="293"/>
      <c r="H33" s="304"/>
      <c r="I33" s="293"/>
      <c r="J33" s="294"/>
      <c r="K33" s="294"/>
      <c r="L33" s="295"/>
      <c r="M33" s="295"/>
      <c r="N33" s="295"/>
      <c r="P33" t="b">
        <f t="shared" si="0"/>
        <v>1</v>
      </c>
      <c r="Q33" t="b">
        <f t="shared" si="1"/>
        <v>1</v>
      </c>
      <c r="R33" t="b">
        <f t="shared" si="2"/>
        <v>1</v>
      </c>
      <c r="S33" t="e">
        <f>OR(#REF!&lt;100000,LEN(#REF!)=5)</f>
        <v>#REF!</v>
      </c>
    </row>
    <row r="34" spans="1:19" ht="20.149999999999999" customHeight="1" thickBot="1" x14ac:dyDescent="0.4">
      <c r="A34" s="84"/>
      <c r="B34" s="296"/>
      <c r="C34" s="291"/>
      <c r="D34" s="184"/>
      <c r="E34" s="291"/>
      <c r="F34" s="297"/>
      <c r="G34" s="293"/>
      <c r="H34" s="304"/>
      <c r="I34" s="293"/>
      <c r="J34" s="294"/>
      <c r="K34" s="294"/>
      <c r="L34" s="295"/>
      <c r="M34" s="295"/>
      <c r="N34" s="295"/>
      <c r="P34" t="b">
        <f t="shared" si="0"/>
        <v>1</v>
      </c>
      <c r="Q34" t="b">
        <f t="shared" si="1"/>
        <v>1</v>
      </c>
      <c r="R34" t="b">
        <f t="shared" si="2"/>
        <v>1</v>
      </c>
      <c r="S34" t="e">
        <f>OR(#REF!&lt;100000,LEN(#REF!)=5)</f>
        <v>#REF!</v>
      </c>
    </row>
    <row r="35" spans="1:19" ht="20.149999999999999" customHeight="1" thickBot="1" x14ac:dyDescent="0.35">
      <c r="A35" s="457" t="s">
        <v>34</v>
      </c>
      <c r="B35" s="458"/>
      <c r="C35" s="85">
        <f>SUM(C12:C34)</f>
        <v>2017.38</v>
      </c>
      <c r="D35" s="85">
        <f>SUM(D12:D34)</f>
        <v>327.14999999999998</v>
      </c>
      <c r="E35" s="85"/>
      <c r="F35" s="85">
        <f>SUM(F12:F34)</f>
        <v>1690.2299999999998</v>
      </c>
      <c r="G35" s="86"/>
      <c r="H35" s="86"/>
      <c r="I35" s="86"/>
      <c r="J35" s="93"/>
      <c r="K35" s="93"/>
      <c r="L35" s="87"/>
      <c r="M35" s="88"/>
      <c r="N35" s="89"/>
    </row>
    <row r="37" spans="1:19" ht="13" x14ac:dyDescent="0.3">
      <c r="B37" s="448" t="s">
        <v>35</v>
      </c>
      <c r="C37" s="449"/>
    </row>
    <row r="38" spans="1:19" x14ac:dyDescent="0.25">
      <c r="B38" s="90" t="s">
        <v>36</v>
      </c>
      <c r="C38" s="91" t="s">
        <v>37</v>
      </c>
      <c r="F38" s="56"/>
    </row>
    <row r="39" spans="1:19" x14ac:dyDescent="0.25">
      <c r="B39" s="90" t="s">
        <v>31</v>
      </c>
      <c r="C39" s="91" t="s">
        <v>38</v>
      </c>
    </row>
    <row r="40" spans="1:19" x14ac:dyDescent="0.25">
      <c r="B40" s="90" t="s">
        <v>39</v>
      </c>
      <c r="C40" s="91" t="s">
        <v>40</v>
      </c>
    </row>
    <row r="41" spans="1:19" x14ac:dyDescent="0.25">
      <c r="B41" s="78" t="s">
        <v>33</v>
      </c>
      <c r="C41" s="92" t="s">
        <v>41</v>
      </c>
    </row>
  </sheetData>
  <mergeCells count="6">
    <mergeCell ref="B37:C37"/>
    <mergeCell ref="B1:E1"/>
    <mergeCell ref="B3:E3"/>
    <mergeCell ref="G8:J8"/>
    <mergeCell ref="G9:J9"/>
    <mergeCell ref="A35:B35"/>
  </mergeCells>
  <conditionalFormatting sqref="J19:J21 J12:K15 J16 J22:K34">
    <cfRule type="expression" priority="1" stopIfTrue="1">
      <formula>AND(SUM($P12:$T12)&gt;0,NOT(ISBLANK(J12)))</formula>
    </cfRule>
    <cfRule type="expression" dxfId="354" priority="2" stopIfTrue="1">
      <formula>SUM($P12:$T12)&gt;0</formula>
    </cfRule>
  </conditionalFormatting>
  <conditionalFormatting sqref="E5 C5 B1:E1 B3:E3 C12:C34">
    <cfRule type="expression" dxfId="353" priority="3" stopIfTrue="1">
      <formula>ISBLANK(B1)</formula>
    </cfRule>
  </conditionalFormatting>
  <conditionalFormatting sqref="L12:N15 L16:M17 N16 L19:N34">
    <cfRule type="expression" dxfId="352" priority="4" stopIfTrue="1">
      <formula>AND(NOT(ISBLANK($C12)),ISBLANK(L12))</formula>
    </cfRule>
  </conditionalFormatting>
  <conditionalFormatting sqref="B12:B15 B17:B34">
    <cfRule type="expression" dxfId="351" priority="5" stopIfTrue="1">
      <formula>AND(NOT(ISBLANK(C12)),ISBLANK(B12))</formula>
    </cfRule>
  </conditionalFormatting>
  <conditionalFormatting sqref="A12:A15 A17:A34">
    <cfRule type="expression" dxfId="350" priority="6" stopIfTrue="1">
      <formula>AND(NOT(ISBLANK(C12)),ISBLANK(A12))</formula>
    </cfRule>
  </conditionalFormatting>
  <conditionalFormatting sqref="E12:E34">
    <cfRule type="expression" dxfId="349" priority="7" stopIfTrue="1">
      <formula>AND(NOT(ISBLANK(C12)),ISBLANK(E12),B12="S")</formula>
    </cfRule>
  </conditionalFormatting>
  <conditionalFormatting sqref="J18">
    <cfRule type="expression" priority="8" stopIfTrue="1">
      <formula>AND(SUM($P17:$T17)&gt;0,NOT(ISBLANK(J18)))</formula>
    </cfRule>
    <cfRule type="expression" dxfId="348" priority="9" stopIfTrue="1">
      <formula>SUM($P17:$T17)&gt;0</formula>
    </cfRule>
  </conditionalFormatting>
  <conditionalFormatting sqref="J17 K18">
    <cfRule type="expression" priority="10" stopIfTrue="1">
      <formula>AND(SUM(#REF!)&gt;0,NOT(ISBLANK(J17)))</formula>
    </cfRule>
    <cfRule type="expression" dxfId="347" priority="11" stopIfTrue="1">
      <formula>SUM(#REF!)&gt;0</formula>
    </cfRule>
  </conditionalFormatting>
  <conditionalFormatting sqref="N17">
    <cfRule type="expression" dxfId="346" priority="12" stopIfTrue="1">
      <formula>AND(NOT(ISBLANK($C17)),ISBLANK(N17))</formula>
    </cfRule>
  </conditionalFormatting>
  <conditionalFormatting sqref="L18:N18">
    <cfRule type="expression" dxfId="345" priority="13" stopIfTrue="1">
      <formula>AND(NOT(ISBLANK(#REF!)),ISBLANK(L18))</formula>
    </cfRule>
  </conditionalFormatting>
  <conditionalFormatting sqref="K20:K21 K17">
    <cfRule type="expression" priority="14" stopIfTrue="1">
      <formula>AND(SUM($P16:$T16)&gt;0,NOT(ISBLANK(K17)))</formula>
    </cfRule>
    <cfRule type="expression" dxfId="344" priority="15" stopIfTrue="1">
      <formula>SUM($P16:$T16)&gt;0</formula>
    </cfRule>
  </conditionalFormatting>
  <conditionalFormatting sqref="K19">
    <cfRule type="expression" priority="16" stopIfTrue="1">
      <formula>AND(SUM($P17:$T17)&gt;0,NOT(ISBLANK(K19)))</formula>
    </cfRule>
    <cfRule type="expression" dxfId="343" priority="17" stopIfTrue="1">
      <formula>SUM($P17:$T17)&gt;0</formula>
    </cfRule>
  </conditionalFormatting>
  <dataValidations count="4">
    <dataValidation type="list" allowBlank="1" showInputMessage="1" showErrorMessage="1" sqref="B1:E1" xr:uid="{75A59B89-4327-48BD-A0E2-CD9726A8ACEA}">
      <formula1>"BARCLAYCARD,CORPORATE CARD"</formula1>
    </dataValidation>
    <dataValidation type="date" allowBlank="1" showInputMessage="1" showErrorMessage="1" sqref="E5" xr:uid="{4451B8BB-E681-4BBA-B1F1-2BF037816E6D}">
      <formula1>C5+1</formula1>
      <formula2>NOW()</formula2>
    </dataValidation>
    <dataValidation type="date" allowBlank="1" showInputMessage="1" showErrorMessage="1" sqref="C5" xr:uid="{96DCE17D-3058-4BEF-A9D1-CCBE0731E9E0}">
      <formula1>NOW()-120</formula1>
      <formula2>NOW()</formula2>
    </dataValidation>
    <dataValidation type="list" allowBlank="1" showInputMessage="1" showErrorMessage="1" sqref="B12:B15 B17:B34" xr:uid="{694BDA0D-64B2-4826-AB21-508A8A61D149}">
      <formula1>$B$38:$B$41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Y38"/>
  <sheetViews>
    <sheetView zoomScale="90" workbookViewId="0">
      <selection activeCell="B11" sqref="B11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5" width="15.7265625" style="141" customWidth="1"/>
    <col min="6" max="6" width="8.453125" style="142" customWidth="1"/>
    <col min="7" max="7" width="9" style="142" customWidth="1"/>
    <col min="8" max="8" width="11.26953125" bestFit="1" customWidth="1"/>
    <col min="9" max="9" width="0.7265625" customWidth="1"/>
    <col min="10" max="10" width="33.81640625" style="142" customWidth="1"/>
    <col min="11" max="11" width="40.81640625" style="142" customWidth="1"/>
    <col min="12" max="12" width="34.453125" bestFit="1" customWidth="1"/>
    <col min="13" max="13" width="47.72656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284" t="s">
        <v>0</v>
      </c>
      <c r="B1" s="315"/>
      <c r="C1" s="395" t="s">
        <v>101</v>
      </c>
      <c r="D1" s="396"/>
      <c r="E1" s="396"/>
      <c r="F1" s="138"/>
      <c r="G1" s="139"/>
      <c r="H1" s="139"/>
      <c r="I1" s="59"/>
      <c r="J1" s="59"/>
      <c r="K1" s="139"/>
      <c r="L1" s="140"/>
      <c r="M1" s="60"/>
      <c r="N1" s="61"/>
    </row>
    <row r="2" spans="1:25" x14ac:dyDescent="0.25">
      <c r="A2" s="62"/>
      <c r="M2" s="63"/>
    </row>
    <row r="3" spans="1:25" ht="17.25" customHeight="1" x14ac:dyDescent="0.3">
      <c r="A3" s="64" t="s">
        <v>2</v>
      </c>
      <c r="B3" s="336" t="s">
        <v>125</v>
      </c>
      <c r="C3" s="396"/>
      <c r="D3" s="396"/>
      <c r="E3" s="143"/>
      <c r="F3" s="144"/>
      <c r="G3" s="144"/>
      <c r="H3" s="65"/>
      <c r="I3" s="65"/>
      <c r="J3" s="144"/>
      <c r="M3" s="63"/>
    </row>
    <row r="4" spans="1:25" ht="18" customHeight="1" x14ac:dyDescent="0.25">
      <c r="A4" s="62"/>
      <c r="M4" s="63"/>
    </row>
    <row r="5" spans="1:25" ht="17.25" customHeight="1" x14ac:dyDescent="0.3">
      <c r="A5" s="285" t="s">
        <v>3</v>
      </c>
      <c r="B5" s="286" t="s">
        <v>4</v>
      </c>
      <c r="C5" s="313">
        <v>44816</v>
      </c>
      <c r="D5" s="314" t="s">
        <v>161</v>
      </c>
      <c r="E5" s="143"/>
      <c r="F5" s="145"/>
      <c r="G5" s="146"/>
      <c r="H5" s="67"/>
      <c r="I5" s="67"/>
      <c r="J5" s="146"/>
      <c r="M5" s="63"/>
    </row>
    <row r="6" spans="1:25" x14ac:dyDescent="0.25">
      <c r="A6" s="62"/>
      <c r="C6" s="147"/>
      <c r="D6" s="147"/>
      <c r="M6" s="63"/>
    </row>
    <row r="7" spans="1:25" x14ac:dyDescent="0.25">
      <c r="A7" s="62"/>
      <c r="M7" s="63"/>
    </row>
    <row r="8" spans="1:25" ht="13" x14ac:dyDescent="0.3">
      <c r="A8" s="394" t="s">
        <v>6</v>
      </c>
      <c r="B8" s="288" t="s">
        <v>7</v>
      </c>
      <c r="C8" s="316" t="s">
        <v>8</v>
      </c>
      <c r="D8" s="316" t="s">
        <v>7</v>
      </c>
      <c r="E8" s="316" t="s">
        <v>10</v>
      </c>
      <c r="F8" s="393" t="s">
        <v>11</v>
      </c>
      <c r="G8" s="398"/>
      <c r="H8" s="398"/>
      <c r="I8" s="394"/>
      <c r="J8" s="317" t="s">
        <v>12</v>
      </c>
      <c r="K8" s="318" t="s">
        <v>13</v>
      </c>
      <c r="L8" s="289" t="s">
        <v>14</v>
      </c>
      <c r="M8" s="203" t="s">
        <v>15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24" customHeight="1" x14ac:dyDescent="0.3">
      <c r="A9" s="69" t="s">
        <v>16</v>
      </c>
      <c r="B9" s="70" t="s">
        <v>17</v>
      </c>
      <c r="C9" s="148" t="s">
        <v>104</v>
      </c>
      <c r="D9" s="148" t="s">
        <v>105</v>
      </c>
      <c r="E9" s="148" t="s">
        <v>106</v>
      </c>
      <c r="F9" s="399"/>
      <c r="G9" s="400"/>
      <c r="H9" s="400"/>
      <c r="I9" s="401"/>
      <c r="J9" s="149" t="s">
        <v>20</v>
      </c>
      <c r="K9" s="150" t="s">
        <v>21</v>
      </c>
      <c r="L9" s="71"/>
      <c r="M9" s="172" t="s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ht="26.25" customHeight="1" x14ac:dyDescent="0.3">
      <c r="A10" s="73" t="s">
        <v>23</v>
      </c>
      <c r="B10" s="74" t="s">
        <v>24</v>
      </c>
      <c r="C10" s="151" t="s">
        <v>25</v>
      </c>
      <c r="D10" s="151" t="s">
        <v>25</v>
      </c>
      <c r="E10" s="151" t="s">
        <v>25</v>
      </c>
      <c r="F10" s="173" t="s">
        <v>26</v>
      </c>
      <c r="G10" s="173" t="s">
        <v>27</v>
      </c>
      <c r="H10" s="75" t="s">
        <v>28</v>
      </c>
      <c r="I10" s="75"/>
      <c r="J10" s="152" t="s">
        <v>29</v>
      </c>
      <c r="K10" s="153"/>
      <c r="L10" s="78"/>
      <c r="M10" s="174"/>
    </row>
    <row r="11" spans="1:25" ht="20.25" customHeight="1" x14ac:dyDescent="0.35">
      <c r="A11" s="154">
        <v>44820</v>
      </c>
      <c r="B11" s="194" t="s">
        <v>31</v>
      </c>
      <c r="C11" s="151">
        <v>-7.43</v>
      </c>
      <c r="D11" s="151"/>
      <c r="E11" s="151">
        <v>-7.43</v>
      </c>
      <c r="F11" s="173">
        <v>377</v>
      </c>
      <c r="G11" s="173">
        <v>4020</v>
      </c>
      <c r="H11" s="75"/>
      <c r="I11" s="75"/>
      <c r="J11" s="319" t="s">
        <v>130</v>
      </c>
      <c r="K11" s="142" t="s">
        <v>131</v>
      </c>
      <c r="L11" s="78" t="s">
        <v>32</v>
      </c>
      <c r="M11" s="175" t="s">
        <v>132</v>
      </c>
      <c r="N11" s="67" t="s">
        <v>239</v>
      </c>
      <c r="S11" s="192"/>
    </row>
    <row r="12" spans="1:25" ht="21.75" customHeight="1" x14ac:dyDescent="0.35">
      <c r="A12" s="154"/>
      <c r="B12" s="155"/>
      <c r="C12" s="151"/>
      <c r="D12" s="151"/>
      <c r="E12" s="151"/>
      <c r="F12" s="173"/>
      <c r="G12" s="173"/>
      <c r="H12" s="75"/>
      <c r="I12" s="75"/>
      <c r="J12" s="319"/>
      <c r="L12" s="78"/>
      <c r="M12" s="174"/>
      <c r="N12" s="106"/>
      <c r="O12" s="106"/>
      <c r="P12" s="106"/>
      <c r="Q12" s="106"/>
      <c r="R12" s="106"/>
      <c r="S12" s="156"/>
    </row>
    <row r="13" spans="1:25" ht="18" customHeight="1" x14ac:dyDescent="0.35">
      <c r="A13" s="154"/>
      <c r="B13" s="155"/>
      <c r="C13" s="151"/>
      <c r="D13" s="151"/>
      <c r="E13" s="151"/>
      <c r="F13" s="173"/>
      <c r="G13" s="173"/>
      <c r="H13" s="75"/>
      <c r="I13" s="75"/>
      <c r="J13" s="319"/>
      <c r="K13" s="153"/>
      <c r="L13" s="78"/>
      <c r="M13" s="174"/>
      <c r="S13" s="192"/>
    </row>
    <row r="14" spans="1:25" ht="18" customHeight="1" x14ac:dyDescent="0.35">
      <c r="A14" s="154"/>
      <c r="B14" s="155"/>
      <c r="C14" s="151"/>
      <c r="D14" s="161"/>
      <c r="E14" s="151"/>
      <c r="F14" s="173"/>
      <c r="G14" s="173"/>
      <c r="H14" s="75"/>
      <c r="I14" s="75"/>
      <c r="J14" s="319"/>
      <c r="M14" s="78"/>
      <c r="S14" s="192"/>
    </row>
    <row r="15" spans="1:25" ht="20.149999999999999" customHeight="1" thickBot="1" x14ac:dyDescent="0.4">
      <c r="A15" s="81"/>
      <c r="B15" s="155"/>
      <c r="C15" s="320"/>
      <c r="D15" s="161"/>
      <c r="E15" s="321"/>
      <c r="F15" s="322"/>
      <c r="G15" s="322"/>
      <c r="H15" s="293"/>
      <c r="I15" s="302"/>
      <c r="J15" s="319"/>
      <c r="K15" s="153"/>
      <c r="L15" s="323"/>
      <c r="M15" s="176"/>
      <c r="S15" s="192"/>
    </row>
    <row r="16" spans="1:25" ht="20.149999999999999" customHeight="1" x14ac:dyDescent="0.35">
      <c r="A16" s="81"/>
      <c r="B16" s="155"/>
      <c r="C16" s="324"/>
      <c r="D16" s="161"/>
      <c r="E16" s="321"/>
      <c r="F16" s="322"/>
      <c r="G16" s="322"/>
      <c r="H16" s="293"/>
      <c r="I16" s="293"/>
      <c r="J16" s="319"/>
      <c r="K16" s="153"/>
      <c r="L16" s="323"/>
      <c r="M16" s="177"/>
      <c r="S16" s="192"/>
    </row>
    <row r="17" spans="1:19" ht="20.149999999999999" customHeight="1" x14ac:dyDescent="0.35">
      <c r="A17" s="157"/>
      <c r="B17" s="155"/>
      <c r="C17" s="158"/>
      <c r="D17" s="161"/>
      <c r="E17" s="158"/>
      <c r="F17" s="325"/>
      <c r="G17" s="325"/>
      <c r="H17" s="326"/>
      <c r="I17" s="302"/>
      <c r="J17" s="319"/>
      <c r="K17" s="153"/>
      <c r="L17" s="323"/>
      <c r="M17" s="177"/>
      <c r="S17" s="192"/>
    </row>
    <row r="18" spans="1:19" ht="20.149999999999999" customHeight="1" x14ac:dyDescent="0.35">
      <c r="A18" s="159"/>
      <c r="B18" s="155"/>
      <c r="C18" s="160"/>
      <c r="D18" s="161"/>
      <c r="E18" s="162"/>
      <c r="F18" s="163"/>
      <c r="G18" s="163"/>
      <c r="H18" s="164"/>
      <c r="I18" s="327"/>
      <c r="J18" s="319"/>
      <c r="K18" s="153"/>
      <c r="L18" s="328"/>
      <c r="M18" s="153"/>
      <c r="S18" s="192"/>
    </row>
    <row r="19" spans="1:19" ht="20.149999999999999" customHeight="1" x14ac:dyDescent="0.35">
      <c r="A19" s="159"/>
      <c r="B19" s="155"/>
      <c r="C19" s="160"/>
      <c r="D19" s="161"/>
      <c r="E19" s="162"/>
      <c r="F19" s="163"/>
      <c r="G19" s="163"/>
      <c r="H19" s="164"/>
      <c r="I19" s="327"/>
      <c r="J19" s="319"/>
      <c r="K19" s="153"/>
      <c r="L19" s="328"/>
      <c r="M19" s="329"/>
      <c r="N19" s="106"/>
      <c r="O19" s="106"/>
      <c r="P19" s="106"/>
      <c r="Q19" s="106"/>
      <c r="R19" s="106"/>
      <c r="S19" s="156"/>
    </row>
    <row r="20" spans="1:19" s="106" customFormat="1" ht="20.149999999999999" customHeight="1" x14ac:dyDescent="0.35">
      <c r="A20" s="193"/>
      <c r="B20" s="194"/>
      <c r="C20" s="195"/>
      <c r="D20" s="196"/>
      <c r="E20" s="197"/>
      <c r="F20" s="198"/>
      <c r="G20" s="198"/>
      <c r="H20" s="199"/>
      <c r="I20" s="330"/>
      <c r="J20" s="331"/>
      <c r="K20" s="200"/>
      <c r="L20" s="332"/>
      <c r="M20" s="333"/>
      <c r="S20" s="156"/>
    </row>
    <row r="21" spans="1:19" s="106" customFormat="1" ht="20.149999999999999" customHeight="1" x14ac:dyDescent="0.35">
      <c r="A21" s="193"/>
      <c r="B21" s="194"/>
      <c r="C21" s="195"/>
      <c r="D21" s="196"/>
      <c r="E21" s="201"/>
      <c r="F21" s="198"/>
      <c r="G21" s="198"/>
      <c r="H21" s="199"/>
      <c r="I21" s="330"/>
      <c r="J21" s="331"/>
      <c r="K21" s="200"/>
      <c r="L21" s="332"/>
      <c r="M21" s="333"/>
      <c r="S21" s="156"/>
    </row>
    <row r="22" spans="1:19" ht="20.149999999999999" customHeight="1" x14ac:dyDescent="0.35">
      <c r="A22" s="159"/>
      <c r="B22" s="155"/>
      <c r="C22" s="160"/>
      <c r="D22" s="161"/>
      <c r="E22" s="162"/>
      <c r="F22" s="163"/>
      <c r="G22" s="163"/>
      <c r="H22" s="164"/>
      <c r="I22" s="327"/>
      <c r="J22" s="319"/>
      <c r="K22" s="153"/>
      <c r="L22" s="323"/>
      <c r="M22" s="177"/>
      <c r="S22" s="192"/>
    </row>
    <row r="23" spans="1:19" ht="20.149999999999999" customHeight="1" x14ac:dyDescent="0.35">
      <c r="A23" s="159"/>
      <c r="B23" s="155"/>
      <c r="C23" s="160"/>
      <c r="D23" s="161"/>
      <c r="E23" s="162"/>
      <c r="F23" s="163"/>
      <c r="G23" s="163"/>
      <c r="H23" s="164"/>
      <c r="I23" s="327"/>
      <c r="J23" s="334"/>
      <c r="K23" s="153"/>
      <c r="L23" s="328"/>
      <c r="M23" s="329"/>
      <c r="N23" s="178"/>
      <c r="O23" s="106"/>
      <c r="P23" s="106"/>
      <c r="Q23" s="106"/>
      <c r="R23" s="106"/>
      <c r="S23" s="156"/>
    </row>
    <row r="24" spans="1:19" s="106" customFormat="1" ht="20.149999999999999" customHeight="1" thickBot="1" x14ac:dyDescent="0.4">
      <c r="A24" s="193"/>
      <c r="B24" s="194"/>
      <c r="C24" s="195"/>
      <c r="D24" s="196"/>
      <c r="E24" s="201"/>
      <c r="F24" s="198"/>
      <c r="G24" s="198"/>
      <c r="H24" s="199"/>
      <c r="I24" s="330"/>
      <c r="J24" s="335"/>
      <c r="K24" s="200"/>
      <c r="L24" s="332"/>
      <c r="M24" s="202"/>
      <c r="S24" s="156"/>
    </row>
    <row r="25" spans="1:19" ht="20.149999999999999" customHeight="1" x14ac:dyDescent="0.35">
      <c r="A25" s="159"/>
      <c r="B25" s="155"/>
      <c r="C25" s="160"/>
      <c r="D25" s="161"/>
      <c r="E25" s="162"/>
      <c r="F25" s="163"/>
      <c r="G25" s="163"/>
      <c r="H25" s="164"/>
      <c r="I25" s="327"/>
      <c r="J25" s="334"/>
      <c r="K25" s="153"/>
      <c r="L25" s="328"/>
      <c r="M25" s="329"/>
      <c r="N25" s="106"/>
      <c r="O25" s="106"/>
      <c r="P25" s="106"/>
      <c r="Q25" s="106"/>
      <c r="R25" s="106"/>
      <c r="S25" s="156"/>
    </row>
    <row r="26" spans="1:19" ht="20.149999999999999" customHeight="1" x14ac:dyDescent="0.35">
      <c r="A26" s="159"/>
      <c r="B26" s="155"/>
      <c r="C26" s="162"/>
      <c r="D26" s="161"/>
      <c r="E26" s="162"/>
      <c r="F26" s="163"/>
      <c r="G26" s="163"/>
      <c r="H26" s="164"/>
      <c r="I26" s="327"/>
      <c r="J26" s="334"/>
      <c r="K26" s="153"/>
      <c r="L26" s="328"/>
      <c r="M26" s="329"/>
      <c r="N26" s="106"/>
      <c r="O26" s="106"/>
      <c r="P26" s="106"/>
      <c r="Q26" s="106"/>
      <c r="R26" s="106"/>
      <c r="S26" s="156"/>
    </row>
    <row r="27" spans="1:19" ht="20.149999999999999" customHeight="1" x14ac:dyDescent="0.35">
      <c r="A27" s="159"/>
      <c r="B27" s="155"/>
      <c r="C27" s="160"/>
      <c r="D27" s="161"/>
      <c r="E27" s="162"/>
      <c r="F27" s="163"/>
      <c r="G27" s="163"/>
      <c r="H27" s="179"/>
      <c r="I27" s="327"/>
      <c r="J27" s="334"/>
      <c r="K27" s="153"/>
      <c r="L27" s="328"/>
      <c r="M27" s="329"/>
      <c r="N27" s="106"/>
      <c r="O27" s="106"/>
      <c r="P27" s="106"/>
      <c r="Q27" s="106"/>
      <c r="R27" s="106"/>
      <c r="S27" s="156"/>
    </row>
    <row r="28" spans="1:19" ht="20.149999999999999" customHeight="1" thickBot="1" x14ac:dyDescent="0.35">
      <c r="A28" s="402" t="s">
        <v>34</v>
      </c>
      <c r="B28" s="403"/>
      <c r="C28" s="165">
        <f>SUM(C11:C27)</f>
        <v>-7.43</v>
      </c>
      <c r="D28" s="165">
        <f>SUM(D11:D27)</f>
        <v>0</v>
      </c>
      <c r="E28" s="165">
        <f>SUM(E11:E27)</f>
        <v>-7.43</v>
      </c>
      <c r="F28" s="163"/>
      <c r="G28" s="163"/>
      <c r="H28" s="86"/>
      <c r="I28" s="93"/>
      <c r="J28" s="87"/>
      <c r="K28" s="87"/>
      <c r="L28" s="88"/>
      <c r="M28" s="180"/>
      <c r="N28" s="106"/>
      <c r="O28" s="106"/>
      <c r="P28" s="106"/>
      <c r="Q28" s="106"/>
      <c r="R28" s="106"/>
      <c r="S28" s="106"/>
    </row>
    <row r="30" spans="1:19" ht="13" x14ac:dyDescent="0.3">
      <c r="B30" s="448" t="s">
        <v>35</v>
      </c>
      <c r="C30" s="449"/>
    </row>
    <row r="31" spans="1:19" x14ac:dyDescent="0.25">
      <c r="B31" s="90" t="s">
        <v>36</v>
      </c>
      <c r="C31" s="166" t="s">
        <v>37</v>
      </c>
    </row>
    <row r="32" spans="1:19" x14ac:dyDescent="0.25">
      <c r="B32" s="90" t="s">
        <v>31</v>
      </c>
      <c r="C32" s="166" t="s">
        <v>38</v>
      </c>
    </row>
    <row r="33" spans="2:3" x14ac:dyDescent="0.25">
      <c r="B33" s="90" t="s">
        <v>39</v>
      </c>
      <c r="C33" s="166" t="s">
        <v>40</v>
      </c>
    </row>
    <row r="34" spans="2:3" x14ac:dyDescent="0.25">
      <c r="B34" s="90" t="s">
        <v>96</v>
      </c>
      <c r="C34" s="166" t="s">
        <v>97</v>
      </c>
    </row>
    <row r="35" spans="2:3" x14ac:dyDescent="0.25">
      <c r="B35" s="78" t="s">
        <v>33</v>
      </c>
      <c r="C35" s="167" t="s">
        <v>41</v>
      </c>
    </row>
    <row r="38" spans="2:3" ht="13" x14ac:dyDescent="0.3">
      <c r="B38" s="459"/>
      <c r="C38" s="459"/>
    </row>
  </sheetData>
  <mergeCells count="2">
    <mergeCell ref="B30:C30"/>
    <mergeCell ref="B38:C38"/>
  </mergeCells>
  <conditionalFormatting sqref="I15 I23:J27 I17:I20">
    <cfRule type="expression" priority="40" stopIfTrue="1">
      <formula>AND(SUM($O15:$S15)&gt;0,NOT(ISBLANK(I15)))</formula>
    </cfRule>
    <cfRule type="expression" dxfId="342" priority="41" stopIfTrue="1">
      <formula>SUM($O15:$S15)&gt;0</formula>
    </cfRule>
  </conditionalFormatting>
  <conditionalFormatting sqref="C1:E1 B3:D3 C15:C19 C23:C25 C27">
    <cfRule type="expression" dxfId="341" priority="42" stopIfTrue="1">
      <formula>ISBLANK(B1)</formula>
    </cfRule>
  </conditionalFormatting>
  <conditionalFormatting sqref="L15">
    <cfRule type="expression" dxfId="340" priority="43" stopIfTrue="1">
      <formula>AND(NOT(ISBLANK($C15)),ISBLANK(L15))</formula>
    </cfRule>
  </conditionalFormatting>
  <conditionalFormatting sqref="A15:A20 A23:A27">
    <cfRule type="expression" dxfId="339" priority="44" stopIfTrue="1">
      <formula>AND(NOT(ISBLANK(C15)),ISBLANK(A15))</formula>
    </cfRule>
  </conditionalFormatting>
  <conditionalFormatting sqref="C5">
    <cfRule type="expression" dxfId="338" priority="39" stopIfTrue="1">
      <formula>ISBLANK(C5)</formula>
    </cfRule>
  </conditionalFormatting>
  <conditionalFormatting sqref="L16">
    <cfRule type="expression" dxfId="337" priority="38" stopIfTrue="1">
      <formula>AND(NOT(ISBLANK($C16)),ISBLANK(L16))</formula>
    </cfRule>
  </conditionalFormatting>
  <conditionalFormatting sqref="L17:M17 M23 M25:M27 L19:M20 L18">
    <cfRule type="expression" dxfId="336" priority="37" stopIfTrue="1">
      <formula>AND(NOT(ISBLANK($C17)),ISBLANK(L17))</formula>
    </cfRule>
  </conditionalFormatting>
  <conditionalFormatting sqref="I22">
    <cfRule type="expression" priority="33" stopIfTrue="1">
      <formula>AND(SUM($O22:$S22)&gt;0,NOT(ISBLANK(I22)))</formula>
    </cfRule>
    <cfRule type="expression" dxfId="335" priority="34" stopIfTrue="1">
      <formula>SUM($O22:$S22)&gt;0</formula>
    </cfRule>
  </conditionalFormatting>
  <conditionalFormatting sqref="C22">
    <cfRule type="expression" dxfId="334" priority="35" stopIfTrue="1">
      <formula>ISBLANK(C22)</formula>
    </cfRule>
  </conditionalFormatting>
  <conditionalFormatting sqref="A22">
    <cfRule type="expression" dxfId="333" priority="36" stopIfTrue="1">
      <formula>AND(NOT(ISBLANK(C22)),ISBLANK(A22))</formula>
    </cfRule>
  </conditionalFormatting>
  <conditionalFormatting sqref="L23:L27">
    <cfRule type="expression" dxfId="332" priority="32" stopIfTrue="1">
      <formula>AND(NOT(ISBLANK($C23)),ISBLANK(L23))</formula>
    </cfRule>
  </conditionalFormatting>
  <conditionalFormatting sqref="E17">
    <cfRule type="expression" dxfId="331" priority="31" stopIfTrue="1">
      <formula>ISBLANK(E17)</formula>
    </cfRule>
  </conditionalFormatting>
  <conditionalFormatting sqref="M16">
    <cfRule type="expression" dxfId="330" priority="30" stopIfTrue="1">
      <formula>AND(NOT(ISBLANK($C16)),ISBLANK(M16))</formula>
    </cfRule>
  </conditionalFormatting>
  <conditionalFormatting sqref="I21">
    <cfRule type="expression" priority="26" stopIfTrue="1">
      <formula>AND(SUM($O21:$S21)&gt;0,NOT(ISBLANK(I21)))</formula>
    </cfRule>
    <cfRule type="expression" dxfId="329" priority="27" stopIfTrue="1">
      <formula>SUM($O21:$S21)&gt;0</formula>
    </cfRule>
  </conditionalFormatting>
  <conditionalFormatting sqref="C21">
    <cfRule type="expression" dxfId="328" priority="28" stopIfTrue="1">
      <formula>ISBLANK(C21)</formula>
    </cfRule>
  </conditionalFormatting>
  <conditionalFormatting sqref="A21">
    <cfRule type="expression" dxfId="327" priority="29" stopIfTrue="1">
      <formula>AND(NOT(ISBLANK(C21)),ISBLANK(A21))</formula>
    </cfRule>
  </conditionalFormatting>
  <conditionalFormatting sqref="L21:M21">
    <cfRule type="expression" dxfId="326" priority="25" stopIfTrue="1">
      <formula>AND(NOT(ISBLANK($C21)),ISBLANK(L21))</formula>
    </cfRule>
  </conditionalFormatting>
  <conditionalFormatting sqref="E20">
    <cfRule type="expression" dxfId="325" priority="24" stopIfTrue="1">
      <formula>AND(NOT(ISBLANK(D20)),ISBLANK(E20),C20="S")</formula>
    </cfRule>
  </conditionalFormatting>
  <conditionalFormatting sqref="C20">
    <cfRule type="expression" dxfId="324" priority="23" stopIfTrue="1">
      <formula>ISBLANK(C20)</formula>
    </cfRule>
  </conditionalFormatting>
  <conditionalFormatting sqref="J12:J13">
    <cfRule type="expression" priority="21" stopIfTrue="1">
      <formula>AND(SUM($O12:$S12)&gt;0,NOT(ISBLANK(J12)))</formula>
    </cfRule>
    <cfRule type="expression" dxfId="323" priority="22" stopIfTrue="1">
      <formula>SUM($O12:$S12)&gt;0</formula>
    </cfRule>
  </conditionalFormatting>
  <conditionalFormatting sqref="J14 J11">
    <cfRule type="expression" priority="19" stopIfTrue="1">
      <formula>AND(SUM($O11:$S11)&gt;0,NOT(ISBLANK(J11)))</formula>
    </cfRule>
    <cfRule type="expression" dxfId="322" priority="20" stopIfTrue="1">
      <formula>SUM($O11:$S11)&gt;0</formula>
    </cfRule>
  </conditionalFormatting>
  <conditionalFormatting sqref="J16">
    <cfRule type="expression" priority="17" stopIfTrue="1">
      <formula>AND(SUM($O16:$S16)&gt;0,NOT(ISBLANK(J16)))</formula>
    </cfRule>
    <cfRule type="expression" dxfId="321" priority="18" stopIfTrue="1">
      <formula>SUM($O16:$S16)&gt;0</formula>
    </cfRule>
  </conditionalFormatting>
  <conditionalFormatting sqref="J17">
    <cfRule type="expression" priority="15" stopIfTrue="1">
      <formula>AND(SUM($O17:$S17)&gt;0,NOT(ISBLANK(J17)))</formula>
    </cfRule>
    <cfRule type="expression" dxfId="320" priority="16" stopIfTrue="1">
      <formula>SUM($O17:$S17)&gt;0</formula>
    </cfRule>
  </conditionalFormatting>
  <conditionalFormatting sqref="J18">
    <cfRule type="expression" priority="13" stopIfTrue="1">
      <formula>AND(SUM($O18:$S18)&gt;0,NOT(ISBLANK(J18)))</formula>
    </cfRule>
    <cfRule type="expression" dxfId="319" priority="14" stopIfTrue="1">
      <formula>SUM($O18:$S18)&gt;0</formula>
    </cfRule>
  </conditionalFormatting>
  <conditionalFormatting sqref="J19">
    <cfRule type="expression" priority="11" stopIfTrue="1">
      <formula>AND(SUM($O19:$S19)&gt;0,NOT(ISBLANK(J19)))</formula>
    </cfRule>
    <cfRule type="expression" dxfId="318" priority="12" stopIfTrue="1">
      <formula>SUM($O19:$S19)&gt;0</formula>
    </cfRule>
  </conditionalFormatting>
  <conditionalFormatting sqref="J20">
    <cfRule type="expression" priority="9" stopIfTrue="1">
      <formula>AND(SUM($O20:$S20)&gt;0,NOT(ISBLANK(J20)))</formula>
    </cfRule>
    <cfRule type="expression" dxfId="317" priority="10" stopIfTrue="1">
      <formula>SUM($O20:$S20)&gt;0</formula>
    </cfRule>
  </conditionalFormatting>
  <conditionalFormatting sqref="J21">
    <cfRule type="expression" priority="7" stopIfTrue="1">
      <formula>AND(SUM($O21:$S21)&gt;0,NOT(ISBLANK(J21)))</formula>
    </cfRule>
    <cfRule type="expression" dxfId="316" priority="8" stopIfTrue="1">
      <formula>SUM($O21:$S21)&gt;0</formula>
    </cfRule>
  </conditionalFormatting>
  <conditionalFormatting sqref="J22">
    <cfRule type="expression" priority="5" stopIfTrue="1">
      <formula>AND(SUM($O22:$S22)&gt;0,NOT(ISBLANK(J22)))</formula>
    </cfRule>
    <cfRule type="expression" dxfId="315" priority="6" stopIfTrue="1">
      <formula>SUM($O22:$S22)&gt;0</formula>
    </cfRule>
  </conditionalFormatting>
  <conditionalFormatting sqref="L22">
    <cfRule type="expression" dxfId="314" priority="4" stopIfTrue="1">
      <formula>AND(NOT(ISBLANK($C22)),ISBLANK(L22))</formula>
    </cfRule>
  </conditionalFormatting>
  <conditionalFormatting sqref="M22">
    <cfRule type="expression" dxfId="313" priority="3" stopIfTrue="1">
      <formula>AND(NOT(ISBLANK($C22)),ISBLANK(M22))</formula>
    </cfRule>
  </conditionalFormatting>
  <conditionalFormatting sqref="J15">
    <cfRule type="expression" priority="1" stopIfTrue="1">
      <formula>AND(SUM($O15:$S15)&gt;0,NOT(ISBLANK(J15)))</formula>
    </cfRule>
    <cfRule type="expression" dxfId="312" priority="2" stopIfTrue="1">
      <formula>SUM($O15:$S15)&gt;0</formula>
    </cfRule>
  </conditionalFormatting>
  <dataValidations disablePrompts="1" count="1">
    <dataValidation type="date" allowBlank="1" showInputMessage="1" showErrorMessage="1" sqref="C5" xr:uid="{74EABE59-5A0E-4DAE-BB6D-A7A3FCC8FBC7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Z39"/>
  <sheetViews>
    <sheetView zoomScale="80" zoomScaleNormal="8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84" t="s">
        <v>0</v>
      </c>
      <c r="B1" s="450" t="s">
        <v>1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36.75" customHeight="1" x14ac:dyDescent="0.3">
      <c r="A3" s="64" t="s">
        <v>2</v>
      </c>
      <c r="B3" s="450" t="s">
        <v>180</v>
      </c>
      <c r="C3" s="451"/>
      <c r="D3" s="451"/>
      <c r="E3" s="45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36" customHeight="1" x14ac:dyDescent="0.3">
      <c r="A5" s="285" t="s">
        <v>3</v>
      </c>
      <c r="B5" s="286" t="s">
        <v>4</v>
      </c>
      <c r="C5" s="287">
        <v>44816</v>
      </c>
      <c r="D5" s="337" t="s">
        <v>107</v>
      </c>
      <c r="E5" s="338">
        <v>44845</v>
      </c>
      <c r="F5" s="168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292" t="str">
        <f t="shared" ref="D11:D12" si="0">IF(B11="S",IF(ISBLANK(E11),ROUND(C11*0.2/1.2,2),E11),"")</f>
        <v/>
      </c>
      <c r="E11" s="74"/>
      <c r="F11" s="74"/>
      <c r="G11" s="75"/>
      <c r="H11" s="75"/>
      <c r="I11" s="75"/>
      <c r="J11" s="75"/>
      <c r="K11" s="75" t="s">
        <v>162</v>
      </c>
      <c r="L11" s="77"/>
      <c r="M11" s="78"/>
      <c r="N11" s="78"/>
    </row>
    <row r="12" spans="1:26" ht="15.5" x14ac:dyDescent="0.35">
      <c r="A12" s="81" t="s">
        <v>163</v>
      </c>
      <c r="B12" s="290" t="s">
        <v>39</v>
      </c>
      <c r="C12" s="291">
        <v>84.89</v>
      </c>
      <c r="D12" s="292">
        <f t="shared" si="0"/>
        <v>14.15</v>
      </c>
      <c r="E12" s="291"/>
      <c r="F12" s="297">
        <f>C12-D12</f>
        <v>70.739999999999995</v>
      </c>
      <c r="G12" s="293">
        <v>528</v>
      </c>
      <c r="H12" s="293">
        <v>4102</v>
      </c>
      <c r="I12" s="304"/>
      <c r="J12" s="294" t="s">
        <v>39</v>
      </c>
      <c r="K12" s="294" t="s">
        <v>126</v>
      </c>
      <c r="L12" s="295" t="s">
        <v>164</v>
      </c>
      <c r="M12" s="295" t="s">
        <v>115</v>
      </c>
      <c r="N12" s="339" t="s">
        <v>133</v>
      </c>
      <c r="P12" t="b">
        <f t="shared" ref="P12:P16" si="1">OR(G12&lt;100,LEN(G12)=2)</f>
        <v>0</v>
      </c>
      <c r="Q12" t="b">
        <f t="shared" ref="Q12:Q16" si="2">OR(H12&lt;1000,LEN(H12)=3)</f>
        <v>0</v>
      </c>
      <c r="R12" t="b">
        <f t="shared" ref="R12:R16" si="3">IF(I12&lt;1000,TRUE)</f>
        <v>1</v>
      </c>
      <c r="S12" t="e">
        <f>OR(#REF!&lt;100000,LEN(#REF!)=5)</f>
        <v>#REF!</v>
      </c>
    </row>
    <row r="13" spans="1:26" ht="15.5" x14ac:dyDescent="0.35">
      <c r="A13" s="81" t="s">
        <v>163</v>
      </c>
      <c r="B13" s="290" t="s">
        <v>33</v>
      </c>
      <c r="C13" s="291">
        <v>67.34</v>
      </c>
      <c r="D13" s="292">
        <v>0</v>
      </c>
      <c r="E13" s="291"/>
      <c r="F13" s="297">
        <f>C13-D13</f>
        <v>67.34</v>
      </c>
      <c r="G13" s="293">
        <v>528</v>
      </c>
      <c r="H13" s="293">
        <v>4102</v>
      </c>
      <c r="I13" s="304"/>
      <c r="J13" s="294"/>
      <c r="K13" s="294" t="s">
        <v>126</v>
      </c>
      <c r="L13" s="189" t="s">
        <v>164</v>
      </c>
      <c r="M13" s="295" t="s">
        <v>115</v>
      </c>
      <c r="N13" s="339" t="s">
        <v>133</v>
      </c>
    </row>
    <row r="14" spans="1:26" ht="15.5" x14ac:dyDescent="0.35">
      <c r="A14" s="81" t="s">
        <v>165</v>
      </c>
      <c r="B14" s="290" t="s">
        <v>39</v>
      </c>
      <c r="C14" s="291">
        <v>310</v>
      </c>
      <c r="D14" s="292">
        <f>IF(B14="S",IF(ISBLANK(E14),ROUND(C14*0.2/1.2,2),E14),"")</f>
        <v>51.67</v>
      </c>
      <c r="E14" s="291"/>
      <c r="F14" s="297">
        <f>C14-D14</f>
        <v>258.33</v>
      </c>
      <c r="G14" s="293">
        <v>528</v>
      </c>
      <c r="H14" s="293">
        <v>4102</v>
      </c>
      <c r="I14" s="304"/>
      <c r="J14" s="294"/>
      <c r="K14" s="294" t="s">
        <v>126</v>
      </c>
      <c r="L14" t="s">
        <v>166</v>
      </c>
      <c r="M14" s="295" t="s">
        <v>167</v>
      </c>
      <c r="N14" s="339" t="s">
        <v>133</v>
      </c>
    </row>
    <row r="15" spans="1:26" ht="15.5" x14ac:dyDescent="0.35">
      <c r="A15" s="81" t="s">
        <v>168</v>
      </c>
      <c r="B15" s="296" t="s">
        <v>39</v>
      </c>
      <c r="C15" s="291">
        <v>387.12</v>
      </c>
      <c r="D15" s="292">
        <f t="shared" ref="D15:D18" si="4">IF(B15="S",IF(ISBLANK(E15),ROUND(C15*0.2/1.2,2),E15),"")</f>
        <v>64.52</v>
      </c>
      <c r="E15" s="291"/>
      <c r="F15" s="297">
        <f>C15-D15</f>
        <v>322.60000000000002</v>
      </c>
      <c r="G15" s="293">
        <v>516</v>
      </c>
      <c r="H15" s="293">
        <v>4001</v>
      </c>
      <c r="I15" s="304"/>
      <c r="J15" s="294" t="s">
        <v>39</v>
      </c>
      <c r="K15" s="294" t="s">
        <v>103</v>
      </c>
      <c r="L15" s="295" t="s">
        <v>169</v>
      </c>
      <c r="M15" s="295" t="s">
        <v>170</v>
      </c>
      <c r="N15" s="339" t="s">
        <v>114</v>
      </c>
    </row>
    <row r="16" spans="1:26" ht="20.149999999999999" customHeight="1" x14ac:dyDescent="0.35">
      <c r="A16" s="84" t="s">
        <v>171</v>
      </c>
      <c r="B16" s="290" t="s">
        <v>39</v>
      </c>
      <c r="C16" s="291">
        <v>9.32</v>
      </c>
      <c r="D16" s="292">
        <f t="shared" si="4"/>
        <v>1.55</v>
      </c>
      <c r="E16" s="291"/>
      <c r="F16" s="297">
        <f>C16-D16</f>
        <v>7.7700000000000005</v>
      </c>
      <c r="G16" s="293">
        <v>510</v>
      </c>
      <c r="H16" s="293">
        <v>2205</v>
      </c>
      <c r="I16" s="304" t="s">
        <v>127</v>
      </c>
      <c r="J16" s="294" t="s">
        <v>39</v>
      </c>
      <c r="K16" s="294" t="s">
        <v>103</v>
      </c>
      <c r="L16" s="295" t="s">
        <v>172</v>
      </c>
      <c r="M16" s="295" t="s">
        <v>173</v>
      </c>
      <c r="N16" s="295" t="s">
        <v>114</v>
      </c>
      <c r="P16" t="b">
        <f t="shared" si="1"/>
        <v>0</v>
      </c>
      <c r="Q16" t="b">
        <f t="shared" si="2"/>
        <v>0</v>
      </c>
      <c r="R16" t="b">
        <f t="shared" si="3"/>
        <v>0</v>
      </c>
      <c r="S16" t="e">
        <f>OR(#REF!&lt;100000,LEN(#REF!)=5)</f>
        <v>#REF!</v>
      </c>
    </row>
    <row r="17" spans="1:14" ht="20.149999999999999" customHeight="1" x14ac:dyDescent="0.35">
      <c r="A17" s="84" t="s">
        <v>174</v>
      </c>
      <c r="B17" s="296" t="s">
        <v>31</v>
      </c>
      <c r="C17" s="291">
        <v>40</v>
      </c>
      <c r="D17" s="292">
        <v>0</v>
      </c>
      <c r="E17" s="291"/>
      <c r="F17" s="297">
        <v>40</v>
      </c>
      <c r="G17" s="293">
        <v>510</v>
      </c>
      <c r="H17" s="293">
        <v>3001</v>
      </c>
      <c r="I17" s="304" t="s">
        <v>127</v>
      </c>
      <c r="J17" s="294" t="s">
        <v>39</v>
      </c>
      <c r="K17" s="294" t="s">
        <v>103</v>
      </c>
      <c r="L17" s="295" t="s">
        <v>175</v>
      </c>
      <c r="M17" s="295" t="s">
        <v>176</v>
      </c>
      <c r="N17" s="295" t="s">
        <v>177</v>
      </c>
    </row>
    <row r="18" spans="1:14" ht="20.149999999999999" customHeight="1" x14ac:dyDescent="0.35">
      <c r="A18" s="84" t="s">
        <v>174</v>
      </c>
      <c r="B18" s="296" t="s">
        <v>39</v>
      </c>
      <c r="C18" s="291">
        <v>160.19999999999999</v>
      </c>
      <c r="D18" s="292">
        <f t="shared" si="4"/>
        <v>26.7</v>
      </c>
      <c r="E18" s="291"/>
      <c r="F18" s="297">
        <f t="shared" ref="F18:F32" si="5">C18-D18</f>
        <v>133.5</v>
      </c>
      <c r="G18" s="293">
        <v>510</v>
      </c>
      <c r="H18" s="293">
        <v>3001</v>
      </c>
      <c r="I18" s="304" t="s">
        <v>127</v>
      </c>
      <c r="J18" s="294" t="s">
        <v>39</v>
      </c>
      <c r="K18" s="294" t="s">
        <v>103</v>
      </c>
      <c r="L18" s="295" t="s">
        <v>178</v>
      </c>
      <c r="M18" s="295" t="s">
        <v>176</v>
      </c>
      <c r="N18" s="295" t="s">
        <v>179</v>
      </c>
    </row>
    <row r="19" spans="1:14" ht="20.149999999999999" customHeight="1" x14ac:dyDescent="0.35">
      <c r="A19" s="84"/>
      <c r="B19" s="296"/>
      <c r="C19" s="291"/>
      <c r="D19" s="292"/>
      <c r="E19" s="291"/>
      <c r="F19" s="297"/>
      <c r="G19" s="293"/>
      <c r="H19" s="293"/>
      <c r="I19" s="304"/>
      <c r="J19" s="294"/>
      <c r="K19" s="294"/>
      <c r="L19" s="295"/>
      <c r="M19" s="295"/>
      <c r="N19" s="295"/>
    </row>
    <row r="20" spans="1:14" ht="20.149999999999999" customHeight="1" x14ac:dyDescent="0.35">
      <c r="A20" s="84"/>
      <c r="B20" s="290"/>
      <c r="C20" s="291"/>
      <c r="D20" s="292"/>
      <c r="E20" s="291"/>
      <c r="F20" s="297"/>
      <c r="G20" s="293"/>
      <c r="H20" s="293"/>
      <c r="I20" s="304"/>
      <c r="J20" s="294"/>
      <c r="K20" s="294"/>
      <c r="L20" s="295"/>
      <c r="M20" s="295"/>
      <c r="N20" s="295"/>
    </row>
    <row r="21" spans="1:14" ht="20.149999999999999" customHeight="1" x14ac:dyDescent="0.35">
      <c r="A21" s="84"/>
      <c r="B21" s="296"/>
      <c r="C21" s="291"/>
      <c r="D21" s="292"/>
      <c r="E21" s="291"/>
      <c r="F21" s="297"/>
      <c r="G21" s="293"/>
      <c r="H21" s="293"/>
      <c r="I21" s="304"/>
      <c r="J21" s="294"/>
      <c r="K21" s="294"/>
      <c r="L21" s="295"/>
      <c r="M21" s="295"/>
      <c r="N21" s="295"/>
    </row>
    <row r="22" spans="1:14" ht="20.149999999999999" customHeight="1" x14ac:dyDescent="0.35">
      <c r="A22" s="84"/>
      <c r="B22" s="296"/>
      <c r="C22" s="291"/>
      <c r="D22" s="292"/>
      <c r="E22" s="291"/>
      <c r="F22" s="297"/>
      <c r="G22" s="293"/>
      <c r="H22" s="293"/>
      <c r="I22" s="304"/>
      <c r="J22" s="294"/>
      <c r="K22" s="294"/>
      <c r="L22" s="295"/>
      <c r="M22" s="295"/>
      <c r="N22" s="295"/>
    </row>
    <row r="23" spans="1:14" ht="20.149999999999999" customHeight="1" x14ac:dyDescent="0.35">
      <c r="A23" s="84"/>
      <c r="B23" s="296"/>
      <c r="C23" s="291"/>
      <c r="D23" s="292"/>
      <c r="E23" s="291"/>
      <c r="F23" s="297"/>
      <c r="G23" s="293"/>
      <c r="H23" s="293"/>
      <c r="I23" s="304"/>
      <c r="J23" s="294"/>
      <c r="K23" s="294"/>
      <c r="L23" s="295"/>
      <c r="M23" s="295"/>
      <c r="N23" s="295"/>
    </row>
    <row r="24" spans="1:14" ht="20.149999999999999" customHeight="1" x14ac:dyDescent="0.35">
      <c r="A24" s="84"/>
      <c r="B24" s="296"/>
      <c r="C24" s="291"/>
      <c r="D24" s="292"/>
      <c r="E24" s="291"/>
      <c r="F24" s="297"/>
      <c r="G24" s="293"/>
      <c r="H24" s="293"/>
      <c r="I24" s="304"/>
      <c r="J24" s="294"/>
      <c r="K24" s="294"/>
      <c r="L24" s="295"/>
      <c r="M24" s="295"/>
      <c r="N24" s="295"/>
    </row>
    <row r="25" spans="1:14" ht="20.149999999999999" customHeight="1" x14ac:dyDescent="0.35">
      <c r="A25" s="84"/>
      <c r="B25" s="296"/>
      <c r="C25" s="291"/>
      <c r="D25" s="292"/>
      <c r="E25" s="291"/>
      <c r="F25" s="297"/>
      <c r="G25" s="293"/>
      <c r="H25" s="293"/>
      <c r="I25" s="304"/>
      <c r="J25" s="294"/>
      <c r="K25" s="294"/>
      <c r="L25" s="295"/>
      <c r="M25" s="295"/>
      <c r="N25" s="295"/>
    </row>
    <row r="26" spans="1:14" ht="20.149999999999999" customHeight="1" x14ac:dyDescent="0.35">
      <c r="A26" s="84"/>
      <c r="B26" s="296"/>
      <c r="C26" s="291"/>
      <c r="D26" s="292"/>
      <c r="E26" s="291"/>
      <c r="F26" s="297"/>
      <c r="G26" s="293"/>
      <c r="H26" s="293"/>
      <c r="I26" s="304"/>
      <c r="J26" s="294"/>
      <c r="K26" s="294"/>
      <c r="L26" s="295"/>
      <c r="M26" s="295"/>
      <c r="N26" s="295"/>
    </row>
    <row r="27" spans="1:14" ht="20.149999999999999" customHeight="1" x14ac:dyDescent="0.35">
      <c r="A27" s="84"/>
      <c r="B27" s="296"/>
      <c r="C27" s="291"/>
      <c r="D27" s="292"/>
      <c r="E27" s="291"/>
      <c r="F27" s="297"/>
      <c r="G27" s="293"/>
      <c r="H27" s="293"/>
      <c r="I27" s="304"/>
      <c r="J27" s="294"/>
      <c r="K27" s="294"/>
      <c r="L27" s="295"/>
      <c r="M27" s="295"/>
      <c r="N27" s="295"/>
    </row>
    <row r="28" spans="1:14" ht="20.149999999999999" customHeight="1" x14ac:dyDescent="0.35">
      <c r="A28" s="84"/>
      <c r="B28" s="296"/>
      <c r="C28" s="291"/>
      <c r="D28" s="292"/>
      <c r="E28" s="291"/>
      <c r="F28" s="297"/>
      <c r="G28" s="293"/>
      <c r="H28" s="293"/>
      <c r="I28" s="304"/>
      <c r="J28" s="294"/>
      <c r="K28" s="294"/>
      <c r="L28" s="295"/>
      <c r="M28" s="295"/>
      <c r="N28" s="295"/>
    </row>
    <row r="29" spans="1:14" ht="20.149999999999999" customHeight="1" x14ac:dyDescent="0.35">
      <c r="A29" s="84"/>
      <c r="B29" s="296"/>
      <c r="C29" s="291"/>
      <c r="D29" s="292"/>
      <c r="E29" s="291"/>
      <c r="F29" s="297"/>
      <c r="G29" s="293"/>
      <c r="H29" s="293"/>
      <c r="I29" s="304"/>
      <c r="J29" s="294"/>
      <c r="K29" s="294"/>
      <c r="L29" s="295"/>
      <c r="M29" s="295"/>
      <c r="N29" s="295"/>
    </row>
    <row r="30" spans="1:14" ht="20.149999999999999" customHeight="1" x14ac:dyDescent="0.35">
      <c r="A30" s="84"/>
      <c r="B30" s="296"/>
      <c r="C30" s="291"/>
      <c r="D30" s="292"/>
      <c r="E30" s="291"/>
      <c r="F30" s="297"/>
      <c r="G30" s="293"/>
      <c r="H30" s="293"/>
      <c r="I30" s="304"/>
      <c r="J30" s="294"/>
      <c r="K30" s="294"/>
      <c r="L30" s="295"/>
      <c r="M30" s="295"/>
      <c r="N30" s="295"/>
    </row>
    <row r="31" spans="1:14" ht="20.149999999999999" customHeight="1" x14ac:dyDescent="0.35">
      <c r="A31" s="169"/>
      <c r="B31" s="296"/>
      <c r="C31" s="291"/>
      <c r="D31" s="292"/>
      <c r="E31" s="291"/>
      <c r="F31" s="297"/>
      <c r="G31" s="293"/>
      <c r="H31" s="293"/>
      <c r="I31" s="293"/>
      <c r="J31" s="294"/>
      <c r="K31" s="294"/>
      <c r="L31" s="295"/>
      <c r="M31" s="295"/>
      <c r="N31" s="295"/>
    </row>
    <row r="32" spans="1:14" ht="20.149999999999999" customHeight="1" thickBot="1" x14ac:dyDescent="0.35">
      <c r="A32" s="457" t="s">
        <v>34</v>
      </c>
      <c r="B32" s="458"/>
      <c r="C32" s="85">
        <f>SUM(C12:C31)</f>
        <v>1058.8700000000001</v>
      </c>
      <c r="D32" s="85">
        <f>SUM(D12:D31)</f>
        <v>158.59</v>
      </c>
      <c r="E32" s="85"/>
      <c r="F32" s="424">
        <f t="shared" si="5"/>
        <v>900.28000000000009</v>
      </c>
      <c r="G32" s="86"/>
      <c r="H32" s="86"/>
      <c r="I32" s="86"/>
      <c r="J32" s="93"/>
      <c r="K32" s="93"/>
      <c r="L32" s="87"/>
      <c r="M32" s="88"/>
      <c r="N32" s="89"/>
    </row>
    <row r="34" spans="2:11" ht="13" x14ac:dyDescent="0.3">
      <c r="B34" s="448" t="s">
        <v>35</v>
      </c>
      <c r="C34" s="449"/>
    </row>
    <row r="35" spans="2:11" x14ac:dyDescent="0.25">
      <c r="B35" s="90" t="s">
        <v>36</v>
      </c>
      <c r="C35" s="91" t="s">
        <v>37</v>
      </c>
      <c r="F35" s="56"/>
    </row>
    <row r="36" spans="2:11" x14ac:dyDescent="0.25">
      <c r="B36" s="90" t="s">
        <v>31</v>
      </c>
      <c r="C36" s="91" t="s">
        <v>38</v>
      </c>
      <c r="I36" s="170"/>
      <c r="K36" s="56"/>
    </row>
    <row r="37" spans="2:11" x14ac:dyDescent="0.25">
      <c r="B37" s="90" t="s">
        <v>39</v>
      </c>
      <c r="C37" s="91" t="s">
        <v>40</v>
      </c>
      <c r="I37" s="170"/>
      <c r="K37" s="56"/>
    </row>
    <row r="38" spans="2:11" x14ac:dyDescent="0.25">
      <c r="B38" s="78" t="s">
        <v>33</v>
      </c>
      <c r="C38" s="92" t="s">
        <v>41</v>
      </c>
      <c r="I38" s="170"/>
      <c r="K38" s="56"/>
    </row>
    <row r="39" spans="2:11" x14ac:dyDescent="0.25">
      <c r="I39" s="170"/>
      <c r="K39" s="56"/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31:K31 K30 J12:J15">
    <cfRule type="expression" priority="97" stopIfTrue="1">
      <formula>AND(SUM($P12:$T12)&gt;0,NOT(ISBLANK(J12)))</formula>
    </cfRule>
    <cfRule type="expression" dxfId="311" priority="98" stopIfTrue="1">
      <formula>SUM($P12:$T12)&gt;0</formula>
    </cfRule>
  </conditionalFormatting>
  <conditionalFormatting sqref="C5 B1:E1 B3:E3 C17 C31 C20 C23 C25:C28 C12:C15">
    <cfRule type="expression" dxfId="310" priority="99" stopIfTrue="1">
      <formula>ISBLANK(B1)</formula>
    </cfRule>
  </conditionalFormatting>
  <conditionalFormatting sqref="L31:N31 N30 L12:L13">
    <cfRule type="expression" dxfId="309" priority="100" stopIfTrue="1">
      <formula>AND(NOT(ISBLANK($C12)),ISBLANK(L12))</formula>
    </cfRule>
  </conditionalFormatting>
  <conditionalFormatting sqref="B20 B12:B15">
    <cfRule type="expression" dxfId="308" priority="101" stopIfTrue="1">
      <formula>AND(NOT(ISBLANK(C12)),ISBLANK(B12))</formula>
    </cfRule>
  </conditionalFormatting>
  <conditionalFormatting sqref="A12:A15 A17 A31 A20 A26">
    <cfRule type="expression" dxfId="307" priority="102" stopIfTrue="1">
      <formula>AND(NOT(ISBLANK(C12)),ISBLANK(A12))</formula>
    </cfRule>
  </conditionalFormatting>
  <conditionalFormatting sqref="E18:E28 E31">
    <cfRule type="expression" dxfId="306" priority="103" stopIfTrue="1">
      <formula>AND(NOT(ISBLANK(C18)),ISBLANK(E18),B18="S")</formula>
    </cfRule>
  </conditionalFormatting>
  <conditionalFormatting sqref="C16">
    <cfRule type="expression" dxfId="305" priority="93" stopIfTrue="1">
      <formula>ISBLANK(C16)</formula>
    </cfRule>
  </conditionalFormatting>
  <conditionalFormatting sqref="M23">
    <cfRule type="expression" dxfId="304" priority="46" stopIfTrue="1">
      <formula>AND(NOT(ISBLANK($C23)),ISBLANK(M23))</formula>
    </cfRule>
  </conditionalFormatting>
  <conditionalFormatting sqref="B16">
    <cfRule type="expression" dxfId="303" priority="94" stopIfTrue="1">
      <formula>AND(NOT(ISBLANK(C16)),ISBLANK(B16))</formula>
    </cfRule>
  </conditionalFormatting>
  <conditionalFormatting sqref="A16">
    <cfRule type="expression" dxfId="302" priority="95" stopIfTrue="1">
      <formula>AND(NOT(ISBLANK(C16)),ISBLANK(A16))</formula>
    </cfRule>
  </conditionalFormatting>
  <conditionalFormatting sqref="E12:E17">
    <cfRule type="expression" dxfId="301" priority="96" stopIfTrue="1">
      <formula>AND(NOT(ISBLANK(C12)),ISBLANK(E12),B12="S")</formula>
    </cfRule>
  </conditionalFormatting>
  <conditionalFormatting sqref="J16:J30">
    <cfRule type="expression" priority="91" stopIfTrue="1">
      <formula>AND(SUM($P16:$T16)&gt;0,NOT(ISBLANK(J16)))</formula>
    </cfRule>
    <cfRule type="expression" dxfId="300" priority="92" stopIfTrue="1">
      <formula>SUM($P16:$T16)&gt;0</formula>
    </cfRule>
  </conditionalFormatting>
  <conditionalFormatting sqref="C29">
    <cfRule type="expression" dxfId="299" priority="88" stopIfTrue="1">
      <formula>ISBLANK(C29)</formula>
    </cfRule>
  </conditionalFormatting>
  <conditionalFormatting sqref="A30">
    <cfRule type="expression" dxfId="298" priority="89" stopIfTrue="1">
      <formula>AND(NOT(ISBLANK(C30)),ISBLANK(A30))</formula>
    </cfRule>
  </conditionalFormatting>
  <conditionalFormatting sqref="E29">
    <cfRule type="expression" dxfId="297" priority="90" stopIfTrue="1">
      <formula>AND(NOT(ISBLANK(C29)),ISBLANK(E29),B29="S")</formula>
    </cfRule>
  </conditionalFormatting>
  <conditionalFormatting sqref="C30">
    <cfRule type="expression" dxfId="296" priority="86" stopIfTrue="1">
      <formula>ISBLANK(C30)</formula>
    </cfRule>
  </conditionalFormatting>
  <conditionalFormatting sqref="E30">
    <cfRule type="expression" dxfId="295" priority="87" stopIfTrue="1">
      <formula>AND(NOT(ISBLANK(C30)),ISBLANK(E30),B30="S")</formula>
    </cfRule>
  </conditionalFormatting>
  <conditionalFormatting sqref="M30">
    <cfRule type="expression" dxfId="294" priority="85" stopIfTrue="1">
      <formula>AND(NOT(ISBLANK($C30)),ISBLANK(M30))</formula>
    </cfRule>
  </conditionalFormatting>
  <conditionalFormatting sqref="L30">
    <cfRule type="expression" dxfId="293" priority="84" stopIfTrue="1">
      <formula>AND(NOT(ISBLANK($C30)),ISBLANK(L30))</formula>
    </cfRule>
  </conditionalFormatting>
  <conditionalFormatting sqref="N27">
    <cfRule type="expression" dxfId="292" priority="19" stopIfTrue="1">
      <formula>AND(NOT(ISBLANK($C27)),ISBLANK(N27))</formula>
    </cfRule>
  </conditionalFormatting>
  <conditionalFormatting sqref="N21">
    <cfRule type="expression" dxfId="291" priority="57" stopIfTrue="1">
      <formula>AND(NOT(ISBLANK($C21)),ISBLANK(N21))</formula>
    </cfRule>
  </conditionalFormatting>
  <conditionalFormatting sqref="M20">
    <cfRule type="expression" dxfId="290" priority="62" stopIfTrue="1">
      <formula>AND(NOT(ISBLANK($C20)),ISBLANK(M20))</formula>
    </cfRule>
  </conditionalFormatting>
  <conditionalFormatting sqref="K12:K15">
    <cfRule type="expression" priority="81" stopIfTrue="1">
      <formula>AND(SUM($P12:$T12)&gt;0,NOT(ISBLANK(K12)))</formula>
    </cfRule>
    <cfRule type="expression" dxfId="289" priority="82" stopIfTrue="1">
      <formula>SUM($P12:$T12)&gt;0</formula>
    </cfRule>
  </conditionalFormatting>
  <conditionalFormatting sqref="N12:N15">
    <cfRule type="expression" dxfId="288" priority="83" stopIfTrue="1">
      <formula>AND(NOT(ISBLANK($C12)),ISBLANK(N12))</formula>
    </cfRule>
  </conditionalFormatting>
  <conditionalFormatting sqref="M12:M15">
    <cfRule type="expression" dxfId="287" priority="80" stopIfTrue="1">
      <formula>AND(NOT(ISBLANK($C12)),ISBLANK(M12))</formula>
    </cfRule>
  </conditionalFormatting>
  <conditionalFormatting sqref="N16">
    <cfRule type="expression" dxfId="286" priority="79" stopIfTrue="1">
      <formula>AND(NOT(ISBLANK($C16)),ISBLANK(N16))</formula>
    </cfRule>
  </conditionalFormatting>
  <conditionalFormatting sqref="L16">
    <cfRule type="expression" dxfId="285" priority="78" stopIfTrue="1">
      <formula>AND(NOT(ISBLANK($C16)),ISBLANK(L16))</formula>
    </cfRule>
  </conditionalFormatting>
  <conditionalFormatting sqref="K17">
    <cfRule type="expression" priority="75" stopIfTrue="1">
      <formula>AND(SUM($P17:$T17)&gt;0,NOT(ISBLANK(K17)))</formula>
    </cfRule>
    <cfRule type="expression" dxfId="284" priority="76" stopIfTrue="1">
      <formula>SUM($P17:$T17)&gt;0</formula>
    </cfRule>
  </conditionalFormatting>
  <conditionalFormatting sqref="N17">
    <cfRule type="expression" dxfId="283" priority="77" stopIfTrue="1">
      <formula>AND(NOT(ISBLANK($C17)),ISBLANK(N17))</formula>
    </cfRule>
  </conditionalFormatting>
  <conditionalFormatting sqref="M17">
    <cfRule type="expression" dxfId="282" priority="74" stopIfTrue="1">
      <formula>AND(NOT(ISBLANK($C17)),ISBLANK(M17))</formula>
    </cfRule>
  </conditionalFormatting>
  <conditionalFormatting sqref="L17">
    <cfRule type="expression" dxfId="281" priority="73" stopIfTrue="1">
      <formula>AND(NOT(ISBLANK($C17)),ISBLANK(L17))</formula>
    </cfRule>
  </conditionalFormatting>
  <conditionalFormatting sqref="A18:A19">
    <cfRule type="expression" dxfId="280" priority="72" stopIfTrue="1">
      <formula>AND(NOT(ISBLANK(C18)),ISBLANK(A18))</formula>
    </cfRule>
  </conditionalFormatting>
  <conditionalFormatting sqref="C18:C19">
    <cfRule type="expression" dxfId="279" priority="71" stopIfTrue="1">
      <formula>ISBLANK(C18)</formula>
    </cfRule>
  </conditionalFormatting>
  <conditionalFormatting sqref="K18:K19">
    <cfRule type="expression" priority="69" stopIfTrue="1">
      <formula>AND(SUM($P18:$T18)&gt;0,NOT(ISBLANK(K18)))</formula>
    </cfRule>
    <cfRule type="expression" dxfId="278" priority="70" stopIfTrue="1">
      <formula>SUM($P18:$T18)&gt;0</formula>
    </cfRule>
  </conditionalFormatting>
  <conditionalFormatting sqref="M18:M19">
    <cfRule type="expression" dxfId="277" priority="68" stopIfTrue="1">
      <formula>AND(NOT(ISBLANK($C18)),ISBLANK(M18))</formula>
    </cfRule>
  </conditionalFormatting>
  <conditionalFormatting sqref="L18:L19">
    <cfRule type="expression" dxfId="276" priority="67" stopIfTrue="1">
      <formula>AND(NOT(ISBLANK($C18)),ISBLANK(L18))</formula>
    </cfRule>
  </conditionalFormatting>
  <conditionalFormatting sqref="N18">
    <cfRule type="expression" dxfId="275" priority="66" stopIfTrue="1">
      <formula>AND(NOT(ISBLANK($C18)),ISBLANK(N18))</formula>
    </cfRule>
  </conditionalFormatting>
  <conditionalFormatting sqref="N19">
    <cfRule type="expression" dxfId="274" priority="65" stopIfTrue="1">
      <formula>AND(NOT(ISBLANK($C19)),ISBLANK(N19))</formula>
    </cfRule>
  </conditionalFormatting>
  <conditionalFormatting sqref="K20">
    <cfRule type="expression" priority="63" stopIfTrue="1">
      <formula>AND(SUM($P20:$T20)&gt;0,NOT(ISBLANK(K20)))</formula>
    </cfRule>
    <cfRule type="expression" dxfId="273" priority="64" stopIfTrue="1">
      <formula>SUM($P20:$T20)&gt;0</formula>
    </cfRule>
  </conditionalFormatting>
  <conditionalFormatting sqref="L20">
    <cfRule type="expression" dxfId="272" priority="61" stopIfTrue="1">
      <formula>AND(NOT(ISBLANK($C20)),ISBLANK(L20))</formula>
    </cfRule>
  </conditionalFormatting>
  <conditionalFormatting sqref="N20">
    <cfRule type="expression" dxfId="271" priority="60" stopIfTrue="1">
      <formula>AND(NOT(ISBLANK($C20)),ISBLANK(N20))</formula>
    </cfRule>
  </conditionalFormatting>
  <conditionalFormatting sqref="C21:C22">
    <cfRule type="expression" dxfId="270" priority="58" stopIfTrue="1">
      <formula>ISBLANK(C21)</formula>
    </cfRule>
  </conditionalFormatting>
  <conditionalFormatting sqref="A21:A22">
    <cfRule type="expression" dxfId="269" priority="59" stopIfTrue="1">
      <formula>AND(NOT(ISBLANK(C21)),ISBLANK(A21))</formula>
    </cfRule>
  </conditionalFormatting>
  <conditionalFormatting sqref="K21:K22">
    <cfRule type="expression" priority="55" stopIfTrue="1">
      <formula>AND(SUM($P21:$T21)&gt;0,NOT(ISBLANK(K21)))</formula>
    </cfRule>
    <cfRule type="expression" dxfId="268" priority="56" stopIfTrue="1">
      <formula>SUM($P21:$T21)&gt;0</formula>
    </cfRule>
  </conditionalFormatting>
  <conditionalFormatting sqref="M21">
    <cfRule type="expression" dxfId="267" priority="54" stopIfTrue="1">
      <formula>AND(NOT(ISBLANK($C21)),ISBLANK(M21))</formula>
    </cfRule>
  </conditionalFormatting>
  <conditionalFormatting sqref="L21:L22">
    <cfRule type="expression" dxfId="266" priority="53" stopIfTrue="1">
      <formula>AND(NOT(ISBLANK($C21)),ISBLANK(L21))</formula>
    </cfRule>
  </conditionalFormatting>
  <conditionalFormatting sqref="N22">
    <cfRule type="expression" dxfId="265" priority="52" stopIfTrue="1">
      <formula>AND(NOT(ISBLANK($C22)),ISBLANK(N22))</formula>
    </cfRule>
  </conditionalFormatting>
  <conditionalFormatting sqref="M22">
    <cfRule type="expression" dxfId="264" priority="51" stopIfTrue="1">
      <formula>AND(NOT(ISBLANK($C22)),ISBLANK(M22))</formula>
    </cfRule>
  </conditionalFormatting>
  <conditionalFormatting sqref="A23">
    <cfRule type="expression" dxfId="263" priority="50" stopIfTrue="1">
      <formula>AND(NOT(ISBLANK(C23)),ISBLANK(A23))</formula>
    </cfRule>
  </conditionalFormatting>
  <conditionalFormatting sqref="K23">
    <cfRule type="expression" priority="47" stopIfTrue="1">
      <formula>AND(SUM($P23:$T23)&gt;0,NOT(ISBLANK(K23)))</formula>
    </cfRule>
    <cfRule type="expression" dxfId="262" priority="48" stopIfTrue="1">
      <formula>SUM($P23:$T23)&gt;0</formula>
    </cfRule>
  </conditionalFormatting>
  <conditionalFormatting sqref="N23">
    <cfRule type="expression" dxfId="261" priority="49" stopIfTrue="1">
      <formula>AND(NOT(ISBLANK($C23)),ISBLANK(N23))</formula>
    </cfRule>
  </conditionalFormatting>
  <conditionalFormatting sqref="L23">
    <cfRule type="expression" dxfId="260" priority="45" stopIfTrue="1">
      <formula>AND(NOT(ISBLANK($C23)),ISBLANK(L23))</formula>
    </cfRule>
  </conditionalFormatting>
  <conditionalFormatting sqref="A24">
    <cfRule type="expression" dxfId="259" priority="44" stopIfTrue="1">
      <formula>AND(NOT(ISBLANK(C24)),ISBLANK(A24))</formula>
    </cfRule>
  </conditionalFormatting>
  <conditionalFormatting sqref="C24">
    <cfRule type="expression" dxfId="258" priority="43" stopIfTrue="1">
      <formula>ISBLANK(C24)</formula>
    </cfRule>
  </conditionalFormatting>
  <conditionalFormatting sqref="K24">
    <cfRule type="expression" priority="41" stopIfTrue="1">
      <formula>AND(SUM($P24:$T24)&gt;0,NOT(ISBLANK(K24)))</formula>
    </cfRule>
    <cfRule type="expression" dxfId="257" priority="42" stopIfTrue="1">
      <formula>SUM($P24:$T24)&gt;0</formula>
    </cfRule>
  </conditionalFormatting>
  <conditionalFormatting sqref="N24">
    <cfRule type="expression" dxfId="256" priority="40" stopIfTrue="1">
      <formula>AND(NOT(ISBLANK($C24)),ISBLANK(N24))</formula>
    </cfRule>
  </conditionalFormatting>
  <conditionalFormatting sqref="L24">
    <cfRule type="expression" dxfId="255" priority="39" stopIfTrue="1">
      <formula>AND(NOT(ISBLANK($C24)),ISBLANK(L24))</formula>
    </cfRule>
  </conditionalFormatting>
  <conditionalFormatting sqref="M24">
    <cfRule type="expression" dxfId="254" priority="38" stopIfTrue="1">
      <formula>AND(NOT(ISBLANK($C24)),ISBLANK(M24))</formula>
    </cfRule>
  </conditionalFormatting>
  <conditionalFormatting sqref="A25">
    <cfRule type="expression" dxfId="253" priority="37" stopIfTrue="1">
      <formula>AND(NOT(ISBLANK(C25)),ISBLANK(A25))</formula>
    </cfRule>
  </conditionalFormatting>
  <conditionalFormatting sqref="K25">
    <cfRule type="expression" priority="34" stopIfTrue="1">
      <formula>AND(SUM($P25:$T25)&gt;0,NOT(ISBLANK(K25)))</formula>
    </cfRule>
    <cfRule type="expression" dxfId="252" priority="35" stopIfTrue="1">
      <formula>SUM($P25:$T25)&gt;0</formula>
    </cfRule>
  </conditionalFormatting>
  <conditionalFormatting sqref="N25">
    <cfRule type="expression" dxfId="251" priority="36" stopIfTrue="1">
      <formula>AND(NOT(ISBLANK($C25)),ISBLANK(N25))</formula>
    </cfRule>
  </conditionalFormatting>
  <conditionalFormatting sqref="L25">
    <cfRule type="expression" dxfId="250" priority="33" stopIfTrue="1">
      <formula>AND(NOT(ISBLANK($C25)),ISBLANK(L25))</formula>
    </cfRule>
  </conditionalFormatting>
  <conditionalFormatting sqref="M25">
    <cfRule type="expression" dxfId="249" priority="32" stopIfTrue="1">
      <formula>AND(NOT(ISBLANK($C25)),ISBLANK(M25))</formula>
    </cfRule>
  </conditionalFormatting>
  <conditionalFormatting sqref="K26">
    <cfRule type="expression" priority="29" stopIfTrue="1">
      <formula>AND(SUM($P26:$T26)&gt;0,NOT(ISBLANK(K26)))</formula>
    </cfRule>
    <cfRule type="expression" dxfId="248" priority="30" stopIfTrue="1">
      <formula>SUM($P26:$T26)&gt;0</formula>
    </cfRule>
  </conditionalFormatting>
  <conditionalFormatting sqref="N26">
    <cfRule type="expression" dxfId="247" priority="31" stopIfTrue="1">
      <formula>AND(NOT(ISBLANK($C26)),ISBLANK(N26))</formula>
    </cfRule>
  </conditionalFormatting>
  <conditionalFormatting sqref="M26">
    <cfRule type="expression" dxfId="246" priority="28" stopIfTrue="1">
      <formula>AND(NOT(ISBLANK($C26)),ISBLANK(M26))</formula>
    </cfRule>
  </conditionalFormatting>
  <conditionalFormatting sqref="L26">
    <cfRule type="expression" dxfId="245" priority="27" stopIfTrue="1">
      <formula>AND(NOT(ISBLANK($C26)),ISBLANK(L26))</formula>
    </cfRule>
  </conditionalFormatting>
  <conditionalFormatting sqref="A27">
    <cfRule type="expression" dxfId="244" priority="26" stopIfTrue="1">
      <formula>AND(NOT(ISBLANK(C27)),ISBLANK(A27))</formula>
    </cfRule>
  </conditionalFormatting>
  <conditionalFormatting sqref="L29">
    <cfRule type="expression" dxfId="243" priority="9" stopIfTrue="1">
      <formula>AND(NOT(ISBLANK($C29)),ISBLANK(L29))</formula>
    </cfRule>
  </conditionalFormatting>
  <conditionalFormatting sqref="A28">
    <cfRule type="expression" dxfId="242" priority="25" stopIfTrue="1">
      <formula>AND(NOT(ISBLANK(C28)),ISBLANK(A28))</formula>
    </cfRule>
  </conditionalFormatting>
  <conditionalFormatting sqref="K28">
    <cfRule type="expression" priority="22" stopIfTrue="1">
      <formula>AND(SUM($P28:$T28)&gt;0,NOT(ISBLANK(K28)))</formula>
    </cfRule>
    <cfRule type="expression" dxfId="241" priority="23" stopIfTrue="1">
      <formula>SUM($P28:$T28)&gt;0</formula>
    </cfRule>
  </conditionalFormatting>
  <conditionalFormatting sqref="N28">
    <cfRule type="expression" dxfId="240" priority="24" stopIfTrue="1">
      <formula>AND(NOT(ISBLANK($C28)),ISBLANK(N28))</formula>
    </cfRule>
  </conditionalFormatting>
  <conditionalFormatting sqref="L28">
    <cfRule type="expression" dxfId="239" priority="21" stopIfTrue="1">
      <formula>AND(NOT(ISBLANK($C28)),ISBLANK(L28))</formula>
    </cfRule>
  </conditionalFormatting>
  <conditionalFormatting sqref="M28">
    <cfRule type="expression" dxfId="238" priority="20" stopIfTrue="1">
      <formula>AND(NOT(ISBLANK($C28)),ISBLANK(M28))</formula>
    </cfRule>
  </conditionalFormatting>
  <conditionalFormatting sqref="K27">
    <cfRule type="expression" priority="17" stopIfTrue="1">
      <formula>AND(SUM($P27:$T27)&gt;0,NOT(ISBLANK(K27)))</formula>
    </cfRule>
    <cfRule type="expression" dxfId="237" priority="18" stopIfTrue="1">
      <formula>SUM($P27:$T27)&gt;0</formula>
    </cfRule>
  </conditionalFormatting>
  <conditionalFormatting sqref="M27">
    <cfRule type="expression" dxfId="236" priority="16" stopIfTrue="1">
      <formula>AND(NOT(ISBLANK($C27)),ISBLANK(M27))</formula>
    </cfRule>
  </conditionalFormatting>
  <conditionalFormatting sqref="L27">
    <cfRule type="expression" dxfId="235" priority="15" stopIfTrue="1">
      <formula>AND(NOT(ISBLANK($C27)),ISBLANK(L27))</formula>
    </cfRule>
  </conditionalFormatting>
  <conditionalFormatting sqref="A29">
    <cfRule type="expression" dxfId="234" priority="14" stopIfTrue="1">
      <formula>AND(NOT(ISBLANK(C29)),ISBLANK(A29))</formula>
    </cfRule>
  </conditionalFormatting>
  <conditionalFormatting sqref="K29">
    <cfRule type="expression" priority="11" stopIfTrue="1">
      <formula>AND(SUM($P29:$T29)&gt;0,NOT(ISBLANK(K29)))</formula>
    </cfRule>
    <cfRule type="expression" dxfId="233" priority="12" stopIfTrue="1">
      <formula>SUM($P29:$T29)&gt;0</formula>
    </cfRule>
  </conditionalFormatting>
  <conditionalFormatting sqref="N29">
    <cfRule type="expression" dxfId="232" priority="13" stopIfTrue="1">
      <formula>AND(NOT(ISBLANK($C29)),ISBLANK(N29))</formula>
    </cfRule>
  </conditionalFormatting>
  <conditionalFormatting sqref="M29">
    <cfRule type="expression" dxfId="231" priority="10" stopIfTrue="1">
      <formula>AND(NOT(ISBLANK($C29)),ISBLANK(M29))</formula>
    </cfRule>
  </conditionalFormatting>
  <conditionalFormatting sqref="B18">
    <cfRule type="expression" dxfId="230" priority="8" stopIfTrue="1">
      <formula>AND(NOT(ISBLANK(C18)),ISBLANK(B18))</formula>
    </cfRule>
  </conditionalFormatting>
  <conditionalFormatting sqref="B17">
    <cfRule type="expression" dxfId="229" priority="7" stopIfTrue="1">
      <formula>AND(NOT(ISBLANK(C17)),ISBLANK(B17))</formula>
    </cfRule>
  </conditionalFormatting>
  <conditionalFormatting sqref="B19">
    <cfRule type="expression" dxfId="228" priority="6" stopIfTrue="1">
      <formula>AND(NOT(ISBLANK(C19)),ISBLANK(B19))</formula>
    </cfRule>
  </conditionalFormatting>
  <conditionalFormatting sqref="B21">
    <cfRule type="expression" dxfId="227" priority="5" stopIfTrue="1">
      <formula>AND(NOT(ISBLANK(C21)),ISBLANK(B21))</formula>
    </cfRule>
  </conditionalFormatting>
  <conditionalFormatting sqref="B22:B31">
    <cfRule type="expression" dxfId="226" priority="4" stopIfTrue="1">
      <formula>AND(NOT(ISBLANK(C22)),ISBLANK(B22))</formula>
    </cfRule>
  </conditionalFormatting>
  <conditionalFormatting sqref="K16">
    <cfRule type="expression" priority="2" stopIfTrue="1">
      <formula>AND(SUM($P16:$T16)&gt;0,NOT(ISBLANK(K16)))</formula>
    </cfRule>
    <cfRule type="expression" dxfId="225" priority="3" stopIfTrue="1">
      <formula>SUM($P16:$T16)&gt;0</formula>
    </cfRule>
  </conditionalFormatting>
  <conditionalFormatting sqref="M16">
    <cfRule type="expression" dxfId="224" priority="1" stopIfTrue="1">
      <formula>AND(NOT(ISBLANK($C16)),ISBLANK(M16))</formula>
    </cfRule>
  </conditionalFormatting>
  <conditionalFormatting sqref="L15">
    <cfRule type="expression" dxfId="223" priority="104" stopIfTrue="1">
      <formula>AND(NOT(ISBLANK($C14)),ISBLANK(L15))</formula>
    </cfRule>
  </conditionalFormatting>
  <dataValidations count="3">
    <dataValidation type="date" allowBlank="1" showInputMessage="1" showErrorMessage="1" sqref="C5" xr:uid="{5AA0BCA3-1EA2-423D-9E7A-1C704A2C834C}">
      <formula1>NOW()-120</formula1>
      <formula2>NOW()</formula2>
    </dataValidation>
    <dataValidation type="list" allowBlank="1" showInputMessage="1" showErrorMessage="1" sqref="B1:E1" xr:uid="{43F0A5D8-C9C4-4DE5-A200-BF1BA5AE6EAA}">
      <formula1>"BARCLAYCARD,CORPORATE CARD"</formula1>
    </dataValidation>
    <dataValidation type="list" allowBlank="1" showInputMessage="1" showErrorMessage="1" sqref="B12:B31" xr:uid="{D743CE2F-9C4D-4A4B-8C89-A5CF74062D98}">
      <formula1>$B$35:$B$38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theme="0"/>
  </sheetPr>
  <dimension ref="A1:Z28"/>
  <sheetViews>
    <sheetView zoomScale="70" zoomScaleNormal="7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84" t="s">
        <v>0</v>
      </c>
      <c r="B1" s="450" t="s">
        <v>101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50" t="s">
        <v>102</v>
      </c>
      <c r="C3" s="451"/>
      <c r="D3" s="451"/>
      <c r="E3" s="45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85" t="s">
        <v>3</v>
      </c>
      <c r="B5" s="286" t="s">
        <v>4</v>
      </c>
      <c r="C5" s="287">
        <v>44816</v>
      </c>
      <c r="D5" s="286" t="s">
        <v>5</v>
      </c>
      <c r="E5" s="300">
        <v>44845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5" x14ac:dyDescent="0.35">
      <c r="A12" s="81">
        <v>44821</v>
      </c>
      <c r="B12" s="290" t="s">
        <v>31</v>
      </c>
      <c r="C12" s="297">
        <v>74.459999999999994</v>
      </c>
      <c r="D12" s="292">
        <v>0</v>
      </c>
      <c r="E12" s="291"/>
      <c r="F12" s="297">
        <v>74.459999999999994</v>
      </c>
      <c r="G12" s="293">
        <v>834</v>
      </c>
      <c r="H12" s="293">
        <v>9064</v>
      </c>
      <c r="I12" s="293"/>
      <c r="J12" s="302"/>
      <c r="K12" s="302" t="s">
        <v>102</v>
      </c>
      <c r="L12" s="303" t="s">
        <v>181</v>
      </c>
      <c r="M12" s="323" t="s">
        <v>182</v>
      </c>
      <c r="N12" s="323" t="s">
        <v>116</v>
      </c>
      <c r="P12" t="b">
        <f t="shared" ref="P12:P17" si="0">OR(G12&lt;100,LEN(G12)=2)</f>
        <v>0</v>
      </c>
      <c r="Q12" t="b">
        <f t="shared" ref="Q12:Q17" si="1">OR(H12&lt;1000,LEN(H12)=3)</f>
        <v>0</v>
      </c>
      <c r="R12" t="b">
        <f t="shared" ref="R12:R17" si="2">IF(I12&lt;1000,TRUE)</f>
        <v>1</v>
      </c>
      <c r="S12" t="e">
        <f>OR(#REF!&lt;100000,LEN(#REF!)=5)</f>
        <v>#REF!</v>
      </c>
    </row>
    <row r="13" spans="1:26" ht="15.5" x14ac:dyDescent="0.35">
      <c r="A13" s="81"/>
      <c r="B13" s="296"/>
      <c r="C13" s="291"/>
      <c r="D13" s="292"/>
      <c r="E13" s="291"/>
      <c r="F13" s="297"/>
      <c r="G13" s="293"/>
      <c r="H13" s="293"/>
      <c r="I13" s="293"/>
      <c r="J13" s="302"/>
      <c r="K13" s="302"/>
      <c r="L13" s="303"/>
      <c r="M13" s="323"/>
      <c r="N13" s="323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81"/>
      <c r="B14" s="296"/>
      <c r="C14" s="291"/>
      <c r="D14" s="292"/>
      <c r="E14" s="291"/>
      <c r="F14" s="297"/>
      <c r="G14" s="293"/>
      <c r="H14" s="293"/>
      <c r="I14" s="293"/>
      <c r="J14" s="302"/>
      <c r="K14" s="302"/>
      <c r="L14" s="303"/>
      <c r="M14" s="323"/>
      <c r="N14" s="323"/>
    </row>
    <row r="15" spans="1:26" ht="15.5" x14ac:dyDescent="0.35">
      <c r="A15" s="81"/>
      <c r="B15" s="296"/>
      <c r="C15" s="291"/>
      <c r="D15" s="292"/>
      <c r="E15" s="291"/>
      <c r="F15" s="291"/>
      <c r="G15" s="293"/>
      <c r="H15" s="293"/>
      <c r="I15" s="293"/>
      <c r="J15" s="302"/>
      <c r="K15" s="302"/>
      <c r="L15" s="303"/>
      <c r="M15" s="323"/>
      <c r="N15" s="323"/>
    </row>
    <row r="16" spans="1:26" ht="15.5" x14ac:dyDescent="0.35">
      <c r="A16" s="81"/>
      <c r="B16" s="296"/>
      <c r="C16" s="291"/>
      <c r="D16" s="292"/>
      <c r="E16" s="291"/>
      <c r="F16" s="291"/>
      <c r="G16" s="293"/>
      <c r="H16" s="293"/>
      <c r="I16" s="293"/>
      <c r="J16" s="302"/>
      <c r="K16" s="302"/>
      <c r="L16" s="303"/>
      <c r="M16" s="323"/>
      <c r="N16" s="323"/>
    </row>
    <row r="17" spans="1:19" ht="15.5" x14ac:dyDescent="0.35">
      <c r="A17" s="81"/>
      <c r="B17" s="296"/>
      <c r="C17" s="291"/>
      <c r="D17" s="292"/>
      <c r="E17" s="291"/>
      <c r="F17" s="297"/>
      <c r="G17" s="293"/>
      <c r="H17" s="293"/>
      <c r="I17" s="293"/>
      <c r="J17" s="302"/>
      <c r="K17" s="302"/>
      <c r="L17" s="303"/>
      <c r="M17" s="323"/>
      <c r="N17" s="323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3.5" thickBot="1" x14ac:dyDescent="0.35">
      <c r="A18" s="457" t="s">
        <v>34</v>
      </c>
      <c r="B18" s="458"/>
      <c r="C18" s="85">
        <f>SUM(C12:C17)</f>
        <v>74.459999999999994</v>
      </c>
      <c r="D18" s="85">
        <f>SUM(D12:D17)</f>
        <v>0</v>
      </c>
      <c r="E18" s="85"/>
      <c r="F18" s="85"/>
      <c r="G18" s="86"/>
      <c r="H18" s="86"/>
      <c r="I18" s="86"/>
      <c r="J18" s="93"/>
      <c r="K18" s="93"/>
      <c r="L18" s="87"/>
      <c r="M18" s="88"/>
      <c r="N18" s="89"/>
    </row>
    <row r="20" spans="1:19" ht="13" x14ac:dyDescent="0.3">
      <c r="B20" s="448" t="s">
        <v>35</v>
      </c>
      <c r="C20" s="449"/>
    </row>
    <row r="21" spans="1:19" x14ac:dyDescent="0.25">
      <c r="B21" s="90" t="s">
        <v>36</v>
      </c>
      <c r="C21" s="91" t="s">
        <v>37</v>
      </c>
    </row>
    <row r="22" spans="1:19" x14ac:dyDescent="0.25">
      <c r="B22" s="90" t="s">
        <v>31</v>
      </c>
      <c r="C22" s="91" t="s">
        <v>38</v>
      </c>
    </row>
    <row r="23" spans="1:19" x14ac:dyDescent="0.25">
      <c r="B23" s="90" t="s">
        <v>39</v>
      </c>
      <c r="C23" s="91" t="s">
        <v>40</v>
      </c>
      <c r="F23" s="56"/>
    </row>
    <row r="24" spans="1:19" x14ac:dyDescent="0.25">
      <c r="B24" s="90" t="s">
        <v>96</v>
      </c>
      <c r="C24" s="91" t="s">
        <v>97</v>
      </c>
    </row>
    <row r="25" spans="1:19" x14ac:dyDescent="0.25">
      <c r="B25" s="78" t="s">
        <v>33</v>
      </c>
      <c r="C25" s="92" t="s">
        <v>41</v>
      </c>
    </row>
    <row r="28" spans="1:19" ht="13" x14ac:dyDescent="0.3">
      <c r="B28" s="459"/>
      <c r="C28" s="459"/>
    </row>
  </sheetData>
  <mergeCells count="7">
    <mergeCell ref="B28:C28"/>
    <mergeCell ref="B1:E1"/>
    <mergeCell ref="B3:E3"/>
    <mergeCell ref="G8:J8"/>
    <mergeCell ref="G9:J9"/>
    <mergeCell ref="A18:B18"/>
    <mergeCell ref="B20:C20"/>
  </mergeCells>
  <conditionalFormatting sqref="J12:K12 J13:J17">
    <cfRule type="expression" priority="10" stopIfTrue="1">
      <formula>AND(SUM($P12:$T12)&gt;0,NOT(ISBLANK(J12)))</formula>
    </cfRule>
    <cfRule type="expression" dxfId="222" priority="11" stopIfTrue="1">
      <formula>SUM($P12:$T12)&gt;0</formula>
    </cfRule>
  </conditionalFormatting>
  <conditionalFormatting sqref="B1:E1 B3:E3 C13:C17">
    <cfRule type="expression" dxfId="221" priority="12" stopIfTrue="1">
      <formula>ISBLANK(B1)</formula>
    </cfRule>
  </conditionalFormatting>
  <conditionalFormatting sqref="L12:N12">
    <cfRule type="expression" dxfId="220" priority="13" stopIfTrue="1">
      <formula>AND(NOT(ISBLANK($C12)),ISBLANK(L12))</formula>
    </cfRule>
  </conditionalFormatting>
  <conditionalFormatting sqref="B12:B17">
    <cfRule type="expression" dxfId="219" priority="14" stopIfTrue="1">
      <formula>AND(NOT(ISBLANK(C12)),ISBLANK(B12))</formula>
    </cfRule>
  </conditionalFormatting>
  <conditionalFormatting sqref="A12:A17">
    <cfRule type="expression" dxfId="218" priority="15" stopIfTrue="1">
      <formula>AND(NOT(ISBLANK(C12)),ISBLANK(A12))</formula>
    </cfRule>
  </conditionalFormatting>
  <conditionalFormatting sqref="E12:E17">
    <cfRule type="expression" dxfId="217" priority="16" stopIfTrue="1">
      <formula>AND(NOT(ISBLANK(C12)),ISBLANK(E12),B12="S")</formula>
    </cfRule>
  </conditionalFormatting>
  <conditionalFormatting sqref="C5">
    <cfRule type="expression" dxfId="216" priority="9" stopIfTrue="1">
      <formula>ISBLANK(C5)</formula>
    </cfRule>
  </conditionalFormatting>
  <conditionalFormatting sqref="K13:K16">
    <cfRule type="expression" priority="6" stopIfTrue="1">
      <formula>AND(SUM($P13:$T13)&gt;0,NOT(ISBLANK(K13)))</formula>
    </cfRule>
    <cfRule type="expression" dxfId="215" priority="7" stopIfTrue="1">
      <formula>SUM($P13:$T13)&gt;0</formula>
    </cfRule>
  </conditionalFormatting>
  <conditionalFormatting sqref="L13:N16">
    <cfRule type="expression" dxfId="214" priority="8" stopIfTrue="1">
      <formula>AND(NOT(ISBLANK($C13)),ISBLANK(L13))</formula>
    </cfRule>
  </conditionalFormatting>
  <conditionalFormatting sqref="K17">
    <cfRule type="expression" priority="3" stopIfTrue="1">
      <formula>AND(SUM($P17:$T17)&gt;0,NOT(ISBLANK(K17)))</formula>
    </cfRule>
    <cfRule type="expression" dxfId="213" priority="4" stopIfTrue="1">
      <formula>SUM($P17:$T17)&gt;0</formula>
    </cfRule>
  </conditionalFormatting>
  <conditionalFormatting sqref="L17:N17">
    <cfRule type="expression" dxfId="212" priority="5" stopIfTrue="1">
      <formula>AND(NOT(ISBLANK($C17)),ISBLANK(L17))</formula>
    </cfRule>
  </conditionalFormatting>
  <conditionalFormatting sqref="F15">
    <cfRule type="expression" dxfId="211" priority="2" stopIfTrue="1">
      <formula>ISBLANK(F15)</formula>
    </cfRule>
  </conditionalFormatting>
  <conditionalFormatting sqref="F16">
    <cfRule type="expression" dxfId="210" priority="1" stopIfTrue="1">
      <formula>ISBLANK(F16)</formula>
    </cfRule>
  </conditionalFormatting>
  <dataValidations count="2">
    <dataValidation type="date" allowBlank="1" showInputMessage="1" showErrorMessage="1" sqref="C5" xr:uid="{5044CBFE-F2D0-4E90-8065-23ECC79C9BDF}">
      <formula1>NOW()-120</formula1>
      <formula2>NOW()</formula2>
    </dataValidation>
    <dataValidation type="list" allowBlank="1" showInputMessage="1" showErrorMessage="1" sqref="B12:B17" xr:uid="{FDC1C66D-2489-4293-B145-40F2B100F235}">
      <formula1>$B$21:$B$25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4D11-847A-460D-93E5-F14593EEA48B}">
  <sheetPr>
    <tabColor theme="0"/>
  </sheetPr>
  <dimension ref="A1:Z25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84" t="s">
        <v>0</v>
      </c>
      <c r="B1" s="450" t="s">
        <v>101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50" t="s">
        <v>102</v>
      </c>
      <c r="C3" s="451"/>
      <c r="D3" s="451"/>
      <c r="E3" s="45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85" t="s">
        <v>3</v>
      </c>
      <c r="B5" s="286" t="s">
        <v>4</v>
      </c>
      <c r="C5" s="287">
        <v>44816</v>
      </c>
      <c r="D5" s="286" t="s">
        <v>5</v>
      </c>
      <c r="E5" s="300">
        <v>44845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433" t="s">
        <v>26</v>
      </c>
      <c r="H10" s="433" t="s">
        <v>27</v>
      </c>
      <c r="I10" s="433" t="s">
        <v>28</v>
      </c>
      <c r="J10" s="433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433"/>
      <c r="H11" s="433"/>
      <c r="I11" s="433"/>
      <c r="J11" s="433"/>
      <c r="K11" s="433"/>
      <c r="L11" s="77"/>
      <c r="M11" s="78"/>
      <c r="N11" s="78"/>
    </row>
    <row r="12" spans="1:26" ht="15.5" x14ac:dyDescent="0.35">
      <c r="A12" s="81">
        <v>44832</v>
      </c>
      <c r="B12" s="296" t="s">
        <v>33</v>
      </c>
      <c r="C12" s="291">
        <v>11</v>
      </c>
      <c r="D12" s="292">
        <v>0</v>
      </c>
      <c r="E12" s="291">
        <v>0</v>
      </c>
      <c r="F12" s="297">
        <v>11</v>
      </c>
      <c r="G12" s="293">
        <v>563</v>
      </c>
      <c r="H12" s="293">
        <v>4014</v>
      </c>
      <c r="I12" s="293" t="s">
        <v>119</v>
      </c>
      <c r="J12" s="302"/>
      <c r="K12" s="302" t="s">
        <v>183</v>
      </c>
      <c r="L12" s="434" t="s">
        <v>184</v>
      </c>
      <c r="M12" s="323" t="s">
        <v>185</v>
      </c>
      <c r="N12" s="323" t="s">
        <v>186</v>
      </c>
      <c r="P12" t="b">
        <f t="shared" ref="P12:P14" si="0">OR(G12&lt;100,LEN(G12)=2)</f>
        <v>0</v>
      </c>
      <c r="Q12" t="b">
        <f t="shared" ref="Q12:Q14" si="1">OR(H12&lt;1000,LEN(H12)=3)</f>
        <v>0</v>
      </c>
      <c r="R12" t="b">
        <f t="shared" ref="R12:R14" si="2">IF(I12&lt;1000,TRUE)</f>
        <v>0</v>
      </c>
      <c r="S12" t="e">
        <f>OR(#REF!&lt;100000,LEN(#REF!)=5)</f>
        <v>#REF!</v>
      </c>
    </row>
    <row r="13" spans="1:26" ht="15.5" x14ac:dyDescent="0.35">
      <c r="A13" s="81"/>
      <c r="B13" s="296"/>
      <c r="C13" s="291"/>
      <c r="D13" s="292"/>
      <c r="E13" s="291"/>
      <c r="F13" s="297"/>
      <c r="G13" s="293"/>
      <c r="H13" s="293"/>
      <c r="I13" s="293"/>
      <c r="J13" s="302"/>
      <c r="K13" s="302"/>
      <c r="L13" s="434"/>
      <c r="M13" s="323"/>
      <c r="N13" s="323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81"/>
      <c r="B14" s="296"/>
      <c r="C14" s="291"/>
      <c r="D14" s="292"/>
      <c r="E14" s="291"/>
      <c r="F14" s="297"/>
      <c r="G14" s="293"/>
      <c r="H14" s="293"/>
      <c r="I14" s="293"/>
      <c r="J14" s="302"/>
      <c r="K14" s="302"/>
      <c r="L14" s="434"/>
      <c r="M14" s="323"/>
      <c r="N14" s="323"/>
      <c r="P14" t="b">
        <f t="shared" si="0"/>
        <v>1</v>
      </c>
      <c r="Q14" t="b">
        <f t="shared" si="1"/>
        <v>1</v>
      </c>
      <c r="R14" t="b">
        <f t="shared" si="2"/>
        <v>1</v>
      </c>
      <c r="S14" t="e">
        <f>OR(#REF!&lt;100000,LEN(#REF!)=5)</f>
        <v>#REF!</v>
      </c>
    </row>
    <row r="15" spans="1:26" ht="13.5" thickBot="1" x14ac:dyDescent="0.35">
      <c r="A15" s="457" t="s">
        <v>34</v>
      </c>
      <c r="B15" s="458"/>
      <c r="C15" s="85">
        <f>SUM(C12:C14)</f>
        <v>11</v>
      </c>
      <c r="D15" s="85">
        <f>SUM(D12:D14)</f>
        <v>0</v>
      </c>
      <c r="E15" s="85"/>
      <c r="F15" s="85">
        <f>SUM(F12:F14)</f>
        <v>11</v>
      </c>
      <c r="G15" s="86"/>
      <c r="H15" s="86"/>
      <c r="I15" s="86"/>
      <c r="J15" s="93"/>
      <c r="K15" s="93"/>
      <c r="L15" s="87"/>
      <c r="M15" s="88"/>
      <c r="N15" s="89"/>
    </row>
    <row r="17" spans="2:3" ht="13" x14ac:dyDescent="0.3">
      <c r="B17" s="448" t="s">
        <v>35</v>
      </c>
      <c r="C17" s="449"/>
    </row>
    <row r="18" spans="2:3" x14ac:dyDescent="0.25">
      <c r="B18" s="90" t="s">
        <v>36</v>
      </c>
      <c r="C18" s="91" t="s">
        <v>37</v>
      </c>
    </row>
    <row r="19" spans="2:3" x14ac:dyDescent="0.25">
      <c r="B19" s="90" t="s">
        <v>31</v>
      </c>
      <c r="C19" s="91" t="s">
        <v>38</v>
      </c>
    </row>
    <row r="20" spans="2:3" x14ac:dyDescent="0.25">
      <c r="B20" s="90" t="s">
        <v>39</v>
      </c>
      <c r="C20" s="91" t="s">
        <v>40</v>
      </c>
    </row>
    <row r="21" spans="2:3" x14ac:dyDescent="0.25">
      <c r="B21" s="90" t="s">
        <v>96</v>
      </c>
      <c r="C21" s="91" t="s">
        <v>97</v>
      </c>
    </row>
    <row r="22" spans="2:3" x14ac:dyDescent="0.25">
      <c r="B22" s="78" t="s">
        <v>33</v>
      </c>
      <c r="C22" s="92" t="s">
        <v>41</v>
      </c>
    </row>
    <row r="25" spans="2:3" ht="13" x14ac:dyDescent="0.3">
      <c r="B25" s="459"/>
      <c r="C25" s="459"/>
    </row>
  </sheetData>
  <mergeCells count="7">
    <mergeCell ref="B17:C17"/>
    <mergeCell ref="B25:C25"/>
    <mergeCell ref="B1:E1"/>
    <mergeCell ref="B3:E3"/>
    <mergeCell ref="G8:J8"/>
    <mergeCell ref="G9:J9"/>
    <mergeCell ref="A15:B15"/>
  </mergeCells>
  <conditionalFormatting sqref="J12:J14">
    <cfRule type="expression" priority="12" stopIfTrue="1">
      <formula>AND(SUM($P12:$T12)&gt;0,NOT(ISBLANK(J12)))</formula>
    </cfRule>
    <cfRule type="expression" dxfId="209" priority="13" stopIfTrue="1">
      <formula>SUM($P12:$T12)&gt;0</formula>
    </cfRule>
  </conditionalFormatting>
  <conditionalFormatting sqref="B1:E1 B3:E3 C12:C14">
    <cfRule type="expression" dxfId="208" priority="14" stopIfTrue="1">
      <formula>ISBLANK(B1)</formula>
    </cfRule>
  </conditionalFormatting>
  <conditionalFormatting sqref="B12:B14">
    <cfRule type="expression" dxfId="207" priority="15" stopIfTrue="1">
      <formula>AND(NOT(ISBLANK(C12)),ISBLANK(B12))</formula>
    </cfRule>
  </conditionalFormatting>
  <conditionalFormatting sqref="A12:A14">
    <cfRule type="expression" dxfId="206" priority="16" stopIfTrue="1">
      <formula>AND(NOT(ISBLANK(C12)),ISBLANK(A12))</formula>
    </cfRule>
  </conditionalFormatting>
  <conditionalFormatting sqref="E12:E14">
    <cfRule type="expression" dxfId="205" priority="17" stopIfTrue="1">
      <formula>AND(NOT(ISBLANK(C12)),ISBLANK(E12),B12="S")</formula>
    </cfRule>
  </conditionalFormatting>
  <conditionalFormatting sqref="C5">
    <cfRule type="expression" dxfId="204" priority="11" stopIfTrue="1">
      <formula>ISBLANK(C5)</formula>
    </cfRule>
  </conditionalFormatting>
  <conditionalFormatting sqref="K14">
    <cfRule type="expression" priority="9" stopIfTrue="1">
      <formula>AND(SUM($P14:$T14)&gt;0,NOT(ISBLANK(K14)))</formula>
    </cfRule>
    <cfRule type="expression" dxfId="203" priority="10" stopIfTrue="1">
      <formula>SUM($P14:$T14)&gt;0</formula>
    </cfRule>
  </conditionalFormatting>
  <conditionalFormatting sqref="K13">
    <cfRule type="expression" priority="7" stopIfTrue="1">
      <formula>AND(SUM($P13:$T13)&gt;0,NOT(ISBLANK(K13)))</formula>
    </cfRule>
    <cfRule type="expression" dxfId="202" priority="8" stopIfTrue="1">
      <formula>SUM($P13:$T13)&gt;0</formula>
    </cfRule>
  </conditionalFormatting>
  <conditionalFormatting sqref="L13:N13">
    <cfRule type="expression" dxfId="201" priority="5" stopIfTrue="1">
      <formula>AND(NOT(ISBLANK($C13)),ISBLANK(L13))</formula>
    </cfRule>
  </conditionalFormatting>
  <conditionalFormatting sqref="L13">
    <cfRule type="expression" dxfId="200" priority="6" stopIfTrue="1">
      <formula>AND(NOT(ISBLANK($C14)),ISBLANK(L13))</formula>
    </cfRule>
  </conditionalFormatting>
  <conditionalFormatting sqref="L14:N14">
    <cfRule type="expression" dxfId="199" priority="4" stopIfTrue="1">
      <formula>AND(NOT(ISBLANK($C14)),ISBLANK(L14))</formula>
    </cfRule>
  </conditionalFormatting>
  <conditionalFormatting sqref="K12">
    <cfRule type="expression" priority="2" stopIfTrue="1">
      <formula>AND(SUM($P12:$T12)&gt;0,NOT(ISBLANK(K12)))</formula>
    </cfRule>
    <cfRule type="expression" dxfId="198" priority="3" stopIfTrue="1">
      <formula>SUM($P12:$T12)&gt;0</formula>
    </cfRule>
  </conditionalFormatting>
  <conditionalFormatting sqref="L12:N12">
    <cfRule type="expression" dxfId="197" priority="1" stopIfTrue="1">
      <formula>AND(NOT(ISBLANK($C12)),ISBLANK(L12))</formula>
    </cfRule>
  </conditionalFormatting>
  <dataValidations count="2">
    <dataValidation type="date" allowBlank="1" showInputMessage="1" showErrorMessage="1" sqref="C5" xr:uid="{CD398D86-CDE9-4F7B-A97F-FDC576B51D1A}">
      <formula1>NOW()-120</formula1>
      <formula2>NOW()</formula2>
    </dataValidation>
    <dataValidation type="list" allowBlank="1" showInputMessage="1" showErrorMessage="1" sqref="B12:B14" xr:uid="{A3674554-D00D-4E4C-9871-0832B04A8CA4}">
      <formula1>$B$18:$B$22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Y56"/>
  <sheetViews>
    <sheetView workbookViewId="0">
      <selection activeCell="B29" sqref="B29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81640625" customWidth="1"/>
    <col min="7" max="7" width="8.453125" customWidth="1"/>
    <col min="8" max="8" width="9" customWidth="1"/>
    <col min="9" max="9" width="11.81640625" customWidth="1"/>
    <col min="10" max="10" width="3.1796875" customWidth="1"/>
    <col min="11" max="11" width="31.81640625" customWidth="1"/>
    <col min="12" max="12" width="61" customWidth="1"/>
    <col min="13" max="13" width="33" customWidth="1"/>
    <col min="14" max="14" width="27.453125" customWidth="1"/>
    <col min="15" max="18" width="9.1796875" outlineLevel="1"/>
  </cols>
  <sheetData>
    <row r="1" spans="1:25" ht="36.75" customHeight="1" x14ac:dyDescent="0.3">
      <c r="A1" s="284" t="s">
        <v>0</v>
      </c>
      <c r="B1" s="450" t="s">
        <v>101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5" x14ac:dyDescent="0.25">
      <c r="A2" s="62"/>
      <c r="N2" s="63"/>
    </row>
    <row r="3" spans="1:25" ht="36.75" customHeight="1" x14ac:dyDescent="0.3">
      <c r="A3" s="64" t="s">
        <v>2</v>
      </c>
      <c r="B3" s="450" t="s">
        <v>100</v>
      </c>
      <c r="C3" s="451"/>
      <c r="D3" s="451"/>
      <c r="E3" s="452"/>
      <c r="F3" s="65"/>
      <c r="G3" s="65"/>
      <c r="H3" s="65"/>
      <c r="I3" s="65"/>
      <c r="J3" s="65"/>
      <c r="K3" s="65"/>
      <c r="L3" s="56"/>
      <c r="N3" s="63"/>
    </row>
    <row r="4" spans="1:25" x14ac:dyDescent="0.25">
      <c r="A4" s="62"/>
      <c r="N4" s="63"/>
    </row>
    <row r="5" spans="1:25" ht="36" customHeight="1" x14ac:dyDescent="0.3">
      <c r="A5" s="285" t="s">
        <v>3</v>
      </c>
      <c r="B5" s="286" t="s">
        <v>4</v>
      </c>
      <c r="C5" s="287">
        <v>44816</v>
      </c>
      <c r="D5" s="286" t="s">
        <v>5</v>
      </c>
      <c r="E5" s="300">
        <v>44845</v>
      </c>
      <c r="F5" s="65"/>
      <c r="G5" s="66"/>
      <c r="H5" s="67"/>
      <c r="I5" s="67"/>
      <c r="J5" s="67"/>
      <c r="K5" s="67"/>
      <c r="N5" s="63"/>
    </row>
    <row r="6" spans="1:25" x14ac:dyDescent="0.25">
      <c r="A6" s="62"/>
      <c r="N6" s="63"/>
    </row>
    <row r="7" spans="1:25" x14ac:dyDescent="0.25">
      <c r="A7" s="62"/>
      <c r="N7" s="63"/>
    </row>
    <row r="8" spans="1:25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5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5" ht="15.5" x14ac:dyDescent="0.35">
      <c r="A12" s="81">
        <v>44818</v>
      </c>
      <c r="B12" s="290" t="s">
        <v>39</v>
      </c>
      <c r="C12" s="291">
        <v>174</v>
      </c>
      <c r="D12" s="292">
        <v>29</v>
      </c>
      <c r="E12" s="291"/>
      <c r="F12" s="297">
        <v>145</v>
      </c>
      <c r="G12" s="293">
        <v>611</v>
      </c>
      <c r="H12" s="293">
        <v>4200</v>
      </c>
      <c r="I12" s="293">
        <v>61111</v>
      </c>
      <c r="J12" s="302"/>
      <c r="K12" s="302" t="s">
        <v>187</v>
      </c>
      <c r="L12" s="371" t="s">
        <v>188</v>
      </c>
      <c r="M12" s="303" t="s">
        <v>189</v>
      </c>
      <c r="N12" s="303" t="s">
        <v>190</v>
      </c>
    </row>
    <row r="13" spans="1:25" ht="15.5" x14ac:dyDescent="0.35">
      <c r="A13" s="81">
        <v>44822</v>
      </c>
      <c r="B13" s="290" t="s">
        <v>39</v>
      </c>
      <c r="C13" s="291">
        <v>3.4</v>
      </c>
      <c r="D13" s="292">
        <v>0.56999999999999995</v>
      </c>
      <c r="E13" s="291"/>
      <c r="F13" s="291">
        <v>2.83</v>
      </c>
      <c r="G13" s="293">
        <v>611</v>
      </c>
      <c r="H13" s="293">
        <v>4041</v>
      </c>
      <c r="I13" s="293">
        <v>61125</v>
      </c>
      <c r="J13" s="302"/>
      <c r="K13" s="302" t="s">
        <v>191</v>
      </c>
      <c r="L13" s="371" t="s">
        <v>192</v>
      </c>
      <c r="M13" s="303" t="s">
        <v>32</v>
      </c>
      <c r="N13" s="303" t="s">
        <v>193</v>
      </c>
    </row>
    <row r="14" spans="1:25" ht="15.5" x14ac:dyDescent="0.35">
      <c r="A14" s="81">
        <v>44823</v>
      </c>
      <c r="B14" s="290" t="s">
        <v>39</v>
      </c>
      <c r="C14" s="291">
        <v>4.4000000000000004</v>
      </c>
      <c r="D14" s="292">
        <v>0.74</v>
      </c>
      <c r="E14" s="291"/>
      <c r="F14" s="297">
        <v>3.66</v>
      </c>
      <c r="G14" s="293">
        <v>611</v>
      </c>
      <c r="H14" s="293">
        <v>4041</v>
      </c>
      <c r="I14" s="293">
        <v>61125</v>
      </c>
      <c r="J14" s="302"/>
      <c r="K14" s="302" t="s">
        <v>191</v>
      </c>
      <c r="L14" s="371" t="s">
        <v>194</v>
      </c>
      <c r="M14" s="303" t="s">
        <v>32</v>
      </c>
      <c r="N14" s="303" t="s">
        <v>193</v>
      </c>
    </row>
    <row r="15" spans="1:25" ht="15.5" x14ac:dyDescent="0.35">
      <c r="A15" s="81">
        <v>44823</v>
      </c>
      <c r="B15" s="290" t="s">
        <v>39</v>
      </c>
      <c r="C15" s="291">
        <v>18.579999999999998</v>
      </c>
      <c r="D15" s="292">
        <v>3.1</v>
      </c>
      <c r="E15" s="291"/>
      <c r="F15" s="291">
        <v>15.48</v>
      </c>
      <c r="G15" s="293">
        <v>611</v>
      </c>
      <c r="H15" s="293">
        <v>4041</v>
      </c>
      <c r="I15" s="293">
        <v>61125</v>
      </c>
      <c r="J15" s="302"/>
      <c r="K15" s="302" t="s">
        <v>191</v>
      </c>
      <c r="L15" s="371" t="s">
        <v>195</v>
      </c>
      <c r="M15" s="303" t="s">
        <v>32</v>
      </c>
      <c r="N15" s="303" t="s">
        <v>193</v>
      </c>
    </row>
    <row r="16" spans="1:25" ht="15.5" x14ac:dyDescent="0.35">
      <c r="A16" s="81">
        <v>44824</v>
      </c>
      <c r="B16" s="290" t="s">
        <v>39</v>
      </c>
      <c r="C16" s="291">
        <v>10.59</v>
      </c>
      <c r="D16" s="292">
        <v>1.77</v>
      </c>
      <c r="E16" s="291"/>
      <c r="F16" s="291">
        <v>8.82</v>
      </c>
      <c r="G16" s="293">
        <v>611</v>
      </c>
      <c r="H16" s="293">
        <v>4041</v>
      </c>
      <c r="I16" s="293">
        <v>61125</v>
      </c>
      <c r="J16" s="302"/>
      <c r="K16" s="302" t="s">
        <v>191</v>
      </c>
      <c r="L16" s="371" t="s">
        <v>196</v>
      </c>
      <c r="M16" s="303" t="s">
        <v>32</v>
      </c>
      <c r="N16" s="303" t="s">
        <v>193</v>
      </c>
    </row>
    <row r="17" spans="1:15" ht="15.5" x14ac:dyDescent="0.35">
      <c r="A17" s="81">
        <v>44826</v>
      </c>
      <c r="B17" s="290" t="s">
        <v>39</v>
      </c>
      <c r="C17" s="291">
        <v>23.68</v>
      </c>
      <c r="D17" s="292">
        <v>3.95</v>
      </c>
      <c r="E17" s="291"/>
      <c r="F17" s="291">
        <v>19.73</v>
      </c>
      <c r="G17" s="293">
        <v>611</v>
      </c>
      <c r="H17" s="293">
        <v>4041</v>
      </c>
      <c r="I17" s="293">
        <v>61125</v>
      </c>
      <c r="J17" s="302"/>
      <c r="K17" s="302" t="s">
        <v>191</v>
      </c>
      <c r="L17" s="371" t="s">
        <v>197</v>
      </c>
      <c r="M17" s="303" t="s">
        <v>32</v>
      </c>
      <c r="N17" s="303" t="s">
        <v>193</v>
      </c>
    </row>
    <row r="18" spans="1:15" ht="15.5" x14ac:dyDescent="0.35">
      <c r="A18" s="81">
        <v>44833</v>
      </c>
      <c r="B18" s="290" t="s">
        <v>31</v>
      </c>
      <c r="C18" s="291">
        <v>500</v>
      </c>
      <c r="D18" s="292"/>
      <c r="E18" s="291"/>
      <c r="F18" s="291">
        <v>500</v>
      </c>
      <c r="G18" s="293">
        <v>611</v>
      </c>
      <c r="H18" s="293">
        <v>4200</v>
      </c>
      <c r="I18" s="293">
        <v>61106</v>
      </c>
      <c r="J18" s="302"/>
      <c r="K18" s="302" t="s">
        <v>187</v>
      </c>
      <c r="L18" s="371" t="s">
        <v>198</v>
      </c>
      <c r="M18" s="303" t="s">
        <v>199</v>
      </c>
      <c r="N18" s="303" t="s">
        <v>99</v>
      </c>
    </row>
    <row r="19" spans="1:15" ht="15.5" x14ac:dyDescent="0.35">
      <c r="A19" s="81">
        <v>44833</v>
      </c>
      <c r="B19" s="290" t="s">
        <v>31</v>
      </c>
      <c r="C19" s="291">
        <v>500</v>
      </c>
      <c r="D19" s="292"/>
      <c r="E19" s="291"/>
      <c r="F19" s="291">
        <v>500</v>
      </c>
      <c r="G19" s="293">
        <v>595</v>
      </c>
      <c r="H19" s="293">
        <v>4200</v>
      </c>
      <c r="I19" s="293">
        <v>59510</v>
      </c>
      <c r="J19" s="302"/>
      <c r="K19" s="302" t="s">
        <v>187</v>
      </c>
      <c r="L19" s="371" t="s">
        <v>200</v>
      </c>
      <c r="M19" s="303" t="s">
        <v>199</v>
      </c>
      <c r="N19" s="303" t="s">
        <v>99</v>
      </c>
    </row>
    <row r="20" spans="1:15" ht="15.5" x14ac:dyDescent="0.35">
      <c r="A20" s="81">
        <v>44832</v>
      </c>
      <c r="B20" s="290" t="s">
        <v>31</v>
      </c>
      <c r="C20" s="291">
        <v>250</v>
      </c>
      <c r="D20" s="292"/>
      <c r="E20" s="291"/>
      <c r="F20" s="291">
        <v>250</v>
      </c>
      <c r="G20" s="293">
        <v>611</v>
      </c>
      <c r="H20" s="293">
        <v>4200</v>
      </c>
      <c r="I20" s="293">
        <v>61106</v>
      </c>
      <c r="J20" s="302"/>
      <c r="K20" s="302" t="s">
        <v>187</v>
      </c>
      <c r="L20" s="371" t="s">
        <v>201</v>
      </c>
      <c r="M20" s="303" t="s">
        <v>98</v>
      </c>
      <c r="N20" s="303" t="s">
        <v>99</v>
      </c>
    </row>
    <row r="21" spans="1:15" ht="15.5" x14ac:dyDescent="0.35">
      <c r="A21" s="81">
        <v>44835</v>
      </c>
      <c r="B21" s="290" t="s">
        <v>31</v>
      </c>
      <c r="C21" s="291">
        <v>47.1</v>
      </c>
      <c r="D21" s="292"/>
      <c r="E21" s="291"/>
      <c r="F21" s="291">
        <v>47.1</v>
      </c>
      <c r="G21" s="293">
        <v>611</v>
      </c>
      <c r="H21" s="293">
        <v>4200</v>
      </c>
      <c r="I21" s="293">
        <v>61106</v>
      </c>
      <c r="J21" s="302"/>
      <c r="K21" s="302" t="s">
        <v>187</v>
      </c>
      <c r="L21" s="371" t="s">
        <v>198</v>
      </c>
      <c r="M21" s="303" t="s">
        <v>109</v>
      </c>
      <c r="N21" s="303" t="s">
        <v>99</v>
      </c>
    </row>
    <row r="22" spans="1:15" ht="15.5" x14ac:dyDescent="0.35">
      <c r="A22" s="81">
        <v>44835</v>
      </c>
      <c r="B22" s="290" t="s">
        <v>31</v>
      </c>
      <c r="C22" s="291">
        <v>365.24</v>
      </c>
      <c r="D22" s="292"/>
      <c r="E22" s="291"/>
      <c r="F22" s="291">
        <v>365.24</v>
      </c>
      <c r="G22" s="293">
        <v>611</v>
      </c>
      <c r="H22" s="293">
        <v>4200</v>
      </c>
      <c r="I22" s="293">
        <v>61106</v>
      </c>
      <c r="J22" s="302"/>
      <c r="K22" s="302" t="s">
        <v>187</v>
      </c>
      <c r="L22" s="371" t="s">
        <v>198</v>
      </c>
      <c r="M22" s="303" t="s">
        <v>199</v>
      </c>
      <c r="N22" s="303" t="s">
        <v>99</v>
      </c>
    </row>
    <row r="23" spans="1:15" ht="15.5" x14ac:dyDescent="0.35">
      <c r="A23" s="81">
        <v>44835</v>
      </c>
      <c r="B23" s="290" t="s">
        <v>31</v>
      </c>
      <c r="C23" s="291">
        <v>530.23</v>
      </c>
      <c r="D23" s="292"/>
      <c r="E23" s="291"/>
      <c r="F23" s="291">
        <v>530.23</v>
      </c>
      <c r="G23" s="293">
        <v>595</v>
      </c>
      <c r="H23" s="293">
        <v>4200</v>
      </c>
      <c r="I23" s="293">
        <v>59510</v>
      </c>
      <c r="J23" s="302"/>
      <c r="K23" s="302" t="s">
        <v>187</v>
      </c>
      <c r="L23" s="371" t="s">
        <v>200</v>
      </c>
      <c r="M23" s="303" t="s">
        <v>199</v>
      </c>
      <c r="N23" s="303" t="s">
        <v>99</v>
      </c>
    </row>
    <row r="24" spans="1:15" ht="15.5" x14ac:dyDescent="0.35">
      <c r="A24" s="81">
        <v>44834</v>
      </c>
      <c r="B24" s="290" t="s">
        <v>31</v>
      </c>
      <c r="C24" s="291">
        <v>250</v>
      </c>
      <c r="D24" s="292"/>
      <c r="E24" s="291"/>
      <c r="F24" s="291">
        <v>250</v>
      </c>
      <c r="G24" s="293">
        <v>611</v>
      </c>
      <c r="H24" s="293">
        <v>4200</v>
      </c>
      <c r="I24" s="293">
        <v>61106</v>
      </c>
      <c r="J24" s="302"/>
      <c r="K24" s="302" t="s">
        <v>187</v>
      </c>
      <c r="L24" s="371" t="s">
        <v>198</v>
      </c>
      <c r="M24" s="303" t="s">
        <v>98</v>
      </c>
      <c r="N24" s="303" t="s">
        <v>99</v>
      </c>
    </row>
    <row r="25" spans="1:15" ht="15.5" x14ac:dyDescent="0.35">
      <c r="A25" s="81">
        <v>44835</v>
      </c>
      <c r="B25" s="290" t="s">
        <v>31</v>
      </c>
      <c r="C25" s="291">
        <v>24.27</v>
      </c>
      <c r="D25" s="292"/>
      <c r="E25" s="291"/>
      <c r="F25" s="291">
        <v>24.27</v>
      </c>
      <c r="G25" s="293">
        <v>595</v>
      </c>
      <c r="H25" s="293">
        <v>4200</v>
      </c>
      <c r="I25" s="293">
        <v>59510</v>
      </c>
      <c r="J25" s="302"/>
      <c r="K25" s="302" t="s">
        <v>187</v>
      </c>
      <c r="L25" s="371" t="s">
        <v>200</v>
      </c>
      <c r="M25" s="303" t="s">
        <v>98</v>
      </c>
      <c r="N25" s="303" t="s">
        <v>99</v>
      </c>
    </row>
    <row r="26" spans="1:15" ht="15.5" x14ac:dyDescent="0.35">
      <c r="A26" s="81">
        <v>44837</v>
      </c>
      <c r="B26" s="290" t="s">
        <v>31</v>
      </c>
      <c r="C26" s="291">
        <v>500</v>
      </c>
      <c r="D26" s="292"/>
      <c r="E26" s="291"/>
      <c r="F26" s="291">
        <v>500</v>
      </c>
      <c r="G26" s="293">
        <v>595</v>
      </c>
      <c r="H26" s="293">
        <v>4200</v>
      </c>
      <c r="I26" s="293">
        <v>59510</v>
      </c>
      <c r="J26" s="302"/>
      <c r="K26" s="302" t="s">
        <v>187</v>
      </c>
      <c r="L26" s="371" t="s">
        <v>200</v>
      </c>
      <c r="M26" s="303" t="s">
        <v>199</v>
      </c>
      <c r="N26" s="303" t="s">
        <v>99</v>
      </c>
    </row>
    <row r="27" spans="1:15" ht="15.5" x14ac:dyDescent="0.35">
      <c r="A27" s="81">
        <v>44838</v>
      </c>
      <c r="B27" s="290" t="s">
        <v>31</v>
      </c>
      <c r="C27" s="291">
        <v>500</v>
      </c>
      <c r="D27" s="292"/>
      <c r="E27" s="291"/>
      <c r="F27" s="291">
        <v>500</v>
      </c>
      <c r="G27" s="293">
        <v>611</v>
      </c>
      <c r="H27" s="293">
        <v>4200</v>
      </c>
      <c r="I27" s="293">
        <v>61106</v>
      </c>
      <c r="J27" s="302"/>
      <c r="K27" s="302" t="s">
        <v>187</v>
      </c>
      <c r="L27" s="371" t="s">
        <v>198</v>
      </c>
      <c r="M27" s="303" t="s">
        <v>199</v>
      </c>
      <c r="N27" s="303" t="s">
        <v>99</v>
      </c>
    </row>
    <row r="28" spans="1:15" ht="15.5" x14ac:dyDescent="0.35">
      <c r="A28" s="81">
        <v>44839</v>
      </c>
      <c r="B28" s="290" t="s">
        <v>31</v>
      </c>
      <c r="C28" s="291">
        <v>500</v>
      </c>
      <c r="D28" s="292"/>
      <c r="E28" s="291"/>
      <c r="F28" s="291">
        <v>500</v>
      </c>
      <c r="G28" s="293">
        <v>595</v>
      </c>
      <c r="H28" s="293">
        <v>4200</v>
      </c>
      <c r="I28" s="293">
        <v>59510</v>
      </c>
      <c r="J28" s="302"/>
      <c r="K28" s="302" t="s">
        <v>187</v>
      </c>
      <c r="L28" s="371" t="s">
        <v>202</v>
      </c>
      <c r="M28" s="303" t="s">
        <v>199</v>
      </c>
      <c r="N28" s="303" t="s">
        <v>99</v>
      </c>
    </row>
    <row r="29" spans="1:15" ht="31" x14ac:dyDescent="0.35">
      <c r="A29" s="81">
        <v>44840</v>
      </c>
      <c r="B29" s="347" t="s">
        <v>31</v>
      </c>
      <c r="C29" s="291">
        <v>571.9</v>
      </c>
      <c r="D29" s="292"/>
      <c r="E29" s="291"/>
      <c r="F29" s="291">
        <v>571.9</v>
      </c>
      <c r="G29" s="293">
        <v>595</v>
      </c>
      <c r="H29" s="293">
        <v>1105</v>
      </c>
      <c r="I29" s="293"/>
      <c r="J29" s="302"/>
      <c r="K29" s="302" t="s">
        <v>187</v>
      </c>
      <c r="L29" s="371" t="s">
        <v>203</v>
      </c>
      <c r="M29" s="303" t="s">
        <v>204</v>
      </c>
      <c r="N29" s="303" t="s">
        <v>99</v>
      </c>
      <c r="O29" t="s">
        <v>240</v>
      </c>
    </row>
    <row r="30" spans="1:15" ht="15.5" x14ac:dyDescent="0.35">
      <c r="A30" s="81">
        <v>44841</v>
      </c>
      <c r="B30" s="290" t="s">
        <v>31</v>
      </c>
      <c r="C30" s="291">
        <v>250</v>
      </c>
      <c r="D30" s="292"/>
      <c r="E30" s="291"/>
      <c r="F30" s="291">
        <v>250</v>
      </c>
      <c r="G30" s="293">
        <v>595</v>
      </c>
      <c r="H30" s="293">
        <v>4200</v>
      </c>
      <c r="I30" s="293">
        <v>59510</v>
      </c>
      <c r="J30" s="302"/>
      <c r="K30" s="302" t="s">
        <v>187</v>
      </c>
      <c r="L30" s="371" t="s">
        <v>200</v>
      </c>
      <c r="M30" s="303" t="s">
        <v>98</v>
      </c>
      <c r="N30" s="303" t="s">
        <v>99</v>
      </c>
    </row>
    <row r="31" spans="1:15" ht="15.5" x14ac:dyDescent="0.35">
      <c r="A31" s="81">
        <v>44841</v>
      </c>
      <c r="B31" s="290" t="s">
        <v>31</v>
      </c>
      <c r="C31" s="291">
        <v>500</v>
      </c>
      <c r="D31" s="292"/>
      <c r="E31" s="291"/>
      <c r="F31" s="291">
        <v>500</v>
      </c>
      <c r="G31" s="293">
        <v>595</v>
      </c>
      <c r="H31" s="293">
        <v>4200</v>
      </c>
      <c r="I31" s="293">
        <v>59510</v>
      </c>
      <c r="J31" s="302"/>
      <c r="K31" s="302" t="s">
        <v>187</v>
      </c>
      <c r="L31" s="371" t="s">
        <v>200</v>
      </c>
      <c r="M31" s="303" t="s">
        <v>199</v>
      </c>
      <c r="N31" s="303" t="s">
        <v>99</v>
      </c>
    </row>
    <row r="32" spans="1:15" ht="15.5" x14ac:dyDescent="0.35">
      <c r="A32" s="81">
        <v>44842</v>
      </c>
      <c r="B32" s="290" t="s">
        <v>31</v>
      </c>
      <c r="C32" s="291">
        <v>500</v>
      </c>
      <c r="D32" s="292"/>
      <c r="E32" s="291"/>
      <c r="F32" s="291">
        <v>500</v>
      </c>
      <c r="G32" s="293">
        <v>611</v>
      </c>
      <c r="H32" s="293">
        <v>4200</v>
      </c>
      <c r="I32" s="293">
        <v>61106</v>
      </c>
      <c r="J32" s="302"/>
      <c r="K32" s="302" t="s">
        <v>187</v>
      </c>
      <c r="L32" s="371" t="s">
        <v>198</v>
      </c>
      <c r="M32" s="303" t="s">
        <v>199</v>
      </c>
      <c r="N32" s="303" t="s">
        <v>99</v>
      </c>
    </row>
    <row r="33" spans="1:14" ht="15.5" x14ac:dyDescent="0.35">
      <c r="A33" s="81">
        <v>44841</v>
      </c>
      <c r="B33" s="290" t="s">
        <v>31</v>
      </c>
      <c r="C33" s="291">
        <v>250</v>
      </c>
      <c r="D33" s="292"/>
      <c r="E33" s="291"/>
      <c r="F33" s="291">
        <v>250</v>
      </c>
      <c r="G33" s="293">
        <v>595</v>
      </c>
      <c r="H33" s="293">
        <v>4200</v>
      </c>
      <c r="I33" s="293">
        <v>59510</v>
      </c>
      <c r="J33" s="302"/>
      <c r="K33" s="302" t="s">
        <v>187</v>
      </c>
      <c r="L33" s="371" t="s">
        <v>200</v>
      </c>
      <c r="M33" s="303" t="s">
        <v>98</v>
      </c>
      <c r="N33" s="303" t="s">
        <v>99</v>
      </c>
    </row>
    <row r="34" spans="1:14" ht="15.5" x14ac:dyDescent="0.35">
      <c r="A34" s="81">
        <v>44842</v>
      </c>
      <c r="B34" s="290" t="s">
        <v>31</v>
      </c>
      <c r="C34" s="291">
        <v>250</v>
      </c>
      <c r="D34" s="292"/>
      <c r="E34" s="291"/>
      <c r="F34" s="291">
        <v>250</v>
      </c>
      <c r="G34" s="293">
        <v>611</v>
      </c>
      <c r="H34" s="293">
        <v>4200</v>
      </c>
      <c r="I34" s="293">
        <v>61106</v>
      </c>
      <c r="J34" s="302"/>
      <c r="K34" s="302" t="s">
        <v>187</v>
      </c>
      <c r="L34" s="371" t="s">
        <v>198</v>
      </c>
      <c r="M34" s="303" t="s">
        <v>98</v>
      </c>
      <c r="N34" s="303" t="s">
        <v>99</v>
      </c>
    </row>
    <row r="35" spans="1:14" ht="15.5" x14ac:dyDescent="0.35">
      <c r="A35" s="81">
        <v>44843</v>
      </c>
      <c r="B35" s="290" t="s">
        <v>31</v>
      </c>
      <c r="C35" s="291">
        <v>250</v>
      </c>
      <c r="D35" s="292"/>
      <c r="E35" s="291"/>
      <c r="F35" s="291">
        <v>250</v>
      </c>
      <c r="G35" s="293">
        <v>611</v>
      </c>
      <c r="H35" s="293">
        <v>4200</v>
      </c>
      <c r="I35" s="293">
        <v>61106</v>
      </c>
      <c r="J35" s="302"/>
      <c r="K35" s="302" t="s">
        <v>187</v>
      </c>
      <c r="L35" s="371" t="s">
        <v>198</v>
      </c>
      <c r="M35" s="303" t="s">
        <v>98</v>
      </c>
      <c r="N35" s="303" t="s">
        <v>99</v>
      </c>
    </row>
    <row r="36" spans="1:14" ht="15.5" x14ac:dyDescent="0.35">
      <c r="A36" s="81">
        <v>44843</v>
      </c>
      <c r="B36" s="290" t="s">
        <v>31</v>
      </c>
      <c r="C36" s="291">
        <v>250</v>
      </c>
      <c r="D36" s="292"/>
      <c r="E36" s="291"/>
      <c r="F36" s="291">
        <v>250</v>
      </c>
      <c r="G36" s="293">
        <v>611</v>
      </c>
      <c r="H36" s="293">
        <v>4200</v>
      </c>
      <c r="I36" s="293">
        <v>61106</v>
      </c>
      <c r="J36" s="302"/>
      <c r="K36" s="302" t="s">
        <v>187</v>
      </c>
      <c r="L36" s="371" t="s">
        <v>198</v>
      </c>
      <c r="M36" s="303" t="s">
        <v>98</v>
      </c>
      <c r="N36" s="303" t="s">
        <v>99</v>
      </c>
    </row>
    <row r="37" spans="1:14" ht="15.5" x14ac:dyDescent="0.35">
      <c r="A37" s="81">
        <v>44843</v>
      </c>
      <c r="B37" s="290" t="s">
        <v>39</v>
      </c>
      <c r="C37" s="291">
        <v>2.4</v>
      </c>
      <c r="D37" s="292">
        <v>0.4</v>
      </c>
      <c r="E37" s="291"/>
      <c r="F37" s="291">
        <v>2</v>
      </c>
      <c r="G37" s="293">
        <v>611</v>
      </c>
      <c r="H37" s="293">
        <v>4041</v>
      </c>
      <c r="I37" s="293">
        <v>61125</v>
      </c>
      <c r="J37" s="302"/>
      <c r="K37" s="302" t="s">
        <v>191</v>
      </c>
      <c r="L37" s="371" t="s">
        <v>192</v>
      </c>
      <c r="M37" s="303" t="s">
        <v>32</v>
      </c>
      <c r="N37" s="303" t="s">
        <v>193</v>
      </c>
    </row>
    <row r="38" spans="1:14" ht="15.5" x14ac:dyDescent="0.35">
      <c r="A38" s="81">
        <v>44844</v>
      </c>
      <c r="B38" s="290" t="s">
        <v>31</v>
      </c>
      <c r="C38" s="291">
        <v>500</v>
      </c>
      <c r="D38" s="292"/>
      <c r="E38" s="291"/>
      <c r="F38" s="291">
        <v>500</v>
      </c>
      <c r="G38" s="293">
        <v>595</v>
      </c>
      <c r="H38" s="293">
        <v>4200</v>
      </c>
      <c r="I38" s="293">
        <v>59510</v>
      </c>
      <c r="J38" s="302"/>
      <c r="K38" s="302" t="s">
        <v>187</v>
      </c>
      <c r="L38" s="371" t="s">
        <v>202</v>
      </c>
      <c r="M38" s="303" t="s">
        <v>199</v>
      </c>
      <c r="N38" s="303" t="s">
        <v>99</v>
      </c>
    </row>
    <row r="39" spans="1:14" ht="15.5" x14ac:dyDescent="0.35">
      <c r="A39" s="81">
        <v>44844</v>
      </c>
      <c r="B39" s="290" t="s">
        <v>39</v>
      </c>
      <c r="C39" s="291">
        <v>15.76</v>
      </c>
      <c r="D39" s="292">
        <v>2.63</v>
      </c>
      <c r="E39" s="291"/>
      <c r="F39" s="291">
        <v>13.13</v>
      </c>
      <c r="G39" s="293">
        <v>611</v>
      </c>
      <c r="H39" s="293">
        <v>4014</v>
      </c>
      <c r="I39" s="293">
        <v>61120</v>
      </c>
      <c r="J39" s="302"/>
      <c r="K39" s="302" t="s">
        <v>191</v>
      </c>
      <c r="L39" s="371" t="s">
        <v>205</v>
      </c>
      <c r="M39" s="303" t="s">
        <v>32</v>
      </c>
      <c r="N39" s="303" t="s">
        <v>193</v>
      </c>
    </row>
    <row r="40" spans="1:14" ht="15.5" x14ac:dyDescent="0.35">
      <c r="A40" s="81">
        <v>44844</v>
      </c>
      <c r="B40" s="290" t="s">
        <v>39</v>
      </c>
      <c r="C40" s="291">
        <v>15.76</v>
      </c>
      <c r="D40" s="292">
        <v>2.63</v>
      </c>
      <c r="E40" s="291"/>
      <c r="F40" s="291">
        <v>13.13</v>
      </c>
      <c r="G40" s="293">
        <v>611</v>
      </c>
      <c r="H40" s="293">
        <v>4014</v>
      </c>
      <c r="I40" s="293">
        <v>61121</v>
      </c>
      <c r="J40" s="302"/>
      <c r="K40" s="302" t="s">
        <v>191</v>
      </c>
      <c r="L40" s="371" t="s">
        <v>205</v>
      </c>
      <c r="M40" s="303" t="s">
        <v>32</v>
      </c>
      <c r="N40" s="303" t="s">
        <v>193</v>
      </c>
    </row>
    <row r="41" spans="1:14" ht="15.5" x14ac:dyDescent="0.35">
      <c r="A41" s="81">
        <v>44844</v>
      </c>
      <c r="B41" s="290" t="s">
        <v>31</v>
      </c>
      <c r="C41" s="291">
        <v>250</v>
      </c>
      <c r="D41" s="292"/>
      <c r="E41" s="291"/>
      <c r="F41" s="291">
        <v>250</v>
      </c>
      <c r="G41" s="293">
        <v>611</v>
      </c>
      <c r="H41" s="293">
        <v>4200</v>
      </c>
      <c r="I41" s="293">
        <v>61106</v>
      </c>
      <c r="J41" s="302"/>
      <c r="K41" s="302" t="s">
        <v>187</v>
      </c>
      <c r="L41" s="371" t="s">
        <v>198</v>
      </c>
      <c r="M41" s="303" t="s">
        <v>98</v>
      </c>
      <c r="N41" s="303" t="s">
        <v>99</v>
      </c>
    </row>
    <row r="42" spans="1:14" ht="15.5" x14ac:dyDescent="0.35">
      <c r="A42" s="81">
        <v>44843</v>
      </c>
      <c r="B42" s="290" t="s">
        <v>39</v>
      </c>
      <c r="C42" s="291">
        <v>8.99</v>
      </c>
      <c r="D42" s="292">
        <v>1.5</v>
      </c>
      <c r="E42" s="291"/>
      <c r="F42" s="291">
        <v>7.49</v>
      </c>
      <c r="G42" s="293">
        <v>611</v>
      </c>
      <c r="H42" s="293">
        <v>4041</v>
      </c>
      <c r="I42" s="293">
        <v>61125</v>
      </c>
      <c r="J42" s="302"/>
      <c r="K42" s="302" t="s">
        <v>191</v>
      </c>
      <c r="L42" s="371" t="s">
        <v>196</v>
      </c>
      <c r="M42" s="303" t="s">
        <v>32</v>
      </c>
      <c r="N42" s="303" t="s">
        <v>193</v>
      </c>
    </row>
    <row r="43" spans="1:14" ht="15.5" x14ac:dyDescent="0.35">
      <c r="A43" s="81">
        <v>44843</v>
      </c>
      <c r="B43" s="290" t="s">
        <v>39</v>
      </c>
      <c r="C43" s="291">
        <v>32.72</v>
      </c>
      <c r="D43" s="292">
        <v>5.45</v>
      </c>
      <c r="E43" s="291"/>
      <c r="F43" s="291">
        <v>27.27</v>
      </c>
      <c r="G43" s="293">
        <v>611</v>
      </c>
      <c r="H43" s="293">
        <v>4041</v>
      </c>
      <c r="I43" s="293">
        <v>61125</v>
      </c>
      <c r="J43" s="302"/>
      <c r="K43" s="302" t="s">
        <v>191</v>
      </c>
      <c r="L43" s="371" t="s">
        <v>206</v>
      </c>
      <c r="M43" s="303" t="s">
        <v>32</v>
      </c>
      <c r="N43" s="303" t="s">
        <v>193</v>
      </c>
    </row>
    <row r="44" spans="1:14" ht="20.149999999999999" customHeight="1" thickBot="1" x14ac:dyDescent="0.35">
      <c r="A44" s="460" t="s">
        <v>207</v>
      </c>
      <c r="B44" s="461"/>
      <c r="C44" s="85">
        <f>SUM(C12:C43)</f>
        <v>7849.0199999999995</v>
      </c>
      <c r="D44" s="85">
        <f>SUM(D12:D43)</f>
        <v>51.740000000000009</v>
      </c>
      <c r="E44" s="85"/>
      <c r="F44" s="85">
        <f>SUM(F12:F43)</f>
        <v>7797.2800000000007</v>
      </c>
      <c r="G44" s="86"/>
      <c r="H44" s="86"/>
      <c r="I44" s="86"/>
      <c r="J44" s="372"/>
      <c r="K44" s="372"/>
      <c r="L44" s="373"/>
      <c r="M44" s="374"/>
      <c r="N44" s="375"/>
    </row>
    <row r="46" spans="1:14" ht="13" x14ac:dyDescent="0.3">
      <c r="B46" s="448" t="s">
        <v>35</v>
      </c>
      <c r="C46" s="449"/>
    </row>
    <row r="47" spans="1:14" x14ac:dyDescent="0.25">
      <c r="B47" s="90" t="s">
        <v>36</v>
      </c>
      <c r="C47" s="91" t="s">
        <v>37</v>
      </c>
      <c r="F47" s="56">
        <f>F44+D44</f>
        <v>7849.02</v>
      </c>
    </row>
    <row r="48" spans="1:14" x14ac:dyDescent="0.25">
      <c r="B48" s="90" t="s">
        <v>31</v>
      </c>
      <c r="C48" s="91" t="s">
        <v>38</v>
      </c>
    </row>
    <row r="49" spans="2:6" x14ac:dyDescent="0.25">
      <c r="B49" s="90" t="s">
        <v>39</v>
      </c>
      <c r="C49" s="91" t="s">
        <v>40</v>
      </c>
    </row>
    <row r="50" spans="2:6" x14ac:dyDescent="0.25">
      <c r="B50" s="90" t="s">
        <v>96</v>
      </c>
      <c r="C50" s="91" t="s">
        <v>97</v>
      </c>
      <c r="F50" s="56"/>
    </row>
    <row r="51" spans="2:6" x14ac:dyDescent="0.25">
      <c r="B51" s="78" t="s">
        <v>33</v>
      </c>
      <c r="C51" s="92" t="s">
        <v>41</v>
      </c>
    </row>
    <row r="56" spans="2:6" x14ac:dyDescent="0.25">
      <c r="E56" s="56"/>
    </row>
  </sheetData>
  <mergeCells count="6">
    <mergeCell ref="A44:B44"/>
    <mergeCell ref="B46:C46"/>
    <mergeCell ref="B1:E1"/>
    <mergeCell ref="B3:E3"/>
    <mergeCell ref="G8:J8"/>
    <mergeCell ref="G9:J9"/>
  </mergeCells>
  <conditionalFormatting sqref="J18 K18:K43 J12:K17 J20:J43">
    <cfRule type="expression" priority="69" stopIfTrue="1">
      <formula>AND(SUM($O12:$S12)&gt;0,NOT(ISBLANK(J12)))</formula>
    </cfRule>
    <cfRule type="expression" dxfId="196" priority="70" stopIfTrue="1">
      <formula>SUM($O12:$S12)&gt;0</formula>
    </cfRule>
  </conditionalFormatting>
  <conditionalFormatting sqref="B1:E1 B3:E3 C12:C30 C32:C43">
    <cfRule type="expression" dxfId="195" priority="71" stopIfTrue="1">
      <formula>ISBLANK(B1)</formula>
    </cfRule>
  </conditionalFormatting>
  <conditionalFormatting sqref="B12:B43">
    <cfRule type="expression" dxfId="194" priority="72" stopIfTrue="1">
      <formula>AND(NOT(ISBLANK(C12)),ISBLANK(B12))</formula>
    </cfRule>
  </conditionalFormatting>
  <conditionalFormatting sqref="A12:A43">
    <cfRule type="expression" dxfId="193" priority="73" stopIfTrue="1">
      <formula>AND(NOT(ISBLANK(C12)),ISBLANK(A12))</formula>
    </cfRule>
  </conditionalFormatting>
  <conditionalFormatting sqref="E12:E43">
    <cfRule type="expression" dxfId="192" priority="74" stopIfTrue="1">
      <formula>AND(NOT(ISBLANK(C12)),ISBLANK(E12),B12="S")</formula>
    </cfRule>
  </conditionalFormatting>
  <conditionalFormatting sqref="C5">
    <cfRule type="expression" dxfId="191" priority="68" stopIfTrue="1">
      <formula>ISBLANK(C5)</formula>
    </cfRule>
  </conditionalFormatting>
  <conditionalFormatting sqref="L12:N43">
    <cfRule type="expression" dxfId="190" priority="67" stopIfTrue="1">
      <formula>AND(NOT(ISBLANK(#REF!)),ISBLANK(L12))</formula>
    </cfRule>
  </conditionalFormatting>
  <conditionalFormatting sqref="J12:K12">
    <cfRule type="expression" priority="75" stopIfTrue="1">
      <formula>AND(SUM(#REF!)&gt;0,NOT(ISBLANK(J12)))</formula>
    </cfRule>
    <cfRule type="expression" dxfId="189" priority="76" stopIfTrue="1">
      <formula>SUM(#REF!)&gt;0</formula>
    </cfRule>
  </conditionalFormatting>
  <conditionalFormatting sqref="J22:K30 J19:J21 J13:K17 K18:K21">
    <cfRule type="expression" priority="77" stopIfTrue="1">
      <formula>AND(SUM(#REF!)&gt;0,NOT(ISBLANK(J13)))</formula>
    </cfRule>
    <cfRule type="expression" dxfId="188" priority="78" stopIfTrue="1">
      <formula>SUM(#REF!)&gt;0</formula>
    </cfRule>
  </conditionalFormatting>
  <conditionalFormatting sqref="L12:N43">
    <cfRule type="expression" dxfId="187" priority="79" stopIfTrue="1">
      <formula>AND(NOT(ISBLANK(#REF!)),ISBLANK(L12))</formula>
    </cfRule>
  </conditionalFormatting>
  <conditionalFormatting sqref="K13:K16">
    <cfRule type="expression" priority="65" stopIfTrue="1">
      <formula>AND(SUM(#REF!)&gt;0,NOT(ISBLANK(K13)))</formula>
    </cfRule>
    <cfRule type="expression" dxfId="186" priority="66" stopIfTrue="1">
      <formula>SUM(#REF!)&gt;0</formula>
    </cfRule>
  </conditionalFormatting>
  <conditionalFormatting sqref="K17">
    <cfRule type="expression" priority="63" stopIfTrue="1">
      <formula>AND(SUM(#REF!)&gt;0,NOT(ISBLANK(K17)))</formula>
    </cfRule>
    <cfRule type="expression" dxfId="185" priority="64" stopIfTrue="1">
      <formula>SUM(#REF!)&gt;0</formula>
    </cfRule>
  </conditionalFormatting>
  <conditionalFormatting sqref="K18">
    <cfRule type="expression" priority="61" stopIfTrue="1">
      <formula>AND(SUM(#REF!)&gt;0,NOT(ISBLANK(K18)))</formula>
    </cfRule>
    <cfRule type="expression" dxfId="184" priority="62" stopIfTrue="1">
      <formula>SUM(#REF!)&gt;0</formula>
    </cfRule>
  </conditionalFormatting>
  <conditionalFormatting sqref="K19">
    <cfRule type="expression" priority="59" stopIfTrue="1">
      <formula>AND(SUM(#REF!)&gt;0,NOT(ISBLANK(K19)))</formula>
    </cfRule>
    <cfRule type="expression" dxfId="183" priority="60" stopIfTrue="1">
      <formula>SUM(#REF!)&gt;0</formula>
    </cfRule>
  </conditionalFormatting>
  <conditionalFormatting sqref="K20">
    <cfRule type="expression" priority="57" stopIfTrue="1">
      <formula>AND(SUM(#REF!)&gt;0,NOT(ISBLANK(K20)))</formula>
    </cfRule>
    <cfRule type="expression" dxfId="182" priority="58" stopIfTrue="1">
      <formula>SUM(#REF!)&gt;0</formula>
    </cfRule>
  </conditionalFormatting>
  <conditionalFormatting sqref="K21">
    <cfRule type="expression" priority="55" stopIfTrue="1">
      <formula>AND(SUM(#REF!)&gt;0,NOT(ISBLANK(K21)))</formula>
    </cfRule>
    <cfRule type="expression" dxfId="181" priority="56" stopIfTrue="1">
      <formula>SUM(#REF!)&gt;0</formula>
    </cfRule>
  </conditionalFormatting>
  <conditionalFormatting sqref="K22">
    <cfRule type="expression" priority="53" stopIfTrue="1">
      <formula>AND(SUM(#REF!)&gt;0,NOT(ISBLANK(K22)))</formula>
    </cfRule>
    <cfRule type="expression" dxfId="180" priority="54" stopIfTrue="1">
      <formula>SUM(#REF!)&gt;0</formula>
    </cfRule>
  </conditionalFormatting>
  <conditionalFormatting sqref="K23:K30">
    <cfRule type="expression" priority="51" stopIfTrue="1">
      <formula>AND(SUM(#REF!)&gt;0,NOT(ISBLANK(K23)))</formula>
    </cfRule>
    <cfRule type="expression" dxfId="179" priority="52" stopIfTrue="1">
      <formula>SUM(#REF!)&gt;0</formula>
    </cfRule>
  </conditionalFormatting>
  <conditionalFormatting sqref="K31">
    <cfRule type="expression" priority="49" stopIfTrue="1">
      <formula>AND(SUM(#REF!)&gt;0,NOT(ISBLANK(K31)))</formula>
    </cfRule>
    <cfRule type="expression" dxfId="178" priority="50" stopIfTrue="1">
      <formula>SUM(#REF!)&gt;0</formula>
    </cfRule>
  </conditionalFormatting>
  <conditionalFormatting sqref="K31">
    <cfRule type="expression" priority="47" stopIfTrue="1">
      <formula>AND(SUM(#REF!)&gt;0,NOT(ISBLANK(K31)))</formula>
    </cfRule>
    <cfRule type="expression" dxfId="177" priority="48" stopIfTrue="1">
      <formula>SUM(#REF!)&gt;0</formula>
    </cfRule>
  </conditionalFormatting>
  <conditionalFormatting sqref="K32:K43">
    <cfRule type="expression" priority="45" stopIfTrue="1">
      <formula>AND(SUM(#REF!)&gt;0,NOT(ISBLANK(K32)))</formula>
    </cfRule>
    <cfRule type="expression" dxfId="176" priority="46" stopIfTrue="1">
      <formula>SUM(#REF!)&gt;0</formula>
    </cfRule>
  </conditionalFormatting>
  <conditionalFormatting sqref="K32:K43">
    <cfRule type="expression" priority="43" stopIfTrue="1">
      <formula>AND(SUM(#REF!)&gt;0,NOT(ISBLANK(K32)))</formula>
    </cfRule>
    <cfRule type="expression" dxfId="175" priority="44" stopIfTrue="1">
      <formula>SUM(#REF!)&gt;0</formula>
    </cfRule>
  </conditionalFormatting>
  <conditionalFormatting sqref="J31:K31 K32:K43">
    <cfRule type="expression" priority="80" stopIfTrue="1">
      <formula>AND(SUM(#REF!)&gt;0,NOT(ISBLANK(J31)))</formula>
    </cfRule>
    <cfRule type="expression" dxfId="174" priority="81" stopIfTrue="1">
      <formula>SUM(#REF!)&gt;0</formula>
    </cfRule>
  </conditionalFormatting>
  <conditionalFormatting sqref="J32:K43">
    <cfRule type="expression" priority="82" stopIfTrue="1">
      <formula>AND(SUM(#REF!)&gt;0,NOT(ISBLANK(J32)))</formula>
    </cfRule>
    <cfRule type="expression" dxfId="173" priority="83" stopIfTrue="1">
      <formula>SUM(#REF!)&gt;0</formula>
    </cfRule>
  </conditionalFormatting>
  <conditionalFormatting sqref="K12">
    <cfRule type="expression" priority="41" stopIfTrue="1">
      <formula>AND(SUM(#REF!)&gt;0,NOT(ISBLANK(K12)))</formula>
    </cfRule>
    <cfRule type="expression" dxfId="172" priority="42" stopIfTrue="1">
      <formula>SUM(#REF!)&gt;0</formula>
    </cfRule>
  </conditionalFormatting>
  <conditionalFormatting sqref="K12">
    <cfRule type="expression" priority="39" stopIfTrue="1">
      <formula>AND(SUM(#REF!)&gt;0,NOT(ISBLANK(K12)))</formula>
    </cfRule>
    <cfRule type="expression" dxfId="171" priority="40" stopIfTrue="1">
      <formula>SUM(#REF!)&gt;0</formula>
    </cfRule>
  </conditionalFormatting>
  <conditionalFormatting sqref="C31">
    <cfRule type="expression" dxfId="170" priority="38" stopIfTrue="1">
      <formula>ISBLANK(C31)</formula>
    </cfRule>
  </conditionalFormatting>
  <conditionalFormatting sqref="F13">
    <cfRule type="expression" dxfId="169" priority="37" stopIfTrue="1">
      <formula>ISBLANK(F13)</formula>
    </cfRule>
  </conditionalFormatting>
  <conditionalFormatting sqref="F15">
    <cfRule type="expression" dxfId="168" priority="36" stopIfTrue="1">
      <formula>ISBLANK(F15)</formula>
    </cfRule>
  </conditionalFormatting>
  <conditionalFormatting sqref="F16">
    <cfRule type="expression" dxfId="167" priority="35" stopIfTrue="1">
      <formula>ISBLANK(F16)</formula>
    </cfRule>
  </conditionalFormatting>
  <conditionalFormatting sqref="F17">
    <cfRule type="expression" dxfId="166" priority="34" stopIfTrue="1">
      <formula>ISBLANK(F17)</formula>
    </cfRule>
  </conditionalFormatting>
  <conditionalFormatting sqref="F18">
    <cfRule type="expression" dxfId="165" priority="33" stopIfTrue="1">
      <formula>ISBLANK(F18)</formula>
    </cfRule>
  </conditionalFormatting>
  <conditionalFormatting sqref="F19">
    <cfRule type="expression" dxfId="164" priority="32" stopIfTrue="1">
      <formula>ISBLANK(F19)</formula>
    </cfRule>
  </conditionalFormatting>
  <conditionalFormatting sqref="F20">
    <cfRule type="expression" dxfId="163" priority="31" stopIfTrue="1">
      <formula>ISBLANK(F20)</formula>
    </cfRule>
  </conditionalFormatting>
  <conditionalFormatting sqref="F21">
    <cfRule type="expression" dxfId="162" priority="30" stopIfTrue="1">
      <formula>ISBLANK(F21)</formula>
    </cfRule>
  </conditionalFormatting>
  <conditionalFormatting sqref="F22">
    <cfRule type="expression" dxfId="161" priority="29" stopIfTrue="1">
      <formula>ISBLANK(F22)</formula>
    </cfRule>
  </conditionalFormatting>
  <conditionalFormatting sqref="F23">
    <cfRule type="expression" dxfId="160" priority="28" stopIfTrue="1">
      <formula>ISBLANK(F23)</formula>
    </cfRule>
  </conditionalFormatting>
  <conditionalFormatting sqref="F24">
    <cfRule type="expression" dxfId="159" priority="27" stopIfTrue="1">
      <formula>ISBLANK(F24)</formula>
    </cfRule>
  </conditionalFormatting>
  <conditionalFormatting sqref="F25">
    <cfRule type="expression" dxfId="158" priority="26" stopIfTrue="1">
      <formula>ISBLANK(F25)</formula>
    </cfRule>
  </conditionalFormatting>
  <conditionalFormatting sqref="F26">
    <cfRule type="expression" dxfId="157" priority="25" stopIfTrue="1">
      <formula>ISBLANK(F26)</formula>
    </cfRule>
  </conditionalFormatting>
  <conditionalFormatting sqref="F27">
    <cfRule type="expression" dxfId="156" priority="24" stopIfTrue="1">
      <formula>ISBLANK(F27)</formula>
    </cfRule>
  </conditionalFormatting>
  <conditionalFormatting sqref="F28">
    <cfRule type="expression" dxfId="155" priority="23" stopIfTrue="1">
      <formula>ISBLANK(F28)</formula>
    </cfRule>
  </conditionalFormatting>
  <conditionalFormatting sqref="F29">
    <cfRule type="expression" dxfId="154" priority="22" stopIfTrue="1">
      <formula>ISBLANK(F29)</formula>
    </cfRule>
  </conditionalFormatting>
  <conditionalFormatting sqref="F30">
    <cfRule type="expression" dxfId="153" priority="21" stopIfTrue="1">
      <formula>ISBLANK(F30)</formula>
    </cfRule>
  </conditionalFormatting>
  <conditionalFormatting sqref="F31">
    <cfRule type="expression" dxfId="152" priority="20" stopIfTrue="1">
      <formula>ISBLANK(F31)</formula>
    </cfRule>
  </conditionalFormatting>
  <conditionalFormatting sqref="F32">
    <cfRule type="expression" dxfId="151" priority="19" stopIfTrue="1">
      <formula>ISBLANK(F32)</formula>
    </cfRule>
  </conditionalFormatting>
  <conditionalFormatting sqref="F33">
    <cfRule type="expression" dxfId="150" priority="18" stopIfTrue="1">
      <formula>ISBLANK(F33)</formula>
    </cfRule>
  </conditionalFormatting>
  <conditionalFormatting sqref="F34">
    <cfRule type="expression" dxfId="149" priority="17" stopIfTrue="1">
      <formula>ISBLANK(F34)</formula>
    </cfRule>
  </conditionalFormatting>
  <conditionalFormatting sqref="F35">
    <cfRule type="expression" dxfId="148" priority="16" stopIfTrue="1">
      <formula>ISBLANK(F35)</formula>
    </cfRule>
  </conditionalFormatting>
  <conditionalFormatting sqref="F36">
    <cfRule type="expression" dxfId="147" priority="15" stopIfTrue="1">
      <formula>ISBLANK(F36)</formula>
    </cfRule>
  </conditionalFormatting>
  <conditionalFormatting sqref="F37">
    <cfRule type="expression" dxfId="146" priority="14" stopIfTrue="1">
      <formula>ISBLANK(F37)</formula>
    </cfRule>
  </conditionalFormatting>
  <conditionalFormatting sqref="F38:F39">
    <cfRule type="expression" dxfId="145" priority="13" stopIfTrue="1">
      <formula>ISBLANK(F38)</formula>
    </cfRule>
  </conditionalFormatting>
  <conditionalFormatting sqref="F41">
    <cfRule type="expression" dxfId="144" priority="12" stopIfTrue="1">
      <formula>ISBLANK(F41)</formula>
    </cfRule>
  </conditionalFormatting>
  <conditionalFormatting sqref="F42">
    <cfRule type="expression" dxfId="143" priority="11" stopIfTrue="1">
      <formula>ISBLANK(F42)</formula>
    </cfRule>
  </conditionalFormatting>
  <conditionalFormatting sqref="F43">
    <cfRule type="expression" dxfId="142" priority="10" stopIfTrue="1">
      <formula>ISBLANK(F43)</formula>
    </cfRule>
  </conditionalFormatting>
  <conditionalFormatting sqref="K40">
    <cfRule type="expression" priority="8" stopIfTrue="1">
      <formula>AND(SUM(#REF!)&gt;0,NOT(ISBLANK(K40)))</formula>
    </cfRule>
    <cfRule type="expression" dxfId="141" priority="9" stopIfTrue="1">
      <formula>SUM(#REF!)&gt;0</formula>
    </cfRule>
  </conditionalFormatting>
  <conditionalFormatting sqref="K40">
    <cfRule type="expression" priority="6" stopIfTrue="1">
      <formula>AND(SUM(#REF!)&gt;0,NOT(ISBLANK(K40)))</formula>
    </cfRule>
    <cfRule type="expression" dxfId="140" priority="7" stopIfTrue="1">
      <formula>SUM(#REF!)&gt;0</formula>
    </cfRule>
  </conditionalFormatting>
  <conditionalFormatting sqref="F40">
    <cfRule type="expression" dxfId="139" priority="5" stopIfTrue="1">
      <formula>ISBLANK(F40)</formula>
    </cfRule>
  </conditionalFormatting>
  <conditionalFormatting sqref="K39">
    <cfRule type="expression" priority="3" stopIfTrue="1">
      <formula>AND(SUM(#REF!)&gt;0,NOT(ISBLANK(K39)))</formula>
    </cfRule>
    <cfRule type="expression" dxfId="138" priority="4" stopIfTrue="1">
      <formula>SUM(#REF!)&gt;0</formula>
    </cfRule>
  </conditionalFormatting>
  <conditionalFormatting sqref="K39">
    <cfRule type="expression" priority="1" stopIfTrue="1">
      <formula>AND(SUM(#REF!)&gt;0,NOT(ISBLANK(K39)))</formula>
    </cfRule>
    <cfRule type="expression" dxfId="137" priority="2" stopIfTrue="1">
      <formula>SUM(#REF!)&gt;0</formula>
    </cfRule>
  </conditionalFormatting>
  <dataValidations count="3">
    <dataValidation type="date" allowBlank="1" showInputMessage="1" showErrorMessage="1" sqref="C5" xr:uid="{EA818BF7-7814-4B81-8D07-CBF1CBB7A673}">
      <formula1>NOW()-120</formula1>
      <formula2>NOW()</formula2>
    </dataValidation>
    <dataValidation type="list" allowBlank="1" showInputMessage="1" showErrorMessage="1" sqref="B12:B43" xr:uid="{20DE4620-FBE1-49F4-8991-62EF258AB6E4}">
      <formula1>$B$47:$B$51</formula1>
    </dataValidation>
    <dataValidation type="list" allowBlank="1" showInputMessage="1" showErrorMessage="1" sqref="B1:E1" xr:uid="{509967D6-2C4B-49DA-BB4B-491DF3232643}">
      <formula1>#REF!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X31"/>
  <sheetViews>
    <sheetView workbookViewId="0">
      <selection activeCell="C11" sqref="C11"/>
    </sheetView>
  </sheetViews>
  <sheetFormatPr defaultColWidth="9.1796875" defaultRowHeight="12.5" outlineLevelCol="1" x14ac:dyDescent="0.25"/>
  <cols>
    <col min="2" max="2" width="11.81640625" style="376" bestFit="1" customWidth="1"/>
    <col min="3" max="3" width="10.453125" customWidth="1"/>
    <col min="4" max="7" width="15.54296875" customWidth="1"/>
    <col min="8" max="8" width="8.453125" customWidth="1"/>
    <col min="9" max="9" width="9" customWidth="1"/>
    <col min="10" max="10" width="11.54296875" customWidth="1"/>
    <col min="11" max="11" width="3" customWidth="1"/>
    <col min="12" max="12" width="29.54296875" customWidth="1"/>
    <col min="13" max="13" width="59" customWidth="1"/>
    <col min="14" max="14" width="33" customWidth="1"/>
    <col min="15" max="15" width="27.453125" customWidth="1"/>
    <col min="16" max="17" width="9.1796875" outlineLevel="1"/>
  </cols>
  <sheetData>
    <row r="1" spans="1:24" ht="36.75" customHeight="1" x14ac:dyDescent="0.3">
      <c r="B1" s="363" t="s">
        <v>0</v>
      </c>
      <c r="C1" s="450" t="s">
        <v>101</v>
      </c>
      <c r="D1" s="451"/>
      <c r="E1" s="451"/>
      <c r="F1" s="452"/>
      <c r="G1" s="59"/>
      <c r="H1" s="59"/>
      <c r="I1" s="59"/>
      <c r="J1" s="59"/>
      <c r="K1" s="59"/>
      <c r="L1" s="59"/>
      <c r="M1" s="60"/>
      <c r="N1" s="60"/>
      <c r="O1" s="61"/>
    </row>
    <row r="2" spans="1:24" x14ac:dyDescent="0.25">
      <c r="B2" s="364"/>
      <c r="O2" s="63"/>
    </row>
    <row r="3" spans="1:24" ht="36.75" customHeight="1" x14ac:dyDescent="0.3">
      <c r="B3" s="365" t="s">
        <v>2</v>
      </c>
      <c r="C3" s="462" t="s">
        <v>241</v>
      </c>
      <c r="D3" s="463"/>
      <c r="E3" s="463"/>
      <c r="F3" s="464"/>
      <c r="G3" s="65"/>
      <c r="H3" s="65"/>
      <c r="I3" s="65"/>
      <c r="J3" s="65"/>
      <c r="K3" s="65"/>
      <c r="L3" s="65"/>
      <c r="M3" s="56"/>
      <c r="O3" s="63"/>
    </row>
    <row r="4" spans="1:24" x14ac:dyDescent="0.25">
      <c r="B4" s="364"/>
      <c r="O4" s="63"/>
    </row>
    <row r="5" spans="1:24" ht="36" customHeight="1" x14ac:dyDescent="0.3">
      <c r="B5" s="366" t="s">
        <v>3</v>
      </c>
      <c r="C5" s="286" t="s">
        <v>4</v>
      </c>
      <c r="D5" s="287">
        <v>44816</v>
      </c>
      <c r="E5" s="286" t="s">
        <v>5</v>
      </c>
      <c r="F5" s="300">
        <v>44845</v>
      </c>
      <c r="G5" s="65"/>
      <c r="H5" s="66"/>
      <c r="I5" s="67"/>
      <c r="J5" s="67"/>
      <c r="K5" s="67"/>
      <c r="L5" s="67"/>
      <c r="O5" s="63"/>
    </row>
    <row r="6" spans="1:24" x14ac:dyDescent="0.25">
      <c r="B6" s="364"/>
      <c r="O6" s="63"/>
    </row>
    <row r="7" spans="1:24" x14ac:dyDescent="0.25">
      <c r="B7" s="364"/>
      <c r="O7" s="63"/>
    </row>
    <row r="8" spans="1:24" ht="13" x14ac:dyDescent="0.3">
      <c r="B8" s="367" t="s">
        <v>6</v>
      </c>
      <c r="C8" s="288" t="s">
        <v>7</v>
      </c>
      <c r="D8" s="288" t="s">
        <v>8</v>
      </c>
      <c r="E8" s="288" t="s">
        <v>7</v>
      </c>
      <c r="F8" s="288" t="s">
        <v>9</v>
      </c>
      <c r="G8" s="288" t="s">
        <v>10</v>
      </c>
      <c r="H8" s="448" t="s">
        <v>11</v>
      </c>
      <c r="I8" s="453"/>
      <c r="J8" s="453"/>
      <c r="K8" s="449"/>
      <c r="L8" s="394" t="s">
        <v>12</v>
      </c>
      <c r="M8" s="288" t="s">
        <v>13</v>
      </c>
      <c r="N8" s="289" t="s">
        <v>14</v>
      </c>
      <c r="O8" s="289" t="s">
        <v>15</v>
      </c>
      <c r="P8" s="68"/>
      <c r="Q8" s="68"/>
      <c r="R8" s="68"/>
      <c r="S8" s="68"/>
      <c r="T8" s="68"/>
      <c r="U8" s="68"/>
      <c r="V8" s="68"/>
      <c r="W8" s="68"/>
      <c r="X8" s="68"/>
    </row>
    <row r="9" spans="1:24" ht="13" x14ac:dyDescent="0.3">
      <c r="B9" s="368" t="s">
        <v>16</v>
      </c>
      <c r="C9" s="70" t="s">
        <v>17</v>
      </c>
      <c r="D9" s="70" t="s">
        <v>18</v>
      </c>
      <c r="E9" s="70" t="s">
        <v>18</v>
      </c>
      <c r="F9" s="70" t="s">
        <v>19</v>
      </c>
      <c r="G9" s="70" t="s">
        <v>18</v>
      </c>
      <c r="H9" s="454"/>
      <c r="I9" s="455"/>
      <c r="J9" s="455"/>
      <c r="K9" s="456"/>
      <c r="L9" s="69" t="s">
        <v>20</v>
      </c>
      <c r="M9" s="70" t="s">
        <v>21</v>
      </c>
      <c r="N9" s="71"/>
      <c r="O9" s="72" t="s">
        <v>22</v>
      </c>
      <c r="P9" s="68"/>
      <c r="Q9" s="68"/>
      <c r="R9" s="68"/>
      <c r="S9" s="68"/>
      <c r="T9" s="68"/>
      <c r="U9" s="68"/>
      <c r="V9" s="68"/>
      <c r="W9" s="68"/>
      <c r="X9" s="68"/>
    </row>
    <row r="10" spans="1:24" ht="18" customHeight="1" x14ac:dyDescent="0.3">
      <c r="B10" s="369" t="s">
        <v>23</v>
      </c>
      <c r="C10" s="74" t="s">
        <v>24</v>
      </c>
      <c r="D10" s="74" t="s">
        <v>25</v>
      </c>
      <c r="E10" s="74" t="s">
        <v>25</v>
      </c>
      <c r="F10" s="74" t="s">
        <v>25</v>
      </c>
      <c r="G10" s="74" t="s">
        <v>25</v>
      </c>
      <c r="H10" s="75" t="s">
        <v>26</v>
      </c>
      <c r="I10" s="75" t="s">
        <v>27</v>
      </c>
      <c r="J10" s="75" t="s">
        <v>28</v>
      </c>
      <c r="K10" s="75"/>
      <c r="L10" s="76" t="s">
        <v>29</v>
      </c>
      <c r="M10" s="77"/>
      <c r="N10" s="78"/>
      <c r="O10" s="79"/>
    </row>
    <row r="11" spans="1:24" ht="18" customHeight="1" x14ac:dyDescent="0.35">
      <c r="A11">
        <v>1</v>
      </c>
      <c r="B11" s="370" t="s">
        <v>208</v>
      </c>
      <c r="C11" s="347" t="s">
        <v>31</v>
      </c>
      <c r="D11" s="297">
        <v>53.98</v>
      </c>
      <c r="E11" s="292"/>
      <c r="F11" s="291"/>
      <c r="G11" s="297">
        <v>53.98</v>
      </c>
      <c r="H11" s="293">
        <v>595</v>
      </c>
      <c r="I11" s="293">
        <v>4001</v>
      </c>
      <c r="J11" s="293"/>
      <c r="K11" s="302"/>
      <c r="L11" s="302" t="s">
        <v>209</v>
      </c>
      <c r="M11" s="371" t="s">
        <v>210</v>
      </c>
      <c r="N11" s="303" t="s">
        <v>211</v>
      </c>
      <c r="O11" s="303" t="s">
        <v>212</v>
      </c>
    </row>
    <row r="12" spans="1:24" ht="18" customHeight="1" x14ac:dyDescent="0.35">
      <c r="A12">
        <v>2</v>
      </c>
      <c r="B12" s="370"/>
      <c r="C12" s="290"/>
      <c r="D12" s="297"/>
      <c r="E12" s="292"/>
      <c r="F12" s="291"/>
      <c r="G12" s="297"/>
      <c r="H12" s="293"/>
      <c r="I12" s="293"/>
      <c r="J12" s="293"/>
      <c r="K12" s="302"/>
      <c r="L12" s="302"/>
      <c r="M12" s="371"/>
      <c r="N12" s="303"/>
      <c r="O12" s="303"/>
    </row>
    <row r="13" spans="1:24" ht="18" customHeight="1" x14ac:dyDescent="0.35">
      <c r="A13">
        <v>3</v>
      </c>
      <c r="B13" s="370"/>
      <c r="C13" s="290"/>
      <c r="D13" s="297"/>
      <c r="E13" s="292"/>
      <c r="F13" s="291"/>
      <c r="G13" s="297"/>
      <c r="H13" s="293"/>
      <c r="I13" s="293"/>
      <c r="J13" s="293"/>
      <c r="K13" s="302"/>
      <c r="L13" s="302"/>
      <c r="M13" s="371"/>
      <c r="N13" s="303"/>
      <c r="O13" s="303"/>
    </row>
    <row r="14" spans="1:24" ht="20.149999999999999" customHeight="1" x14ac:dyDescent="0.35">
      <c r="A14">
        <v>4</v>
      </c>
      <c r="B14" s="370"/>
      <c r="C14" s="290"/>
      <c r="D14" s="297"/>
      <c r="E14" s="292"/>
      <c r="F14" s="291"/>
      <c r="G14" s="297"/>
      <c r="H14" s="293"/>
      <c r="I14" s="293"/>
      <c r="J14" s="293"/>
      <c r="K14" s="302"/>
      <c r="L14" s="302"/>
      <c r="M14" s="371"/>
      <c r="N14" s="303"/>
      <c r="O14" s="303"/>
    </row>
    <row r="15" spans="1:24" ht="15.5" x14ac:dyDescent="0.35">
      <c r="A15">
        <v>5</v>
      </c>
      <c r="B15" s="370"/>
      <c r="C15" s="290"/>
      <c r="D15" s="297"/>
      <c r="E15" s="292"/>
      <c r="F15" s="291"/>
      <c r="G15" s="297"/>
      <c r="H15" s="293"/>
      <c r="I15" s="293"/>
      <c r="J15" s="293"/>
      <c r="K15" s="302"/>
      <c r="L15" s="302"/>
      <c r="M15" s="371"/>
      <c r="N15" s="303"/>
      <c r="O15" s="303"/>
    </row>
    <row r="16" spans="1:24" ht="15.5" x14ac:dyDescent="0.35">
      <c r="A16">
        <v>6</v>
      </c>
      <c r="B16" s="370"/>
      <c r="C16" s="290"/>
      <c r="D16" s="291"/>
      <c r="E16" s="292"/>
      <c r="F16" s="291"/>
      <c r="G16" s="297"/>
      <c r="H16" s="293"/>
      <c r="I16" s="293"/>
      <c r="J16" s="293"/>
      <c r="K16" s="302"/>
      <c r="L16" s="302"/>
      <c r="M16" s="371"/>
      <c r="N16" s="303"/>
      <c r="O16" s="303"/>
    </row>
    <row r="17" spans="1:15" ht="15.5" x14ac:dyDescent="0.35">
      <c r="A17">
        <v>7</v>
      </c>
      <c r="B17" s="370"/>
      <c r="C17" s="290"/>
      <c r="D17" s="297"/>
      <c r="E17" s="292"/>
      <c r="F17" s="291"/>
      <c r="G17" s="297"/>
      <c r="H17" s="293"/>
      <c r="I17" s="293"/>
      <c r="J17" s="293"/>
      <c r="K17" s="302"/>
      <c r="L17" s="302"/>
      <c r="M17" s="371"/>
      <c r="N17" s="303"/>
      <c r="O17" s="303"/>
    </row>
    <row r="18" spans="1:15" ht="15.5" x14ac:dyDescent="0.35">
      <c r="A18">
        <v>8</v>
      </c>
      <c r="B18" s="370"/>
      <c r="C18" s="290"/>
      <c r="D18" s="297"/>
      <c r="E18" s="292"/>
      <c r="F18" s="291"/>
      <c r="G18" s="297"/>
      <c r="H18" s="293"/>
      <c r="I18" s="293"/>
      <c r="J18" s="293"/>
      <c r="K18" s="302"/>
      <c r="L18" s="302"/>
      <c r="M18" s="371"/>
      <c r="N18" s="303"/>
      <c r="O18" s="303"/>
    </row>
    <row r="19" spans="1:15" ht="13.5" thickBot="1" x14ac:dyDescent="0.35">
      <c r="B19" s="460" t="s">
        <v>34</v>
      </c>
      <c r="C19" s="461"/>
      <c r="D19" s="85">
        <f>SUM(D11:D18)</f>
        <v>53.98</v>
      </c>
      <c r="E19" s="85">
        <f>SUM(E11:E18)</f>
        <v>0</v>
      </c>
      <c r="F19" s="85"/>
      <c r="G19" s="85">
        <f>SUM(G11:G18)</f>
        <v>53.98</v>
      </c>
      <c r="H19" s="86"/>
      <c r="I19" s="86"/>
      <c r="J19" s="86"/>
      <c r="K19" s="372"/>
      <c r="L19" s="372"/>
      <c r="M19" s="373"/>
      <c r="N19" s="374"/>
      <c r="O19" s="375"/>
    </row>
    <row r="21" spans="1:15" ht="13" x14ac:dyDescent="0.3">
      <c r="C21" s="448" t="s">
        <v>35</v>
      </c>
      <c r="D21" s="449"/>
    </row>
    <row r="22" spans="1:15" x14ac:dyDescent="0.25">
      <c r="C22" s="90" t="s">
        <v>36</v>
      </c>
      <c r="D22" s="91" t="s">
        <v>37</v>
      </c>
    </row>
    <row r="23" spans="1:15" x14ac:dyDescent="0.25">
      <c r="C23" s="90" t="s">
        <v>31</v>
      </c>
      <c r="D23" s="91" t="s">
        <v>38</v>
      </c>
    </row>
    <row r="24" spans="1:15" x14ac:dyDescent="0.25">
      <c r="C24" s="90" t="s">
        <v>39</v>
      </c>
      <c r="D24" s="91" t="s">
        <v>40</v>
      </c>
    </row>
    <row r="25" spans="1:15" x14ac:dyDescent="0.25">
      <c r="C25" s="90" t="s">
        <v>96</v>
      </c>
      <c r="D25" s="91" t="s">
        <v>97</v>
      </c>
      <c r="G25" s="56"/>
    </row>
    <row r="26" spans="1:15" x14ac:dyDescent="0.25">
      <c r="C26" s="78" t="s">
        <v>33</v>
      </c>
      <c r="D26" s="92" t="s">
        <v>41</v>
      </c>
      <c r="F26" s="56">
        <f>G19+E19</f>
        <v>53.98</v>
      </c>
    </row>
    <row r="31" spans="1:15" x14ac:dyDescent="0.25">
      <c r="F31" s="56"/>
    </row>
  </sheetData>
  <mergeCells count="6">
    <mergeCell ref="C21:D21"/>
    <mergeCell ref="C1:F1"/>
    <mergeCell ref="C3:F3"/>
    <mergeCell ref="H8:K8"/>
    <mergeCell ref="H9:K9"/>
    <mergeCell ref="B19:C19"/>
  </mergeCells>
  <conditionalFormatting sqref="C1:F1 C3:F3 D16">
    <cfRule type="expression" dxfId="136" priority="7" stopIfTrue="1">
      <formula>ISBLANK(C1)</formula>
    </cfRule>
  </conditionalFormatting>
  <conditionalFormatting sqref="C11:C18">
    <cfRule type="expression" dxfId="135" priority="8" stopIfTrue="1">
      <formula>AND(NOT(ISBLANK(D11)),ISBLANK(C11))</formula>
    </cfRule>
  </conditionalFormatting>
  <conditionalFormatting sqref="B11:B18">
    <cfRule type="expression" dxfId="134" priority="9" stopIfTrue="1">
      <formula>AND(NOT(ISBLANK(D11)),ISBLANK(B11))</formula>
    </cfRule>
  </conditionalFormatting>
  <conditionalFormatting sqref="F11:F18">
    <cfRule type="expression" dxfId="133" priority="10" stopIfTrue="1">
      <formula>AND(NOT(ISBLANK(D11)),ISBLANK(F11),C11="S")</formula>
    </cfRule>
  </conditionalFormatting>
  <conditionalFormatting sqref="D5">
    <cfRule type="expression" dxfId="132" priority="6" stopIfTrue="1">
      <formula>ISBLANK(D5)</formula>
    </cfRule>
  </conditionalFormatting>
  <conditionalFormatting sqref="N11:N18">
    <cfRule type="expression" dxfId="131" priority="11" stopIfTrue="1">
      <formula>AND(NOT(ISBLANK(#REF!)),ISBLANK(N11))</formula>
    </cfRule>
  </conditionalFormatting>
  <conditionalFormatting sqref="K11:L18">
    <cfRule type="expression" priority="12" stopIfTrue="1">
      <formula>AND(SUM(#REF!)&gt;0,NOT(ISBLANK(K11)))</formula>
    </cfRule>
    <cfRule type="expression" dxfId="130" priority="13" stopIfTrue="1">
      <formula>SUM(#REF!)&gt;0</formula>
    </cfRule>
  </conditionalFormatting>
  <conditionalFormatting sqref="N11:N18">
    <cfRule type="expression" dxfId="129" priority="14" stopIfTrue="1">
      <formula>AND(NOT(ISBLANK(#REF!)),ISBLANK(N11))</formula>
    </cfRule>
  </conditionalFormatting>
  <conditionalFormatting sqref="O11:O18">
    <cfRule type="expression" dxfId="128" priority="5" stopIfTrue="1">
      <formula>AND(NOT(ISBLANK(#REF!)),ISBLANK(O11))</formula>
    </cfRule>
  </conditionalFormatting>
  <conditionalFormatting sqref="M11:M18">
    <cfRule type="expression" dxfId="127" priority="3" stopIfTrue="1">
      <formula>AND(NOT(ISBLANK(#REF!)),ISBLANK(M11))</formula>
    </cfRule>
  </conditionalFormatting>
  <conditionalFormatting sqref="M11:M18">
    <cfRule type="expression" dxfId="126" priority="4" stopIfTrue="1">
      <formula>AND(NOT(ISBLANK(#REF!)),ISBLANK(M11))</formula>
    </cfRule>
  </conditionalFormatting>
  <conditionalFormatting sqref="K11:L18">
    <cfRule type="expression" priority="15" stopIfTrue="1">
      <formula>AND(SUM($P11:$R11)&gt;0,NOT(ISBLANK(K11)))</formula>
    </cfRule>
    <cfRule type="expression" dxfId="125" priority="16" stopIfTrue="1">
      <formula>SUM($P11:$R11)&gt;0</formula>
    </cfRule>
  </conditionalFormatting>
  <conditionalFormatting sqref="O18">
    <cfRule type="expression" dxfId="124" priority="1" stopIfTrue="1">
      <formula>AND(NOT(ISBLANK($D19)),ISBLANK(O18))</formula>
    </cfRule>
  </conditionalFormatting>
  <conditionalFormatting sqref="O11:O18">
    <cfRule type="expression" dxfId="123" priority="2" stopIfTrue="1">
      <formula>AND(NOT(ISBLANK(#REF!)),ISBLANK(O11))</formula>
    </cfRule>
  </conditionalFormatting>
  <conditionalFormatting sqref="O16:O17">
    <cfRule type="expression" dxfId="122" priority="17" stopIfTrue="1">
      <formula>AND(NOT(ISBLANK($D19)),ISBLANK(O16))</formula>
    </cfRule>
  </conditionalFormatting>
  <conditionalFormatting sqref="O15">
    <cfRule type="expression" dxfId="121" priority="18" stopIfTrue="1">
      <formula>AND(NOT(ISBLANK($D19)),ISBLANK(O15))</formula>
    </cfRule>
  </conditionalFormatting>
  <conditionalFormatting sqref="O14">
    <cfRule type="expression" dxfId="120" priority="19" stopIfTrue="1">
      <formula>AND(NOT(ISBLANK($D19)),ISBLANK(O14))</formula>
    </cfRule>
  </conditionalFormatting>
  <conditionalFormatting sqref="O13">
    <cfRule type="expression" dxfId="119" priority="20" stopIfTrue="1">
      <formula>AND(NOT(ISBLANK($D19)),ISBLANK(O13))</formula>
    </cfRule>
  </conditionalFormatting>
  <conditionalFormatting sqref="O11">
    <cfRule type="expression" dxfId="118" priority="21" stopIfTrue="1">
      <formula>AND(NOT(ISBLANK(#REF!)),ISBLANK(O11))</formula>
    </cfRule>
  </conditionalFormatting>
  <conditionalFormatting sqref="O12">
    <cfRule type="expression" dxfId="117" priority="22" stopIfTrue="1">
      <formula>AND(NOT(ISBLANK($D19)),ISBLANK(O12))</formula>
    </cfRule>
  </conditionalFormatting>
  <dataValidations count="3">
    <dataValidation type="list" allowBlank="1" showInputMessage="1" showErrorMessage="1" sqref="C11:C18" xr:uid="{B3D18FD3-6631-4076-9F7F-E5A868F5892D}">
      <formula1>$C$22:$C$26</formula1>
    </dataValidation>
    <dataValidation type="list" allowBlank="1" showInputMessage="1" showErrorMessage="1" sqref="C1:F1" xr:uid="{1675EABE-790B-4987-8D63-AA159C2B521D}">
      <formula1>#REF!</formula1>
    </dataValidation>
    <dataValidation type="date" allowBlank="1" showInputMessage="1" showErrorMessage="1" sqref="D5" xr:uid="{DE394D80-D14A-4F2A-9001-B970B45BA22C}">
      <formula1>NOW()-120</formula1>
      <formula2>NOW()</formula2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38E9-DC7F-410F-8B17-DC4390C92015}">
  <sheetPr>
    <tabColor theme="0"/>
  </sheetPr>
  <dimension ref="A1:Z37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6.26953125" customWidth="1"/>
    <col min="12" max="12" width="62.81640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84" t="s">
        <v>0</v>
      </c>
      <c r="B1" s="450" t="s">
        <v>42</v>
      </c>
      <c r="C1" s="451"/>
      <c r="D1" s="451"/>
      <c r="E1" s="452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5">
      <c r="A2" s="62"/>
      <c r="N2" s="63"/>
    </row>
    <row r="3" spans="1:26" ht="14" x14ac:dyDescent="0.3">
      <c r="A3" s="64" t="s">
        <v>2</v>
      </c>
      <c r="B3" s="450" t="s">
        <v>124</v>
      </c>
      <c r="C3" s="451"/>
      <c r="D3" s="451"/>
      <c r="E3" s="452"/>
      <c r="F3" s="65"/>
      <c r="G3" s="65"/>
      <c r="H3" s="65"/>
      <c r="I3" s="65"/>
      <c r="J3" s="65"/>
      <c r="K3" s="65"/>
      <c r="N3" s="63"/>
    </row>
    <row r="4" spans="1:26" x14ac:dyDescent="0.25">
      <c r="A4" s="62"/>
      <c r="N4" s="63"/>
    </row>
    <row r="5" spans="1:26" ht="26" x14ac:dyDescent="0.3">
      <c r="A5" s="285" t="s">
        <v>3</v>
      </c>
      <c r="B5" s="286" t="s">
        <v>4</v>
      </c>
      <c r="C5" s="287">
        <v>44816</v>
      </c>
      <c r="D5" s="286" t="s">
        <v>5</v>
      </c>
      <c r="E5" s="287">
        <v>44845</v>
      </c>
      <c r="F5" s="65"/>
      <c r="G5" s="66"/>
      <c r="H5" s="67"/>
      <c r="I5" s="67"/>
      <c r="J5" s="67"/>
      <c r="K5" s="67"/>
      <c r="N5" s="63"/>
    </row>
    <row r="6" spans="1:26" x14ac:dyDescent="0.25">
      <c r="A6" s="62"/>
      <c r="N6" s="63"/>
    </row>
    <row r="7" spans="1:26" x14ac:dyDescent="0.25">
      <c r="A7" s="62"/>
      <c r="N7" s="63"/>
    </row>
    <row r="8" spans="1:26" ht="13" x14ac:dyDescent="0.3">
      <c r="A8" s="394" t="s">
        <v>6</v>
      </c>
      <c r="B8" s="288" t="s">
        <v>7</v>
      </c>
      <c r="C8" s="288" t="s">
        <v>8</v>
      </c>
      <c r="D8" s="288" t="s">
        <v>7</v>
      </c>
      <c r="E8" s="288" t="s">
        <v>9</v>
      </c>
      <c r="F8" s="288" t="s">
        <v>10</v>
      </c>
      <c r="G8" s="448" t="s">
        <v>11</v>
      </c>
      <c r="H8" s="453"/>
      <c r="I8" s="453"/>
      <c r="J8" s="449"/>
      <c r="K8" s="394" t="s">
        <v>12</v>
      </c>
      <c r="L8" s="288" t="s">
        <v>13</v>
      </c>
      <c r="M8" s="289" t="s">
        <v>14</v>
      </c>
      <c r="N8" s="289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3" x14ac:dyDescent="0.3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454"/>
      <c r="H9" s="455"/>
      <c r="I9" s="455"/>
      <c r="J9" s="456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3" x14ac:dyDescent="0.3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5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5" x14ac:dyDescent="0.35">
      <c r="A12" s="84">
        <v>44817</v>
      </c>
      <c r="B12" s="290" t="s">
        <v>39</v>
      </c>
      <c r="C12" s="291">
        <v>130.80000000000001</v>
      </c>
      <c r="D12" s="292">
        <v>21.8</v>
      </c>
      <c r="E12" s="291">
        <v>0</v>
      </c>
      <c r="F12" s="291">
        <v>109</v>
      </c>
      <c r="G12" s="293">
        <v>252</v>
      </c>
      <c r="H12" s="293">
        <v>4208</v>
      </c>
      <c r="I12" s="293" t="s">
        <v>119</v>
      </c>
      <c r="J12" s="294" t="s">
        <v>39</v>
      </c>
      <c r="K12" s="294" t="s">
        <v>123</v>
      </c>
      <c r="L12" s="295" t="s">
        <v>213</v>
      </c>
      <c r="M12" s="295" t="s">
        <v>214</v>
      </c>
      <c r="N12" s="295" t="s">
        <v>215</v>
      </c>
      <c r="P12" t="b">
        <f t="shared" ref="P12:P30" si="0">OR(G12&lt;100,LEN(G12)=2)</f>
        <v>0</v>
      </c>
      <c r="Q12" t="b">
        <f t="shared" ref="Q12:Q30" si="1">OR(H12&lt;1000,LEN(H12)=3)</f>
        <v>0</v>
      </c>
      <c r="R12" t="b">
        <f t="shared" ref="R12:R30" si="2">IF(I12&lt;1000,TRUE)</f>
        <v>0</v>
      </c>
      <c r="S12" t="e">
        <f>OR(#REF!&lt;100000,LEN(#REF!)=5)</f>
        <v>#REF!</v>
      </c>
    </row>
    <row r="13" spans="1:26" ht="15.5" x14ac:dyDescent="0.35">
      <c r="A13" s="84">
        <v>44824</v>
      </c>
      <c r="B13" s="290" t="s">
        <v>82</v>
      </c>
      <c r="C13" s="291">
        <v>677</v>
      </c>
      <c r="D13" s="292">
        <v>0</v>
      </c>
      <c r="E13" s="291">
        <v>0</v>
      </c>
      <c r="F13" s="291">
        <v>677</v>
      </c>
      <c r="G13" s="293">
        <v>252</v>
      </c>
      <c r="H13" s="293">
        <v>4209</v>
      </c>
      <c r="I13" s="293" t="s">
        <v>119</v>
      </c>
      <c r="J13" s="294" t="s">
        <v>39</v>
      </c>
      <c r="K13" s="294" t="s">
        <v>123</v>
      </c>
      <c r="L13" s="295" t="s">
        <v>216</v>
      </c>
      <c r="M13" s="295" t="s">
        <v>217</v>
      </c>
      <c r="N13" s="295" t="s">
        <v>218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5" x14ac:dyDescent="0.35">
      <c r="A14" s="84">
        <v>44838</v>
      </c>
      <c r="B14" s="296" t="s">
        <v>82</v>
      </c>
      <c r="C14" s="291">
        <v>275</v>
      </c>
      <c r="D14" s="292">
        <v>0</v>
      </c>
      <c r="E14" s="291">
        <v>0</v>
      </c>
      <c r="F14" s="291">
        <v>275</v>
      </c>
      <c r="G14" s="293">
        <v>252</v>
      </c>
      <c r="H14" s="293">
        <v>4209</v>
      </c>
      <c r="I14" s="293"/>
      <c r="J14" s="294" t="s">
        <v>39</v>
      </c>
      <c r="K14" s="294" t="s">
        <v>123</v>
      </c>
      <c r="L14" s="295" t="s">
        <v>219</v>
      </c>
      <c r="M14" s="295" t="s">
        <v>217</v>
      </c>
      <c r="N14" s="295" t="s">
        <v>218</v>
      </c>
      <c r="P14" t="b">
        <f t="shared" si="0"/>
        <v>0</v>
      </c>
      <c r="Q14" t="b">
        <f t="shared" si="1"/>
        <v>0</v>
      </c>
      <c r="R14" t="b">
        <f t="shared" si="2"/>
        <v>1</v>
      </c>
      <c r="S14" t="e">
        <f>OR(#REF!&lt;100000,LEN(#REF!)=5)</f>
        <v>#REF!</v>
      </c>
    </row>
    <row r="15" spans="1:26" ht="15.5" x14ac:dyDescent="0.35">
      <c r="A15" s="84">
        <v>44840</v>
      </c>
      <c r="B15" s="296" t="s">
        <v>82</v>
      </c>
      <c r="C15" s="291">
        <v>569</v>
      </c>
      <c r="D15" s="292">
        <v>0</v>
      </c>
      <c r="E15" s="291">
        <v>0</v>
      </c>
      <c r="F15" s="297">
        <v>569</v>
      </c>
      <c r="G15" s="293">
        <v>252</v>
      </c>
      <c r="H15" s="293">
        <v>4209</v>
      </c>
      <c r="I15" s="293" t="s">
        <v>119</v>
      </c>
      <c r="J15" s="294" t="s">
        <v>39</v>
      </c>
      <c r="K15" s="294" t="s">
        <v>123</v>
      </c>
      <c r="L15" s="295" t="s">
        <v>220</v>
      </c>
      <c r="M15" s="295" t="s">
        <v>217</v>
      </c>
      <c r="N15" s="295" t="s">
        <v>218</v>
      </c>
      <c r="P15" t="b">
        <f t="shared" si="0"/>
        <v>0</v>
      </c>
      <c r="Q15" t="b">
        <f t="shared" si="1"/>
        <v>0</v>
      </c>
      <c r="R15" t="b">
        <f t="shared" si="2"/>
        <v>0</v>
      </c>
      <c r="S15" t="e">
        <f>OR(#REF!&lt;100000,LEN(#REF!)=5)</f>
        <v>#REF!</v>
      </c>
    </row>
    <row r="16" spans="1:26" ht="15.5" x14ac:dyDescent="0.35">
      <c r="A16" s="169"/>
      <c r="B16" s="296"/>
      <c r="C16" s="291"/>
      <c r="D16" s="292" t="str">
        <f t="shared" ref="D16:D30" si="3">IF(B16="S",IF(ISBLANK(E16),ROUND(C16*0.2/1.2,2),E16),"")</f>
        <v/>
      </c>
      <c r="E16" s="291"/>
      <c r="F16" s="297" t="s">
        <v>119</v>
      </c>
      <c r="G16" s="293" t="s">
        <v>119</v>
      </c>
      <c r="H16" s="293" t="s">
        <v>119</v>
      </c>
      <c r="I16" s="293" t="s">
        <v>119</v>
      </c>
      <c r="J16" s="294" t="s">
        <v>39</v>
      </c>
      <c r="K16" s="294"/>
      <c r="L16" s="295" t="s">
        <v>119</v>
      </c>
      <c r="M16" s="295"/>
      <c r="N16" s="295" t="s">
        <v>119</v>
      </c>
      <c r="P16" t="b">
        <f t="shared" si="0"/>
        <v>0</v>
      </c>
      <c r="Q16" t="b">
        <f t="shared" si="1"/>
        <v>0</v>
      </c>
      <c r="R16" t="b">
        <f t="shared" si="2"/>
        <v>0</v>
      </c>
      <c r="S16" t="e">
        <f>OR(#REF!&lt;100000,LEN(#REF!)=5)</f>
        <v>#REF!</v>
      </c>
    </row>
    <row r="17" spans="1:19" ht="15.5" x14ac:dyDescent="0.35">
      <c r="A17" s="169"/>
      <c r="B17" s="296"/>
      <c r="C17" s="291"/>
      <c r="D17" s="292" t="str">
        <f t="shared" si="3"/>
        <v/>
      </c>
      <c r="E17" s="291"/>
      <c r="F17" s="297" t="s">
        <v>119</v>
      </c>
      <c r="G17" s="293" t="s">
        <v>119</v>
      </c>
      <c r="H17" s="293" t="s">
        <v>119</v>
      </c>
      <c r="I17" s="293" t="s">
        <v>119</v>
      </c>
      <c r="J17" s="294" t="s">
        <v>39</v>
      </c>
      <c r="K17" s="298"/>
      <c r="L17" s="295" t="s">
        <v>119</v>
      </c>
      <c r="M17" s="299"/>
      <c r="N17" s="295" t="s">
        <v>119</v>
      </c>
      <c r="P17" t="b">
        <f t="shared" si="0"/>
        <v>0</v>
      </c>
      <c r="Q17" t="b">
        <f t="shared" si="1"/>
        <v>0</v>
      </c>
      <c r="R17" t="b">
        <f t="shared" si="2"/>
        <v>0</v>
      </c>
      <c r="S17" t="e">
        <f>OR(#REF!&lt;100000,LEN(#REF!)=5)</f>
        <v>#REF!</v>
      </c>
    </row>
    <row r="18" spans="1:19" ht="15.5" x14ac:dyDescent="0.35">
      <c r="A18" s="169"/>
      <c r="B18" s="296"/>
      <c r="C18" s="291"/>
      <c r="D18" s="292" t="str">
        <f t="shared" si="3"/>
        <v/>
      </c>
      <c r="E18" s="291"/>
      <c r="F18" s="297"/>
      <c r="G18" s="293"/>
      <c r="H18" s="293"/>
      <c r="I18" s="293"/>
      <c r="J18" s="294" t="s">
        <v>39</v>
      </c>
      <c r="K18" s="294"/>
      <c r="L18" s="295"/>
      <c r="M18" s="295"/>
      <c r="N18" s="295"/>
      <c r="P18" t="b">
        <f t="shared" si="0"/>
        <v>1</v>
      </c>
      <c r="Q18" t="b">
        <f t="shared" si="1"/>
        <v>1</v>
      </c>
      <c r="R18" t="b">
        <f t="shared" si="2"/>
        <v>1</v>
      </c>
      <c r="S18" t="e">
        <f>OR(#REF!&lt;100000,LEN(#REF!)=5)</f>
        <v>#REF!</v>
      </c>
    </row>
    <row r="19" spans="1:19" ht="15.5" x14ac:dyDescent="0.35">
      <c r="A19" s="169"/>
      <c r="B19" s="296"/>
      <c r="C19" s="291"/>
      <c r="D19" s="292" t="str">
        <f t="shared" si="3"/>
        <v/>
      </c>
      <c r="E19" s="291"/>
      <c r="F19" s="297" t="s">
        <v>119</v>
      </c>
      <c r="G19" s="293"/>
      <c r="H19" s="293" t="s">
        <v>119</v>
      </c>
      <c r="I19" s="293" t="s">
        <v>119</v>
      </c>
      <c r="J19" s="294" t="s">
        <v>39</v>
      </c>
      <c r="K19" s="294"/>
      <c r="L19" s="295"/>
      <c r="M19" s="295"/>
      <c r="N19" s="295"/>
      <c r="P19" t="b">
        <f t="shared" si="0"/>
        <v>1</v>
      </c>
      <c r="Q19" t="b">
        <f t="shared" si="1"/>
        <v>0</v>
      </c>
      <c r="R19" t="b">
        <f t="shared" si="2"/>
        <v>0</v>
      </c>
      <c r="S19" t="e">
        <f>OR(#REF!&lt;100000,LEN(#REF!)=5)</f>
        <v>#REF!</v>
      </c>
    </row>
    <row r="20" spans="1:19" ht="15.5" x14ac:dyDescent="0.35">
      <c r="A20" s="169"/>
      <c r="B20" s="296"/>
      <c r="C20" s="291"/>
      <c r="D20" s="292" t="str">
        <f t="shared" si="3"/>
        <v/>
      </c>
      <c r="E20" s="291"/>
      <c r="F20" s="297" t="s">
        <v>119</v>
      </c>
      <c r="G20" s="293" t="s">
        <v>119</v>
      </c>
      <c r="H20" s="293" t="s">
        <v>119</v>
      </c>
      <c r="I20" s="293" t="s">
        <v>119</v>
      </c>
      <c r="J20" s="294" t="s">
        <v>39</v>
      </c>
      <c r="K20" s="294"/>
      <c r="L20" s="295"/>
      <c r="M20" s="295"/>
      <c r="N20" s="295"/>
      <c r="P20" t="b">
        <f t="shared" si="0"/>
        <v>0</v>
      </c>
      <c r="Q20" t="b">
        <f t="shared" si="1"/>
        <v>0</v>
      </c>
      <c r="R20" t="b">
        <f t="shared" si="2"/>
        <v>0</v>
      </c>
      <c r="S20" t="e">
        <f>OR(#REF!&lt;100000,LEN(#REF!)=5)</f>
        <v>#REF!</v>
      </c>
    </row>
    <row r="21" spans="1:19" ht="15.5" x14ac:dyDescent="0.35">
      <c r="A21" s="169"/>
      <c r="B21" s="296"/>
      <c r="C21" s="291"/>
      <c r="D21" s="292" t="str">
        <f t="shared" si="3"/>
        <v/>
      </c>
      <c r="E21" s="291"/>
      <c r="F21" s="297" t="s">
        <v>119</v>
      </c>
      <c r="G21" s="293" t="s">
        <v>119</v>
      </c>
      <c r="H21" s="293" t="s">
        <v>119</v>
      </c>
      <c r="I21" s="293" t="s">
        <v>119</v>
      </c>
      <c r="J21" s="294" t="s">
        <v>39</v>
      </c>
      <c r="K21" s="294"/>
      <c r="L21" s="295"/>
      <c r="M21" s="295"/>
      <c r="N21" s="295"/>
      <c r="P21" t="b">
        <f t="shared" si="0"/>
        <v>0</v>
      </c>
      <c r="Q21" t="b">
        <f t="shared" si="1"/>
        <v>0</v>
      </c>
      <c r="R21" t="b">
        <f t="shared" si="2"/>
        <v>0</v>
      </c>
      <c r="S21" t="e">
        <f>OR(#REF!&lt;100000,LEN(#REF!)=5)</f>
        <v>#REF!</v>
      </c>
    </row>
    <row r="22" spans="1:19" ht="15.5" x14ac:dyDescent="0.35">
      <c r="A22" s="169"/>
      <c r="B22" s="296"/>
      <c r="C22" s="291"/>
      <c r="D22" s="292" t="str">
        <f t="shared" si="3"/>
        <v/>
      </c>
      <c r="E22" s="291"/>
      <c r="F22" s="297" t="s">
        <v>119</v>
      </c>
      <c r="G22" s="293" t="s">
        <v>119</v>
      </c>
      <c r="H22" s="293" t="s">
        <v>119</v>
      </c>
      <c r="I22" s="293" t="s">
        <v>119</v>
      </c>
      <c r="J22" s="294" t="s">
        <v>39</v>
      </c>
      <c r="K22" s="294"/>
      <c r="L22" s="295"/>
      <c r="M22" s="295"/>
      <c r="N22" s="295"/>
      <c r="P22" t="b">
        <f t="shared" si="0"/>
        <v>0</v>
      </c>
      <c r="Q22" t="b">
        <f t="shared" si="1"/>
        <v>0</v>
      </c>
      <c r="R22" t="b">
        <f t="shared" si="2"/>
        <v>0</v>
      </c>
      <c r="S22" t="e">
        <f>OR(#REF!&lt;100000,LEN(#REF!)=5)</f>
        <v>#REF!</v>
      </c>
    </row>
    <row r="23" spans="1:19" ht="15.5" x14ac:dyDescent="0.35">
      <c r="A23" s="169"/>
      <c r="B23" s="296"/>
      <c r="C23" s="291"/>
      <c r="D23" s="292" t="str">
        <f t="shared" si="3"/>
        <v/>
      </c>
      <c r="E23" s="291"/>
      <c r="F23" s="297" t="s">
        <v>119</v>
      </c>
      <c r="G23" s="293" t="s">
        <v>119</v>
      </c>
      <c r="H23" s="293" t="s">
        <v>119</v>
      </c>
      <c r="I23" s="293" t="s">
        <v>119</v>
      </c>
      <c r="J23" s="294" t="s">
        <v>39</v>
      </c>
      <c r="K23" s="294"/>
      <c r="L23" s="295"/>
      <c r="M23" s="295"/>
      <c r="N23" s="295"/>
      <c r="P23" t="b">
        <f t="shared" si="0"/>
        <v>0</v>
      </c>
      <c r="Q23" t="b">
        <f t="shared" si="1"/>
        <v>0</v>
      </c>
      <c r="R23" t="b">
        <f t="shared" si="2"/>
        <v>0</v>
      </c>
      <c r="S23" t="e">
        <f>OR(#REF!&lt;100000,LEN(#REF!)=5)</f>
        <v>#REF!</v>
      </c>
    </row>
    <row r="24" spans="1:19" ht="15.5" x14ac:dyDescent="0.35">
      <c r="A24" s="169"/>
      <c r="B24" s="296"/>
      <c r="C24" s="291"/>
      <c r="D24" s="292" t="str">
        <f t="shared" si="3"/>
        <v/>
      </c>
      <c r="E24" s="291"/>
      <c r="F24" s="297" t="s">
        <v>119</v>
      </c>
      <c r="G24" s="293" t="s">
        <v>119</v>
      </c>
      <c r="H24" s="293" t="s">
        <v>119</v>
      </c>
      <c r="I24" s="293" t="s">
        <v>119</v>
      </c>
      <c r="J24" s="294" t="s">
        <v>39</v>
      </c>
      <c r="K24" s="294"/>
      <c r="L24" s="295"/>
      <c r="M24" s="295"/>
      <c r="N24" s="295"/>
      <c r="P24" t="b">
        <f t="shared" si="0"/>
        <v>0</v>
      </c>
      <c r="Q24" t="b">
        <f t="shared" si="1"/>
        <v>0</v>
      </c>
      <c r="R24" t="b">
        <f t="shared" si="2"/>
        <v>0</v>
      </c>
      <c r="S24" t="e">
        <f>OR(#REF!&lt;100000,LEN(#REF!)=5)</f>
        <v>#REF!</v>
      </c>
    </row>
    <row r="25" spans="1:19" ht="15.5" x14ac:dyDescent="0.35">
      <c r="A25" s="169"/>
      <c r="B25" s="296"/>
      <c r="C25" s="291"/>
      <c r="D25" s="292" t="str">
        <f t="shared" si="3"/>
        <v/>
      </c>
      <c r="E25" s="291"/>
      <c r="F25" s="297" t="s">
        <v>119</v>
      </c>
      <c r="G25" s="293" t="s">
        <v>119</v>
      </c>
      <c r="H25" s="293" t="s">
        <v>119</v>
      </c>
      <c r="I25" s="293" t="s">
        <v>119</v>
      </c>
      <c r="J25" s="294" t="s">
        <v>39</v>
      </c>
      <c r="K25" s="294"/>
      <c r="L25" s="295"/>
      <c r="M25" s="295"/>
      <c r="N25" s="295"/>
      <c r="P25" t="b">
        <f t="shared" si="0"/>
        <v>0</v>
      </c>
      <c r="Q25" t="b">
        <f t="shared" si="1"/>
        <v>0</v>
      </c>
      <c r="R25" t="b">
        <f t="shared" si="2"/>
        <v>0</v>
      </c>
      <c r="S25" t="e">
        <f>OR(#REF!&lt;100000,LEN(#REF!)=5)</f>
        <v>#REF!</v>
      </c>
    </row>
    <row r="26" spans="1:19" ht="15.5" x14ac:dyDescent="0.35">
      <c r="A26" s="169"/>
      <c r="B26" s="296"/>
      <c r="C26" s="291"/>
      <c r="D26" s="292" t="str">
        <f t="shared" si="3"/>
        <v/>
      </c>
      <c r="E26" s="291"/>
      <c r="F26" s="297" t="s">
        <v>119</v>
      </c>
      <c r="G26" s="293" t="s">
        <v>119</v>
      </c>
      <c r="H26" s="293" t="s">
        <v>119</v>
      </c>
      <c r="I26" s="293" t="s">
        <v>119</v>
      </c>
      <c r="J26" s="294" t="s">
        <v>39</v>
      </c>
      <c r="K26" s="294"/>
      <c r="L26" s="295"/>
      <c r="M26" s="295"/>
      <c r="N26" s="295"/>
      <c r="P26" t="b">
        <f t="shared" si="0"/>
        <v>0</v>
      </c>
      <c r="Q26" t="b">
        <f t="shared" si="1"/>
        <v>0</v>
      </c>
      <c r="R26" t="b">
        <f t="shared" si="2"/>
        <v>0</v>
      </c>
      <c r="S26" t="e">
        <f>OR(#REF!&lt;100000,LEN(#REF!)=5)</f>
        <v>#REF!</v>
      </c>
    </row>
    <row r="27" spans="1:19" ht="15.5" x14ac:dyDescent="0.35">
      <c r="A27" s="169"/>
      <c r="B27" s="296"/>
      <c r="C27" s="291"/>
      <c r="D27" s="292" t="str">
        <f t="shared" si="3"/>
        <v/>
      </c>
      <c r="E27" s="291"/>
      <c r="F27" s="297" t="s">
        <v>119</v>
      </c>
      <c r="G27" s="293" t="s">
        <v>119</v>
      </c>
      <c r="H27" s="293" t="s">
        <v>119</v>
      </c>
      <c r="I27" s="293" t="s">
        <v>119</v>
      </c>
      <c r="J27" s="294" t="s">
        <v>39</v>
      </c>
      <c r="K27" s="294"/>
      <c r="L27" s="295"/>
      <c r="M27" s="295"/>
      <c r="N27" s="295"/>
      <c r="P27" t="b">
        <f t="shared" si="0"/>
        <v>0</v>
      </c>
      <c r="Q27" t="b">
        <f t="shared" si="1"/>
        <v>0</v>
      </c>
      <c r="R27" t="b">
        <f t="shared" si="2"/>
        <v>0</v>
      </c>
      <c r="S27" t="e">
        <f>OR(#REF!&lt;100000,LEN(#REF!)=5)</f>
        <v>#REF!</v>
      </c>
    </row>
    <row r="28" spans="1:19" ht="15.5" x14ac:dyDescent="0.35">
      <c r="A28" s="169"/>
      <c r="B28" s="296"/>
      <c r="C28" s="291"/>
      <c r="D28" s="292" t="str">
        <f t="shared" si="3"/>
        <v/>
      </c>
      <c r="E28" s="291"/>
      <c r="F28" s="297" t="s">
        <v>119</v>
      </c>
      <c r="G28" s="293" t="s">
        <v>119</v>
      </c>
      <c r="H28" s="293" t="s">
        <v>119</v>
      </c>
      <c r="I28" s="293" t="s">
        <v>119</v>
      </c>
      <c r="J28" s="294" t="s">
        <v>39</v>
      </c>
      <c r="K28" s="294"/>
      <c r="L28" s="295"/>
      <c r="M28" s="295"/>
      <c r="N28" s="295"/>
      <c r="P28" t="b">
        <f t="shared" si="0"/>
        <v>0</v>
      </c>
      <c r="Q28" t="b">
        <f t="shared" si="1"/>
        <v>0</v>
      </c>
      <c r="R28" t="b">
        <f t="shared" si="2"/>
        <v>0</v>
      </c>
      <c r="S28" t="e">
        <f>OR(#REF!&lt;100000,LEN(#REF!)=5)</f>
        <v>#REF!</v>
      </c>
    </row>
    <row r="29" spans="1:19" ht="15.5" x14ac:dyDescent="0.35">
      <c r="A29" s="169"/>
      <c r="B29" s="296"/>
      <c r="C29" s="291"/>
      <c r="D29" s="292" t="str">
        <f t="shared" si="3"/>
        <v/>
      </c>
      <c r="E29" s="291"/>
      <c r="F29" s="297" t="s">
        <v>119</v>
      </c>
      <c r="G29" s="293" t="s">
        <v>119</v>
      </c>
      <c r="H29" s="293" t="s">
        <v>119</v>
      </c>
      <c r="I29" s="293" t="s">
        <v>119</v>
      </c>
      <c r="J29" s="294" t="s">
        <v>39</v>
      </c>
      <c r="K29" s="294"/>
      <c r="L29" s="295"/>
      <c r="M29" s="295"/>
      <c r="N29" s="295"/>
      <c r="P29" t="b">
        <f t="shared" si="0"/>
        <v>0</v>
      </c>
      <c r="Q29" t="b">
        <f t="shared" si="1"/>
        <v>0</v>
      </c>
      <c r="R29" t="b">
        <f t="shared" si="2"/>
        <v>0</v>
      </c>
      <c r="S29" t="e">
        <f>OR(#REF!&lt;100000,LEN(#REF!)=5)</f>
        <v>#REF!</v>
      </c>
    </row>
    <row r="30" spans="1:19" ht="16" thickBot="1" x14ac:dyDescent="0.4">
      <c r="A30" s="169"/>
      <c r="B30" s="296"/>
      <c r="C30" s="291"/>
      <c r="D30" s="184" t="str">
        <f t="shared" si="3"/>
        <v/>
      </c>
      <c r="E30" s="291"/>
      <c r="F30" s="297" t="s">
        <v>119</v>
      </c>
      <c r="G30" s="293" t="s">
        <v>119</v>
      </c>
      <c r="H30" s="293" t="s">
        <v>119</v>
      </c>
      <c r="I30" s="293" t="s">
        <v>119</v>
      </c>
      <c r="J30" s="294" t="s">
        <v>39</v>
      </c>
      <c r="K30" s="294"/>
      <c r="L30" s="295"/>
      <c r="M30" s="295"/>
      <c r="N30" s="295"/>
      <c r="P30" t="b">
        <f t="shared" si="0"/>
        <v>0</v>
      </c>
      <c r="Q30" t="b">
        <f t="shared" si="1"/>
        <v>0</v>
      </c>
      <c r="R30" t="b">
        <f t="shared" si="2"/>
        <v>0</v>
      </c>
      <c r="S30" t="e">
        <f>OR(#REF!&lt;100000,LEN(#REF!)=5)</f>
        <v>#REF!</v>
      </c>
    </row>
    <row r="31" spans="1:19" ht="13.5" thickBot="1" x14ac:dyDescent="0.35">
      <c r="A31" s="457" t="s">
        <v>34</v>
      </c>
      <c r="B31" s="458"/>
      <c r="C31" s="85">
        <f>SUM(C12:C30)</f>
        <v>1651.8</v>
      </c>
      <c r="D31" s="85">
        <f>SUM(D12:D30)</f>
        <v>21.8</v>
      </c>
      <c r="E31" s="85"/>
      <c r="F31" s="85">
        <f>SUM(F12:F30)</f>
        <v>1630</v>
      </c>
      <c r="G31" s="86"/>
      <c r="H31" s="86"/>
      <c r="I31" s="86"/>
      <c r="J31" s="93"/>
      <c r="K31" s="93"/>
      <c r="L31" s="87"/>
      <c r="M31" s="88"/>
      <c r="N31" s="89"/>
    </row>
    <row r="33" spans="2:3" ht="13" x14ac:dyDescent="0.3">
      <c r="B33" s="448" t="s">
        <v>35</v>
      </c>
      <c r="C33" s="449"/>
    </row>
    <row r="34" spans="2:3" x14ac:dyDescent="0.25">
      <c r="B34" s="90" t="s">
        <v>36</v>
      </c>
      <c r="C34" s="91" t="s">
        <v>37</v>
      </c>
    </row>
    <row r="35" spans="2:3" x14ac:dyDescent="0.25">
      <c r="B35" s="90" t="s">
        <v>31</v>
      </c>
      <c r="C35" s="91" t="s">
        <v>38</v>
      </c>
    </row>
    <row r="36" spans="2:3" x14ac:dyDescent="0.25">
      <c r="B36" s="90" t="s">
        <v>39</v>
      </c>
      <c r="C36" s="91" t="s">
        <v>40</v>
      </c>
    </row>
    <row r="37" spans="2:3" x14ac:dyDescent="0.25">
      <c r="B37" s="78" t="s">
        <v>33</v>
      </c>
      <c r="C37" s="92" t="s">
        <v>41</v>
      </c>
    </row>
  </sheetData>
  <mergeCells count="6">
    <mergeCell ref="B33:C33"/>
    <mergeCell ref="B1:E1"/>
    <mergeCell ref="B3:E3"/>
    <mergeCell ref="G8:J8"/>
    <mergeCell ref="G9:J9"/>
    <mergeCell ref="A31:B31"/>
  </mergeCells>
  <conditionalFormatting sqref="J12:K30">
    <cfRule type="expression" priority="5" stopIfTrue="1">
      <formula>AND(SUM($P12:$T12)&gt;0,NOT(ISBLANK(J12)))</formula>
    </cfRule>
    <cfRule type="expression" dxfId="116" priority="6" stopIfTrue="1">
      <formula>SUM($P12:$T12)&gt;0</formula>
    </cfRule>
  </conditionalFormatting>
  <conditionalFormatting sqref="E5 C5 B1:E1 B3:E3 C12:C30">
    <cfRule type="expression" dxfId="115" priority="7" stopIfTrue="1">
      <formula>ISBLANK(B1)</formula>
    </cfRule>
  </conditionalFormatting>
  <conditionalFormatting sqref="L14:N16 L18:N30 M13:N13">
    <cfRule type="expression" dxfId="114" priority="8" stopIfTrue="1">
      <formula>AND(NOT(ISBLANK($C13)),ISBLANK(L13))</formula>
    </cfRule>
  </conditionalFormatting>
  <conditionalFormatting sqref="B12:B30">
    <cfRule type="expression" dxfId="113" priority="9" stopIfTrue="1">
      <formula>AND(NOT(ISBLANK(C12)),ISBLANK(B12))</formula>
    </cfRule>
  </conditionalFormatting>
  <conditionalFormatting sqref="A12:A30">
    <cfRule type="expression" dxfId="112" priority="10" stopIfTrue="1">
      <formula>AND(NOT(ISBLANK(C12)),ISBLANK(A12))</formula>
    </cfRule>
  </conditionalFormatting>
  <conditionalFormatting sqref="E12:E30">
    <cfRule type="expression" dxfId="111" priority="11" stopIfTrue="1">
      <formula>AND(NOT(ISBLANK(C12)),ISBLANK(E12),B12="S")</formula>
    </cfRule>
  </conditionalFormatting>
  <conditionalFormatting sqref="L12:N12">
    <cfRule type="expression" dxfId="110" priority="12" stopIfTrue="1">
      <formula>AND(NOT(ISBLANK($C17)),ISBLANK(L12))</formula>
    </cfRule>
  </conditionalFormatting>
  <conditionalFormatting sqref="N17">
    <cfRule type="expression" dxfId="109" priority="4" stopIfTrue="1">
      <formula>AND(NOT(ISBLANK($C17)),ISBLANK(N17))</formula>
    </cfRule>
  </conditionalFormatting>
  <conditionalFormatting sqref="L17">
    <cfRule type="expression" dxfId="108" priority="3" stopIfTrue="1">
      <formula>AND(NOT(ISBLANK($C17)),ISBLANK(L17))</formula>
    </cfRule>
  </conditionalFormatting>
  <conditionalFormatting sqref="L13">
    <cfRule type="expression" dxfId="107" priority="2" stopIfTrue="1">
      <formula>AND(NOT(ISBLANK($C18)),ISBLANK(L13))</formula>
    </cfRule>
  </conditionalFormatting>
  <conditionalFormatting sqref="F12:F14">
    <cfRule type="expression" dxfId="106" priority="1" stopIfTrue="1">
      <formula>ISBLANK(F12)</formula>
    </cfRule>
  </conditionalFormatting>
  <dataValidations count="4">
    <dataValidation type="list" allowBlank="1" showInputMessage="1" showErrorMessage="1" sqref="B12:B30" xr:uid="{DE9FA6EE-282D-4E7B-AC47-4568D240A77B}">
      <formula1>$B$34:$B$37</formula1>
    </dataValidation>
    <dataValidation type="list" allowBlank="1" showInputMessage="1" showErrorMessage="1" sqref="B1:E1" xr:uid="{33AB5B9D-3E88-4B73-9FE0-86FC3250FB45}">
      <formula1>"BARCLAYCARD,CORPORATE CARD"</formula1>
    </dataValidation>
    <dataValidation type="date" allowBlank="1" showInputMessage="1" showErrorMessage="1" sqref="E5" xr:uid="{A569999E-9FFB-4C1B-A589-6261694B0244}">
      <formula1>C5+1</formula1>
      <formula2>NOW()</formula2>
    </dataValidation>
    <dataValidation type="date" allowBlank="1" showInputMessage="1" showErrorMessage="1" sqref="C5" xr:uid="{550A557A-21F4-4EBE-BDAC-9ADE1C873BB7}">
      <formula1>NOW()-120</formula1>
      <formula2>NOW()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Car Parking</vt:lpstr>
      <vt:lpstr>Facilities</vt:lpstr>
      <vt:lpstr>Family Support</vt:lpstr>
      <vt:lpstr>Greenspace</vt:lpstr>
      <vt:lpstr>Housing</vt:lpstr>
      <vt:lpstr>Housing 2</vt:lpstr>
      <vt:lpstr>JWS</vt:lpstr>
      <vt:lpstr>JWS1</vt:lpstr>
      <vt:lpstr>Legal</vt:lpstr>
      <vt:lpstr>Marketing</vt:lpstr>
      <vt:lpstr>Planning</vt:lpstr>
      <vt:lpstr>Theatre</vt:lpstr>
      <vt:lpstr>Theatre-1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Patricia Corry</cp:lastModifiedBy>
  <cp:revision/>
  <dcterms:created xsi:type="dcterms:W3CDTF">2011-07-25T12:59:48Z</dcterms:created>
  <dcterms:modified xsi:type="dcterms:W3CDTF">2022-10-26T09:40:43Z</dcterms:modified>
  <cp:category/>
  <cp:contentStatus/>
</cp:coreProperties>
</file>