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.Smith\Documents\"/>
    </mc:Choice>
  </mc:AlternateContent>
  <bookViews>
    <workbookView xWindow="-105" yWindow="-105" windowWidth="23250" windowHeight="12570"/>
  </bookViews>
  <sheets>
    <sheet name="Business" sheetId="15" r:id="rId1"/>
    <sheet name="Civic duties" sheetId="11" r:id="rId2"/>
    <sheet name="Community" sheetId="3" r:id="rId3"/>
    <sheet name="Family support" sheetId="5" r:id="rId4"/>
    <sheet name="Greenspace(1)" sheetId="7" r:id="rId5"/>
    <sheet name="Greenspace(2)" sheetId="17" r:id="rId6"/>
    <sheet name="Housing" sheetId="18" r:id="rId7"/>
    <sheet name="JWS(1)" sheetId="1" r:id="rId8"/>
    <sheet name="JWS(2)" sheetId="16" r:id="rId9"/>
    <sheet name="Marketing" sheetId="8" r:id="rId10"/>
    <sheet name="Museum" sheetId="6" r:id="rId11"/>
    <sheet name="Regulatory" sheetId="19" r:id="rId12"/>
    <sheet name="Theatre(1)" sheetId="4" r:id="rId13"/>
    <sheet name="Theatre(2)" sheetId="12" r:id="rId14"/>
    <sheet name="Theatre(3)" sheetId="13" r:id="rId15"/>
    <sheet name="Windle Valley(1)" sheetId="9" r:id="rId16"/>
    <sheet name="Windle Valley(2)" sheetId="10" r:id="rId17"/>
  </sheets>
  <externalReferences>
    <externalReference r:id="rId18"/>
  </externalReferences>
  <definedNames>
    <definedName name="_xlnm._FilterDatabase" localSheetId="7" hidden="1">'JWS(1)'!$I$1:$I$70</definedName>
    <definedName name="_xlnm._FilterDatabase" localSheetId="12" hidden="1">'Theatre(1)'!$F$12:$M$12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C14" i="19"/>
  <c r="D14" i="19"/>
  <c r="S13" i="19"/>
  <c r="R13" i="19"/>
  <c r="Q13" i="19"/>
  <c r="P13" i="19"/>
  <c r="S12" i="19"/>
  <c r="R12" i="19"/>
  <c r="Q12" i="19"/>
  <c r="P12" i="19"/>
  <c r="F15" i="18" l="1"/>
  <c r="C15" i="18"/>
  <c r="S14" i="18"/>
  <c r="R14" i="18"/>
  <c r="Q14" i="18"/>
  <c r="P14" i="18"/>
  <c r="D14" i="18"/>
  <c r="S13" i="18"/>
  <c r="R13" i="18"/>
  <c r="Q13" i="18"/>
  <c r="P13" i="18"/>
  <c r="D13" i="18"/>
  <c r="S12" i="18"/>
  <c r="R12" i="18"/>
  <c r="Q12" i="18"/>
  <c r="P12" i="18"/>
  <c r="D12" i="18"/>
  <c r="D15" i="18" s="1"/>
  <c r="C17" i="17" l="1"/>
  <c r="F16" i="17"/>
  <c r="F15" i="17"/>
  <c r="D14" i="17"/>
  <c r="S13" i="17"/>
  <c r="R13" i="17"/>
  <c r="Q13" i="17"/>
  <c r="P13" i="17"/>
  <c r="F13" i="17"/>
  <c r="S12" i="17"/>
  <c r="R12" i="17"/>
  <c r="Q12" i="17"/>
  <c r="P12" i="17"/>
  <c r="D12" i="17"/>
  <c r="D17" i="17" l="1"/>
  <c r="F17" i="17"/>
  <c r="F12" i="17"/>
  <c r="C13" i="16" l="1"/>
  <c r="F13" i="15" l="1"/>
  <c r="D13" i="15"/>
  <c r="C13" i="15"/>
  <c r="S12" i="15"/>
  <c r="R12" i="15"/>
  <c r="Q12" i="15"/>
  <c r="P12" i="15"/>
  <c r="D14" i="13" l="1"/>
  <c r="C14" i="13"/>
  <c r="S13" i="13"/>
  <c r="R13" i="13"/>
  <c r="Q13" i="13"/>
  <c r="P13" i="13"/>
  <c r="F12" i="13"/>
  <c r="F14" i="13" s="1"/>
  <c r="F13" i="12" l="1"/>
  <c r="D13" i="12"/>
  <c r="C13" i="12"/>
  <c r="S12" i="12"/>
  <c r="R12" i="12"/>
  <c r="Q12" i="12"/>
  <c r="P12" i="12"/>
  <c r="F13" i="11" l="1"/>
  <c r="D13" i="11"/>
  <c r="C13" i="11"/>
  <c r="S12" i="11"/>
  <c r="R12" i="11"/>
  <c r="Q12" i="11"/>
  <c r="P12" i="11"/>
  <c r="F13" i="10" l="1"/>
  <c r="C13" i="10"/>
  <c r="D13" i="10"/>
  <c r="S12" i="10"/>
  <c r="R12" i="10"/>
  <c r="Q12" i="10"/>
  <c r="P12" i="10"/>
  <c r="F13" i="9" l="1"/>
  <c r="C13" i="9"/>
  <c r="D13" i="9"/>
  <c r="S12" i="9"/>
  <c r="R12" i="9"/>
  <c r="Q12" i="9"/>
  <c r="P12" i="9"/>
  <c r="F14" i="8" l="1"/>
  <c r="C14" i="8"/>
  <c r="D14" i="8"/>
  <c r="S13" i="8"/>
  <c r="R13" i="8"/>
  <c r="Q13" i="8"/>
  <c r="P13" i="8"/>
  <c r="S12" i="8"/>
  <c r="R12" i="8"/>
  <c r="Q12" i="8"/>
  <c r="P12" i="8"/>
  <c r="C14" i="7" l="1"/>
  <c r="S13" i="7"/>
  <c r="R13" i="7"/>
  <c r="Q13" i="7"/>
  <c r="P13" i="7"/>
  <c r="D13" i="7"/>
  <c r="F13" i="7" s="1"/>
  <c r="S12" i="7"/>
  <c r="R12" i="7"/>
  <c r="Q12" i="7"/>
  <c r="P12" i="7"/>
  <c r="D12" i="7"/>
  <c r="D14" i="7" l="1"/>
  <c r="F14" i="7"/>
  <c r="F12" i="7"/>
  <c r="F14" i="6" l="1"/>
  <c r="D14" i="6"/>
  <c r="C14" i="6"/>
  <c r="S13" i="6"/>
  <c r="R13" i="6"/>
  <c r="Q13" i="6"/>
  <c r="P13" i="6"/>
  <c r="S12" i="6"/>
  <c r="R12" i="6"/>
  <c r="Q12" i="6"/>
  <c r="P12" i="6"/>
  <c r="F14" i="5" l="1"/>
  <c r="C14" i="5"/>
  <c r="D14" i="5"/>
  <c r="S13" i="5"/>
  <c r="R13" i="5"/>
  <c r="Q13" i="5"/>
  <c r="P13" i="5"/>
  <c r="F13" i="4" l="1"/>
  <c r="D13" i="4"/>
  <c r="C13" i="4"/>
  <c r="R12" i="4"/>
  <c r="Q12" i="4"/>
  <c r="P12" i="4"/>
  <c r="O12" i="4"/>
  <c r="C13" i="3" l="1"/>
  <c r="S12" i="3"/>
  <c r="R12" i="3"/>
  <c r="Q12" i="3"/>
  <c r="P12" i="3"/>
  <c r="F60" i="1" l="1"/>
  <c r="D60" i="1"/>
  <c r="S21" i="1"/>
  <c r="R21" i="1"/>
  <c r="Q21" i="1"/>
  <c r="P21" i="1"/>
  <c r="S12" i="1"/>
  <c r="R12" i="1"/>
  <c r="Q12" i="1"/>
  <c r="P12" i="1"/>
  <c r="C60" i="1" l="1"/>
</calcChain>
</file>

<file path=xl/sharedStrings.xml><?xml version="1.0" encoding="utf-8"?>
<sst xmlns="http://schemas.openxmlformats.org/spreadsheetml/2006/main" count="1208" uniqueCount="169">
  <si>
    <t>CARD:</t>
  </si>
  <si>
    <t>Barclaycard - Procurement 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</si>
  <si>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</si>
  <si>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</si>
  <si>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</si>
  <si>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</si>
  <si>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</si>
  <si>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</si>
  <si>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</si>
  <si>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</si>
  <si>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</si>
  <si>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</si>
  <si>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</si>
  <si>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</si>
  <si>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</si>
  <si>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</si>
  <si>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</si>
  <si>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</si>
  <si>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</si>
  <si>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</si>
  <si>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</si>
  <si>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</si>
  <si>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</si>
  <si>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</si>
  <si>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</si>
  <si>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</si>
  <si>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</si>
  <si>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</si>
  <si>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</si>
  <si>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</si>
  <si>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</si>
  <si>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Comms and Engagement</t>
  </si>
  <si>
    <t>Google</t>
  </si>
  <si>
    <t>SEP campaign</t>
  </si>
  <si>
    <t>Facebook</t>
  </si>
  <si>
    <t>S</t>
  </si>
  <si>
    <t>Image sourcing for campaign artwork</t>
  </si>
  <si>
    <t>iStock</t>
  </si>
  <si>
    <t>Image library</t>
  </si>
  <si>
    <t>SEP campaign amplification</t>
  </si>
  <si>
    <t>Totals</t>
  </si>
  <si>
    <t>VAT indicators</t>
  </si>
  <si>
    <t>E</t>
  </si>
  <si>
    <t>Exempt</t>
  </si>
  <si>
    <t>Outside Scope</t>
  </si>
  <si>
    <t>Standard Rated</t>
  </si>
  <si>
    <t>R</t>
  </si>
  <si>
    <t>Reduced rated</t>
  </si>
  <si>
    <t>Z</t>
  </si>
  <si>
    <t>Zero Rated</t>
  </si>
  <si>
    <t>Search tool and app campaign Facebook ads</t>
  </si>
  <si>
    <t>Search tool and app campaign Google ads</t>
  </si>
  <si>
    <t>Food waste campaign Facebook ads</t>
  </si>
  <si>
    <t>Food waste campaign Google ads</t>
  </si>
  <si>
    <t>Food waste camapaign Google ads</t>
  </si>
  <si>
    <t xml:space="preserve">Google </t>
  </si>
  <si>
    <t>Facebook/Instagram followers campaign</t>
  </si>
  <si>
    <t xml:space="preserve">Facebook </t>
  </si>
  <si>
    <t>Coronavirus Google ads</t>
  </si>
  <si>
    <t>Coronavirus Facebook ads</t>
  </si>
  <si>
    <t>Search tool and app Facebook ads</t>
  </si>
  <si>
    <t>Video creation for campaigns</t>
  </si>
  <si>
    <t>Animoto</t>
  </si>
  <si>
    <t>Video creation</t>
  </si>
  <si>
    <t>SEP campaigns</t>
  </si>
  <si>
    <t>Fly-tipping campaign Google ads</t>
  </si>
  <si>
    <t>Fly-tipping campaign Facebook ads</t>
  </si>
  <si>
    <t>JWS(1)</t>
  </si>
  <si>
    <t>BARCLAYCARD</t>
  </si>
  <si>
    <t xml:space="preserve"> </t>
  </si>
  <si>
    <t>s</t>
  </si>
  <si>
    <t>Community Alarm</t>
  </si>
  <si>
    <t>Batteries</t>
  </si>
  <si>
    <t>Amazon</t>
  </si>
  <si>
    <t>Community</t>
  </si>
  <si>
    <t>T</t>
  </si>
  <si>
    <t>Theatre</t>
  </si>
  <si>
    <t>Email and CRM online training</t>
  </si>
  <si>
    <t>Independent Cinema Office</t>
  </si>
  <si>
    <t>Training</t>
  </si>
  <si>
    <t>Theatre(1)</t>
  </si>
  <si>
    <t>CORPORATE CARD</t>
  </si>
  <si>
    <t>Regulatory</t>
  </si>
  <si>
    <t>SH499 - School Sports Wear - Funded by Henry Smith Charity</t>
  </si>
  <si>
    <t>Sports Direct</t>
  </si>
  <si>
    <t>School Clothing</t>
  </si>
  <si>
    <t>Family Support</t>
  </si>
  <si>
    <t>09.3.21</t>
  </si>
  <si>
    <t>Museum</t>
  </si>
  <si>
    <t>Cleaning materials</t>
  </si>
  <si>
    <t>Wilkos</t>
  </si>
  <si>
    <t>Supplies</t>
  </si>
  <si>
    <t>11.03.21</t>
  </si>
  <si>
    <t>Microwave for museum kitchen</t>
  </si>
  <si>
    <t>Robert Dyas</t>
  </si>
  <si>
    <t>Equipment</t>
  </si>
  <si>
    <t>Greenspace</t>
  </si>
  <si>
    <t>Rotovator hire for sand tracers</t>
  </si>
  <si>
    <t>D D hire services</t>
  </si>
  <si>
    <t>Tool Hire</t>
  </si>
  <si>
    <t>Theatre Marketing</t>
  </si>
  <si>
    <t>Event promotion</t>
  </si>
  <si>
    <t>Advertising</t>
  </si>
  <si>
    <t>Marketing Communications</t>
  </si>
  <si>
    <t>Web Domain renewal for Surrey Heath Weddings</t>
  </si>
  <si>
    <t>Go Daddy</t>
  </si>
  <si>
    <t>Marketing</t>
  </si>
  <si>
    <t>Food items for tea packs</t>
  </si>
  <si>
    <t>Morrisons</t>
  </si>
  <si>
    <t>Food</t>
  </si>
  <si>
    <t>Community Services</t>
  </si>
  <si>
    <t>Sandwich packaging</t>
  </si>
  <si>
    <t>Venus packaging solutions ltd</t>
  </si>
  <si>
    <t>Windle Valley(1)</t>
  </si>
  <si>
    <t xml:space="preserve">Mayoral </t>
  </si>
  <si>
    <t>Printer cartridge</t>
  </si>
  <si>
    <t xml:space="preserve">Currys </t>
  </si>
  <si>
    <t>Civic Duties</t>
  </si>
  <si>
    <t>Windle Valley(2)</t>
  </si>
  <si>
    <t>FRONT</t>
  </si>
  <si>
    <t>Monthly Spotify Payment</t>
  </si>
  <si>
    <t>Spotify</t>
  </si>
  <si>
    <t>Music</t>
  </si>
  <si>
    <t>Theatre(2)</t>
  </si>
  <si>
    <t>23/2/21</t>
  </si>
  <si>
    <t xml:space="preserve">PAT Tester Calibration </t>
  </si>
  <si>
    <t>PASS</t>
  </si>
  <si>
    <t>Electrical</t>
  </si>
  <si>
    <t>24/2/21</t>
  </si>
  <si>
    <t>Door closer,volume control, digital lock</t>
  </si>
  <si>
    <t xml:space="preserve">Flints </t>
  </si>
  <si>
    <t>Misc</t>
  </si>
  <si>
    <t>Theatre(3)</t>
  </si>
  <si>
    <t>Business</t>
  </si>
  <si>
    <t>Gas Meter Removal at Frimley Green Rec</t>
  </si>
  <si>
    <t>British Gas</t>
  </si>
  <si>
    <t>Utility Company</t>
  </si>
  <si>
    <t>Projects</t>
  </si>
  <si>
    <t>Holders for battery bins</t>
  </si>
  <si>
    <t>National Plastics</t>
  </si>
  <si>
    <t>Builders</t>
  </si>
  <si>
    <t>JWS(2)</t>
  </si>
  <si>
    <t>Hoover for Frimley Lodge</t>
  </si>
  <si>
    <t>Seldram Supplies</t>
  </si>
  <si>
    <t>Cleaning supplies</t>
  </si>
  <si>
    <t>C20</t>
  </si>
  <si>
    <t>C2019</t>
  </si>
  <si>
    <t>Education equipment</t>
  </si>
  <si>
    <t>Field Studies Council</t>
  </si>
  <si>
    <t>Charitable organisation</t>
  </si>
  <si>
    <t>c20</t>
  </si>
  <si>
    <t>Hoover for education hut</t>
  </si>
  <si>
    <t>Argos</t>
  </si>
  <si>
    <t>Berlingo tracker</t>
  </si>
  <si>
    <t>Automotive Vodafone</t>
  </si>
  <si>
    <t>Car parts/accessories</t>
  </si>
  <si>
    <t>Kangoo tracker</t>
  </si>
  <si>
    <t>Greenspace(2)</t>
  </si>
  <si>
    <t>Housing Support</t>
  </si>
  <si>
    <t>Bunk Beds</t>
  </si>
  <si>
    <t>Fridge/Freezer</t>
  </si>
  <si>
    <t xml:space="preserve">Delivery </t>
  </si>
  <si>
    <t>Housing</t>
  </si>
  <si>
    <t>Drainage</t>
  </si>
  <si>
    <t>Screw Fixings &amp; Saw Blades</t>
  </si>
  <si>
    <t>Screwfix</t>
  </si>
  <si>
    <t>Screw Fixings</t>
  </si>
  <si>
    <t>Tool Station</t>
  </si>
  <si>
    <t>Greenspace(1)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</si>
</sst>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00"/>
    <numFmt numFmtId="166" formatCode="&quot;£&quot;#,##0.00"/>
  </numFmts>
  <fonts count="11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</font>
    <font>
      <sz val="10"/>
      <name val="Times New Roman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8" fillId="0" borderId="0"/>
    <xf numFmtId="0" fontId="3" fillId="0" borderId="0"/>
  </cellStyleXfs>
  <cellXfs count="225">
    <xf numFmtId="0" fontId="0" fillId="0" borderId="0" xfId="0"/>
    <xf numFmtId="0" fontId="1" fillId="0" borderId="1" xfId="0" applyFont="1" applyFill="1" applyBorder="1" applyAlignment="1" applyProtection="1"/>
    <xf numFmtId="0" fontId="0" fillId="0" borderId="5" xfId="0" applyFill="1" applyBorder="1" applyAlignment="1"/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0" fillId="0" borderId="0" xfId="0" applyFill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11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" fillId="0" borderId="19" xfId="0" applyFont="1" applyFill="1" applyBorder="1" applyProtection="1"/>
    <xf numFmtId="0" fontId="0" fillId="0" borderId="22" xfId="0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17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4" fontId="3" fillId="0" borderId="25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4" fontId="3" fillId="0" borderId="1" xfId="0" applyNumberFormat="1" applyFont="1" applyFill="1" applyBorder="1" applyProtection="1"/>
    <xf numFmtId="1" fontId="3" fillId="0" borderId="1" xfId="0" applyNumberFormat="1" applyFont="1" applyFill="1" applyBorder="1" applyProtection="1"/>
    <xf numFmtId="165" fontId="6" fillId="0" borderId="1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 applyProtection="1"/>
    <xf numFmtId="1" fontId="1" fillId="0" borderId="28" xfId="0" applyNumberFormat="1" applyFont="1" applyFill="1" applyBorder="1" applyProtection="1"/>
    <xf numFmtId="0" fontId="0" fillId="0" borderId="29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0" xfId="0" applyFill="1" applyBorder="1" applyProtection="1"/>
    <xf numFmtId="0" fontId="0" fillId="0" borderId="15" xfId="0" applyFill="1" applyBorder="1" applyProtection="1"/>
    <xf numFmtId="0" fontId="0" fillId="0" borderId="19" xfId="0" applyFill="1" applyBorder="1" applyProtection="1"/>
    <xf numFmtId="1" fontId="3" fillId="0" borderId="1" xfId="0" applyNumberFormat="1" applyFont="1" applyFill="1" applyBorder="1"/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1" fillId="0" borderId="10" xfId="0" applyFont="1" applyFill="1" applyBorder="1" applyAlignment="1" applyProtection="1">
      <alignment horizontal="center"/>
    </xf>
    <xf numFmtId="4" fontId="3" fillId="0" borderId="1" xfId="0" applyNumberFormat="1" applyFont="1" applyFill="1" applyBorder="1" applyProtection="1">
      <protection locked="0"/>
    </xf>
    <xf numFmtId="165" fontId="6" fillId="0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165" fontId="6" fillId="0" borderId="29" xfId="1" applyNumberFormat="1" applyFont="1" applyFill="1" applyBorder="1" applyAlignment="1">
      <alignment horizontal="center"/>
    </xf>
    <xf numFmtId="4" fontId="0" fillId="0" borderId="1" xfId="0" applyNumberFormat="1" applyFill="1" applyBorder="1"/>
    <xf numFmtId="0" fontId="1" fillId="0" borderId="10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 applyProtection="1">
      <alignment horizontal="center"/>
    </xf>
    <xf numFmtId="4" fontId="0" fillId="0" borderId="0" xfId="0" applyNumberFormat="1" applyFill="1" applyProtection="1"/>
    <xf numFmtId="0" fontId="7" fillId="0" borderId="22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1" fontId="3" fillId="0" borderId="32" xfId="0" applyNumberFormat="1" applyFont="1" applyFill="1" applyBorder="1" applyProtection="1"/>
    <xf numFmtId="165" fontId="6" fillId="0" borderId="4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 wrapText="1"/>
      <protection locked="0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14" fontId="0" fillId="0" borderId="25" xfId="0" applyNumberFormat="1" applyFill="1" applyBorder="1" applyProtection="1">
      <protection locked="0"/>
    </xf>
    <xf numFmtId="14" fontId="0" fillId="0" borderId="0" xfId="0" applyNumberFormat="1"/>
    <xf numFmtId="4" fontId="1" fillId="0" borderId="33" xfId="0" applyNumberFormat="1" applyFont="1" applyFill="1" applyBorder="1" applyProtection="1"/>
    <xf numFmtId="1" fontId="1" fillId="0" borderId="34" xfId="0" applyNumberFormat="1" applyFont="1" applyFill="1" applyBorder="1" applyProtection="1"/>
    <xf numFmtId="1" fontId="1" fillId="0" borderId="35" xfId="0" applyNumberFormat="1" applyFont="1" applyFill="1" applyBorder="1" applyProtection="1"/>
    <xf numFmtId="0" fontId="0" fillId="0" borderId="27" xfId="0" applyFill="1" applyBorder="1" applyProtection="1"/>
    <xf numFmtId="0" fontId="1" fillId="0" borderId="1" xfId="0" applyFon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15" fontId="3" fillId="0" borderId="0" xfId="0" applyNumberFormat="1" applyFont="1"/>
    <xf numFmtId="0" fontId="3" fillId="0" borderId="0" xfId="0" applyFont="1"/>
    <xf numFmtId="0" fontId="1" fillId="0" borderId="19" xfId="0" applyFont="1" applyBorder="1"/>
    <xf numFmtId="0" fontId="0" fillId="0" borderId="24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4" fontId="3" fillId="0" borderId="1" xfId="0" applyNumberFormat="1" applyFont="1" applyBorder="1"/>
    <xf numFmtId="165" fontId="6" fillId="0" borderId="1" xfId="2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quotePrefix="1" applyFont="1"/>
    <xf numFmtId="0" fontId="6" fillId="0" borderId="0" xfId="0" applyFont="1"/>
    <xf numFmtId="4" fontId="1" fillId="0" borderId="28" xfId="0" applyNumberFormat="1" applyFont="1" applyBorder="1"/>
    <xf numFmtId="1" fontId="1" fillId="0" borderId="28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/>
    <xf numFmtId="0" fontId="0" fillId="0" borderId="15" xfId="0" applyBorder="1"/>
    <xf numFmtId="0" fontId="0" fillId="0" borderId="19" xfId="0" applyBorder="1"/>
    <xf numFmtId="15" fontId="1" fillId="0" borderId="0" xfId="0" applyNumberFormat="1" applyFont="1" applyFill="1" applyBorder="1" applyProtection="1"/>
    <xf numFmtId="1" fontId="3" fillId="0" borderId="1" xfId="0" quotePrefix="1" applyNumberFormat="1" applyFont="1" applyFill="1" applyBorder="1" applyProtection="1"/>
    <xf numFmtId="165" fontId="6" fillId="0" borderId="1" xfId="2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Protection="1"/>
    <xf numFmtId="0" fontId="0" fillId="0" borderId="0" xfId="0" quotePrefix="1" applyFill="1" applyProtection="1"/>
    <xf numFmtId="0" fontId="9" fillId="0" borderId="0" xfId="0" applyFont="1" applyAlignment="1">
      <alignment vertical="center"/>
    </xf>
    <xf numFmtId="16" fontId="0" fillId="0" borderId="2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/>
    <xf numFmtId="165" fontId="6" fillId="0" borderId="1" xfId="3" applyNumberFormat="1" applyFont="1" applyFill="1" applyBorder="1" applyAlignment="1" applyProtection="1">
      <alignment horizontal="center"/>
    </xf>
    <xf numFmtId="165" fontId="6" fillId="0" borderId="1" xfId="3" applyNumberFormat="1" applyFont="1" applyFill="1" applyBorder="1" applyAlignment="1" applyProtection="1">
      <alignment horizontal="left"/>
      <protection locked="0"/>
    </xf>
    <xf numFmtId="165" fontId="6" fillId="0" borderId="1" xfId="3" applyNumberFormat="1" applyFont="1" applyFill="1" applyBorder="1" applyAlignment="1" applyProtection="1">
      <alignment horizontal="left" wrapText="1"/>
      <protection locked="0"/>
    </xf>
    <xf numFmtId="14" fontId="0" fillId="0" borderId="25" xfId="0" applyNumberForma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0" fontId="1" fillId="0" borderId="1" xfId="4" applyFont="1" applyFill="1" applyBorder="1" applyAlignment="1" applyProtection="1"/>
    <xf numFmtId="0" fontId="3" fillId="0" borderId="5" xfId="4" applyFont="1" applyFill="1" applyBorder="1" applyAlignment="1"/>
    <xf numFmtId="0" fontId="3" fillId="0" borderId="5" xfId="4" applyFont="1" applyFill="1" applyBorder="1" applyAlignment="1" applyProtection="1"/>
    <xf numFmtId="0" fontId="1" fillId="0" borderId="5" xfId="4" applyFont="1" applyFill="1" applyBorder="1" applyAlignment="1" applyProtection="1"/>
    <xf numFmtId="0" fontId="1" fillId="0" borderId="6" xfId="4" applyFont="1" applyFill="1" applyBorder="1" applyAlignment="1" applyProtection="1"/>
    <xf numFmtId="0" fontId="3" fillId="0" borderId="0" xfId="4" applyFont="1" applyFill="1" applyProtection="1"/>
    <xf numFmtId="0" fontId="3" fillId="0" borderId="7" xfId="4" applyFont="1" applyFill="1" applyBorder="1" applyProtection="1"/>
    <xf numFmtId="0" fontId="3" fillId="0" borderId="0" xfId="4" applyFont="1" applyFill="1" applyBorder="1" applyProtection="1"/>
    <xf numFmtId="0" fontId="3" fillId="0" borderId="8" xfId="4" applyFont="1" applyFill="1" applyBorder="1" applyProtection="1"/>
    <xf numFmtId="0" fontId="1" fillId="0" borderId="9" xfId="4" applyFont="1" applyFill="1" applyBorder="1" applyProtection="1"/>
    <xf numFmtId="0" fontId="1" fillId="0" borderId="0" xfId="4" applyFont="1" applyFill="1" applyBorder="1" applyAlignment="1" applyProtection="1"/>
    <xf numFmtId="0" fontId="1" fillId="0" borderId="1" xfId="4" applyFont="1" applyFill="1" applyBorder="1" applyAlignment="1" applyProtection="1">
      <alignment horizontal="center" wrapText="1"/>
    </xf>
    <xf numFmtId="0" fontId="1" fillId="0" borderId="3" xfId="4" applyFont="1" applyFill="1" applyBorder="1" applyAlignment="1" applyProtection="1">
      <alignment horizontal="right"/>
    </xf>
    <xf numFmtId="0" fontId="1" fillId="0" borderId="0" xfId="4" applyFont="1" applyFill="1" applyBorder="1" applyProtection="1"/>
    <xf numFmtId="15" fontId="3" fillId="0" borderId="0" xfId="4" applyNumberFormat="1" applyFont="1" applyFill="1" applyBorder="1" applyAlignment="1" applyProtection="1"/>
    <xf numFmtId="0" fontId="3" fillId="0" borderId="0" xfId="4" applyFont="1" applyFill="1" applyBorder="1" applyAlignment="1" applyProtection="1"/>
    <xf numFmtId="0" fontId="1" fillId="0" borderId="10" xfId="4" applyFont="1" applyFill="1" applyBorder="1" applyAlignment="1" applyProtection="1">
      <alignment horizontal="center"/>
    </xf>
    <xf numFmtId="0" fontId="1" fillId="0" borderId="11" xfId="4" applyFont="1" applyFill="1" applyBorder="1" applyAlignment="1" applyProtection="1">
      <alignment horizontal="center"/>
    </xf>
    <xf numFmtId="0" fontId="3" fillId="0" borderId="11" xfId="4" applyFont="1" applyFill="1" applyBorder="1" applyAlignment="1" applyProtection="1">
      <alignment horizontal="center"/>
    </xf>
    <xf numFmtId="0" fontId="1" fillId="0" borderId="14" xfId="4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center"/>
    </xf>
    <xf numFmtId="0" fontId="1" fillId="0" borderId="15" xfId="4" applyFont="1" applyFill="1" applyBorder="1" applyAlignment="1" applyProtection="1">
      <alignment horizontal="center"/>
    </xf>
    <xf numFmtId="0" fontId="1" fillId="0" borderId="16" xfId="4" applyFont="1" applyFill="1" applyBorder="1" applyAlignment="1" applyProtection="1">
      <alignment horizontal="center"/>
    </xf>
    <xf numFmtId="0" fontId="3" fillId="0" borderId="16" xfId="4" applyFont="1" applyFill="1" applyBorder="1" applyAlignment="1" applyProtection="1">
      <alignment horizontal="center"/>
    </xf>
    <xf numFmtId="0" fontId="1" fillId="0" borderId="20" xfId="4" applyFont="1" applyFill="1" applyBorder="1" applyAlignment="1" applyProtection="1">
      <alignment horizontal="center"/>
    </xf>
    <xf numFmtId="0" fontId="3" fillId="0" borderId="21" xfId="4" applyFont="1" applyFill="1" applyBorder="1" applyAlignment="1" applyProtection="1">
      <alignment horizontal="center"/>
    </xf>
    <xf numFmtId="0" fontId="1" fillId="0" borderId="19" xfId="4" applyFont="1" applyFill="1" applyBorder="1" applyProtection="1"/>
    <xf numFmtId="0" fontId="3" fillId="0" borderId="22" xfId="4" applyFont="1" applyFill="1" applyBorder="1" applyAlignment="1" applyProtection="1">
      <alignment horizontal="center"/>
    </xf>
    <xf numFmtId="0" fontId="7" fillId="0" borderId="22" xfId="4" applyFont="1" applyFill="1" applyBorder="1" applyAlignment="1" applyProtection="1">
      <alignment horizontal="center"/>
    </xf>
    <xf numFmtId="0" fontId="1" fillId="0" borderId="22" xfId="4" applyFont="1" applyFill="1" applyBorder="1" applyAlignment="1" applyProtection="1">
      <alignment horizontal="center"/>
    </xf>
    <xf numFmtId="0" fontId="3" fillId="0" borderId="22" xfId="4" applyFont="1" applyFill="1" applyBorder="1" applyProtection="1"/>
    <xf numFmtId="0" fontId="3" fillId="0" borderId="17" xfId="4" applyFont="1" applyFill="1" applyBorder="1" applyProtection="1"/>
    <xf numFmtId="0" fontId="3" fillId="0" borderId="23" xfId="4" applyFont="1" applyFill="1" applyBorder="1" applyProtection="1"/>
    <xf numFmtId="0" fontId="3" fillId="0" borderId="24" xfId="4" applyFont="1" applyFill="1" applyBorder="1" applyProtection="1"/>
    <xf numFmtId="14" fontId="3" fillId="0" borderId="7" xfId="4" applyNumberFormat="1" applyFont="1" applyFill="1" applyBorder="1" applyProtection="1">
      <protection locked="0"/>
    </xf>
    <xf numFmtId="0" fontId="3" fillId="0" borderId="15" xfId="4" applyFont="1" applyFill="1" applyBorder="1" applyAlignment="1" applyProtection="1">
      <alignment horizontal="center"/>
      <protection locked="0"/>
    </xf>
    <xf numFmtId="4" fontId="3" fillId="0" borderId="16" xfId="4" applyNumberFormat="1" applyFont="1" applyFill="1" applyBorder="1" applyProtection="1">
      <protection locked="0"/>
    </xf>
    <xf numFmtId="4" fontId="3" fillId="0" borderId="16" xfId="4" applyNumberFormat="1" applyFont="1" applyFill="1" applyBorder="1" applyProtection="1"/>
    <xf numFmtId="1" fontId="3" fillId="0" borderId="16" xfId="4" applyNumberFormat="1" applyFont="1" applyFill="1" applyBorder="1" applyProtection="1"/>
    <xf numFmtId="165" fontId="10" fillId="0" borderId="16" xfId="2" applyNumberFormat="1" applyFont="1" applyFill="1" applyBorder="1" applyAlignment="1" applyProtection="1">
      <alignment horizontal="center"/>
    </xf>
    <xf numFmtId="165" fontId="3" fillId="0" borderId="1" xfId="2" applyNumberFormat="1" applyFont="1" applyFill="1" applyBorder="1" applyAlignment="1" applyProtection="1">
      <alignment horizontal="center"/>
    </xf>
    <xf numFmtId="165" fontId="3" fillId="0" borderId="16" xfId="2" applyNumberFormat="1" applyFont="1" applyFill="1" applyBorder="1" applyAlignment="1" applyProtection="1">
      <alignment horizontal="left"/>
      <protection locked="0"/>
    </xf>
    <xf numFmtId="165" fontId="3" fillId="0" borderId="20" xfId="2" applyNumberFormat="1" applyFont="1" applyFill="1" applyBorder="1" applyAlignment="1" applyProtection="1">
      <alignment horizontal="left"/>
      <protection locked="0"/>
    </xf>
    <xf numFmtId="4" fontId="1" fillId="0" borderId="38" xfId="4" applyNumberFormat="1" applyFont="1" applyFill="1" applyBorder="1" applyAlignment="1" applyProtection="1">
      <alignment horizontal="center" vertical="center"/>
    </xf>
    <xf numFmtId="1" fontId="1" fillId="0" borderId="38" xfId="4" applyNumberFormat="1" applyFont="1" applyFill="1" applyBorder="1" applyProtection="1"/>
    <xf numFmtId="0" fontId="3" fillId="0" borderId="38" xfId="4" applyFont="1" applyFill="1" applyBorder="1" applyProtection="1"/>
    <xf numFmtId="0" fontId="3" fillId="0" borderId="38" xfId="4" applyFont="1" applyFill="1" applyBorder="1" applyAlignment="1" applyProtection="1">
      <alignment horizontal="left"/>
    </xf>
    <xf numFmtId="0" fontId="3" fillId="0" borderId="39" xfId="4" applyFont="1" applyFill="1" applyBorder="1" applyAlignment="1" applyProtection="1">
      <alignment horizontal="left"/>
    </xf>
    <xf numFmtId="0" fontId="3" fillId="0" borderId="40" xfId="4" applyFont="1" applyFill="1" applyBorder="1" applyAlignment="1" applyProtection="1">
      <alignment horizontal="left"/>
    </xf>
    <xf numFmtId="0" fontId="3" fillId="0" borderId="20" xfId="4" applyFont="1" applyFill="1" applyBorder="1" applyProtection="1"/>
    <xf numFmtId="0" fontId="3" fillId="0" borderId="15" xfId="4" applyFont="1" applyFill="1" applyBorder="1" applyProtection="1"/>
    <xf numFmtId="0" fontId="3" fillId="0" borderId="19" xfId="4" applyFont="1" applyFill="1" applyBorder="1" applyProtection="1"/>
    <xf numFmtId="0" fontId="3" fillId="0" borderId="0" xfId="4"/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" xfId="4" applyFont="1" applyFill="1" applyBorder="1" applyAlignment="1" applyProtection="1">
      <alignment horizontal="center"/>
      <protection locked="0"/>
    </xf>
    <xf numFmtId="0" fontId="2" fillId="0" borderId="3" xfId="4" applyFont="1" applyFill="1" applyBorder="1" applyAlignment="1" applyProtection="1">
      <alignment horizontal="center"/>
      <protection locked="0"/>
    </xf>
    <xf numFmtId="0" fontId="2" fillId="0" borderId="4" xfId="4" applyFont="1" applyFill="1" applyBorder="1" applyAlignment="1" applyProtection="1">
      <alignment horizontal="center"/>
      <protection locked="0"/>
    </xf>
    <xf numFmtId="0" fontId="1" fillId="0" borderId="12" xfId="4" applyFont="1" applyFill="1" applyBorder="1" applyAlignment="1" applyProtection="1">
      <alignment horizontal="center"/>
    </xf>
    <xf numFmtId="0" fontId="1" fillId="0" borderId="13" xfId="4" applyFont="1" applyFill="1" applyBorder="1" applyAlignment="1" applyProtection="1">
      <alignment horizontal="center"/>
    </xf>
    <xf numFmtId="0" fontId="1" fillId="0" borderId="10" xfId="4" applyFont="1" applyFill="1" applyBorder="1" applyAlignment="1" applyProtection="1">
      <alignment horizontal="center"/>
    </xf>
    <xf numFmtId="0" fontId="1" fillId="0" borderId="17" xfId="4" applyFont="1" applyFill="1" applyBorder="1" applyAlignment="1" applyProtection="1">
      <alignment horizontal="center"/>
    </xf>
    <xf numFmtId="0" fontId="1" fillId="0" borderId="18" xfId="4" applyFont="1" applyFill="1" applyBorder="1" applyAlignment="1" applyProtection="1">
      <alignment horizontal="center"/>
    </xf>
    <xf numFmtId="0" fontId="1" fillId="0" borderId="19" xfId="4" applyFont="1" applyFill="1" applyBorder="1" applyAlignment="1" applyProtection="1">
      <alignment horizontal="center"/>
    </xf>
    <xf numFmtId="0" fontId="1" fillId="0" borderId="36" xfId="4" applyFont="1" applyFill="1" applyBorder="1" applyAlignment="1" applyProtection="1">
      <alignment horizontal="center"/>
    </xf>
    <xf numFmtId="0" fontId="1" fillId="0" borderId="37" xfId="4" applyFont="1" applyFill="1" applyBorder="1" applyAlignment="1" applyProtection="1">
      <alignment horizontal="center"/>
    </xf>
  </cellXfs>
  <cellStyles count="5">
    <cellStyle name="Normal" xfId="0" builtinId="0"/>
    <cellStyle name="Normal 2" xfId="4"/>
    <cellStyle name="Normal_Redistribution and journal forms.xls" xfId="2"/>
    <cellStyle name="Normal_Redistribution and journal forms.xls 2" xfId="1"/>
    <cellStyle name="Normal_Redistribution and journal forms.xls 2 2" xfId="3"/>
  </cellStyles>
  <dxfs count="23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6699FF"/>
      <color rgb="FFCC66FF"/>
      <color rgb="FFFF99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March%202021/March%202021%20Mark%20Chalkley/Mark%2003%20March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zoomScale="90" workbookViewId="0"/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133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44259</v>
      </c>
      <c r="B12" s="42" t="s">
        <v>35</v>
      </c>
      <c r="C12" s="35">
        <v>402.28</v>
      </c>
      <c r="D12" s="36">
        <v>67.05</v>
      </c>
      <c r="E12" s="35"/>
      <c r="F12" s="37">
        <v>335.23</v>
      </c>
      <c r="G12" s="38">
        <v>510</v>
      </c>
      <c r="H12" s="38">
        <v>2111</v>
      </c>
      <c r="I12" s="38">
        <v>517</v>
      </c>
      <c r="J12" s="39" t="s">
        <v>70</v>
      </c>
      <c r="K12" s="39" t="s">
        <v>133</v>
      </c>
      <c r="L12" s="39" t="s">
        <v>134</v>
      </c>
      <c r="M12" s="41" t="s">
        <v>135</v>
      </c>
      <c r="N12" s="41" t="s">
        <v>136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98" t="s">
        <v>40</v>
      </c>
      <c r="B13" s="199"/>
      <c r="C13" s="43">
        <f>SUM(C12:C12)</f>
        <v>402.28</v>
      </c>
      <c r="D13" s="43">
        <f>SUM(D12:D12)</f>
        <v>67.05</v>
      </c>
      <c r="E13" s="43"/>
      <c r="F13" s="43">
        <f>SUM(F12:F12)</f>
        <v>335.23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94" t="s">
        <v>41</v>
      </c>
      <c r="C15" s="200"/>
    </row>
    <row r="16" spans="1:26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30" t="s">
        <v>48</v>
      </c>
      <c r="C19" s="51" t="s">
        <v>49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4" stopIfTrue="1">
      <formula>AND(SUM($P12:$T12)&gt;0,NOT(ISBLANK(J12)))</formula>
    </cfRule>
    <cfRule type="expression" dxfId="50" priority="5" stopIfTrue="1">
      <formula>SUM($P12:$T12)&gt;0</formula>
    </cfRule>
  </conditionalFormatting>
  <conditionalFormatting sqref="B1:E1 B3:E3 C12">
    <cfRule type="expression" dxfId="49" priority="6" stopIfTrue="1">
      <formula>ISBLANK(B1)</formula>
    </cfRule>
  </conditionalFormatting>
  <conditionalFormatting sqref="M12:N12">
    <cfRule type="expression" dxfId="48" priority="7" stopIfTrue="1">
      <formula>AND(NOT(ISBLANK($C12)),ISBLANK(M12))</formula>
    </cfRule>
  </conditionalFormatting>
  <conditionalFormatting sqref="B12">
    <cfRule type="expression" dxfId="47" priority="8" stopIfTrue="1">
      <formula>AND(NOT(ISBLANK(C12)),ISBLANK(B12))</formula>
    </cfRule>
  </conditionalFormatting>
  <conditionalFormatting sqref="A12">
    <cfRule type="expression" dxfId="46" priority="9" stopIfTrue="1">
      <formula>AND(NOT(ISBLANK(C12)),ISBLANK(A12))</formula>
    </cfRule>
  </conditionalFormatting>
  <conditionalFormatting sqref="E12">
    <cfRule type="expression" dxfId="45" priority="10" stopIfTrue="1">
      <formula>AND(NOT(ISBLANK(C12)),ISBLANK(E12),B12="S")</formula>
    </cfRule>
  </conditionalFormatting>
  <conditionalFormatting sqref="L12">
    <cfRule type="expression" priority="2" stopIfTrue="1">
      <formula>AND(SUM($P12:$T12)&gt;0,NOT(ISBLANK(L12)))</formula>
    </cfRule>
    <cfRule type="expression" dxfId="44" priority="3" stopIfTrue="1">
      <formula>SUM($P12:$T12)&gt;0</formula>
    </cfRule>
  </conditionalFormatting>
  <conditionalFormatting sqref="C5">
    <cfRule type="expression" dxfId="43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A8" sqref="A8:XFD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117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44250</v>
      </c>
      <c r="B12" s="42" t="s">
        <v>30</v>
      </c>
      <c r="C12" s="35">
        <v>41.99</v>
      </c>
      <c r="D12" s="36"/>
      <c r="E12" s="35"/>
      <c r="F12" s="37">
        <v>41.99</v>
      </c>
      <c r="G12" s="38">
        <v>212</v>
      </c>
      <c r="H12" s="38">
        <v>4020</v>
      </c>
      <c r="I12" s="38">
        <v>21019</v>
      </c>
      <c r="J12" s="39" t="s">
        <v>35</v>
      </c>
      <c r="K12" s="39" t="s">
        <v>114</v>
      </c>
      <c r="L12" s="39" t="s">
        <v>115</v>
      </c>
      <c r="M12" s="41" t="s">
        <v>116</v>
      </c>
      <c r="N12" s="41" t="s">
        <v>69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198" t="s">
        <v>40</v>
      </c>
      <c r="B13" s="199"/>
      <c r="C13" s="43">
        <f>SUM(C12:C12)</f>
        <v>41.99</v>
      </c>
      <c r="D13" s="43">
        <f>SUM(D12:D12)</f>
        <v>0</v>
      </c>
      <c r="E13" s="43"/>
      <c r="F13" s="43">
        <f>SUM(F12:F12)</f>
        <v>41.99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94" t="s">
        <v>41</v>
      </c>
      <c r="C15" s="200"/>
    </row>
    <row r="16" spans="1:26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30" t="s">
        <v>48</v>
      </c>
      <c r="C19" s="51" t="s">
        <v>49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4" stopIfTrue="1">
      <formula>AND(SUM($P12:$T12)&gt;0,NOT(ISBLANK(J12)))</formula>
    </cfRule>
    <cfRule type="expression" dxfId="58" priority="5" stopIfTrue="1">
      <formula>SUM($P12:$T12)&gt;0</formula>
    </cfRule>
  </conditionalFormatting>
  <conditionalFormatting sqref="B1:E1 B3:E3 C12">
    <cfRule type="expression" dxfId="57" priority="6" stopIfTrue="1">
      <formula>ISBLANK(B1)</formula>
    </cfRule>
  </conditionalFormatting>
  <conditionalFormatting sqref="M12:N12">
    <cfRule type="expression" dxfId="56" priority="7" stopIfTrue="1">
      <formula>AND(NOT(ISBLANK($C12)),ISBLANK(M12))</formula>
    </cfRule>
  </conditionalFormatting>
  <conditionalFormatting sqref="B12">
    <cfRule type="expression" dxfId="55" priority="8" stopIfTrue="1">
      <formula>AND(NOT(ISBLANK(C12)),ISBLANK(B12))</formula>
    </cfRule>
  </conditionalFormatting>
  <conditionalFormatting sqref="A12">
    <cfRule type="expression" dxfId="54" priority="9" stopIfTrue="1">
      <formula>AND(NOT(ISBLANK(C12)),ISBLANK(A12))</formula>
    </cfRule>
  </conditionalFormatting>
  <conditionalFormatting sqref="E12">
    <cfRule type="expression" dxfId="53" priority="10" stopIfTrue="1">
      <formula>AND(NOT(ISBLANK(C12)),ISBLANK(E12),B12="S")</formula>
    </cfRule>
  </conditionalFormatting>
  <conditionalFormatting sqref="L12">
    <cfRule type="expression" priority="2" stopIfTrue="1">
      <formula>AND(SUM($P12:$T12)&gt;0,NOT(ISBLANK(L12)))</formula>
    </cfRule>
    <cfRule type="expression" dxfId="52" priority="3" stopIfTrue="1">
      <formula>SUM($P12:$T12)&gt;0</formula>
    </cfRule>
  </conditionalFormatting>
  <conditionalFormatting sqref="C5">
    <cfRule type="expression" dxfId="51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74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44251</v>
      </c>
      <c r="B12" s="34" t="s">
        <v>70</v>
      </c>
      <c r="C12" s="35">
        <v>7.99</v>
      </c>
      <c r="D12" s="36">
        <v>1.33</v>
      </c>
      <c r="E12" s="35"/>
      <c r="F12" s="37">
        <v>6.66</v>
      </c>
      <c r="G12" s="38">
        <v>170</v>
      </c>
      <c r="H12" s="38">
        <v>4001</v>
      </c>
      <c r="I12" s="38"/>
      <c r="J12" s="39" t="s">
        <v>35</v>
      </c>
      <c r="K12" s="39" t="s">
        <v>71</v>
      </c>
      <c r="L12" s="39" t="s">
        <v>72</v>
      </c>
      <c r="M12" s="41" t="s">
        <v>73</v>
      </c>
      <c r="N12" s="41" t="s">
        <v>69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98" t="s">
        <v>40</v>
      </c>
      <c r="B13" s="199"/>
      <c r="C13" s="43">
        <f>SUM(C12:C12)</f>
        <v>7.99</v>
      </c>
      <c r="D13" s="43">
        <v>1.33</v>
      </c>
      <c r="E13" s="43"/>
      <c r="F13" s="43">
        <v>6.66</v>
      </c>
      <c r="G13" s="44"/>
      <c r="H13" s="44"/>
      <c r="I13" s="44"/>
      <c r="J13" s="45"/>
      <c r="K13" s="45"/>
      <c r="L13" s="46"/>
      <c r="M13" s="47"/>
      <c r="N13" s="48"/>
    </row>
    <row r="14" spans="1:26" x14ac:dyDescent="0.2">
      <c r="D14" s="77"/>
    </row>
    <row r="15" spans="1:26" x14ac:dyDescent="0.2">
      <c r="B15" s="194" t="s">
        <v>41</v>
      </c>
      <c r="C15" s="200"/>
    </row>
    <row r="16" spans="1:26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30" t="s">
        <v>48</v>
      </c>
      <c r="C19" s="51" t="s">
        <v>49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10" stopIfTrue="1">
      <formula>AND(SUM($P12:$T12)&gt;0,NOT(ISBLANK(J12)))</formula>
    </cfRule>
    <cfRule type="expression" dxfId="145" priority="11" stopIfTrue="1">
      <formula>SUM($P12:$T12)&gt;0</formula>
    </cfRule>
  </conditionalFormatting>
  <conditionalFormatting sqref="B1:E1 B3:E3 C12">
    <cfRule type="expression" dxfId="144" priority="12" stopIfTrue="1">
      <formula>ISBLANK(B1)</formula>
    </cfRule>
  </conditionalFormatting>
  <conditionalFormatting sqref="B12">
    <cfRule type="expression" dxfId="143" priority="14" stopIfTrue="1">
      <formula>AND(NOT(ISBLANK(C12)),ISBLANK(B12))</formula>
    </cfRule>
  </conditionalFormatting>
  <conditionalFormatting sqref="A12">
    <cfRule type="expression" dxfId="142" priority="15" stopIfTrue="1">
      <formula>AND(NOT(ISBLANK(C12)),ISBLANK(A12))</formula>
    </cfRule>
  </conditionalFormatting>
  <conditionalFormatting sqref="E12">
    <cfRule type="expression" dxfId="141" priority="16" stopIfTrue="1">
      <formula>AND(NOT(ISBLANK(C12)),ISBLANK(E12),B12="S")</formula>
    </cfRule>
  </conditionalFormatting>
  <conditionalFormatting sqref="L12">
    <cfRule type="expression" priority="4" stopIfTrue="1">
      <formula>AND(SUM($P12:$T12)&gt;0,NOT(ISBLANK(L12)))</formula>
    </cfRule>
    <cfRule type="expression" dxfId="140" priority="5" stopIfTrue="1">
      <formula>SUM($P12:$T12)&gt;0</formula>
    </cfRule>
  </conditionalFormatting>
  <conditionalFormatting sqref="M12">
    <cfRule type="expression" dxfId="139" priority="3" stopIfTrue="1">
      <formula>AND(NOT(ISBLANK($C12)),ISBLANK(M12))</formula>
    </cfRule>
  </conditionalFormatting>
  <conditionalFormatting sqref="N12">
    <cfRule type="expression" dxfId="138" priority="112" stopIfTrue="1">
      <formula>AND(NOT(ISBLANK(#REF!)),ISBLANK(N12))</formula>
    </cfRule>
  </conditionalFormatting>
  <conditionalFormatting sqref="C5">
    <cfRule type="expression" dxfId="137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K13" sqref="K13"/>
    </sheetView>
  </sheetViews>
  <sheetFormatPr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6.28515625" customWidth="1"/>
    <col min="12" max="12" width="68.4257812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92" t="s">
        <v>0</v>
      </c>
      <c r="B1" s="191" t="s">
        <v>68</v>
      </c>
      <c r="C1" s="192"/>
      <c r="D1" s="192"/>
      <c r="E1" s="193"/>
      <c r="F1" s="93"/>
      <c r="G1" s="93"/>
      <c r="H1" s="93"/>
      <c r="I1" s="93"/>
      <c r="J1" s="93"/>
      <c r="K1" s="93"/>
      <c r="L1" s="94"/>
      <c r="M1" s="94"/>
      <c r="N1" s="95"/>
    </row>
    <row r="2" spans="1:26" x14ac:dyDescent="0.2">
      <c r="A2" s="96"/>
      <c r="N2" s="97"/>
    </row>
    <row r="3" spans="1:26" ht="36.75" customHeight="1" x14ac:dyDescent="0.2">
      <c r="A3" s="98" t="s">
        <v>2</v>
      </c>
      <c r="B3" s="203" t="s">
        <v>86</v>
      </c>
      <c r="C3" s="204"/>
      <c r="D3" s="204"/>
      <c r="E3" s="205"/>
      <c r="F3" s="99"/>
      <c r="G3" s="99"/>
      <c r="H3" s="99"/>
      <c r="I3" s="99"/>
      <c r="J3" s="99"/>
      <c r="K3" s="99"/>
      <c r="N3" s="97"/>
    </row>
    <row r="4" spans="1:26" x14ac:dyDescent="0.2">
      <c r="A4" s="96"/>
      <c r="N4" s="97"/>
    </row>
    <row r="5" spans="1:26" ht="36" customHeight="1" x14ac:dyDescent="0.2">
      <c r="A5" s="100" t="s">
        <v>3</v>
      </c>
      <c r="B5" s="101" t="s">
        <v>4</v>
      </c>
      <c r="C5" s="13">
        <v>44239</v>
      </c>
      <c r="D5" s="12" t="s">
        <v>5</v>
      </c>
      <c r="E5" s="14">
        <v>44266</v>
      </c>
      <c r="F5" s="99"/>
      <c r="G5" s="102"/>
      <c r="H5" s="103"/>
      <c r="I5" s="103"/>
      <c r="J5" s="103"/>
      <c r="K5" s="103"/>
      <c r="N5" s="97"/>
    </row>
    <row r="6" spans="1:26" x14ac:dyDescent="0.2">
      <c r="A6" s="96"/>
      <c r="N6" s="97"/>
    </row>
    <row r="7" spans="1:26" x14ac:dyDescent="0.2">
      <c r="A7" s="96"/>
      <c r="N7" s="97"/>
    </row>
    <row r="8" spans="1:26" x14ac:dyDescent="0.2">
      <c r="A8" s="75" t="s">
        <v>6</v>
      </c>
      <c r="B8" s="53" t="s">
        <v>7</v>
      </c>
      <c r="C8" s="53" t="s">
        <v>8</v>
      </c>
      <c r="D8" s="53" t="s">
        <v>7</v>
      </c>
      <c r="E8" s="53" t="s">
        <v>9</v>
      </c>
      <c r="F8" s="53" t="s">
        <v>10</v>
      </c>
      <c r="G8" s="206" t="s">
        <v>11</v>
      </c>
      <c r="H8" s="207"/>
      <c r="I8" s="207"/>
      <c r="J8" s="208"/>
      <c r="K8" s="75" t="s">
        <v>12</v>
      </c>
      <c r="L8" s="53" t="s">
        <v>13</v>
      </c>
      <c r="M8" s="54" t="s">
        <v>14</v>
      </c>
      <c r="N8" s="54" t="s">
        <v>15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x14ac:dyDescent="0.2">
      <c r="A9" s="56" t="s">
        <v>16</v>
      </c>
      <c r="B9" s="55" t="s">
        <v>17</v>
      </c>
      <c r="C9" s="55" t="s">
        <v>18</v>
      </c>
      <c r="D9" s="55" t="s">
        <v>18</v>
      </c>
      <c r="E9" s="55" t="s">
        <v>19</v>
      </c>
      <c r="F9" s="55" t="s">
        <v>18</v>
      </c>
      <c r="G9" s="209"/>
      <c r="H9" s="210"/>
      <c r="I9" s="210"/>
      <c r="J9" s="211"/>
      <c r="K9" s="56" t="s">
        <v>20</v>
      </c>
      <c r="L9" s="55" t="s">
        <v>21</v>
      </c>
      <c r="M9" s="57"/>
      <c r="N9" s="58" t="s">
        <v>22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x14ac:dyDescent="0.2">
      <c r="A10" s="104" t="s">
        <v>23</v>
      </c>
      <c r="B10" s="59" t="s">
        <v>24</v>
      </c>
      <c r="C10" s="59" t="s">
        <v>25</v>
      </c>
      <c r="D10" s="59" t="s">
        <v>25</v>
      </c>
      <c r="E10" s="59" t="s">
        <v>25</v>
      </c>
      <c r="F10" s="59" t="s">
        <v>25</v>
      </c>
      <c r="G10" s="60" t="s">
        <v>26</v>
      </c>
      <c r="H10" s="60" t="s">
        <v>27</v>
      </c>
      <c r="I10" s="60" t="s">
        <v>28</v>
      </c>
      <c r="J10" s="60"/>
      <c r="K10" s="61" t="s">
        <v>29</v>
      </c>
      <c r="L10" s="62"/>
      <c r="M10" s="63"/>
      <c r="N10" s="64"/>
    </row>
    <row r="11" spans="1:26" ht="0.75" customHeight="1" x14ac:dyDescent="0.2">
      <c r="A11" s="105"/>
      <c r="B11" s="59"/>
      <c r="C11" s="59"/>
      <c r="D11" s="59"/>
      <c r="E11" s="59"/>
      <c r="F11" s="59"/>
      <c r="G11" s="60"/>
      <c r="H11" s="60"/>
      <c r="I11" s="60"/>
      <c r="J11" s="60"/>
      <c r="K11" s="60"/>
      <c r="L11" s="62"/>
      <c r="M11" s="63"/>
      <c r="N11" s="63"/>
    </row>
    <row r="12" spans="1:26" ht="0.75" customHeight="1" x14ac:dyDescent="0.2">
      <c r="A12" s="105"/>
      <c r="B12" s="59"/>
      <c r="C12" s="59"/>
      <c r="D12" s="59"/>
      <c r="E12" s="59"/>
      <c r="F12" s="59"/>
      <c r="G12" s="60"/>
      <c r="H12" s="60"/>
      <c r="I12" s="60"/>
      <c r="J12" s="60"/>
      <c r="K12" s="60"/>
      <c r="L12" s="62"/>
      <c r="M12" s="63"/>
      <c r="N12" s="63"/>
    </row>
    <row r="13" spans="1:26" ht="20.100000000000001" customHeight="1" x14ac:dyDescent="0.25">
      <c r="A13" s="87">
        <v>44249</v>
      </c>
      <c r="B13" s="106" t="s">
        <v>48</v>
      </c>
      <c r="C13" s="107">
        <v>73.88</v>
      </c>
      <c r="D13" s="108"/>
      <c r="E13" s="109"/>
      <c r="F13" s="110">
        <v>73.88</v>
      </c>
      <c r="G13">
        <v>371</v>
      </c>
      <c r="H13">
        <v>4020</v>
      </c>
      <c r="J13" s="111" t="s">
        <v>35</v>
      </c>
      <c r="K13" s="112" t="s">
        <v>82</v>
      </c>
      <c r="L13" s="113" t="s">
        <v>83</v>
      </c>
      <c r="M13" s="114" t="s">
        <v>84</v>
      </c>
      <c r="N13" s="114" t="s">
        <v>85</v>
      </c>
      <c r="P13" t="e">
        <f>OR(#REF!&lt;100,LEN(#REF!)=2)</f>
        <v>#REF!</v>
      </c>
      <c r="Q13" t="e">
        <f>OR(#REF!&lt;1000,LEN(#REF!)=3)</f>
        <v>#REF!</v>
      </c>
      <c r="R13" t="e">
        <f>IF(#REF!&lt;1000,TRUE)</f>
        <v>#REF!</v>
      </c>
      <c r="S13" t="e">
        <f>OR(#REF!&lt;100000,LEN(#REF!)=5)</f>
        <v>#REF!</v>
      </c>
    </row>
    <row r="14" spans="1:26" ht="20.100000000000001" customHeight="1" thickBot="1" x14ac:dyDescent="0.25">
      <c r="A14" s="212" t="s">
        <v>40</v>
      </c>
      <c r="B14" s="213"/>
      <c r="C14" s="115">
        <f>SUM(C13:C13)</f>
        <v>73.88</v>
      </c>
      <c r="D14" s="115">
        <f>SUM(D13:D13)</f>
        <v>0</v>
      </c>
      <c r="E14" s="115"/>
      <c r="F14" s="115">
        <f>SUM(F13:F13)</f>
        <v>73.88</v>
      </c>
      <c r="G14" s="116"/>
      <c r="H14" s="116"/>
      <c r="I14" s="116"/>
      <c r="J14" s="117"/>
      <c r="K14" s="117"/>
      <c r="L14" s="118"/>
      <c r="M14" s="119"/>
      <c r="N14" s="120"/>
    </row>
    <row r="16" spans="1:26" x14ac:dyDescent="0.2">
      <c r="B16" s="206" t="s">
        <v>41</v>
      </c>
      <c r="C16" s="208"/>
    </row>
    <row r="17" spans="2:3" x14ac:dyDescent="0.2">
      <c r="B17" s="121" t="s">
        <v>42</v>
      </c>
      <c r="C17" s="122" t="s">
        <v>43</v>
      </c>
    </row>
    <row r="18" spans="2:3" x14ac:dyDescent="0.2">
      <c r="B18" s="121" t="s">
        <v>30</v>
      </c>
      <c r="C18" s="122" t="s">
        <v>44</v>
      </c>
    </row>
    <row r="19" spans="2:3" x14ac:dyDescent="0.2">
      <c r="B19" s="121" t="s">
        <v>35</v>
      </c>
      <c r="C19" s="122" t="s">
        <v>45</v>
      </c>
    </row>
    <row r="20" spans="2:3" x14ac:dyDescent="0.2">
      <c r="B20" s="63" t="s">
        <v>48</v>
      </c>
      <c r="C20" s="123" t="s">
        <v>49</v>
      </c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3">
    <cfRule type="expression" priority="4" stopIfTrue="1">
      <formula>AND(SUM($P13:$T13)&gt;0,NOT(ISBLANK(J13)))</formula>
    </cfRule>
    <cfRule type="expression" dxfId="136" priority="5" stopIfTrue="1">
      <formula>SUM($P13:$T13)&gt;0</formula>
    </cfRule>
  </conditionalFormatting>
  <conditionalFormatting sqref="B3:E3">
    <cfRule type="expression" dxfId="135" priority="6" stopIfTrue="1">
      <formula>ISBLANK(B3)</formula>
    </cfRule>
  </conditionalFormatting>
  <conditionalFormatting sqref="B13">
    <cfRule type="expression" dxfId="134" priority="8" stopIfTrue="1">
      <formula>AND(NOT(ISBLANK(C13)),ISBLANK(B13))</formula>
    </cfRule>
  </conditionalFormatting>
  <conditionalFormatting sqref="C5">
    <cfRule type="expression" dxfId="133" priority="2" stopIfTrue="1">
      <formula>ISBLANK(C5)</formula>
    </cfRule>
  </conditionalFormatting>
  <conditionalFormatting sqref="E13">
    <cfRule type="expression" dxfId="132" priority="123" stopIfTrue="1">
      <formula>AND(NOT(ISBLANK(#REF!)),ISBLANK(E13),#REF!="S")</formula>
    </cfRule>
  </conditionalFormatting>
  <conditionalFormatting sqref="B1:E1">
    <cfRule type="expression" dxfId="131" priority="1" stopIfTrue="1">
      <formula>ISBLANK(B1)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3">
      <formula1>$B$17:$B$20</formula1>
    </dataValidation>
  </dataValidations>
  <pageMargins left="0.37" right="0.31" top="0.68" bottom="0.68" header="0.34" footer="0.25"/>
  <pageSetup paperSize="9" scale="53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6.57031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168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24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8" t="s">
        <v>26</v>
      </c>
      <c r="H10" s="78" t="s">
        <v>27</v>
      </c>
      <c r="I10" s="78" t="s">
        <v>28</v>
      </c>
      <c r="J10" s="78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8"/>
      <c r="H11" s="78"/>
      <c r="I11" s="78"/>
      <c r="J11" s="78"/>
      <c r="K11" s="78"/>
      <c r="L11" s="29"/>
      <c r="M11" s="30"/>
      <c r="N11" s="30"/>
    </row>
    <row r="12" spans="1:26" ht="20.100000000000001" customHeight="1" x14ac:dyDescent="0.25">
      <c r="A12" s="86">
        <v>44259</v>
      </c>
      <c r="B12" s="42" t="s">
        <v>35</v>
      </c>
      <c r="C12" s="35">
        <v>-150</v>
      </c>
      <c r="D12" s="36">
        <f t="shared" ref="D12:D13" si="0">IF(B12="S",IF(ISBLANK(E12),ROUND(C12*0.2/1.2,2),E12),"")</f>
        <v>-25</v>
      </c>
      <c r="E12" s="35"/>
      <c r="F12" s="37">
        <f t="shared" ref="F12:F14" si="1">C12-D12</f>
        <v>-125</v>
      </c>
      <c r="G12" s="38">
        <v>516</v>
      </c>
      <c r="H12" s="38">
        <v>2216</v>
      </c>
      <c r="I12" s="125"/>
      <c r="J12" s="126" t="s">
        <v>70</v>
      </c>
      <c r="K12" s="126" t="s">
        <v>96</v>
      </c>
      <c r="L12" s="85" t="s">
        <v>97</v>
      </c>
      <c r="M12" s="85" t="s">
        <v>98</v>
      </c>
      <c r="N12" s="85" t="s">
        <v>99</v>
      </c>
      <c r="P12" s="5" t="b">
        <f t="shared" ref="P12:P13" si="2">OR(G12&lt;100,LEN(G12)=2)</f>
        <v>0</v>
      </c>
      <c r="Q12" s="5" t="b">
        <f t="shared" ref="Q12:Q13" si="3">OR(H12&lt;1000,LEN(H12)=3)</f>
        <v>0</v>
      </c>
      <c r="R12" s="5" t="b">
        <f t="shared" ref="R12:R13" si="4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86">
        <v>44259</v>
      </c>
      <c r="B13" s="42" t="s">
        <v>35</v>
      </c>
      <c r="C13" s="35">
        <v>228</v>
      </c>
      <c r="D13" s="36">
        <f t="shared" si="0"/>
        <v>38</v>
      </c>
      <c r="E13" s="35"/>
      <c r="F13" s="37">
        <f t="shared" si="1"/>
        <v>190</v>
      </c>
      <c r="G13" s="38">
        <v>516</v>
      </c>
      <c r="H13" s="38">
        <v>2216</v>
      </c>
      <c r="I13" s="125"/>
      <c r="J13" s="126" t="s">
        <v>35</v>
      </c>
      <c r="K13" s="126" t="s">
        <v>96</v>
      </c>
      <c r="L13" s="85" t="s">
        <v>97</v>
      </c>
      <c r="M13" s="85" t="s">
        <v>98</v>
      </c>
      <c r="N13" s="85" t="s">
        <v>99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20.100000000000001" customHeight="1" thickBot="1" x14ac:dyDescent="0.25">
      <c r="A14" s="198" t="s">
        <v>40</v>
      </c>
      <c r="B14" s="199"/>
      <c r="C14" s="43">
        <f>SUM(C12:C13)</f>
        <v>78</v>
      </c>
      <c r="D14" s="43">
        <f>SUM(D12:D13)</f>
        <v>13</v>
      </c>
      <c r="E14" s="43"/>
      <c r="F14" s="127">
        <f t="shared" si="1"/>
        <v>65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94" t="s">
        <v>41</v>
      </c>
      <c r="C16" s="200"/>
    </row>
    <row r="17" spans="2:11" x14ac:dyDescent="0.2">
      <c r="B17" s="49" t="s">
        <v>42</v>
      </c>
      <c r="C17" s="50" t="s">
        <v>43</v>
      </c>
    </row>
    <row r="18" spans="2:11" x14ac:dyDescent="0.2">
      <c r="B18" s="49" t="s">
        <v>30</v>
      </c>
      <c r="C18" s="50" t="s">
        <v>44</v>
      </c>
      <c r="I18" s="128"/>
      <c r="K18" s="77"/>
    </row>
    <row r="19" spans="2:11" x14ac:dyDescent="0.2">
      <c r="B19" s="49" t="s">
        <v>35</v>
      </c>
      <c r="C19" s="50" t="s">
        <v>45</v>
      </c>
      <c r="I19" s="128"/>
      <c r="K19" s="77"/>
    </row>
    <row r="20" spans="2:11" x14ac:dyDescent="0.2">
      <c r="B20" s="30" t="s">
        <v>48</v>
      </c>
      <c r="C20" s="51" t="s">
        <v>49</v>
      </c>
      <c r="I20" s="128"/>
      <c r="K20" s="77"/>
    </row>
    <row r="21" spans="2:11" x14ac:dyDescent="0.2">
      <c r="I21" s="128"/>
      <c r="K21" s="77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">
    <cfRule type="expression" priority="102" stopIfTrue="1">
      <formula>AND(SUM($P12:$T12)&gt;0,NOT(ISBLANK(J12)))</formula>
    </cfRule>
    <cfRule type="expression" dxfId="109" priority="103" stopIfTrue="1">
      <formula>SUM($P12:$T12)&gt;0</formula>
    </cfRule>
  </conditionalFormatting>
  <conditionalFormatting sqref="B1:E1 B3:E3 C12">
    <cfRule type="expression" dxfId="108" priority="104" stopIfTrue="1">
      <formula>ISBLANK(B1)</formula>
    </cfRule>
  </conditionalFormatting>
  <conditionalFormatting sqref="B12">
    <cfRule type="expression" dxfId="107" priority="106" stopIfTrue="1">
      <formula>AND(NOT(ISBLANK(C12)),ISBLANK(B12))</formula>
    </cfRule>
  </conditionalFormatting>
  <conditionalFormatting sqref="A12">
    <cfRule type="expression" dxfId="106" priority="107" stopIfTrue="1">
      <formula>AND(NOT(ISBLANK(C12)),ISBLANK(A12))</formula>
    </cfRule>
  </conditionalFormatting>
  <conditionalFormatting sqref="C13">
    <cfRule type="expression" dxfId="105" priority="98" stopIfTrue="1">
      <formula>ISBLANK(C13)</formula>
    </cfRule>
  </conditionalFormatting>
  <conditionalFormatting sqref="B13">
    <cfRule type="expression" dxfId="104" priority="99" stopIfTrue="1">
      <formula>AND(NOT(ISBLANK(C13)),ISBLANK(B13))</formula>
    </cfRule>
  </conditionalFormatting>
  <conditionalFormatting sqref="A13">
    <cfRule type="expression" dxfId="103" priority="100" stopIfTrue="1">
      <formula>AND(NOT(ISBLANK(C13)),ISBLANK(A13))</formula>
    </cfRule>
  </conditionalFormatting>
  <conditionalFormatting sqref="E12:E13">
    <cfRule type="expression" dxfId="102" priority="101" stopIfTrue="1">
      <formula>AND(NOT(ISBLANK(C12)),ISBLANK(E12),B12="S")</formula>
    </cfRule>
  </conditionalFormatting>
  <conditionalFormatting sqref="J13">
    <cfRule type="expression" priority="96" stopIfTrue="1">
      <formula>AND(SUM($P13:$T13)&gt;0,NOT(ISBLANK(J13)))</formula>
    </cfRule>
    <cfRule type="expression" dxfId="101" priority="97" stopIfTrue="1">
      <formula>SUM($P13:$T13)&gt;0</formula>
    </cfRule>
  </conditionalFormatting>
  <conditionalFormatting sqref="K12">
    <cfRule type="expression" priority="84" stopIfTrue="1">
      <formula>AND(SUM($P12:$T12)&gt;0,NOT(ISBLANK(K12)))</formula>
    </cfRule>
    <cfRule type="expression" dxfId="100" priority="85" stopIfTrue="1">
      <formula>SUM($P12:$T12)&gt;0</formula>
    </cfRule>
  </conditionalFormatting>
  <conditionalFormatting sqref="N12">
    <cfRule type="expression" dxfId="99" priority="86" stopIfTrue="1">
      <formula>AND(NOT(ISBLANK($C12)),ISBLANK(N12))</formula>
    </cfRule>
  </conditionalFormatting>
  <conditionalFormatting sqref="M12">
    <cfRule type="expression" dxfId="98" priority="83" stopIfTrue="1">
      <formula>AND(NOT(ISBLANK($C12)),ISBLANK(M12))</formula>
    </cfRule>
  </conditionalFormatting>
  <conditionalFormatting sqref="K13">
    <cfRule type="expression" priority="80" stopIfTrue="1">
      <formula>AND(SUM($P13:$T13)&gt;0,NOT(ISBLANK(K13)))</formula>
    </cfRule>
    <cfRule type="expression" dxfId="97" priority="81" stopIfTrue="1">
      <formula>SUM($P13:$T13)&gt;0</formula>
    </cfRule>
  </conditionalFormatting>
  <conditionalFormatting sqref="N13">
    <cfRule type="expression" dxfId="96" priority="82" stopIfTrue="1">
      <formula>AND(NOT(ISBLANK($C13)),ISBLANK(N13))</formula>
    </cfRule>
  </conditionalFormatting>
  <conditionalFormatting sqref="M13">
    <cfRule type="expression" dxfId="95" priority="79" stopIfTrue="1">
      <formula>AND(NOT(ISBLANK($C13)),ISBLANK(M13))</formula>
    </cfRule>
  </conditionalFormatting>
  <conditionalFormatting sqref="L13">
    <cfRule type="expression" dxfId="94" priority="3" stopIfTrue="1">
      <formula>AND(NOT(ISBLANK($C13)),ISBLANK(L13))</formula>
    </cfRule>
  </conditionalFormatting>
  <conditionalFormatting sqref="L12">
    <cfRule type="expression" dxfId="93" priority="2" stopIfTrue="1">
      <formula>AND(NOT(ISBLANK($C12)),ISBLANK(L12))</formula>
    </cfRule>
  </conditionalFormatting>
  <conditionalFormatting sqref="C5">
    <cfRule type="expression" dxfId="92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80" zoomScaleNormal="80" workbookViewId="0">
      <selection activeCell="A17" sqref="A17:XFD2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157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24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6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6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8" t="s">
        <v>26</v>
      </c>
      <c r="H10" s="78" t="s">
        <v>27</v>
      </c>
      <c r="I10" s="78" t="s">
        <v>28</v>
      </c>
      <c r="J10" s="78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8"/>
      <c r="H11" s="78"/>
      <c r="I11" s="78"/>
      <c r="J11" s="78"/>
      <c r="K11" s="78"/>
      <c r="L11" s="29"/>
      <c r="M11" s="30"/>
      <c r="N11" s="30"/>
    </row>
    <row r="12" spans="1:26" ht="15.75" x14ac:dyDescent="0.25">
      <c r="A12" s="86">
        <v>44239</v>
      </c>
      <c r="B12" s="42" t="s">
        <v>35</v>
      </c>
      <c r="C12" s="35">
        <v>130</v>
      </c>
      <c r="D12" s="36">
        <f t="shared" ref="D12:D14" si="0">IF(B12="S",IF(ISBLANK(E12),ROUND(C12*0.2/1.2,2),E12),"")</f>
        <v>21.67</v>
      </c>
      <c r="E12" s="35"/>
      <c r="F12" s="37">
        <f t="shared" ref="F12:F17" si="1">C12-D12</f>
        <v>108.33</v>
      </c>
      <c r="G12" s="38">
        <v>517</v>
      </c>
      <c r="H12" s="38">
        <v>4001</v>
      </c>
      <c r="I12" s="125"/>
      <c r="J12" s="126" t="s">
        <v>70</v>
      </c>
      <c r="K12" s="126" t="s">
        <v>96</v>
      </c>
      <c r="L12" s="85" t="s">
        <v>142</v>
      </c>
      <c r="M12" s="85" t="s">
        <v>143</v>
      </c>
      <c r="N12" s="84" t="s">
        <v>144</v>
      </c>
      <c r="P12" s="5" t="b">
        <f t="shared" ref="P12:P13" si="2">OR(G12&lt;100,LEN(G12)=2)</f>
        <v>0</v>
      </c>
      <c r="Q12" s="5" t="b">
        <f t="shared" ref="Q12:Q13" si="3">OR(H12&lt;1000,LEN(H12)=3)</f>
        <v>0</v>
      </c>
      <c r="R12" s="5" t="b">
        <f t="shared" ref="R12:R13" si="4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86">
        <v>44259</v>
      </c>
      <c r="B13" s="42" t="s">
        <v>42</v>
      </c>
      <c r="C13" s="35">
        <v>103</v>
      </c>
      <c r="D13" s="36">
        <v>0</v>
      </c>
      <c r="E13" s="35"/>
      <c r="F13" s="37">
        <f t="shared" si="1"/>
        <v>103</v>
      </c>
      <c r="G13" s="38" t="s">
        <v>145</v>
      </c>
      <c r="H13" s="38">
        <v>9802</v>
      </c>
      <c r="I13" s="125" t="s">
        <v>146</v>
      </c>
      <c r="J13" s="126" t="s">
        <v>35</v>
      </c>
      <c r="K13" s="126" t="s">
        <v>96</v>
      </c>
      <c r="L13" s="85" t="s">
        <v>147</v>
      </c>
      <c r="M13" s="85" t="s">
        <v>148</v>
      </c>
      <c r="N13" s="85" t="s">
        <v>149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20.100000000000001" customHeight="1" x14ac:dyDescent="0.25">
      <c r="A14" s="86">
        <v>44259</v>
      </c>
      <c r="B14" s="42" t="s">
        <v>30</v>
      </c>
      <c r="C14" s="35">
        <v>189.99</v>
      </c>
      <c r="D14" s="36" t="str">
        <f t="shared" si="0"/>
        <v/>
      </c>
      <c r="E14" s="35"/>
      <c r="F14" s="37">
        <v>189.99</v>
      </c>
      <c r="G14" s="38" t="s">
        <v>150</v>
      </c>
      <c r="H14" s="38">
        <v>9802</v>
      </c>
      <c r="I14" s="125" t="s">
        <v>146</v>
      </c>
      <c r="J14" s="126" t="s">
        <v>35</v>
      </c>
      <c r="K14" s="126" t="s">
        <v>96</v>
      </c>
      <c r="L14" s="85" t="s">
        <v>151</v>
      </c>
      <c r="M14" s="85" t="s">
        <v>152</v>
      </c>
      <c r="N14" s="85" t="s">
        <v>131</v>
      </c>
    </row>
    <row r="15" spans="1:26" ht="20.100000000000001" customHeight="1" x14ac:dyDescent="0.25">
      <c r="A15" s="86">
        <v>44259</v>
      </c>
      <c r="B15" s="42" t="s">
        <v>30</v>
      </c>
      <c r="C15" s="35">
        <v>99</v>
      </c>
      <c r="D15" s="36">
        <v>0</v>
      </c>
      <c r="E15" s="35"/>
      <c r="F15" s="37">
        <f t="shared" si="1"/>
        <v>99</v>
      </c>
      <c r="G15" s="38">
        <v>512</v>
      </c>
      <c r="H15" s="38">
        <v>3001</v>
      </c>
      <c r="I15" s="125"/>
      <c r="J15" s="126" t="s">
        <v>70</v>
      </c>
      <c r="K15" s="126" t="s">
        <v>96</v>
      </c>
      <c r="L15" s="85" t="s">
        <v>153</v>
      </c>
      <c r="M15" s="85" t="s">
        <v>154</v>
      </c>
      <c r="N15" s="85" t="s">
        <v>155</v>
      </c>
    </row>
    <row r="16" spans="1:26" ht="20.100000000000001" customHeight="1" x14ac:dyDescent="0.25">
      <c r="A16" s="86">
        <v>44259</v>
      </c>
      <c r="B16" s="42" t="s">
        <v>30</v>
      </c>
      <c r="C16" s="35">
        <v>99</v>
      </c>
      <c r="D16" s="36">
        <v>0</v>
      </c>
      <c r="E16" s="35"/>
      <c r="F16" s="37">
        <f t="shared" si="1"/>
        <v>99</v>
      </c>
      <c r="G16" s="38">
        <v>510</v>
      </c>
      <c r="H16" s="38">
        <v>3001</v>
      </c>
      <c r="I16" s="125"/>
      <c r="J16" s="126" t="s">
        <v>70</v>
      </c>
      <c r="K16" s="126" t="s">
        <v>96</v>
      </c>
      <c r="L16" s="85" t="s">
        <v>156</v>
      </c>
      <c r="M16" s="85" t="s">
        <v>154</v>
      </c>
      <c r="N16" s="85" t="s">
        <v>155</v>
      </c>
    </row>
    <row r="17" spans="1:14" ht="20.100000000000001" customHeight="1" thickBot="1" x14ac:dyDescent="0.25">
      <c r="A17" s="198" t="s">
        <v>40</v>
      </c>
      <c r="B17" s="199"/>
      <c r="C17" s="43">
        <f>SUM(C12:C16)</f>
        <v>620.99</v>
      </c>
      <c r="D17" s="43">
        <f>SUM(D12:D16)</f>
        <v>21.67</v>
      </c>
      <c r="E17" s="43"/>
      <c r="F17" s="127">
        <f t="shared" si="1"/>
        <v>599.32000000000005</v>
      </c>
      <c r="G17" s="44"/>
      <c r="H17" s="44"/>
      <c r="I17" s="44"/>
      <c r="J17" s="45"/>
      <c r="K17" s="45"/>
      <c r="L17" s="46"/>
      <c r="M17" s="47"/>
      <c r="N17" s="48"/>
    </row>
    <row r="19" spans="1:14" x14ac:dyDescent="0.2">
      <c r="B19" s="194" t="s">
        <v>41</v>
      </c>
      <c r="C19" s="200"/>
    </row>
    <row r="20" spans="1:14" x14ac:dyDescent="0.2">
      <c r="B20" s="49" t="s">
        <v>42</v>
      </c>
      <c r="C20" s="50" t="s">
        <v>43</v>
      </c>
    </row>
    <row r="21" spans="1:14" x14ac:dyDescent="0.2">
      <c r="B21" s="49" t="s">
        <v>30</v>
      </c>
      <c r="C21" s="50" t="s">
        <v>44</v>
      </c>
      <c r="I21" s="128"/>
      <c r="K21" s="77"/>
    </row>
    <row r="22" spans="1:14" x14ac:dyDescent="0.2">
      <c r="B22" s="49" t="s">
        <v>35</v>
      </c>
      <c r="C22" s="50" t="s">
        <v>45</v>
      </c>
      <c r="I22" s="128"/>
      <c r="K22" s="77"/>
    </row>
    <row r="23" spans="1:14" x14ac:dyDescent="0.2">
      <c r="B23" s="30" t="s">
        <v>48</v>
      </c>
      <c r="C23" s="51" t="s">
        <v>49</v>
      </c>
      <c r="I23" s="128"/>
      <c r="K23" s="77"/>
    </row>
    <row r="24" spans="1:14" x14ac:dyDescent="0.2">
      <c r="I24" s="128"/>
      <c r="K24" s="77"/>
    </row>
  </sheetData>
  <mergeCells count="6">
    <mergeCell ref="B1:E1"/>
    <mergeCell ref="B3:E3"/>
    <mergeCell ref="G8:J8"/>
    <mergeCell ref="G9:J9"/>
    <mergeCell ref="A17:B17"/>
    <mergeCell ref="B19:C19"/>
  </mergeCells>
  <conditionalFormatting sqref="J12">
    <cfRule type="expression" priority="102" stopIfTrue="1">
      <formula>AND(SUM($P12:$T12)&gt;0,NOT(ISBLANK(J12)))</formula>
    </cfRule>
    <cfRule type="expression" dxfId="34" priority="103" stopIfTrue="1">
      <formula>SUM($P12:$T12)&gt;0</formula>
    </cfRule>
  </conditionalFormatting>
  <conditionalFormatting sqref="B1:E1 B3:E3 C12 C14">
    <cfRule type="expression" dxfId="33" priority="104" stopIfTrue="1">
      <formula>ISBLANK(B1)</formula>
    </cfRule>
  </conditionalFormatting>
  <conditionalFormatting sqref="B12">
    <cfRule type="expression" dxfId="32" priority="106" stopIfTrue="1">
      <formula>AND(NOT(ISBLANK(C12)),ISBLANK(B12))</formula>
    </cfRule>
  </conditionalFormatting>
  <conditionalFormatting sqref="A12 A14">
    <cfRule type="expression" dxfId="31" priority="107" stopIfTrue="1">
      <formula>AND(NOT(ISBLANK(C12)),ISBLANK(A12))</formula>
    </cfRule>
  </conditionalFormatting>
  <conditionalFormatting sqref="E14:E16">
    <cfRule type="expression" dxfId="30" priority="108" stopIfTrue="1">
      <formula>AND(NOT(ISBLANK(C14)),ISBLANK(E14),B14="S")</formula>
    </cfRule>
  </conditionalFormatting>
  <conditionalFormatting sqref="C13">
    <cfRule type="expression" dxfId="29" priority="98" stopIfTrue="1">
      <formula>ISBLANK(C13)</formula>
    </cfRule>
  </conditionalFormatting>
  <conditionalFormatting sqref="B13">
    <cfRule type="expression" dxfId="28" priority="99" stopIfTrue="1">
      <formula>AND(NOT(ISBLANK(C13)),ISBLANK(B13))</formula>
    </cfRule>
  </conditionalFormatting>
  <conditionalFormatting sqref="A13">
    <cfRule type="expression" dxfId="27" priority="100" stopIfTrue="1">
      <formula>AND(NOT(ISBLANK(C13)),ISBLANK(A13))</formula>
    </cfRule>
  </conditionalFormatting>
  <conditionalFormatting sqref="E12:E13">
    <cfRule type="expression" dxfId="26" priority="101" stopIfTrue="1">
      <formula>AND(NOT(ISBLANK(C12)),ISBLANK(E12),B12="S")</formula>
    </cfRule>
  </conditionalFormatting>
  <conditionalFormatting sqref="J13:J16">
    <cfRule type="expression" priority="96" stopIfTrue="1">
      <formula>AND(SUM($P13:$T13)&gt;0,NOT(ISBLANK(J13)))</formula>
    </cfRule>
    <cfRule type="expression" dxfId="25" priority="97" stopIfTrue="1">
      <formula>SUM($P13:$T13)&gt;0</formula>
    </cfRule>
  </conditionalFormatting>
  <conditionalFormatting sqref="K12">
    <cfRule type="expression" priority="84" stopIfTrue="1">
      <formula>AND(SUM($P12:$T12)&gt;0,NOT(ISBLANK(K12)))</formula>
    </cfRule>
    <cfRule type="expression" dxfId="24" priority="85" stopIfTrue="1">
      <formula>SUM($P12:$T12)&gt;0</formula>
    </cfRule>
  </conditionalFormatting>
  <conditionalFormatting sqref="N12">
    <cfRule type="expression" dxfId="23" priority="86" stopIfTrue="1">
      <formula>AND(NOT(ISBLANK($C12)),ISBLANK(N12))</formula>
    </cfRule>
  </conditionalFormatting>
  <conditionalFormatting sqref="M12">
    <cfRule type="expression" dxfId="22" priority="83" stopIfTrue="1">
      <formula>AND(NOT(ISBLANK($C12)),ISBLANK(M12))</formula>
    </cfRule>
  </conditionalFormatting>
  <conditionalFormatting sqref="L12">
    <cfRule type="expression" dxfId="21" priority="82" stopIfTrue="1">
      <formula>AND(NOT(ISBLANK($C12)),ISBLANK(L12))</formula>
    </cfRule>
  </conditionalFormatting>
  <conditionalFormatting sqref="K13">
    <cfRule type="expression" priority="79" stopIfTrue="1">
      <formula>AND(SUM($P13:$T13)&gt;0,NOT(ISBLANK(K13)))</formula>
    </cfRule>
    <cfRule type="expression" dxfId="20" priority="80" stopIfTrue="1">
      <formula>SUM($P13:$T13)&gt;0</formula>
    </cfRule>
  </conditionalFormatting>
  <conditionalFormatting sqref="N13">
    <cfRule type="expression" dxfId="19" priority="81" stopIfTrue="1">
      <formula>AND(NOT(ISBLANK($C13)),ISBLANK(N13))</formula>
    </cfRule>
  </conditionalFormatting>
  <conditionalFormatting sqref="M13">
    <cfRule type="expression" dxfId="18" priority="78" stopIfTrue="1">
      <formula>AND(NOT(ISBLANK($C13)),ISBLANK(M13))</formula>
    </cfRule>
  </conditionalFormatting>
  <conditionalFormatting sqref="L13">
    <cfRule type="expression" dxfId="17" priority="77" stopIfTrue="1">
      <formula>AND(NOT(ISBLANK($C13)),ISBLANK(L13))</formula>
    </cfRule>
  </conditionalFormatting>
  <conditionalFormatting sqref="K14">
    <cfRule type="expression" priority="74" stopIfTrue="1">
      <formula>AND(SUM($P14:$T14)&gt;0,NOT(ISBLANK(K14)))</formula>
    </cfRule>
    <cfRule type="expression" dxfId="16" priority="75" stopIfTrue="1">
      <formula>SUM($P14:$T14)&gt;0</formula>
    </cfRule>
  </conditionalFormatting>
  <conditionalFormatting sqref="N14">
    <cfRule type="expression" dxfId="15" priority="76" stopIfTrue="1">
      <formula>AND(NOT(ISBLANK($C14)),ISBLANK(N14))</formula>
    </cfRule>
  </conditionalFormatting>
  <conditionalFormatting sqref="M14">
    <cfRule type="expression" dxfId="14" priority="73" stopIfTrue="1">
      <formula>AND(NOT(ISBLANK($C14)),ISBLANK(M14))</formula>
    </cfRule>
  </conditionalFormatting>
  <conditionalFormatting sqref="L14">
    <cfRule type="expression" dxfId="13" priority="72" stopIfTrue="1">
      <formula>AND(NOT(ISBLANK($C14)),ISBLANK(L14))</formula>
    </cfRule>
  </conditionalFormatting>
  <conditionalFormatting sqref="A15:A16">
    <cfRule type="expression" dxfId="12" priority="71" stopIfTrue="1">
      <formula>AND(NOT(ISBLANK(C15)),ISBLANK(A15))</formula>
    </cfRule>
  </conditionalFormatting>
  <conditionalFormatting sqref="C15:C16">
    <cfRule type="expression" dxfId="11" priority="70" stopIfTrue="1">
      <formula>ISBLANK(C15)</formula>
    </cfRule>
  </conditionalFormatting>
  <conditionalFormatting sqref="K15:K16">
    <cfRule type="expression" priority="68" stopIfTrue="1">
      <formula>AND(SUM($P15:$T15)&gt;0,NOT(ISBLANK(K15)))</formula>
    </cfRule>
    <cfRule type="expression" dxfId="10" priority="69" stopIfTrue="1">
      <formula>SUM($P15:$T15)&gt;0</formula>
    </cfRule>
  </conditionalFormatting>
  <conditionalFormatting sqref="M15:M16">
    <cfRule type="expression" dxfId="9" priority="67" stopIfTrue="1">
      <formula>AND(NOT(ISBLANK($C15)),ISBLANK(M15))</formula>
    </cfRule>
  </conditionalFormatting>
  <conditionalFormatting sqref="L15:L16">
    <cfRule type="expression" dxfId="8" priority="66" stopIfTrue="1">
      <formula>AND(NOT(ISBLANK($C15)),ISBLANK(L15))</formula>
    </cfRule>
  </conditionalFormatting>
  <conditionalFormatting sqref="N15">
    <cfRule type="expression" dxfId="7" priority="65" stopIfTrue="1">
      <formula>AND(NOT(ISBLANK($C15)),ISBLANK(N15))</formula>
    </cfRule>
  </conditionalFormatting>
  <conditionalFormatting sqref="N16">
    <cfRule type="expression" dxfId="6" priority="64" stopIfTrue="1">
      <formula>AND(NOT(ISBLANK($C16)),ISBLANK(N16))</formula>
    </cfRule>
  </conditionalFormatting>
  <conditionalFormatting sqref="B15">
    <cfRule type="expression" dxfId="5" priority="5" stopIfTrue="1">
      <formula>AND(NOT(ISBLANK(C15)),ISBLANK(B15))</formula>
    </cfRule>
  </conditionalFormatting>
  <conditionalFormatting sqref="B14">
    <cfRule type="expression" dxfId="4" priority="4" stopIfTrue="1">
      <formula>AND(NOT(ISBLANK(C14)),ISBLANK(B14))</formula>
    </cfRule>
  </conditionalFormatting>
  <conditionalFormatting sqref="B16">
    <cfRule type="expression" dxfId="3" priority="3" stopIfTrue="1">
      <formula>AND(NOT(ISBLANK(C16)),ISBLANK(B16))</formula>
    </cfRule>
  </conditionalFormatting>
  <conditionalFormatting sqref="C5">
    <cfRule type="expression" dxfId="2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6">
      <formula1>$B$20:$B$23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162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6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6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44253</v>
      </c>
      <c r="B12" s="42" t="s">
        <v>30</v>
      </c>
      <c r="C12" s="35">
        <v>270</v>
      </c>
      <c r="D12" s="36" t="str">
        <f>IF(B12="S",IF(ISBLANK(E12),ROUND(C12*0.2/1.2,2),E12),"")</f>
        <v/>
      </c>
      <c r="E12" s="35"/>
      <c r="F12" s="37">
        <v>270</v>
      </c>
      <c r="G12" s="38">
        <v>375</v>
      </c>
      <c r="H12" s="38">
        <v>4310</v>
      </c>
      <c r="I12" s="38"/>
      <c r="J12" s="39" t="s">
        <v>35</v>
      </c>
      <c r="K12" s="39" t="s">
        <v>158</v>
      </c>
      <c r="L12" s="39" t="s">
        <v>159</v>
      </c>
      <c r="M12" s="41" t="s">
        <v>152</v>
      </c>
      <c r="N12" s="41" t="s">
        <v>69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33">
        <v>44253</v>
      </c>
      <c r="B13" s="34" t="s">
        <v>30</v>
      </c>
      <c r="C13" s="35">
        <v>209.99</v>
      </c>
      <c r="D13" s="36" t="str">
        <f>IF(B13="S",IF(ISBLANK(E13),ROUND(C13*0.2/1.2,2),E13),"")</f>
        <v/>
      </c>
      <c r="E13" s="35"/>
      <c r="F13" s="37">
        <v>209.99</v>
      </c>
      <c r="G13" s="38">
        <v>375</v>
      </c>
      <c r="H13" s="38">
        <v>4310</v>
      </c>
      <c r="I13" s="38"/>
      <c r="J13" s="39" t="s">
        <v>35</v>
      </c>
      <c r="K13" s="39" t="s">
        <v>158</v>
      </c>
      <c r="L13" s="39" t="s">
        <v>160</v>
      </c>
      <c r="M13" s="41" t="s">
        <v>152</v>
      </c>
      <c r="N13" s="41" t="s">
        <v>69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33">
        <v>44253</v>
      </c>
      <c r="B14" s="34" t="s">
        <v>30</v>
      </c>
      <c r="C14" s="35">
        <v>12.95</v>
      </c>
      <c r="D14" s="36" t="str">
        <f t="shared" ref="D14" si="3">IF(B14="S",IF(ISBLANK(E14),ROUND(C14*0.2/1.2,2),E14),"")</f>
        <v/>
      </c>
      <c r="E14" s="35"/>
      <c r="F14" s="37">
        <v>12.95</v>
      </c>
      <c r="G14" s="38">
        <v>375</v>
      </c>
      <c r="H14" s="38">
        <v>4310</v>
      </c>
      <c r="I14" s="38"/>
      <c r="J14" s="39" t="s">
        <v>35</v>
      </c>
      <c r="K14" s="39" t="s">
        <v>158</v>
      </c>
      <c r="L14" s="40" t="s">
        <v>161</v>
      </c>
      <c r="M14" s="41" t="s">
        <v>152</v>
      </c>
      <c r="N14" s="41" t="s">
        <v>69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thickBot="1" x14ac:dyDescent="0.25">
      <c r="A15" s="198" t="s">
        <v>40</v>
      </c>
      <c r="B15" s="199"/>
      <c r="C15" s="43">
        <f>SUM(C12:C14)</f>
        <v>492.94</v>
      </c>
      <c r="D15" s="43">
        <f>SUM(D12:D14)</f>
        <v>0</v>
      </c>
      <c r="E15" s="43"/>
      <c r="F15" s="43">
        <f>SUM(F12:F14)</f>
        <v>492.94</v>
      </c>
      <c r="G15" s="44"/>
      <c r="H15" s="44"/>
      <c r="I15" s="44"/>
      <c r="J15" s="45"/>
      <c r="K15" s="45"/>
      <c r="L15" s="46"/>
      <c r="M15" s="47"/>
      <c r="N15" s="48"/>
    </row>
    <row r="17" spans="2:3" x14ac:dyDescent="0.2">
      <c r="B17" s="194" t="s">
        <v>41</v>
      </c>
      <c r="C17" s="200"/>
    </row>
    <row r="18" spans="2:3" x14ac:dyDescent="0.2">
      <c r="B18" s="49" t="s">
        <v>42</v>
      </c>
      <c r="C18" s="50" t="s">
        <v>43</v>
      </c>
    </row>
    <row r="19" spans="2:3" x14ac:dyDescent="0.2">
      <c r="B19" s="49" t="s">
        <v>30</v>
      </c>
      <c r="C19" s="50" t="s">
        <v>44</v>
      </c>
    </row>
    <row r="20" spans="2:3" x14ac:dyDescent="0.2">
      <c r="B20" s="49" t="s">
        <v>35</v>
      </c>
      <c r="C20" s="50" t="s">
        <v>45</v>
      </c>
    </row>
    <row r="21" spans="2:3" x14ac:dyDescent="0.2">
      <c r="B21" s="30" t="s">
        <v>48</v>
      </c>
      <c r="C21" s="51" t="s">
        <v>49</v>
      </c>
    </row>
  </sheetData>
  <mergeCells count="6">
    <mergeCell ref="B1:E1"/>
    <mergeCell ref="B3:E3"/>
    <mergeCell ref="G8:J8"/>
    <mergeCell ref="G9:J9"/>
    <mergeCell ref="A15:B15"/>
    <mergeCell ref="B17:C17"/>
  </mergeCells>
  <conditionalFormatting sqref="J12:K14">
    <cfRule type="expression" priority="7" stopIfTrue="1">
      <formula>AND(SUM($P12:$T12)&gt;0,NOT(ISBLANK(J12)))</formula>
    </cfRule>
    <cfRule type="expression" dxfId="130" priority="8" stopIfTrue="1">
      <formula>SUM($P12:$T12)&gt;0</formula>
    </cfRule>
  </conditionalFormatting>
  <conditionalFormatting sqref="C12:C14 B1:E1 B3:E3">
    <cfRule type="expression" dxfId="129" priority="9" stopIfTrue="1">
      <formula>ISBLANK(B1)</formula>
    </cfRule>
  </conditionalFormatting>
  <conditionalFormatting sqref="M12:N12 L14:N14">
    <cfRule type="expression" dxfId="128" priority="10" stopIfTrue="1">
      <formula>AND(NOT(ISBLANK($C12)),ISBLANK(L12))</formula>
    </cfRule>
  </conditionalFormatting>
  <conditionalFormatting sqref="B12:B14">
    <cfRule type="expression" dxfId="127" priority="11" stopIfTrue="1">
      <formula>AND(NOT(ISBLANK(C12)),ISBLANK(B12))</formula>
    </cfRule>
  </conditionalFormatting>
  <conditionalFormatting sqref="A12:A14">
    <cfRule type="expression" dxfId="126" priority="12" stopIfTrue="1">
      <formula>AND(NOT(ISBLANK(C12)),ISBLANK(A12))</formula>
    </cfRule>
  </conditionalFormatting>
  <conditionalFormatting sqref="E12:E14">
    <cfRule type="expression" dxfId="125" priority="13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124" priority="6" stopIfTrue="1">
      <formula>SUM($P12:$T12)&gt;0</formula>
    </cfRule>
  </conditionalFormatting>
  <conditionalFormatting sqref="L13">
    <cfRule type="expression" priority="3" stopIfTrue="1">
      <formula>AND(SUM($P13:$T13)&gt;0,NOT(ISBLANK(L13)))</formula>
    </cfRule>
    <cfRule type="expression" dxfId="123" priority="4" stopIfTrue="1">
      <formula>SUM($P13:$T13)&gt;0</formula>
    </cfRule>
  </conditionalFormatting>
  <conditionalFormatting sqref="M13">
    <cfRule type="expression" dxfId="122" priority="2" stopIfTrue="1">
      <formula>AND(NOT(ISBLANK($C13)),ISBLANK(M13))</formula>
    </cfRule>
  </conditionalFormatting>
  <conditionalFormatting sqref="N13">
    <cfRule type="expression" dxfId="121" priority="14" stopIfTrue="1">
      <formula>AND(NOT(ISBLANK(#REF!)),ISBLANK(N13))</formula>
    </cfRule>
  </conditionalFormatting>
  <conditionalFormatting sqref="C5">
    <cfRule type="expression" dxfId="120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4">
      <formula1>$B$18:$B$21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zoomScale="90" zoomScaleNormal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1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67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65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44238</v>
      </c>
      <c r="B12" s="34" t="s">
        <v>30</v>
      </c>
      <c r="C12" s="35">
        <v>500</v>
      </c>
      <c r="D12" s="36"/>
      <c r="E12" s="35"/>
      <c r="F12" s="37">
        <v>500</v>
      </c>
      <c r="G12" s="38">
        <v>611</v>
      </c>
      <c r="H12" s="38">
        <v>4200</v>
      </c>
      <c r="I12" s="38">
        <v>61106</v>
      </c>
      <c r="J12" s="39"/>
      <c r="K12" s="67" t="s">
        <v>31</v>
      </c>
      <c r="L12" s="40" t="s">
        <v>51</v>
      </c>
      <c r="M12" s="41" t="s">
        <v>32</v>
      </c>
      <c r="N12" s="41" t="s">
        <v>33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33">
        <v>44239</v>
      </c>
      <c r="B13" s="34" t="s">
        <v>30</v>
      </c>
      <c r="C13" s="35">
        <v>250</v>
      </c>
      <c r="D13" s="36"/>
      <c r="E13" s="35"/>
      <c r="F13" s="37">
        <v>250</v>
      </c>
      <c r="G13" s="38">
        <v>595</v>
      </c>
      <c r="H13" s="38">
        <v>4200</v>
      </c>
      <c r="I13" s="38">
        <v>59516</v>
      </c>
      <c r="J13" s="39"/>
      <c r="K13" s="67" t="s">
        <v>31</v>
      </c>
      <c r="L13" s="40" t="s">
        <v>50</v>
      </c>
      <c r="M13" s="41" t="s">
        <v>34</v>
      </c>
      <c r="N13" s="41" t="s">
        <v>39</v>
      </c>
    </row>
    <row r="14" spans="1:26" ht="20.100000000000001" customHeight="1" x14ac:dyDescent="0.25">
      <c r="A14" s="33">
        <v>44240</v>
      </c>
      <c r="B14" s="34" t="s">
        <v>30</v>
      </c>
      <c r="C14" s="35">
        <v>500</v>
      </c>
      <c r="D14" s="70"/>
      <c r="E14" s="35"/>
      <c r="F14" s="68">
        <v>500</v>
      </c>
      <c r="G14" s="38">
        <v>611</v>
      </c>
      <c r="H14" s="38">
        <v>4200</v>
      </c>
      <c r="I14" s="38">
        <v>61106</v>
      </c>
      <c r="J14" s="39"/>
      <c r="K14" s="67" t="s">
        <v>31</v>
      </c>
      <c r="L14" s="40" t="s">
        <v>51</v>
      </c>
      <c r="M14" s="41" t="s">
        <v>32</v>
      </c>
      <c r="N14" s="41" t="s">
        <v>33</v>
      </c>
    </row>
    <row r="15" spans="1:26" ht="20.100000000000001" customHeight="1" x14ac:dyDescent="0.25">
      <c r="A15" s="33">
        <v>44240</v>
      </c>
      <c r="B15" s="34" t="s">
        <v>30</v>
      </c>
      <c r="C15" s="35">
        <v>250</v>
      </c>
      <c r="D15" s="36"/>
      <c r="E15" s="35"/>
      <c r="F15" s="37">
        <v>250</v>
      </c>
      <c r="G15" s="52">
        <v>595</v>
      </c>
      <c r="H15" s="52">
        <v>4200</v>
      </c>
      <c r="I15" s="52">
        <v>59516</v>
      </c>
      <c r="J15" s="67"/>
      <c r="K15" s="67" t="s">
        <v>31</v>
      </c>
      <c r="L15" s="40" t="s">
        <v>50</v>
      </c>
      <c r="M15" s="41" t="s">
        <v>34</v>
      </c>
      <c r="N15" s="41" t="s">
        <v>39</v>
      </c>
    </row>
    <row r="16" spans="1:26" ht="20.100000000000001" customHeight="1" x14ac:dyDescent="0.25">
      <c r="A16" s="33">
        <v>44240</v>
      </c>
      <c r="B16" s="34" t="s">
        <v>30</v>
      </c>
      <c r="C16" s="35">
        <v>500</v>
      </c>
      <c r="D16" s="36"/>
      <c r="E16" s="35"/>
      <c r="F16" s="37">
        <v>500</v>
      </c>
      <c r="G16" s="52">
        <v>595</v>
      </c>
      <c r="H16" s="52">
        <v>4200</v>
      </c>
      <c r="I16" s="52">
        <v>59516</v>
      </c>
      <c r="J16" s="67"/>
      <c r="K16" s="67" t="s">
        <v>31</v>
      </c>
      <c r="L16" s="40" t="s">
        <v>51</v>
      </c>
      <c r="M16" s="41" t="s">
        <v>32</v>
      </c>
      <c r="N16" s="41" t="s">
        <v>39</v>
      </c>
    </row>
    <row r="17" spans="1:19" ht="20.100000000000001" customHeight="1" x14ac:dyDescent="0.25">
      <c r="A17" s="33">
        <v>44241</v>
      </c>
      <c r="B17" s="34" t="s">
        <v>30</v>
      </c>
      <c r="C17" s="66">
        <v>500</v>
      </c>
      <c r="D17" s="37"/>
      <c r="E17" s="66"/>
      <c r="F17" s="37">
        <v>500</v>
      </c>
      <c r="G17" s="38">
        <v>611</v>
      </c>
      <c r="H17" s="38">
        <v>4200</v>
      </c>
      <c r="I17" s="38">
        <v>61106</v>
      </c>
      <c r="J17" s="39"/>
      <c r="K17" s="67" t="s">
        <v>31</v>
      </c>
      <c r="L17" s="40" t="s">
        <v>51</v>
      </c>
      <c r="M17" s="41" t="s">
        <v>32</v>
      </c>
      <c r="N17" s="41" t="s">
        <v>33</v>
      </c>
    </row>
    <row r="18" spans="1:19" ht="20.100000000000001" customHeight="1" x14ac:dyDescent="0.25">
      <c r="A18" s="33">
        <v>44241</v>
      </c>
      <c r="B18" s="34" t="s">
        <v>35</v>
      </c>
      <c r="C18" s="66">
        <v>174</v>
      </c>
      <c r="D18" s="37">
        <v>29</v>
      </c>
      <c r="E18" s="66"/>
      <c r="F18" s="37">
        <v>145</v>
      </c>
      <c r="G18" s="52">
        <v>611</v>
      </c>
      <c r="H18" s="52">
        <v>4200</v>
      </c>
      <c r="I18" s="52">
        <v>61111</v>
      </c>
      <c r="J18" s="67"/>
      <c r="K18" s="67" t="s">
        <v>31</v>
      </c>
      <c r="L18" s="40" t="s">
        <v>36</v>
      </c>
      <c r="M18" s="41" t="s">
        <v>37</v>
      </c>
      <c r="N18" s="41" t="s">
        <v>38</v>
      </c>
    </row>
    <row r="19" spans="1:19" ht="20.100000000000001" customHeight="1" x14ac:dyDescent="0.25">
      <c r="A19" s="33">
        <v>44241</v>
      </c>
      <c r="B19" s="34" t="s">
        <v>30</v>
      </c>
      <c r="C19" s="35">
        <v>500</v>
      </c>
      <c r="D19" s="36"/>
      <c r="E19" s="35"/>
      <c r="F19" s="37">
        <v>500</v>
      </c>
      <c r="G19" s="38">
        <v>595</v>
      </c>
      <c r="H19" s="38">
        <v>4200</v>
      </c>
      <c r="I19" s="38">
        <v>59516</v>
      </c>
      <c r="J19" s="39"/>
      <c r="K19" s="67" t="s">
        <v>31</v>
      </c>
      <c r="L19" s="40" t="s">
        <v>51</v>
      </c>
      <c r="M19" s="41" t="s">
        <v>32</v>
      </c>
      <c r="N19" s="41" t="s">
        <v>39</v>
      </c>
    </row>
    <row r="20" spans="1:19" ht="20.100000000000001" customHeight="1" x14ac:dyDescent="0.25">
      <c r="A20" s="33">
        <v>44241</v>
      </c>
      <c r="B20" s="34" t="s">
        <v>30</v>
      </c>
      <c r="C20" s="35">
        <v>250</v>
      </c>
      <c r="D20" s="36"/>
      <c r="E20" s="35"/>
      <c r="F20" s="37">
        <v>250</v>
      </c>
      <c r="G20" s="38">
        <v>611</v>
      </c>
      <c r="H20" s="38">
        <v>4200</v>
      </c>
      <c r="I20" s="38">
        <v>61106</v>
      </c>
      <c r="J20" s="39"/>
      <c r="K20" s="67" t="s">
        <v>31</v>
      </c>
      <c r="L20" s="40" t="s">
        <v>50</v>
      </c>
      <c r="M20" s="41" t="s">
        <v>34</v>
      </c>
      <c r="N20" s="41" t="s">
        <v>33</v>
      </c>
    </row>
    <row r="21" spans="1:19" ht="20.100000000000001" customHeight="1" x14ac:dyDescent="0.25">
      <c r="A21" s="33">
        <v>44242</v>
      </c>
      <c r="B21" s="42" t="s">
        <v>30</v>
      </c>
      <c r="C21" s="35">
        <v>250</v>
      </c>
      <c r="D21" s="36"/>
      <c r="E21" s="35"/>
      <c r="F21" s="37">
        <v>250</v>
      </c>
      <c r="G21" s="38">
        <v>611</v>
      </c>
      <c r="H21" s="38">
        <v>4200</v>
      </c>
      <c r="I21" s="38">
        <v>61106</v>
      </c>
      <c r="J21" s="39"/>
      <c r="K21" s="67" t="s">
        <v>31</v>
      </c>
      <c r="L21" s="40" t="s">
        <v>50</v>
      </c>
      <c r="M21" s="41" t="s">
        <v>34</v>
      </c>
      <c r="N21" s="41" t="s">
        <v>33</v>
      </c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20.100000000000001" customHeight="1" x14ac:dyDescent="0.25">
      <c r="A22" s="33">
        <v>44243</v>
      </c>
      <c r="B22" s="42" t="s">
        <v>30</v>
      </c>
      <c r="C22" s="35">
        <v>250</v>
      </c>
      <c r="D22" s="36"/>
      <c r="E22" s="35"/>
      <c r="F22" s="37">
        <v>250</v>
      </c>
      <c r="G22" s="38">
        <v>611</v>
      </c>
      <c r="H22" s="38">
        <v>4200</v>
      </c>
      <c r="I22" s="38">
        <v>61106</v>
      </c>
      <c r="J22" s="39"/>
      <c r="K22" s="67" t="s">
        <v>31</v>
      </c>
      <c r="L22" s="40" t="s">
        <v>52</v>
      </c>
      <c r="M22" s="41" t="s">
        <v>34</v>
      </c>
      <c r="N22" s="41" t="s">
        <v>33</v>
      </c>
    </row>
    <row r="23" spans="1:19" ht="20.100000000000001" customHeight="1" x14ac:dyDescent="0.25">
      <c r="A23" s="33">
        <v>44243</v>
      </c>
      <c r="B23" s="42" t="s">
        <v>30</v>
      </c>
      <c r="C23" s="35">
        <v>500</v>
      </c>
      <c r="D23" s="36"/>
      <c r="E23" s="35"/>
      <c r="F23" s="37">
        <v>500</v>
      </c>
      <c r="G23" s="38">
        <v>595</v>
      </c>
      <c r="H23" s="38">
        <v>4200</v>
      </c>
      <c r="I23" s="38">
        <v>59510</v>
      </c>
      <c r="J23" s="39"/>
      <c r="K23" s="67" t="s">
        <v>31</v>
      </c>
      <c r="L23" s="40" t="s">
        <v>53</v>
      </c>
      <c r="M23" s="41" t="s">
        <v>32</v>
      </c>
      <c r="N23" s="41" t="s">
        <v>39</v>
      </c>
    </row>
    <row r="24" spans="1:19" ht="20.100000000000001" customHeight="1" x14ac:dyDescent="0.25">
      <c r="A24" s="33">
        <v>44243</v>
      </c>
      <c r="B24" s="42" t="s">
        <v>30</v>
      </c>
      <c r="C24" s="35">
        <v>500</v>
      </c>
      <c r="D24" s="36"/>
      <c r="E24" s="35"/>
      <c r="F24" s="37">
        <v>500</v>
      </c>
      <c r="G24" s="38">
        <v>611</v>
      </c>
      <c r="H24" s="38">
        <v>4200</v>
      </c>
      <c r="I24" s="38">
        <v>61106</v>
      </c>
      <c r="J24" s="39"/>
      <c r="K24" s="67" t="s">
        <v>31</v>
      </c>
      <c r="L24" s="40" t="s">
        <v>53</v>
      </c>
      <c r="M24" s="41" t="s">
        <v>32</v>
      </c>
      <c r="N24" s="41" t="s">
        <v>33</v>
      </c>
    </row>
    <row r="25" spans="1:19" ht="20.100000000000001" customHeight="1" x14ac:dyDescent="0.25">
      <c r="A25" s="33">
        <v>44244</v>
      </c>
      <c r="B25" s="42" t="s">
        <v>30</v>
      </c>
      <c r="C25" s="35">
        <v>248.32</v>
      </c>
      <c r="D25" s="36"/>
      <c r="E25" s="35"/>
      <c r="F25" s="37">
        <v>248.32</v>
      </c>
      <c r="G25" s="38">
        <v>611</v>
      </c>
      <c r="H25" s="38">
        <v>4200</v>
      </c>
      <c r="I25" s="38">
        <v>61106</v>
      </c>
      <c r="J25" s="39"/>
      <c r="K25" s="67" t="s">
        <v>31</v>
      </c>
      <c r="L25" s="40" t="s">
        <v>52</v>
      </c>
      <c r="M25" s="41" t="s">
        <v>34</v>
      </c>
      <c r="N25" s="41" t="s">
        <v>33</v>
      </c>
    </row>
    <row r="26" spans="1:19" ht="20.100000000000001" customHeight="1" x14ac:dyDescent="0.25">
      <c r="A26" s="33">
        <v>44245</v>
      </c>
      <c r="B26" s="42" t="s">
        <v>30</v>
      </c>
      <c r="C26" s="35">
        <v>500</v>
      </c>
      <c r="D26" s="36"/>
      <c r="E26" s="35"/>
      <c r="F26" s="37">
        <v>500</v>
      </c>
      <c r="G26" s="38">
        <v>611</v>
      </c>
      <c r="H26" s="38">
        <v>4200</v>
      </c>
      <c r="I26" s="38">
        <v>61106</v>
      </c>
      <c r="J26" s="39"/>
      <c r="K26" s="67" t="s">
        <v>31</v>
      </c>
      <c r="L26" s="40" t="s">
        <v>51</v>
      </c>
      <c r="M26" s="41" t="s">
        <v>32</v>
      </c>
      <c r="N26" s="41" t="s">
        <v>33</v>
      </c>
    </row>
    <row r="27" spans="1:19" ht="20.100000000000001" customHeight="1" x14ac:dyDescent="0.25">
      <c r="A27" s="33">
        <v>44245</v>
      </c>
      <c r="B27" s="42" t="s">
        <v>30</v>
      </c>
      <c r="C27" s="35">
        <v>250</v>
      </c>
      <c r="D27" s="36"/>
      <c r="E27" s="35"/>
      <c r="F27" s="37">
        <v>250</v>
      </c>
      <c r="G27" s="38">
        <v>611</v>
      </c>
      <c r="H27" s="38">
        <v>4200</v>
      </c>
      <c r="I27" s="38">
        <v>61106</v>
      </c>
      <c r="J27" s="39"/>
      <c r="K27" s="67" t="s">
        <v>31</v>
      </c>
      <c r="L27" s="40" t="s">
        <v>52</v>
      </c>
      <c r="M27" s="41" t="s">
        <v>34</v>
      </c>
      <c r="N27" s="41" t="s">
        <v>33</v>
      </c>
    </row>
    <row r="28" spans="1:19" ht="20.100000000000001" customHeight="1" x14ac:dyDescent="0.25">
      <c r="A28" s="33">
        <v>44246</v>
      </c>
      <c r="B28" s="42" t="s">
        <v>30</v>
      </c>
      <c r="C28" s="35">
        <v>249.76</v>
      </c>
      <c r="D28" s="36"/>
      <c r="E28" s="35"/>
      <c r="F28" s="37">
        <v>249.76</v>
      </c>
      <c r="G28" s="38">
        <v>595</v>
      </c>
      <c r="H28" s="38">
        <v>4200</v>
      </c>
      <c r="I28" s="38">
        <v>59516</v>
      </c>
      <c r="J28" s="39"/>
      <c r="K28" s="67" t="s">
        <v>31</v>
      </c>
      <c r="L28" s="40" t="s">
        <v>50</v>
      </c>
      <c r="M28" s="41" t="s">
        <v>34</v>
      </c>
      <c r="N28" s="41" t="s">
        <v>39</v>
      </c>
    </row>
    <row r="29" spans="1:19" ht="20.100000000000001" customHeight="1" x14ac:dyDescent="0.25">
      <c r="A29" s="33">
        <v>44246</v>
      </c>
      <c r="B29" s="42" t="s">
        <v>30</v>
      </c>
      <c r="C29" s="35">
        <v>250</v>
      </c>
      <c r="D29" s="36"/>
      <c r="E29" s="35"/>
      <c r="F29" s="37">
        <v>250</v>
      </c>
      <c r="G29" s="38">
        <v>595</v>
      </c>
      <c r="H29" s="38">
        <v>4200</v>
      </c>
      <c r="I29" s="38">
        <v>59516</v>
      </c>
      <c r="J29" s="39"/>
      <c r="K29" s="67" t="s">
        <v>31</v>
      </c>
      <c r="L29" s="40" t="s">
        <v>50</v>
      </c>
      <c r="M29" s="41" t="s">
        <v>34</v>
      </c>
      <c r="N29" s="41" t="s">
        <v>39</v>
      </c>
    </row>
    <row r="30" spans="1:19" ht="20.100000000000001" customHeight="1" x14ac:dyDescent="0.25">
      <c r="A30" s="33">
        <v>44246</v>
      </c>
      <c r="B30" s="42" t="s">
        <v>30</v>
      </c>
      <c r="C30" s="35">
        <v>500</v>
      </c>
      <c r="D30" s="36"/>
      <c r="E30" s="35"/>
      <c r="F30" s="37">
        <v>500</v>
      </c>
      <c r="G30" s="38">
        <v>611</v>
      </c>
      <c r="H30" s="38">
        <v>4200</v>
      </c>
      <c r="I30" s="38">
        <v>61106</v>
      </c>
      <c r="J30" s="39"/>
      <c r="K30" s="67" t="s">
        <v>31</v>
      </c>
      <c r="L30" s="40" t="s">
        <v>53</v>
      </c>
      <c r="M30" s="41" t="s">
        <v>32</v>
      </c>
      <c r="N30" s="41" t="s">
        <v>33</v>
      </c>
    </row>
    <row r="31" spans="1:19" ht="20.100000000000001" customHeight="1" x14ac:dyDescent="0.25">
      <c r="A31" s="33">
        <v>44246</v>
      </c>
      <c r="B31" s="42" t="s">
        <v>30</v>
      </c>
      <c r="C31" s="35">
        <v>500</v>
      </c>
      <c r="D31" s="36"/>
      <c r="E31" s="35"/>
      <c r="F31" s="37">
        <v>500</v>
      </c>
      <c r="G31" s="38">
        <v>595</v>
      </c>
      <c r="H31" s="38">
        <v>4200</v>
      </c>
      <c r="I31" s="38">
        <v>59510</v>
      </c>
      <c r="J31" s="39"/>
      <c r="K31" s="67" t="s">
        <v>31</v>
      </c>
      <c r="L31" s="40" t="s">
        <v>54</v>
      </c>
      <c r="M31" s="41" t="s">
        <v>55</v>
      </c>
      <c r="N31" s="41" t="s">
        <v>39</v>
      </c>
    </row>
    <row r="32" spans="1:19" ht="20.100000000000001" customHeight="1" x14ac:dyDescent="0.25">
      <c r="A32" s="33">
        <v>44247</v>
      </c>
      <c r="B32" s="42" t="s">
        <v>30</v>
      </c>
      <c r="C32" s="35">
        <v>250</v>
      </c>
      <c r="D32" s="36"/>
      <c r="E32" s="35"/>
      <c r="F32" s="37">
        <v>250</v>
      </c>
      <c r="G32" s="38">
        <v>595</v>
      </c>
      <c r="H32" s="38">
        <v>4200</v>
      </c>
      <c r="I32" s="38">
        <v>59516</v>
      </c>
      <c r="J32" s="39"/>
      <c r="K32" s="67" t="s">
        <v>31</v>
      </c>
      <c r="L32" s="40" t="s">
        <v>50</v>
      </c>
      <c r="M32" s="41" t="s">
        <v>34</v>
      </c>
      <c r="N32" s="41" t="s">
        <v>39</v>
      </c>
    </row>
    <row r="33" spans="1:14" ht="20.100000000000001" customHeight="1" x14ac:dyDescent="0.25">
      <c r="A33" s="33">
        <v>44247</v>
      </c>
      <c r="B33" s="42" t="s">
        <v>30</v>
      </c>
      <c r="C33" s="35">
        <v>500</v>
      </c>
      <c r="D33" s="36"/>
      <c r="E33" s="35"/>
      <c r="F33" s="37">
        <v>500</v>
      </c>
      <c r="G33" s="38">
        <v>611</v>
      </c>
      <c r="H33" s="38">
        <v>4200</v>
      </c>
      <c r="I33" s="38">
        <v>61106</v>
      </c>
      <c r="J33" s="39"/>
      <c r="K33" s="67" t="s">
        <v>31</v>
      </c>
      <c r="L33" s="40" t="s">
        <v>51</v>
      </c>
      <c r="M33" s="41" t="s">
        <v>32</v>
      </c>
      <c r="N33" s="41" t="s">
        <v>33</v>
      </c>
    </row>
    <row r="34" spans="1:14" ht="20.100000000000001" customHeight="1" x14ac:dyDescent="0.25">
      <c r="A34" s="33">
        <v>44248</v>
      </c>
      <c r="B34" s="42" t="s">
        <v>30</v>
      </c>
      <c r="C34" s="35">
        <v>250</v>
      </c>
      <c r="D34" s="36"/>
      <c r="E34" s="35"/>
      <c r="F34" s="37">
        <v>250</v>
      </c>
      <c r="G34" s="38">
        <v>595</v>
      </c>
      <c r="H34" s="38">
        <v>4200</v>
      </c>
      <c r="I34" s="38">
        <v>59516</v>
      </c>
      <c r="J34" s="39"/>
      <c r="K34" s="67" t="s">
        <v>31</v>
      </c>
      <c r="L34" s="40" t="s">
        <v>50</v>
      </c>
      <c r="M34" s="41" t="s">
        <v>34</v>
      </c>
      <c r="N34" s="41" t="s">
        <v>39</v>
      </c>
    </row>
    <row r="35" spans="1:14" ht="20.100000000000001" customHeight="1" x14ac:dyDescent="0.25">
      <c r="A35" s="33">
        <v>44248</v>
      </c>
      <c r="B35" s="42" t="s">
        <v>30</v>
      </c>
      <c r="C35" s="35">
        <v>500</v>
      </c>
      <c r="D35" s="36"/>
      <c r="E35" s="35"/>
      <c r="F35" s="37">
        <v>500</v>
      </c>
      <c r="G35" s="38">
        <v>611</v>
      </c>
      <c r="H35" s="38">
        <v>4200</v>
      </c>
      <c r="I35" s="38">
        <v>61106</v>
      </c>
      <c r="J35" s="39"/>
      <c r="K35" s="67" t="s">
        <v>31</v>
      </c>
      <c r="L35" s="40" t="s">
        <v>51</v>
      </c>
      <c r="M35" s="41" t="s">
        <v>32</v>
      </c>
      <c r="N35" s="41" t="s">
        <v>33</v>
      </c>
    </row>
    <row r="36" spans="1:14" ht="20.100000000000001" customHeight="1" x14ac:dyDescent="0.25">
      <c r="A36" s="33">
        <v>44248</v>
      </c>
      <c r="B36" s="42" t="s">
        <v>30</v>
      </c>
      <c r="C36" s="35">
        <v>500</v>
      </c>
      <c r="D36" s="36"/>
      <c r="E36" s="35"/>
      <c r="F36" s="37">
        <v>500</v>
      </c>
      <c r="G36" s="38">
        <v>595</v>
      </c>
      <c r="H36" s="38">
        <v>4200</v>
      </c>
      <c r="I36" s="38">
        <v>59516</v>
      </c>
      <c r="J36" s="39"/>
      <c r="K36" s="67" t="s">
        <v>31</v>
      </c>
      <c r="L36" s="40" t="s">
        <v>51</v>
      </c>
      <c r="M36" s="41" t="s">
        <v>32</v>
      </c>
      <c r="N36" s="41" t="s">
        <v>39</v>
      </c>
    </row>
    <row r="37" spans="1:14" ht="20.100000000000001" customHeight="1" x14ac:dyDescent="0.25">
      <c r="A37" s="33">
        <v>44249</v>
      </c>
      <c r="B37" s="42" t="s">
        <v>30</v>
      </c>
      <c r="C37" s="35">
        <v>250</v>
      </c>
      <c r="D37" s="36"/>
      <c r="E37" s="35"/>
      <c r="F37" s="37">
        <v>250</v>
      </c>
      <c r="G37" s="38">
        <v>595</v>
      </c>
      <c r="H37" s="38">
        <v>4200</v>
      </c>
      <c r="I37" s="38">
        <v>59516</v>
      </c>
      <c r="J37" s="39"/>
      <c r="K37" s="67" t="s">
        <v>31</v>
      </c>
      <c r="L37" s="40" t="s">
        <v>50</v>
      </c>
      <c r="M37" s="41" t="s">
        <v>34</v>
      </c>
      <c r="N37" s="41" t="s">
        <v>39</v>
      </c>
    </row>
    <row r="38" spans="1:14" ht="20.100000000000001" customHeight="1" x14ac:dyDescent="0.25">
      <c r="A38" s="33">
        <v>44250</v>
      </c>
      <c r="B38" s="42" t="s">
        <v>30</v>
      </c>
      <c r="C38" s="35">
        <v>250</v>
      </c>
      <c r="D38" s="36"/>
      <c r="E38" s="35"/>
      <c r="F38" s="35">
        <v>250</v>
      </c>
      <c r="G38" s="38">
        <v>595</v>
      </c>
      <c r="H38" s="38">
        <v>4200</v>
      </c>
      <c r="I38" s="38">
        <v>59510</v>
      </c>
      <c r="J38" s="39"/>
      <c r="K38" s="67" t="s">
        <v>31</v>
      </c>
      <c r="L38" s="40" t="s">
        <v>52</v>
      </c>
      <c r="M38" s="41" t="s">
        <v>34</v>
      </c>
      <c r="N38" s="41" t="s">
        <v>39</v>
      </c>
    </row>
    <row r="39" spans="1:14" ht="20.100000000000001" customHeight="1" x14ac:dyDescent="0.25">
      <c r="A39" s="33">
        <v>44250</v>
      </c>
      <c r="B39" s="42" t="s">
        <v>30</v>
      </c>
      <c r="C39" s="35">
        <v>500</v>
      </c>
      <c r="D39" s="36"/>
      <c r="E39" s="35"/>
      <c r="F39" s="37">
        <v>500</v>
      </c>
      <c r="G39" s="38">
        <v>611</v>
      </c>
      <c r="H39" s="38">
        <v>4200</v>
      </c>
      <c r="I39" s="38">
        <v>61116</v>
      </c>
      <c r="J39" s="39"/>
      <c r="K39" s="67" t="s">
        <v>31</v>
      </c>
      <c r="L39" s="40" t="s">
        <v>58</v>
      </c>
      <c r="M39" s="41" t="s">
        <v>32</v>
      </c>
      <c r="N39" s="41" t="s">
        <v>33</v>
      </c>
    </row>
    <row r="40" spans="1:14" ht="20.100000000000001" customHeight="1" x14ac:dyDescent="0.25">
      <c r="A40" s="33">
        <v>44251</v>
      </c>
      <c r="B40" s="42" t="s">
        <v>30</v>
      </c>
      <c r="C40" s="35">
        <v>250</v>
      </c>
      <c r="D40" s="36"/>
      <c r="E40" s="35"/>
      <c r="F40" s="37">
        <v>250</v>
      </c>
      <c r="G40" s="38">
        <v>611</v>
      </c>
      <c r="H40" s="38">
        <v>4200</v>
      </c>
      <c r="I40" s="38">
        <v>61106</v>
      </c>
      <c r="J40" s="39"/>
      <c r="K40" s="67" t="s">
        <v>31</v>
      </c>
      <c r="L40" s="40" t="s">
        <v>56</v>
      </c>
      <c r="M40" s="41" t="s">
        <v>57</v>
      </c>
      <c r="N40" s="41" t="s">
        <v>33</v>
      </c>
    </row>
    <row r="41" spans="1:14" ht="20.100000000000001" customHeight="1" x14ac:dyDescent="0.25">
      <c r="A41" s="33">
        <v>44251</v>
      </c>
      <c r="B41" s="42" t="s">
        <v>30</v>
      </c>
      <c r="C41" s="35">
        <v>500</v>
      </c>
      <c r="D41" s="36"/>
      <c r="E41" s="35"/>
      <c r="F41" s="37">
        <v>500</v>
      </c>
      <c r="G41" s="38">
        <v>611</v>
      </c>
      <c r="H41" s="38">
        <v>4200</v>
      </c>
      <c r="I41" s="38">
        <v>61106</v>
      </c>
      <c r="J41" s="39"/>
      <c r="K41" s="67" t="s">
        <v>31</v>
      </c>
      <c r="L41" s="40" t="s">
        <v>51</v>
      </c>
      <c r="M41" s="41" t="s">
        <v>32</v>
      </c>
      <c r="N41" s="41" t="s">
        <v>33</v>
      </c>
    </row>
    <row r="42" spans="1:14" ht="20.100000000000001" customHeight="1" x14ac:dyDescent="0.25">
      <c r="A42" s="33">
        <v>44252</v>
      </c>
      <c r="B42" s="42" t="s">
        <v>30</v>
      </c>
      <c r="C42" s="35">
        <v>500</v>
      </c>
      <c r="D42" s="36"/>
      <c r="E42" s="35"/>
      <c r="F42" s="37">
        <v>500</v>
      </c>
      <c r="G42" s="38">
        <v>611</v>
      </c>
      <c r="H42" s="38">
        <v>4200</v>
      </c>
      <c r="I42" s="38">
        <v>61116</v>
      </c>
      <c r="J42" s="39"/>
      <c r="K42" s="67" t="s">
        <v>31</v>
      </c>
      <c r="L42" s="40" t="s">
        <v>58</v>
      </c>
      <c r="M42" s="41" t="s">
        <v>32</v>
      </c>
      <c r="N42" s="41" t="s">
        <v>33</v>
      </c>
    </row>
    <row r="43" spans="1:14" ht="20.100000000000001" customHeight="1" x14ac:dyDescent="0.25">
      <c r="A43" s="33">
        <v>44252</v>
      </c>
      <c r="B43" s="42" t="s">
        <v>30</v>
      </c>
      <c r="C43" s="35">
        <v>250</v>
      </c>
      <c r="D43" s="36"/>
      <c r="E43" s="35"/>
      <c r="F43" s="37">
        <v>250</v>
      </c>
      <c r="G43" s="38">
        <v>611</v>
      </c>
      <c r="H43" s="38">
        <v>4200</v>
      </c>
      <c r="I43" s="38">
        <v>61116</v>
      </c>
      <c r="J43" s="39"/>
      <c r="K43" s="67" t="s">
        <v>31</v>
      </c>
      <c r="L43" s="40" t="s">
        <v>59</v>
      </c>
      <c r="M43" s="41" t="s">
        <v>34</v>
      </c>
      <c r="N43" s="41" t="s">
        <v>33</v>
      </c>
    </row>
    <row r="44" spans="1:14" ht="20.100000000000001" customHeight="1" x14ac:dyDescent="0.25">
      <c r="A44" s="33">
        <v>44252</v>
      </c>
      <c r="B44" s="42" t="s">
        <v>30</v>
      </c>
      <c r="C44" s="35">
        <v>500</v>
      </c>
      <c r="D44" s="36"/>
      <c r="E44" s="35"/>
      <c r="F44" s="37">
        <v>500</v>
      </c>
      <c r="G44" s="38">
        <v>595</v>
      </c>
      <c r="H44" s="38">
        <v>4200</v>
      </c>
      <c r="I44" s="38">
        <v>59516</v>
      </c>
      <c r="J44" s="39"/>
      <c r="K44" s="67" t="s">
        <v>31</v>
      </c>
      <c r="L44" s="40" t="s">
        <v>51</v>
      </c>
      <c r="M44" s="41" t="s">
        <v>32</v>
      </c>
      <c r="N44" s="41" t="s">
        <v>39</v>
      </c>
    </row>
    <row r="45" spans="1:14" ht="20.100000000000001" customHeight="1" x14ac:dyDescent="0.25">
      <c r="A45" s="33">
        <v>44253</v>
      </c>
      <c r="B45" s="42" t="s">
        <v>30</v>
      </c>
      <c r="C45" s="35">
        <v>250</v>
      </c>
      <c r="D45" s="36"/>
      <c r="E45" s="35"/>
      <c r="F45" s="37">
        <v>250</v>
      </c>
      <c r="G45" s="38">
        <v>611</v>
      </c>
      <c r="H45" s="38">
        <v>4200</v>
      </c>
      <c r="I45" s="38">
        <v>61106</v>
      </c>
      <c r="J45" s="39"/>
      <c r="K45" s="67" t="s">
        <v>31</v>
      </c>
      <c r="L45" s="40" t="s">
        <v>60</v>
      </c>
      <c r="M45" s="41" t="s">
        <v>34</v>
      </c>
      <c r="N45" s="41" t="s">
        <v>33</v>
      </c>
    </row>
    <row r="46" spans="1:14" ht="20.100000000000001" customHeight="1" x14ac:dyDescent="0.25">
      <c r="A46" s="33">
        <v>44253</v>
      </c>
      <c r="B46" s="34" t="s">
        <v>30</v>
      </c>
      <c r="C46" s="66">
        <v>250</v>
      </c>
      <c r="D46" s="37"/>
      <c r="E46" s="66"/>
      <c r="F46" s="37">
        <v>250</v>
      </c>
      <c r="G46" s="38">
        <v>595</v>
      </c>
      <c r="H46" s="38">
        <v>4200</v>
      </c>
      <c r="I46" s="38">
        <v>59510</v>
      </c>
      <c r="J46" s="39"/>
      <c r="K46" s="67" t="s">
        <v>31</v>
      </c>
      <c r="L46" s="40" t="s">
        <v>52</v>
      </c>
      <c r="M46" s="41" t="s">
        <v>34</v>
      </c>
      <c r="N46" s="41" t="s">
        <v>39</v>
      </c>
    </row>
    <row r="47" spans="1:14" ht="20.100000000000001" customHeight="1" x14ac:dyDescent="0.25">
      <c r="A47" s="33">
        <v>44254</v>
      </c>
      <c r="B47" s="42" t="s">
        <v>30</v>
      </c>
      <c r="C47" s="35">
        <v>250</v>
      </c>
      <c r="D47" s="36"/>
      <c r="E47" s="35"/>
      <c r="F47" s="37">
        <v>250</v>
      </c>
      <c r="G47" s="38">
        <v>595</v>
      </c>
      <c r="H47" s="38">
        <v>4200</v>
      </c>
      <c r="I47" s="38">
        <v>59516</v>
      </c>
      <c r="J47" s="39"/>
      <c r="K47" s="67" t="s">
        <v>31</v>
      </c>
      <c r="L47" s="40" t="s">
        <v>50</v>
      </c>
      <c r="M47" s="41" t="s">
        <v>34</v>
      </c>
      <c r="N47" s="41" t="s">
        <v>39</v>
      </c>
    </row>
    <row r="48" spans="1:14" ht="20.100000000000001" customHeight="1" x14ac:dyDescent="0.25">
      <c r="A48" s="33">
        <v>44254</v>
      </c>
      <c r="B48" s="42" t="s">
        <v>30</v>
      </c>
      <c r="C48" s="35">
        <v>500</v>
      </c>
      <c r="D48" s="36"/>
      <c r="E48" s="35"/>
      <c r="F48" s="37">
        <v>500</v>
      </c>
      <c r="G48" s="38">
        <v>611</v>
      </c>
      <c r="H48" s="38">
        <v>4200</v>
      </c>
      <c r="I48" s="38">
        <v>61116</v>
      </c>
      <c r="J48" s="39"/>
      <c r="K48" s="67" t="s">
        <v>31</v>
      </c>
      <c r="L48" s="40" t="s">
        <v>58</v>
      </c>
      <c r="M48" s="41" t="s">
        <v>32</v>
      </c>
      <c r="N48" s="41" t="s">
        <v>33</v>
      </c>
    </row>
    <row r="49" spans="1:14" ht="20.100000000000001" customHeight="1" x14ac:dyDescent="0.25">
      <c r="A49" s="33">
        <v>44255</v>
      </c>
      <c r="B49" s="42" t="s">
        <v>30</v>
      </c>
      <c r="C49" s="35">
        <v>288</v>
      </c>
      <c r="D49" s="36"/>
      <c r="E49" s="35"/>
      <c r="F49" s="37">
        <v>288</v>
      </c>
      <c r="G49" s="38">
        <v>611</v>
      </c>
      <c r="H49" s="38">
        <v>4200</v>
      </c>
      <c r="I49" s="38">
        <v>61111</v>
      </c>
      <c r="J49" s="39"/>
      <c r="K49" s="67" t="s">
        <v>31</v>
      </c>
      <c r="L49" s="40" t="s">
        <v>61</v>
      </c>
      <c r="M49" s="41" t="s">
        <v>62</v>
      </c>
      <c r="N49" s="41" t="s">
        <v>63</v>
      </c>
    </row>
    <row r="50" spans="1:14" ht="20.100000000000001" customHeight="1" x14ac:dyDescent="0.25">
      <c r="A50" s="33">
        <v>44256</v>
      </c>
      <c r="B50" s="42" t="s">
        <v>30</v>
      </c>
      <c r="C50" s="35">
        <v>42.45</v>
      </c>
      <c r="D50" s="36"/>
      <c r="E50" s="35"/>
      <c r="F50" s="37">
        <v>42.45</v>
      </c>
      <c r="G50" s="38">
        <v>611</v>
      </c>
      <c r="H50" s="38">
        <v>4200</v>
      </c>
      <c r="I50" s="38">
        <v>61106</v>
      </c>
      <c r="J50" s="39"/>
      <c r="K50" s="67" t="s">
        <v>31</v>
      </c>
      <c r="L50" s="40" t="s">
        <v>50</v>
      </c>
      <c r="M50" s="41" t="s">
        <v>34</v>
      </c>
      <c r="N50" s="41" t="s">
        <v>64</v>
      </c>
    </row>
    <row r="51" spans="1:14" ht="20.100000000000001" customHeight="1" x14ac:dyDescent="0.25">
      <c r="A51" s="33">
        <v>44257</v>
      </c>
      <c r="B51" s="42" t="s">
        <v>30</v>
      </c>
      <c r="C51" s="35">
        <v>546.66</v>
      </c>
      <c r="D51" s="36"/>
      <c r="E51" s="35"/>
      <c r="F51" s="37">
        <v>546.66</v>
      </c>
      <c r="G51" s="38">
        <v>595</v>
      </c>
      <c r="H51" s="38">
        <v>4200</v>
      </c>
      <c r="I51" s="38">
        <v>61116</v>
      </c>
      <c r="J51" s="39"/>
      <c r="K51" s="67" t="s">
        <v>31</v>
      </c>
      <c r="L51" s="40" t="s">
        <v>58</v>
      </c>
      <c r="M51" s="41" t="s">
        <v>32</v>
      </c>
      <c r="N51" s="41" t="s">
        <v>39</v>
      </c>
    </row>
    <row r="52" spans="1:14" ht="20.100000000000001" customHeight="1" x14ac:dyDescent="0.25">
      <c r="A52" s="33">
        <v>44258</v>
      </c>
      <c r="B52" s="42" t="s">
        <v>30</v>
      </c>
      <c r="C52" s="35">
        <v>691.91</v>
      </c>
      <c r="D52" s="36"/>
      <c r="E52" s="35"/>
      <c r="F52" s="37">
        <v>691.91</v>
      </c>
      <c r="G52" s="38">
        <v>595</v>
      </c>
      <c r="H52" s="38">
        <v>4200</v>
      </c>
      <c r="I52" s="38">
        <v>59516</v>
      </c>
      <c r="J52" s="39"/>
      <c r="K52" s="67" t="s">
        <v>31</v>
      </c>
      <c r="L52" s="40" t="s">
        <v>50</v>
      </c>
      <c r="M52" s="41" t="s">
        <v>34</v>
      </c>
      <c r="N52" s="41" t="s">
        <v>39</v>
      </c>
    </row>
    <row r="53" spans="1:14" ht="20.100000000000001" customHeight="1" x14ac:dyDescent="0.25">
      <c r="A53" s="33">
        <v>44258</v>
      </c>
      <c r="B53" s="42" t="s">
        <v>30</v>
      </c>
      <c r="C53" s="35">
        <v>500</v>
      </c>
      <c r="D53" s="36"/>
      <c r="E53" s="35"/>
      <c r="F53" s="37">
        <v>500</v>
      </c>
      <c r="G53" s="38">
        <v>611</v>
      </c>
      <c r="H53" s="38">
        <v>4200</v>
      </c>
      <c r="I53" s="38">
        <v>61108</v>
      </c>
      <c r="J53" s="39"/>
      <c r="K53" s="67" t="s">
        <v>31</v>
      </c>
      <c r="L53" s="40" t="s">
        <v>65</v>
      </c>
      <c r="M53" s="41" t="s">
        <v>32</v>
      </c>
      <c r="N53" s="41" t="s">
        <v>33</v>
      </c>
    </row>
    <row r="54" spans="1:14" ht="20.100000000000001" customHeight="1" x14ac:dyDescent="0.25">
      <c r="A54" s="33">
        <v>44259</v>
      </c>
      <c r="B54" s="42" t="s">
        <v>30</v>
      </c>
      <c r="C54" s="35">
        <v>250</v>
      </c>
      <c r="D54" s="36"/>
      <c r="E54" s="35"/>
      <c r="F54" s="37">
        <v>250</v>
      </c>
      <c r="G54" s="38">
        <v>595</v>
      </c>
      <c r="H54" s="38">
        <v>4200</v>
      </c>
      <c r="I54" s="38">
        <v>59516</v>
      </c>
      <c r="J54" s="39"/>
      <c r="K54" s="67" t="s">
        <v>31</v>
      </c>
      <c r="L54" s="40" t="s">
        <v>50</v>
      </c>
      <c r="M54" s="41" t="s">
        <v>34</v>
      </c>
      <c r="N54" s="41" t="s">
        <v>39</v>
      </c>
    </row>
    <row r="55" spans="1:14" ht="20.100000000000001" customHeight="1" x14ac:dyDescent="0.25">
      <c r="A55" s="33">
        <v>44261</v>
      </c>
      <c r="B55" s="42" t="s">
        <v>30</v>
      </c>
      <c r="C55" s="35">
        <v>250</v>
      </c>
      <c r="D55" s="36"/>
      <c r="E55" s="35"/>
      <c r="F55" s="37">
        <v>250</v>
      </c>
      <c r="G55" s="38">
        <v>611</v>
      </c>
      <c r="H55" s="38">
        <v>4200</v>
      </c>
      <c r="I55" s="38">
        <v>61116</v>
      </c>
      <c r="J55" s="39"/>
      <c r="K55" s="67" t="s">
        <v>31</v>
      </c>
      <c r="L55" s="40" t="s">
        <v>59</v>
      </c>
      <c r="M55" s="41" t="s">
        <v>34</v>
      </c>
      <c r="N55" s="41" t="s">
        <v>33</v>
      </c>
    </row>
    <row r="56" spans="1:14" ht="20.100000000000001" customHeight="1" x14ac:dyDescent="0.25">
      <c r="A56" s="33">
        <v>44262</v>
      </c>
      <c r="B56" s="42" t="s">
        <v>30</v>
      </c>
      <c r="C56" s="35">
        <v>500</v>
      </c>
      <c r="D56" s="36"/>
      <c r="E56" s="35"/>
      <c r="F56" s="37">
        <v>500</v>
      </c>
      <c r="G56" s="38">
        <v>611</v>
      </c>
      <c r="H56" s="38">
        <v>4200</v>
      </c>
      <c r="I56" s="38">
        <v>61116</v>
      </c>
      <c r="J56" s="39"/>
      <c r="K56" s="67" t="s">
        <v>31</v>
      </c>
      <c r="L56" s="40" t="s">
        <v>58</v>
      </c>
      <c r="M56" s="41" t="s">
        <v>32</v>
      </c>
      <c r="N56" s="41" t="s">
        <v>33</v>
      </c>
    </row>
    <row r="57" spans="1:14" ht="20.100000000000001" customHeight="1" x14ac:dyDescent="0.25">
      <c r="A57" s="33">
        <v>44263</v>
      </c>
      <c r="B57" s="42" t="s">
        <v>30</v>
      </c>
      <c r="C57" s="35">
        <v>250</v>
      </c>
      <c r="D57" s="36"/>
      <c r="E57" s="35"/>
      <c r="F57" s="37">
        <v>250</v>
      </c>
      <c r="G57" s="38">
        <v>611</v>
      </c>
      <c r="H57" s="38">
        <v>4200</v>
      </c>
      <c r="I57" s="38">
        <v>61108</v>
      </c>
      <c r="J57" s="39"/>
      <c r="K57" s="67" t="s">
        <v>31</v>
      </c>
      <c r="L57" s="40" t="s">
        <v>66</v>
      </c>
      <c r="M57" s="41" t="s">
        <v>34</v>
      </c>
      <c r="N57" s="41" t="s">
        <v>33</v>
      </c>
    </row>
    <row r="58" spans="1:14" ht="20.100000000000001" customHeight="1" x14ac:dyDescent="0.25">
      <c r="A58" s="33">
        <v>44265</v>
      </c>
      <c r="B58" s="42" t="s">
        <v>30</v>
      </c>
      <c r="C58" s="35">
        <v>500</v>
      </c>
      <c r="D58" s="36"/>
      <c r="E58" s="35"/>
      <c r="F58" s="37">
        <v>500</v>
      </c>
      <c r="G58" s="38">
        <v>611</v>
      </c>
      <c r="H58" s="38">
        <v>4200</v>
      </c>
      <c r="I58" s="38">
        <v>61108</v>
      </c>
      <c r="J58" s="39"/>
      <c r="K58" s="67" t="s">
        <v>31</v>
      </c>
      <c r="L58" s="40" t="s">
        <v>65</v>
      </c>
      <c r="M58" s="41" t="s">
        <v>32</v>
      </c>
      <c r="N58" s="41" t="s">
        <v>33</v>
      </c>
    </row>
    <row r="59" spans="1:14" ht="20.100000000000001" customHeight="1" x14ac:dyDescent="0.25">
      <c r="A59" s="33">
        <v>44265</v>
      </c>
      <c r="B59" s="42" t="s">
        <v>30</v>
      </c>
      <c r="C59" s="35">
        <v>250</v>
      </c>
      <c r="D59" s="36"/>
      <c r="E59" s="35"/>
      <c r="F59" s="37">
        <v>250</v>
      </c>
      <c r="G59" s="38">
        <v>611</v>
      </c>
      <c r="H59" s="38">
        <v>4200</v>
      </c>
      <c r="I59" s="38">
        <v>61108</v>
      </c>
      <c r="J59" s="39"/>
      <c r="K59" s="67" t="s">
        <v>31</v>
      </c>
      <c r="L59" s="40" t="s">
        <v>66</v>
      </c>
      <c r="M59" s="41" t="s">
        <v>34</v>
      </c>
      <c r="N59" s="41" t="s">
        <v>33</v>
      </c>
    </row>
    <row r="60" spans="1:14" ht="20.100000000000001" customHeight="1" thickBot="1" x14ac:dyDescent="0.3">
      <c r="A60" s="198" t="s">
        <v>40</v>
      </c>
      <c r="B60" s="199"/>
      <c r="C60" s="43">
        <f>SUM(C12:C59)</f>
        <v>17741.099999999999</v>
      </c>
      <c r="D60" s="43">
        <f>SUM(D12:D59)</f>
        <v>29</v>
      </c>
      <c r="E60" s="43"/>
      <c r="F60" s="43">
        <f>SUM(F12:F59)</f>
        <v>17712.099999999999</v>
      </c>
      <c r="G60" s="44"/>
      <c r="H60" s="44"/>
      <c r="I60" s="44"/>
      <c r="J60" s="45"/>
      <c r="K60" s="69"/>
      <c r="L60" s="46"/>
      <c r="M60" s="47"/>
      <c r="N60" s="48"/>
    </row>
    <row r="62" spans="1:14" x14ac:dyDescent="0.2">
      <c r="B62" s="194" t="s">
        <v>41</v>
      </c>
      <c r="C62" s="200"/>
    </row>
    <row r="63" spans="1:14" x14ac:dyDescent="0.2">
      <c r="B63" s="49" t="s">
        <v>42</v>
      </c>
      <c r="C63" s="50" t="s">
        <v>43</v>
      </c>
    </row>
    <row r="64" spans="1:14" x14ac:dyDescent="0.2">
      <c r="B64" s="49" t="s">
        <v>30</v>
      </c>
      <c r="C64" s="50" t="s">
        <v>44</v>
      </c>
    </row>
    <row r="65" spans="2:3" x14ac:dyDescent="0.2">
      <c r="B65" s="49" t="s">
        <v>35</v>
      </c>
      <c r="C65" s="50" t="s">
        <v>45</v>
      </c>
    </row>
    <row r="66" spans="2:3" x14ac:dyDescent="0.2">
      <c r="B66" s="49" t="s">
        <v>46</v>
      </c>
      <c r="C66" s="50" t="s">
        <v>47</v>
      </c>
    </row>
    <row r="67" spans="2:3" x14ac:dyDescent="0.2">
      <c r="B67" s="30" t="s">
        <v>48</v>
      </c>
      <c r="C67" s="51" t="s">
        <v>49</v>
      </c>
    </row>
    <row r="70" spans="2:3" x14ac:dyDescent="0.2">
      <c r="B70" s="201"/>
      <c r="C70" s="201"/>
    </row>
  </sheetData>
  <autoFilter ref="I1:I70"/>
  <mergeCells count="7">
    <mergeCell ref="B62:C62"/>
    <mergeCell ref="B70:C70"/>
    <mergeCell ref="B1:E1"/>
    <mergeCell ref="B3:E3"/>
    <mergeCell ref="G8:J8"/>
    <mergeCell ref="G9:J9"/>
    <mergeCell ref="A60:B60"/>
  </mergeCells>
  <conditionalFormatting sqref="J12:J14 J17 J19:J38">
    <cfRule type="expression" priority="91" stopIfTrue="1">
      <formula>AND(SUM($P12:$T12)&gt;0,NOT(ISBLANK(J12)))</formula>
    </cfRule>
    <cfRule type="expression" dxfId="208" priority="92" stopIfTrue="1">
      <formula>SUM($P12:$T12)&gt;0</formula>
    </cfRule>
  </conditionalFormatting>
  <conditionalFormatting sqref="B1:E1 B3:E3 C12:C13 C15:C59">
    <cfRule type="expression" dxfId="207" priority="93" stopIfTrue="1">
      <formula>ISBLANK(B1)</formula>
    </cfRule>
  </conditionalFormatting>
  <conditionalFormatting sqref="N22 L12:N13">
    <cfRule type="expression" dxfId="206" priority="94" stopIfTrue="1">
      <formula>AND(NOT(ISBLANK($C12)),ISBLANK(L12))</formula>
    </cfRule>
  </conditionalFormatting>
  <conditionalFormatting sqref="B12:B59">
    <cfRule type="expression" dxfId="205" priority="95" stopIfTrue="1">
      <formula>AND(NOT(ISBLANK(C12)),ISBLANK(B12))</formula>
    </cfRule>
  </conditionalFormatting>
  <conditionalFormatting sqref="A12:A59">
    <cfRule type="expression" dxfId="204" priority="96" stopIfTrue="1">
      <formula>AND(NOT(ISBLANK(C12)),ISBLANK(A12))</formula>
    </cfRule>
  </conditionalFormatting>
  <conditionalFormatting sqref="E12:E13 E15:E59">
    <cfRule type="expression" dxfId="203" priority="97" stopIfTrue="1">
      <formula>AND(NOT(ISBLANK(C12)),ISBLANK(E12),B12="S")</formula>
    </cfRule>
  </conditionalFormatting>
  <conditionalFormatting sqref="C5">
    <cfRule type="expression" dxfId="202" priority="90" stopIfTrue="1">
      <formula>ISBLANK(C5)</formula>
    </cfRule>
  </conditionalFormatting>
  <conditionalFormatting sqref="M39:M40 L22:M24 M26 M30:N33 L36:N38 M42:M46 M48:M51 M55:M58">
    <cfRule type="expression" dxfId="201" priority="89" stopIfTrue="1">
      <formula>AND(NOT(ISBLANK($C22)),ISBLANK(L22))</formula>
    </cfRule>
  </conditionalFormatting>
  <conditionalFormatting sqref="J15:J16">
    <cfRule type="expression" priority="81" stopIfTrue="1">
      <formula>AND(SUM($P15:$T15)&gt;0,NOT(ISBLANK(J15)))</formula>
    </cfRule>
    <cfRule type="expression" dxfId="200" priority="82" stopIfTrue="1">
      <formula>SUM($P15:$T15)&gt;0</formula>
    </cfRule>
  </conditionalFormatting>
  <conditionalFormatting sqref="M16">
    <cfRule type="expression" dxfId="199" priority="83" stopIfTrue="1">
      <formula>AND(NOT(ISBLANK($C16)),ISBLANK(M16))</formula>
    </cfRule>
  </conditionalFormatting>
  <conditionalFormatting sqref="C14">
    <cfRule type="expression" dxfId="198" priority="76" stopIfTrue="1">
      <formula>ISBLANK(C14)</formula>
    </cfRule>
  </conditionalFormatting>
  <conditionalFormatting sqref="E14">
    <cfRule type="expression" dxfId="197" priority="77" stopIfTrue="1">
      <formula>AND(NOT(ISBLANK(C14)),ISBLANK(E14),B14="S")</formula>
    </cfRule>
  </conditionalFormatting>
  <conditionalFormatting sqref="K12:K17 K19:K60">
    <cfRule type="expression" priority="74" stopIfTrue="1">
      <formula>AND(SUM($P12:$T12)&gt;0,NOT(ISBLANK(K12)))</formula>
    </cfRule>
    <cfRule type="expression" dxfId="196" priority="75" stopIfTrue="1">
      <formula>SUM($P12:$T12)&gt;0</formula>
    </cfRule>
  </conditionalFormatting>
  <conditionalFormatting sqref="N39:N40 N42:N46 N48:N53 N55:N58">
    <cfRule type="expression" dxfId="195" priority="49" stopIfTrue="1">
      <formula>AND(NOT(ISBLANK($C39)),ISBLANK(N39))</formula>
    </cfRule>
  </conditionalFormatting>
  <conditionalFormatting sqref="L18">
    <cfRule type="expression" dxfId="194" priority="38" stopIfTrue="1">
      <formula>AND(NOT(ISBLANK($C18)),ISBLANK(L18))</formula>
    </cfRule>
  </conditionalFormatting>
  <conditionalFormatting sqref="L39:L40 L42:L46 L48:L51 L55:L58">
    <cfRule type="expression" dxfId="193" priority="55" stopIfTrue="1">
      <formula>AND(NOT(ISBLANK($C39)),ISBLANK(L39))</formula>
    </cfRule>
  </conditionalFormatting>
  <conditionalFormatting sqref="L26">
    <cfRule type="expression" dxfId="192" priority="64" stopIfTrue="1">
      <formula>AND(NOT(ISBLANK($C26)),ISBLANK(L26))</formula>
    </cfRule>
  </conditionalFormatting>
  <conditionalFormatting sqref="N26">
    <cfRule type="expression" dxfId="191" priority="63" stopIfTrue="1">
      <formula>AND(NOT(ISBLANK($C26)),ISBLANK(N26))</formula>
    </cfRule>
  </conditionalFormatting>
  <conditionalFormatting sqref="L31">
    <cfRule type="expression" dxfId="190" priority="59" stopIfTrue="1">
      <formula>AND(NOT(ISBLANK($C31)),ISBLANK(L31))</formula>
    </cfRule>
  </conditionalFormatting>
  <conditionalFormatting sqref="J39:J59">
    <cfRule type="expression" priority="53" stopIfTrue="1">
      <formula>AND(SUM($P39:$T39)&gt;0,NOT(ISBLANK(J39)))</formula>
    </cfRule>
    <cfRule type="expression" dxfId="189" priority="54" stopIfTrue="1">
      <formula>SUM($P39:$T39)&gt;0</formula>
    </cfRule>
  </conditionalFormatting>
  <conditionalFormatting sqref="L32:L33">
    <cfRule type="expression" dxfId="188" priority="19" stopIfTrue="1">
      <formula>AND(NOT(ISBLANK($C32)),ISBLANK(L32))</formula>
    </cfRule>
  </conditionalFormatting>
  <conditionalFormatting sqref="L14:N14">
    <cfRule type="expression" dxfId="187" priority="48" stopIfTrue="1">
      <formula>AND(NOT(ISBLANK($C14)),ISBLANK(L14))</formula>
    </cfRule>
  </conditionalFormatting>
  <conditionalFormatting sqref="L15">
    <cfRule type="expression" dxfId="186" priority="47" stopIfTrue="1">
      <formula>AND(NOT(ISBLANK($C15)),ISBLANK(L15))</formula>
    </cfRule>
  </conditionalFormatting>
  <conditionalFormatting sqref="M15:N15 N16">
    <cfRule type="expression" dxfId="185" priority="46" stopIfTrue="1">
      <formula>AND(NOT(ISBLANK($C15)),ISBLANK(M15))</formula>
    </cfRule>
  </conditionalFormatting>
  <conditionalFormatting sqref="L16">
    <cfRule type="expression" dxfId="184" priority="45" stopIfTrue="1">
      <formula>AND(NOT(ISBLANK($C16)),ISBLANK(L16))</formula>
    </cfRule>
  </conditionalFormatting>
  <conditionalFormatting sqref="L17:N17">
    <cfRule type="expression" dxfId="183" priority="44" stopIfTrue="1">
      <formula>AND(NOT(ISBLANK($C17)),ISBLANK(L17))</formula>
    </cfRule>
  </conditionalFormatting>
  <conditionalFormatting sqref="J18">
    <cfRule type="expression" priority="41" stopIfTrue="1">
      <formula>AND(SUM($P18:$T18)&gt;0,NOT(ISBLANK(J18)))</formula>
    </cfRule>
    <cfRule type="expression" dxfId="182" priority="42" stopIfTrue="1">
      <formula>SUM($P18:$T18)&gt;0</formula>
    </cfRule>
  </conditionalFormatting>
  <conditionalFormatting sqref="M18:N18">
    <cfRule type="expression" dxfId="181" priority="43" stopIfTrue="1">
      <formula>AND(NOT(ISBLANK($C18)),ISBLANK(M18))</formula>
    </cfRule>
  </conditionalFormatting>
  <conditionalFormatting sqref="K18">
    <cfRule type="expression" priority="39" stopIfTrue="1">
      <formula>AND(SUM($P18:$T18)&gt;0,NOT(ISBLANK(K18)))</formula>
    </cfRule>
    <cfRule type="expression" dxfId="180" priority="40" stopIfTrue="1">
      <formula>SUM($P18:$T18)&gt;0</formula>
    </cfRule>
  </conditionalFormatting>
  <conditionalFormatting sqref="M19">
    <cfRule type="expression" dxfId="179" priority="37" stopIfTrue="1">
      <formula>AND(NOT(ISBLANK($C19)),ISBLANK(M19))</formula>
    </cfRule>
  </conditionalFormatting>
  <conditionalFormatting sqref="N19">
    <cfRule type="expression" dxfId="178" priority="36" stopIfTrue="1">
      <formula>AND(NOT(ISBLANK($C19)),ISBLANK(N19))</formula>
    </cfRule>
  </conditionalFormatting>
  <conditionalFormatting sqref="L19">
    <cfRule type="expression" dxfId="177" priority="35" stopIfTrue="1">
      <formula>AND(NOT(ISBLANK($C19)),ISBLANK(L19))</formula>
    </cfRule>
  </conditionalFormatting>
  <conditionalFormatting sqref="L20:L21">
    <cfRule type="expression" dxfId="176" priority="34" stopIfTrue="1">
      <formula>AND(NOT(ISBLANK($C20)),ISBLANK(L20))</formula>
    </cfRule>
  </conditionalFormatting>
  <conditionalFormatting sqref="M20:M21">
    <cfRule type="expression" dxfId="175" priority="33" stopIfTrue="1">
      <formula>AND(NOT(ISBLANK($C20)),ISBLANK(M20))</formula>
    </cfRule>
  </conditionalFormatting>
  <conditionalFormatting sqref="N20:N21">
    <cfRule type="expression" dxfId="174" priority="32" stopIfTrue="1">
      <formula>AND(NOT(ISBLANK($C20)),ISBLANK(N20))</formula>
    </cfRule>
  </conditionalFormatting>
  <conditionalFormatting sqref="N23">
    <cfRule type="expression" dxfId="173" priority="31" stopIfTrue="1">
      <formula>AND(NOT(ISBLANK($C23)),ISBLANK(N23))</formula>
    </cfRule>
  </conditionalFormatting>
  <conditionalFormatting sqref="N24">
    <cfRule type="expression" dxfId="172" priority="30" stopIfTrue="1">
      <formula>AND(NOT(ISBLANK($C24)),ISBLANK(N24))</formula>
    </cfRule>
  </conditionalFormatting>
  <conditionalFormatting sqref="M28:N29">
    <cfRule type="expression" dxfId="171" priority="21" stopIfTrue="1">
      <formula>AND(NOT(ISBLANK($C28)),ISBLANK(M28))</formula>
    </cfRule>
  </conditionalFormatting>
  <conditionalFormatting sqref="M25">
    <cfRule type="expression" dxfId="170" priority="28" stopIfTrue="1">
      <formula>AND(NOT(ISBLANK($C25)),ISBLANK(M25))</formula>
    </cfRule>
  </conditionalFormatting>
  <conditionalFormatting sqref="N25">
    <cfRule type="expression" dxfId="169" priority="27" stopIfTrue="1">
      <formula>AND(NOT(ISBLANK($C25)),ISBLANK(N25))</formula>
    </cfRule>
  </conditionalFormatting>
  <conditionalFormatting sqref="L25">
    <cfRule type="expression" dxfId="168" priority="26" stopIfTrue="1">
      <formula>AND(NOT(ISBLANK($C25)),ISBLANK(L25))</formula>
    </cfRule>
  </conditionalFormatting>
  <conditionalFormatting sqref="L27">
    <cfRule type="expression" dxfId="167" priority="25" stopIfTrue="1">
      <formula>AND(NOT(ISBLANK($C27)),ISBLANK(L27))</formula>
    </cfRule>
  </conditionalFormatting>
  <conditionalFormatting sqref="M27">
    <cfRule type="expression" dxfId="166" priority="24" stopIfTrue="1">
      <formula>AND(NOT(ISBLANK($C27)),ISBLANK(M27))</formula>
    </cfRule>
  </conditionalFormatting>
  <conditionalFormatting sqref="N27">
    <cfRule type="expression" dxfId="165" priority="23" stopIfTrue="1">
      <formula>AND(NOT(ISBLANK($C27)),ISBLANK(N27))</formula>
    </cfRule>
  </conditionalFormatting>
  <conditionalFormatting sqref="L28:L29">
    <cfRule type="expression" dxfId="164" priority="22" stopIfTrue="1">
      <formula>AND(NOT(ISBLANK($C28)),ISBLANK(L28))</formula>
    </cfRule>
  </conditionalFormatting>
  <conditionalFormatting sqref="L30">
    <cfRule type="expression" dxfId="163" priority="20" stopIfTrue="1">
      <formula>AND(NOT(ISBLANK($C30)),ISBLANK(L30))</formula>
    </cfRule>
  </conditionalFormatting>
  <conditionalFormatting sqref="M34:N34">
    <cfRule type="expression" dxfId="162" priority="18" stopIfTrue="1">
      <formula>AND(NOT(ISBLANK($C34)),ISBLANK(M34))</formula>
    </cfRule>
  </conditionalFormatting>
  <conditionalFormatting sqref="L34">
    <cfRule type="expression" dxfId="161" priority="17" stopIfTrue="1">
      <formula>AND(NOT(ISBLANK($C34)),ISBLANK(L34))</formula>
    </cfRule>
  </conditionalFormatting>
  <conditionalFormatting sqref="M35:N35">
    <cfRule type="expression" dxfId="160" priority="16" stopIfTrue="1">
      <formula>AND(NOT(ISBLANK($C35)),ISBLANK(M35))</formula>
    </cfRule>
  </conditionalFormatting>
  <conditionalFormatting sqref="L35">
    <cfRule type="expression" dxfId="159" priority="15" stopIfTrue="1">
      <formula>AND(NOT(ISBLANK($C35)),ISBLANK(L35))</formula>
    </cfRule>
  </conditionalFormatting>
  <conditionalFormatting sqref="F38">
    <cfRule type="expression" dxfId="158" priority="14" stopIfTrue="1">
      <formula>ISBLANK(F38)</formula>
    </cfRule>
  </conditionalFormatting>
  <conditionalFormatting sqref="M41">
    <cfRule type="expression" dxfId="157" priority="13" stopIfTrue="1">
      <formula>AND(NOT(ISBLANK($C41)),ISBLANK(M41))</formula>
    </cfRule>
  </conditionalFormatting>
  <conditionalFormatting sqref="N41">
    <cfRule type="expression" dxfId="156" priority="11" stopIfTrue="1">
      <formula>AND(NOT(ISBLANK($C41)),ISBLANK(N41))</formula>
    </cfRule>
  </conditionalFormatting>
  <conditionalFormatting sqref="L41">
    <cfRule type="expression" dxfId="155" priority="12" stopIfTrue="1">
      <formula>AND(NOT(ISBLANK($C41)),ISBLANK(L41))</formula>
    </cfRule>
  </conditionalFormatting>
  <conditionalFormatting sqref="L47:N47">
    <cfRule type="expression" dxfId="154" priority="10" stopIfTrue="1">
      <formula>AND(NOT(ISBLANK($C47)),ISBLANK(L47))</formula>
    </cfRule>
  </conditionalFormatting>
  <conditionalFormatting sqref="M52:M53">
    <cfRule type="expression" dxfId="153" priority="9" stopIfTrue="1">
      <formula>AND(NOT(ISBLANK($C52)),ISBLANK(M52))</formula>
    </cfRule>
  </conditionalFormatting>
  <conditionalFormatting sqref="N59">
    <cfRule type="expression" dxfId="152" priority="1" stopIfTrue="1">
      <formula>AND(NOT(ISBLANK($C59)),ISBLANK(N59))</formula>
    </cfRule>
  </conditionalFormatting>
  <conditionalFormatting sqref="L52:L53">
    <cfRule type="expression" dxfId="151" priority="8" stopIfTrue="1">
      <formula>AND(NOT(ISBLANK($C52)),ISBLANK(L52))</formula>
    </cfRule>
  </conditionalFormatting>
  <conditionalFormatting sqref="N54">
    <cfRule type="expression" dxfId="150" priority="6" stopIfTrue="1">
      <formula>AND(NOT(ISBLANK($C54)),ISBLANK(N54))</formula>
    </cfRule>
  </conditionalFormatting>
  <conditionalFormatting sqref="M54">
    <cfRule type="expression" dxfId="149" priority="5" stopIfTrue="1">
      <formula>AND(NOT(ISBLANK($C54)),ISBLANK(M54))</formula>
    </cfRule>
  </conditionalFormatting>
  <conditionalFormatting sqref="L54">
    <cfRule type="expression" dxfId="148" priority="4" stopIfTrue="1">
      <formula>AND(NOT(ISBLANK($C54)),ISBLANK(L54))</formula>
    </cfRule>
  </conditionalFormatting>
  <conditionalFormatting sqref="M59">
    <cfRule type="expression" dxfId="147" priority="3" stopIfTrue="1">
      <formula>AND(NOT(ISBLANK($C59)),ISBLANK(M59))</formula>
    </cfRule>
  </conditionalFormatting>
  <conditionalFormatting sqref="L59">
    <cfRule type="expression" dxfId="146" priority="2" stopIfTrue="1">
      <formula>AND(NOT(ISBLANK($C59)),ISBLANK(L59))</formula>
    </cfRule>
  </conditionalFormatting>
  <dataValidations count="3">
    <dataValidation type="list" allowBlank="1" showInputMessage="1" showErrorMessage="1" sqref="B12:B59">
      <formula1>$B$63:$B$67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#REF!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143" bestFit="1" customWidth="1"/>
    <col min="2" max="2" width="10.42578125" style="143" customWidth="1"/>
    <col min="3" max="6" width="15.7109375" style="143" customWidth="1"/>
    <col min="7" max="7" width="8.42578125" style="143" customWidth="1"/>
    <col min="8" max="8" width="9" style="143" customWidth="1"/>
    <col min="9" max="9" width="11.7109375" style="143" bestFit="1" customWidth="1"/>
    <col min="10" max="10" width="3" style="143" customWidth="1"/>
    <col min="11" max="11" width="32.140625" style="143" customWidth="1"/>
    <col min="12" max="12" width="47.42578125" style="143" customWidth="1"/>
    <col min="13" max="14" width="27.42578125" style="143" customWidth="1"/>
    <col min="15" max="15" width="9.140625" style="143"/>
    <col min="16" max="18" width="9.140625" style="143" customWidth="1" outlineLevel="1"/>
    <col min="19" max="19" width="10.42578125" style="143" customWidth="1" outlineLevel="1"/>
    <col min="20" max="28" width="9.140625" style="143"/>
    <col min="29" max="16384" width="9.140625" style="190"/>
  </cols>
  <sheetData>
    <row r="1" spans="1:26" ht="36.75" customHeight="1" x14ac:dyDescent="0.2">
      <c r="A1" s="138" t="s">
        <v>0</v>
      </c>
      <c r="B1" s="214" t="s">
        <v>68</v>
      </c>
      <c r="C1" s="215"/>
      <c r="D1" s="215"/>
      <c r="E1" s="216"/>
      <c r="F1" s="139"/>
      <c r="G1" s="139"/>
      <c r="H1" s="139"/>
      <c r="I1" s="139"/>
      <c r="J1" s="139"/>
      <c r="K1" s="139"/>
      <c r="L1" s="140"/>
      <c r="M1" s="141"/>
      <c r="N1" s="142"/>
    </row>
    <row r="2" spans="1:26" x14ac:dyDescent="0.2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6" ht="36.75" customHeight="1" x14ac:dyDescent="0.2">
      <c r="A3" s="147" t="s">
        <v>2</v>
      </c>
      <c r="B3" s="214" t="s">
        <v>141</v>
      </c>
      <c r="C3" s="215"/>
      <c r="D3" s="215"/>
      <c r="E3" s="216"/>
      <c r="F3" s="148"/>
      <c r="G3" s="148"/>
      <c r="H3" s="148"/>
      <c r="I3" s="148"/>
      <c r="J3" s="148"/>
      <c r="K3" s="148"/>
      <c r="L3" s="145"/>
      <c r="M3" s="145"/>
      <c r="N3" s="146"/>
    </row>
    <row r="4" spans="1:26" x14ac:dyDescent="0.2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1:26" ht="36" customHeight="1" x14ac:dyDescent="0.2">
      <c r="A5" s="149" t="s">
        <v>3</v>
      </c>
      <c r="B5" s="150" t="s">
        <v>4</v>
      </c>
      <c r="C5" s="13">
        <v>44239</v>
      </c>
      <c r="D5" s="12" t="s">
        <v>5</v>
      </c>
      <c r="E5" s="14">
        <v>44266</v>
      </c>
      <c r="F5" s="151"/>
      <c r="G5" s="152"/>
      <c r="H5" s="153"/>
      <c r="I5" s="153"/>
      <c r="J5" s="153"/>
      <c r="K5" s="153"/>
      <c r="L5" s="145"/>
      <c r="M5" s="145"/>
      <c r="N5" s="146"/>
    </row>
    <row r="6" spans="1:26" x14ac:dyDescent="0.2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</row>
    <row r="7" spans="1:26" x14ac:dyDescent="0.2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26" x14ac:dyDescent="0.2">
      <c r="A8" s="154" t="s">
        <v>6</v>
      </c>
      <c r="B8" s="155" t="s">
        <v>7</v>
      </c>
      <c r="C8" s="155" t="s">
        <v>8</v>
      </c>
      <c r="D8" s="155" t="s">
        <v>7</v>
      </c>
      <c r="E8" s="155" t="s">
        <v>9</v>
      </c>
      <c r="F8" s="155" t="s">
        <v>10</v>
      </c>
      <c r="G8" s="217" t="s">
        <v>11</v>
      </c>
      <c r="H8" s="218"/>
      <c r="I8" s="218"/>
      <c r="J8" s="219"/>
      <c r="K8" s="154" t="s">
        <v>12</v>
      </c>
      <c r="L8" s="156" t="s">
        <v>13</v>
      </c>
      <c r="M8" s="157" t="s">
        <v>14</v>
      </c>
      <c r="N8" s="157" t="s">
        <v>15</v>
      </c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x14ac:dyDescent="0.2">
      <c r="A9" s="159" t="s">
        <v>16</v>
      </c>
      <c r="B9" s="160" t="s">
        <v>17</v>
      </c>
      <c r="C9" s="160" t="s">
        <v>18</v>
      </c>
      <c r="D9" s="160" t="s">
        <v>18</v>
      </c>
      <c r="E9" s="160" t="s">
        <v>19</v>
      </c>
      <c r="F9" s="160" t="s">
        <v>18</v>
      </c>
      <c r="G9" s="220"/>
      <c r="H9" s="221"/>
      <c r="I9" s="221"/>
      <c r="J9" s="222"/>
      <c r="K9" s="159" t="s">
        <v>20</v>
      </c>
      <c r="L9" s="161" t="s">
        <v>21</v>
      </c>
      <c r="M9" s="162"/>
      <c r="N9" s="163" t="s">
        <v>22</v>
      </c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x14ac:dyDescent="0.2">
      <c r="A10" s="164" t="s">
        <v>23</v>
      </c>
      <c r="B10" s="165" t="s">
        <v>24</v>
      </c>
      <c r="C10" s="165" t="s">
        <v>25</v>
      </c>
      <c r="D10" s="165" t="s">
        <v>25</v>
      </c>
      <c r="E10" s="165" t="s">
        <v>25</v>
      </c>
      <c r="F10" s="165" t="s">
        <v>25</v>
      </c>
      <c r="G10" s="166" t="s">
        <v>26</v>
      </c>
      <c r="H10" s="166" t="s">
        <v>27</v>
      </c>
      <c r="I10" s="166" t="s">
        <v>28</v>
      </c>
      <c r="J10" s="166"/>
      <c r="K10" s="167" t="s">
        <v>29</v>
      </c>
      <c r="L10" s="168"/>
      <c r="M10" s="169"/>
      <c r="N10" s="170"/>
    </row>
    <row r="11" spans="1:26" ht="0.75" customHeight="1" x14ac:dyDescent="0.2">
      <c r="A11" s="171"/>
      <c r="B11" s="165"/>
      <c r="C11" s="165"/>
      <c r="D11" s="165"/>
      <c r="E11" s="165"/>
      <c r="F11" s="165"/>
      <c r="G11" s="166"/>
      <c r="H11" s="166"/>
      <c r="I11" s="166"/>
      <c r="J11" s="166"/>
      <c r="K11" s="166"/>
      <c r="L11" s="168"/>
      <c r="M11" s="169"/>
      <c r="N11" s="169"/>
    </row>
    <row r="12" spans="1:26" ht="21.6" customHeight="1" thickBot="1" x14ac:dyDescent="0.25">
      <c r="A12" s="172">
        <v>44257</v>
      </c>
      <c r="B12" s="173" t="s">
        <v>35</v>
      </c>
      <c r="C12" s="174">
        <v>14.82</v>
      </c>
      <c r="D12" s="175">
        <v>2.4700000000000002</v>
      </c>
      <c r="E12" s="174"/>
      <c r="F12" s="175">
        <v>12.35</v>
      </c>
      <c r="G12" s="176">
        <v>611</v>
      </c>
      <c r="H12" s="176">
        <v>4014</v>
      </c>
      <c r="I12" s="176">
        <v>61101</v>
      </c>
      <c r="J12" s="177"/>
      <c r="K12" s="178" t="s">
        <v>137</v>
      </c>
      <c r="L12" s="179" t="s">
        <v>138</v>
      </c>
      <c r="M12" s="180" t="s">
        <v>139</v>
      </c>
      <c r="N12" s="180" t="s">
        <v>140</v>
      </c>
    </row>
    <row r="13" spans="1:26" ht="20.100000000000001" customHeight="1" thickBot="1" x14ac:dyDescent="0.25">
      <c r="A13" s="223"/>
      <c r="B13" s="224"/>
      <c r="C13" s="181">
        <f>C12</f>
        <v>14.82</v>
      </c>
      <c r="D13" s="181"/>
      <c r="E13" s="181"/>
      <c r="F13" s="181"/>
      <c r="G13" s="182"/>
      <c r="H13" s="182"/>
      <c r="I13" s="182"/>
      <c r="J13" s="183"/>
      <c r="K13" s="183"/>
      <c r="L13" s="184"/>
      <c r="M13" s="185"/>
      <c r="N13" s="186"/>
    </row>
    <row r="15" spans="1:26" x14ac:dyDescent="0.2">
      <c r="B15" s="217" t="s">
        <v>41</v>
      </c>
      <c r="C15" s="219"/>
    </row>
    <row r="16" spans="1:26" x14ac:dyDescent="0.2">
      <c r="B16" s="187" t="s">
        <v>42</v>
      </c>
      <c r="C16" s="188" t="s">
        <v>43</v>
      </c>
    </row>
    <row r="17" spans="2:3" x14ac:dyDescent="0.2">
      <c r="B17" s="187" t="s">
        <v>30</v>
      </c>
      <c r="C17" s="188" t="s">
        <v>44</v>
      </c>
    </row>
    <row r="18" spans="2:3" x14ac:dyDescent="0.2">
      <c r="B18" s="187" t="s">
        <v>35</v>
      </c>
      <c r="C18" s="188" t="s">
        <v>45</v>
      </c>
    </row>
    <row r="19" spans="2:3" x14ac:dyDescent="0.2">
      <c r="B19" s="169" t="s">
        <v>48</v>
      </c>
      <c r="C19" s="189" t="s">
        <v>49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2" stopIfTrue="1">
      <formula>AND(SUM($P12:$T12)&gt;0,NOT(ISBLANK(J12)))</formula>
    </cfRule>
    <cfRule type="expression" dxfId="42" priority="3" stopIfTrue="1">
      <formula>SUM($P12:$T12)&gt;0</formula>
    </cfRule>
  </conditionalFormatting>
  <conditionalFormatting sqref="B1:E1 B3:E3 C12">
    <cfRule type="expression" dxfId="41" priority="4" stopIfTrue="1">
      <formula>ISBLANK(B1)</formula>
    </cfRule>
  </conditionalFormatting>
  <conditionalFormatting sqref="L12">
    <cfRule type="expression" dxfId="40" priority="5" stopIfTrue="1">
      <formula>AND(NOT(ISBLANK($C12)),ISBLANK(L12))</formula>
    </cfRule>
  </conditionalFormatting>
  <conditionalFormatting sqref="B12">
    <cfRule type="expression" dxfId="39" priority="6" stopIfTrue="1">
      <formula>AND(NOT(ISBLANK(C12)),ISBLANK(B12))</formula>
    </cfRule>
  </conditionalFormatting>
  <conditionalFormatting sqref="A12">
    <cfRule type="expression" dxfId="38" priority="7" stopIfTrue="1">
      <formula>AND(NOT(ISBLANK(C12)),ISBLANK(A12))</formula>
    </cfRule>
  </conditionalFormatting>
  <conditionalFormatting sqref="E12">
    <cfRule type="expression" dxfId="37" priority="8" stopIfTrue="1">
      <formula>AND(NOT(ISBLANK(C12)),ISBLANK(E12),B12="S")</formula>
    </cfRule>
  </conditionalFormatting>
  <conditionalFormatting sqref="M12:N12">
    <cfRule type="expression" dxfId="36" priority="9" stopIfTrue="1">
      <formula>AND(NOT(ISBLANK(#REF!)),ISBLANK(M12))</formula>
    </cfRule>
  </conditionalFormatting>
  <conditionalFormatting sqref="C5">
    <cfRule type="expression" dxfId="35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81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106</v>
      </c>
      <c r="C3" s="192"/>
      <c r="D3" s="192"/>
      <c r="E3" s="193"/>
      <c r="F3" s="10"/>
      <c r="G3" s="10"/>
      <c r="H3" s="10"/>
      <c r="I3" s="10"/>
      <c r="J3" s="10"/>
      <c r="K3" s="10"/>
      <c r="L3" s="129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8" t="s">
        <v>26</v>
      </c>
      <c r="H10" s="78" t="s">
        <v>27</v>
      </c>
      <c r="I10" s="78" t="s">
        <v>28</v>
      </c>
      <c r="J10" s="78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8"/>
      <c r="H11" s="78"/>
      <c r="I11" s="78"/>
      <c r="J11" s="78"/>
      <c r="K11" s="78"/>
      <c r="L11" s="29"/>
      <c r="M11" s="30"/>
      <c r="N11" s="30"/>
    </row>
    <row r="12" spans="1:26" ht="20.100000000000001" customHeight="1" x14ac:dyDescent="0.25">
      <c r="A12" s="130">
        <v>44255</v>
      </c>
      <c r="B12" s="42" t="s">
        <v>30</v>
      </c>
      <c r="C12" s="35">
        <v>69.98</v>
      </c>
      <c r="D12" s="36">
        <v>0</v>
      </c>
      <c r="E12" s="35"/>
      <c r="F12" s="37">
        <v>69.98</v>
      </c>
      <c r="G12" s="38">
        <v>112</v>
      </c>
      <c r="H12" s="38">
        <v>4207</v>
      </c>
      <c r="I12" s="38"/>
      <c r="J12" s="126" t="s">
        <v>35</v>
      </c>
      <c r="K12" s="131" t="s">
        <v>100</v>
      </c>
      <c r="L12" s="85" t="s">
        <v>101</v>
      </c>
      <c r="M12" s="85" t="s">
        <v>34</v>
      </c>
      <c r="N12" s="85" t="s">
        <v>102</v>
      </c>
      <c r="P12" s="5" t="e">
        <f>OR(#REF!&lt;100,LEN(#REF!)=2)</f>
        <v>#REF!</v>
      </c>
      <c r="Q12" s="5" t="e">
        <f>OR(#REF!&lt;1000,LEN(#REF!)=3)</f>
        <v>#REF!</v>
      </c>
      <c r="R12" s="5" t="e">
        <f>IF(#REF!&lt;1000,TRUE)</f>
        <v>#REF!</v>
      </c>
      <c r="S12" s="5" t="e">
        <f>OR(#REF!&lt;100000,LEN(#REF!)=5)</f>
        <v>#REF!</v>
      </c>
    </row>
    <row r="13" spans="1:26" ht="20.100000000000001" customHeight="1" x14ac:dyDescent="0.25">
      <c r="A13" s="130">
        <v>44259</v>
      </c>
      <c r="B13" s="42" t="s">
        <v>30</v>
      </c>
      <c r="C13" s="35">
        <v>57.86</v>
      </c>
      <c r="D13" s="36">
        <v>0</v>
      </c>
      <c r="E13" s="35"/>
      <c r="F13" s="37">
        <v>57.86</v>
      </c>
      <c r="G13" s="38">
        <v>440</v>
      </c>
      <c r="H13" s="38">
        <v>4020</v>
      </c>
      <c r="I13" s="38"/>
      <c r="J13" s="126" t="s">
        <v>35</v>
      </c>
      <c r="K13" s="131" t="s">
        <v>103</v>
      </c>
      <c r="L13" s="85" t="s">
        <v>104</v>
      </c>
      <c r="M13" s="85" t="s">
        <v>105</v>
      </c>
      <c r="N13" s="85" t="s">
        <v>102</v>
      </c>
      <c r="P13" s="5" t="e">
        <f>OR(#REF!&lt;100,LEN(#REF!)=2)</f>
        <v>#REF!</v>
      </c>
      <c r="Q13" s="5" t="e">
        <f>OR(#REF!&lt;1000,LEN(#REF!)=3)</f>
        <v>#REF!</v>
      </c>
      <c r="R13" s="5" t="e">
        <f>IF(#REF!&lt;1000,TRUE)</f>
        <v>#REF!</v>
      </c>
      <c r="S13" s="5" t="e">
        <f>OR(#REF!&lt;100000,LEN(#REF!)=5)</f>
        <v>#REF!</v>
      </c>
    </row>
    <row r="14" spans="1:26" ht="13.5" thickBot="1" x14ac:dyDescent="0.25">
      <c r="A14" s="72" t="s">
        <v>40</v>
      </c>
      <c r="B14" s="73"/>
      <c r="C14" s="43">
        <f>SUM(C12:C13)</f>
        <v>127.84</v>
      </c>
      <c r="D14" s="43">
        <f>SUM(D12:D13)</f>
        <v>0</v>
      </c>
      <c r="E14" s="43"/>
      <c r="F14" s="43">
        <f>SUM(F12:F13)</f>
        <v>127.84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94" t="s">
        <v>41</v>
      </c>
      <c r="C16" s="200"/>
      <c r="F16" s="77"/>
    </row>
    <row r="17" spans="2:5" x14ac:dyDescent="0.2">
      <c r="B17" s="49" t="s">
        <v>42</v>
      </c>
      <c r="C17" s="50" t="s">
        <v>43</v>
      </c>
    </row>
    <row r="18" spans="2:5" x14ac:dyDescent="0.2">
      <c r="B18" s="49" t="s">
        <v>30</v>
      </c>
      <c r="C18" s="50" t="s">
        <v>44</v>
      </c>
      <c r="E18" s="77"/>
    </row>
    <row r="19" spans="2:5" x14ac:dyDescent="0.2">
      <c r="B19" s="49" t="s">
        <v>35</v>
      </c>
      <c r="C19" s="50" t="s">
        <v>45</v>
      </c>
    </row>
    <row r="20" spans="2:5" x14ac:dyDescent="0.2">
      <c r="B20" s="30" t="s">
        <v>48</v>
      </c>
      <c r="C20" s="51" t="s">
        <v>49</v>
      </c>
    </row>
  </sheetData>
  <mergeCells count="5">
    <mergeCell ref="B1:E1"/>
    <mergeCell ref="B3:E3"/>
    <mergeCell ref="G8:J8"/>
    <mergeCell ref="G9:J9"/>
    <mergeCell ref="B16:C16"/>
  </mergeCells>
  <conditionalFormatting sqref="J12:J13">
    <cfRule type="expression" priority="2" stopIfTrue="1">
      <formula>AND(SUM($P12:$T12)&gt;0,NOT(ISBLANK(J12)))</formula>
    </cfRule>
    <cfRule type="expression" dxfId="91" priority="3" stopIfTrue="1">
      <formula>SUM($P12:$T12)&gt;0</formula>
    </cfRule>
  </conditionalFormatting>
  <conditionalFormatting sqref="B1:E1 B3:E3 C12:C13">
    <cfRule type="expression" dxfId="90" priority="4" stopIfTrue="1">
      <formula>ISBLANK(B1)</formula>
    </cfRule>
  </conditionalFormatting>
  <conditionalFormatting sqref="L12:N12">
    <cfRule type="expression" dxfId="89" priority="5" stopIfTrue="1">
      <formula>AND(NOT(ISBLANK($C12)),ISBLANK(L12))</formula>
    </cfRule>
  </conditionalFormatting>
  <conditionalFormatting sqref="B12">
    <cfRule type="expression" dxfId="88" priority="6" stopIfTrue="1">
      <formula>AND(NOT(ISBLANK(C12)),ISBLANK(B12))</formula>
    </cfRule>
  </conditionalFormatting>
  <conditionalFormatting sqref="E12">
    <cfRule type="expression" dxfId="87" priority="7" stopIfTrue="1">
      <formula>AND(NOT(ISBLANK(C12)),ISBLANK(E12),B12="S")</formula>
    </cfRule>
  </conditionalFormatting>
  <conditionalFormatting sqref="L13:N13">
    <cfRule type="expression" dxfId="86" priority="11" stopIfTrue="1">
      <formula>AND(NOT(ISBLANK(#REF!)),ISBLANK(L13))</formula>
    </cfRule>
  </conditionalFormatting>
  <conditionalFormatting sqref="B13">
    <cfRule type="expression" dxfId="85" priority="12" stopIfTrue="1">
      <formula>AND(NOT(ISBLANK(#REF!)),ISBLANK(B13))</formula>
    </cfRule>
  </conditionalFormatting>
  <conditionalFormatting sqref="E13">
    <cfRule type="expression" dxfId="84" priority="15" stopIfTrue="1">
      <formula>AND(NOT(ISBLANK(C13)),ISBLANK(E13),#REF!="S")</formula>
    </cfRule>
  </conditionalFormatting>
  <conditionalFormatting sqref="C5">
    <cfRule type="expression" dxfId="83" priority="1" stopIfTrue="1">
      <formula>ISBLANK(C5)</formula>
    </cfRule>
  </conditionalFormatting>
  <conditionalFormatting sqref="A12:A13">
    <cfRule type="expression" dxfId="82" priority="124" stopIfTrue="1">
      <formula>AND(NOT(ISBLANK(#REF!)),ISBLANK(A12))</formula>
    </cfRule>
  </conditionalFormatting>
  <dataValidations count="3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88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 t="s">
        <v>87</v>
      </c>
      <c r="B12" s="34" t="s">
        <v>70</v>
      </c>
      <c r="C12" s="35">
        <v>22.75</v>
      </c>
      <c r="D12" s="36">
        <v>3.79</v>
      </c>
      <c r="E12" s="35"/>
      <c r="F12" s="37">
        <v>18.96</v>
      </c>
      <c r="G12" s="38">
        <v>490</v>
      </c>
      <c r="H12" s="38">
        <v>4020</v>
      </c>
      <c r="I12" s="38"/>
      <c r="J12" s="39"/>
      <c r="K12" s="39" t="s">
        <v>88</v>
      </c>
      <c r="L12" s="40" t="s">
        <v>89</v>
      </c>
      <c r="M12" s="41" t="s">
        <v>90</v>
      </c>
      <c r="N12" s="41" t="s">
        <v>91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33" t="s">
        <v>92</v>
      </c>
      <c r="B13" s="42" t="s">
        <v>30</v>
      </c>
      <c r="C13" s="35">
        <v>54.99</v>
      </c>
      <c r="D13" s="36"/>
      <c r="E13" s="35"/>
      <c r="F13" s="37">
        <v>54.99</v>
      </c>
      <c r="G13" s="38">
        <v>490</v>
      </c>
      <c r="H13" s="38">
        <v>4001</v>
      </c>
      <c r="I13" s="38"/>
      <c r="J13" s="39"/>
      <c r="K13" s="39" t="s">
        <v>88</v>
      </c>
      <c r="L13" s="40" t="s">
        <v>93</v>
      </c>
      <c r="M13" s="41" t="s">
        <v>94</v>
      </c>
      <c r="N13" s="41" t="s">
        <v>95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thickBot="1" x14ac:dyDescent="0.25">
      <c r="A14" s="198" t="s">
        <v>40</v>
      </c>
      <c r="B14" s="199"/>
      <c r="C14" s="43">
        <f>SUM(C12:C13)</f>
        <v>77.740000000000009</v>
      </c>
      <c r="D14" s="43">
        <f>SUM(D12:D13)</f>
        <v>3.79</v>
      </c>
      <c r="E14" s="43"/>
      <c r="F14" s="43">
        <f>SUM(F12:F13)</f>
        <v>73.95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94" t="s">
        <v>41</v>
      </c>
      <c r="C16" s="200"/>
    </row>
    <row r="17" spans="2:3" x14ac:dyDescent="0.2">
      <c r="B17" s="49" t="s">
        <v>42</v>
      </c>
      <c r="C17" s="50" t="s">
        <v>43</v>
      </c>
    </row>
    <row r="18" spans="2:3" x14ac:dyDescent="0.2">
      <c r="B18" s="49" t="s">
        <v>30</v>
      </c>
      <c r="C18" s="50" t="s">
        <v>44</v>
      </c>
    </row>
    <row r="19" spans="2:3" x14ac:dyDescent="0.2">
      <c r="B19" s="49" t="s">
        <v>35</v>
      </c>
      <c r="C19" s="50" t="s">
        <v>45</v>
      </c>
    </row>
    <row r="20" spans="2:3" x14ac:dyDescent="0.2">
      <c r="B20" s="49" t="s">
        <v>46</v>
      </c>
      <c r="C20" s="50" t="s">
        <v>47</v>
      </c>
    </row>
    <row r="21" spans="2:3" x14ac:dyDescent="0.2">
      <c r="B21" s="30" t="s">
        <v>48</v>
      </c>
      <c r="C21" s="51" t="s">
        <v>49</v>
      </c>
    </row>
    <row r="24" spans="2:3" x14ac:dyDescent="0.2">
      <c r="B24" s="201"/>
      <c r="C24" s="201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10" stopIfTrue="1">
      <formula>AND(SUM($P12:$T12)&gt;0,NOT(ISBLANK(J12)))</formula>
    </cfRule>
    <cfRule type="expression" dxfId="119" priority="11" stopIfTrue="1">
      <formula>SUM($P12:$T12)&gt;0</formula>
    </cfRule>
  </conditionalFormatting>
  <conditionalFormatting sqref="B3:E3 C12:C13">
    <cfRule type="expression" dxfId="118" priority="12" stopIfTrue="1">
      <formula>ISBLANK(B3)</formula>
    </cfRule>
  </conditionalFormatting>
  <conditionalFormatting sqref="L12:N12">
    <cfRule type="expression" dxfId="117" priority="13" stopIfTrue="1">
      <formula>AND(NOT(ISBLANK($C12)),ISBLANK(L12))</formula>
    </cfRule>
  </conditionalFormatting>
  <conditionalFormatting sqref="B12:B13">
    <cfRule type="expression" dxfId="116" priority="14" stopIfTrue="1">
      <formula>AND(NOT(ISBLANK(C12)),ISBLANK(B12))</formula>
    </cfRule>
  </conditionalFormatting>
  <conditionalFormatting sqref="A12:A13">
    <cfRule type="expression" dxfId="115" priority="15" stopIfTrue="1">
      <formula>AND(NOT(ISBLANK(C12)),ISBLANK(A12))</formula>
    </cfRule>
  </conditionalFormatting>
  <conditionalFormatting sqref="E12:E13">
    <cfRule type="expression" dxfId="114" priority="16" stopIfTrue="1">
      <formula>AND(NOT(ISBLANK(C12)),ISBLANK(E12),B12="S")</formula>
    </cfRule>
  </conditionalFormatting>
  <conditionalFormatting sqref="K13">
    <cfRule type="expression" priority="6" stopIfTrue="1">
      <formula>AND(SUM($P13:$T13)&gt;0,NOT(ISBLANK(K13)))</formula>
    </cfRule>
    <cfRule type="expression" dxfId="113" priority="7" stopIfTrue="1">
      <formula>SUM($P13:$T13)&gt;0</formula>
    </cfRule>
  </conditionalFormatting>
  <conditionalFormatting sqref="L13:N13">
    <cfRule type="expression" dxfId="112" priority="8" stopIfTrue="1">
      <formula>AND(NOT(ISBLANK($C13)),ISBLANK(L13))</formula>
    </cfRule>
  </conditionalFormatting>
  <conditionalFormatting sqref="B1:E1">
    <cfRule type="expression" dxfId="111" priority="2" stopIfTrue="1">
      <formula>ISBLANK(B1)</formula>
    </cfRule>
  </conditionalFormatting>
  <conditionalFormatting sqref="C5">
    <cfRule type="expression" dxfId="110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75" zoomScaleNormal="75" workbookViewId="0">
      <selection activeCell="D5" sqref="D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82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6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6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8" t="s">
        <v>26</v>
      </c>
      <c r="H10" s="78" t="s">
        <v>27</v>
      </c>
      <c r="I10" s="78" t="s">
        <v>28</v>
      </c>
      <c r="J10" s="78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8"/>
      <c r="H11" s="78"/>
      <c r="I11" s="78"/>
      <c r="J11" s="78"/>
      <c r="K11" s="78"/>
      <c r="L11" s="29"/>
      <c r="M11" s="30"/>
      <c r="N11" s="30"/>
    </row>
    <row r="12" spans="1:26" ht="20.100000000000001" customHeight="1" x14ac:dyDescent="0.25">
      <c r="A12" s="86">
        <v>44242</v>
      </c>
      <c r="B12" s="42"/>
      <c r="C12" s="35">
        <v>206.94</v>
      </c>
      <c r="D12" s="36">
        <v>34.479999999999997</v>
      </c>
      <c r="E12" s="35"/>
      <c r="F12" s="37">
        <v>172.46</v>
      </c>
      <c r="G12" s="38">
        <v>260</v>
      </c>
      <c r="H12" s="38">
        <v>4014</v>
      </c>
      <c r="I12" s="38"/>
      <c r="J12" s="126" t="s">
        <v>35</v>
      </c>
      <c r="K12" s="126" t="s">
        <v>163</v>
      </c>
      <c r="L12" s="85" t="s">
        <v>164</v>
      </c>
      <c r="M12" s="85" t="s">
        <v>165</v>
      </c>
      <c r="N12" s="85" t="s">
        <v>69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86">
        <v>44252</v>
      </c>
      <c r="B13" s="34"/>
      <c r="C13" s="35">
        <v>414.58</v>
      </c>
      <c r="D13" s="36">
        <v>69.099999999999994</v>
      </c>
      <c r="E13" s="35"/>
      <c r="F13" s="37">
        <v>345.48</v>
      </c>
      <c r="G13" s="38">
        <v>260</v>
      </c>
      <c r="H13" s="38">
        <v>4014</v>
      </c>
      <c r="I13" s="38"/>
      <c r="J13" s="126" t="s">
        <v>35</v>
      </c>
      <c r="K13" s="126" t="s">
        <v>163</v>
      </c>
      <c r="L13" s="85" t="s">
        <v>166</v>
      </c>
      <c r="M13" s="85" t="s">
        <v>167</v>
      </c>
      <c r="N13" s="85" t="s">
        <v>69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thickBot="1" x14ac:dyDescent="0.25">
      <c r="A14" s="198" t="s">
        <v>40</v>
      </c>
      <c r="B14" s="199"/>
      <c r="C14" s="43">
        <f>SUM(C12:C13)</f>
        <v>621.52</v>
      </c>
      <c r="D14" s="43">
        <f>SUM(D12:D13)</f>
        <v>103.57999999999998</v>
      </c>
      <c r="E14" s="43"/>
      <c r="F14" s="43">
        <f>SUM(F12:F13)</f>
        <v>517.94000000000005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94" t="s">
        <v>41</v>
      </c>
      <c r="C16" s="200"/>
    </row>
    <row r="17" spans="2:3" x14ac:dyDescent="0.2">
      <c r="B17" s="49" t="s">
        <v>42</v>
      </c>
      <c r="C17" s="50" t="s">
        <v>43</v>
      </c>
    </row>
    <row r="18" spans="2:3" x14ac:dyDescent="0.2">
      <c r="B18" s="49" t="s">
        <v>30</v>
      </c>
      <c r="C18" s="50" t="s">
        <v>44</v>
      </c>
    </row>
    <row r="19" spans="2:3" x14ac:dyDescent="0.2">
      <c r="B19" s="49" t="s">
        <v>35</v>
      </c>
      <c r="C19" s="50" t="s">
        <v>45</v>
      </c>
    </row>
    <row r="20" spans="2:3" x14ac:dyDescent="0.2">
      <c r="B20" s="30" t="s">
        <v>48</v>
      </c>
      <c r="C20" s="51" t="s">
        <v>49</v>
      </c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K13">
    <cfRule type="expression" priority="5" stopIfTrue="1">
      <formula>AND(SUM($P12:$T12)&gt;0,NOT(ISBLANK(J12)))</formula>
    </cfRule>
    <cfRule type="expression" dxfId="65" priority="6" stopIfTrue="1">
      <formula>SUM($P12:$T12)&gt;0</formula>
    </cfRule>
  </conditionalFormatting>
  <conditionalFormatting sqref="C12:C13 B1:E1 B3:E3">
    <cfRule type="expression" dxfId="64" priority="7" stopIfTrue="1">
      <formula>ISBLANK(B1)</formula>
    </cfRule>
  </conditionalFormatting>
  <conditionalFormatting sqref="L12:N12">
    <cfRule type="expression" dxfId="63" priority="8" stopIfTrue="1">
      <formula>AND(NOT(ISBLANK($C12)),ISBLANK(L12))</formula>
    </cfRule>
  </conditionalFormatting>
  <conditionalFormatting sqref="B12:B13">
    <cfRule type="expression" dxfId="62" priority="9" stopIfTrue="1">
      <formula>AND(NOT(ISBLANK(C12)),ISBLANK(B12))</formula>
    </cfRule>
  </conditionalFormatting>
  <conditionalFormatting sqref="A12:A13">
    <cfRule type="expression" dxfId="61" priority="10" stopIfTrue="1">
      <formula>AND(NOT(ISBLANK(C12)),ISBLANK(A12))</formula>
    </cfRule>
  </conditionalFormatting>
  <conditionalFormatting sqref="E12:E13">
    <cfRule type="expression" dxfId="60" priority="11" stopIfTrue="1">
      <formula>AND(NOT(ISBLANK(C12)),ISBLANK(E12),B12="S")</formula>
    </cfRule>
  </conditionalFormatting>
  <conditionalFormatting sqref="L13:N13">
    <cfRule type="expression" dxfId="1" priority="131" stopIfTrue="1">
      <formula>AND(NOT(ISBLANK(#REF!)),ISBLANK(L13))</formula>
    </cfRule>
  </conditionalFormatting>
  <conditionalFormatting sqref="C5">
    <cfRule type="expression" dxfId="0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191" t="s">
        <v>80</v>
      </c>
      <c r="C3" s="192"/>
      <c r="D3" s="192"/>
      <c r="E3" s="193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18" t="s">
        <v>12</v>
      </c>
      <c r="K8" s="18" t="s">
        <v>13</v>
      </c>
      <c r="L8" s="19" t="s">
        <v>14</v>
      </c>
      <c r="M8" s="19" t="s">
        <v>15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2" t="s">
        <v>20</v>
      </c>
      <c r="K9" s="22" t="s">
        <v>21</v>
      </c>
      <c r="L9" s="23"/>
      <c r="M9" s="24" t="s">
        <v>22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8" t="s">
        <v>26</v>
      </c>
      <c r="H10" s="78" t="s">
        <v>27</v>
      </c>
      <c r="I10" s="79" t="s">
        <v>28</v>
      </c>
      <c r="J10" s="28" t="s">
        <v>29</v>
      </c>
      <c r="K10" s="29"/>
      <c r="L10" s="30"/>
      <c r="M10" s="31"/>
    </row>
    <row r="11" spans="1:25" ht="0.75" customHeight="1" x14ac:dyDescent="0.2">
      <c r="A11" s="32"/>
      <c r="B11" s="26"/>
      <c r="C11" s="26"/>
      <c r="D11" s="26"/>
      <c r="E11" s="26"/>
      <c r="F11" s="26"/>
      <c r="G11" s="80"/>
      <c r="H11" s="80"/>
      <c r="I11" s="80"/>
      <c r="J11" s="78" t="s">
        <v>75</v>
      </c>
      <c r="K11" s="29"/>
      <c r="L11" s="30"/>
      <c r="M11" s="30"/>
    </row>
    <row r="12" spans="1:25" ht="15.75" x14ac:dyDescent="0.25">
      <c r="A12" s="33">
        <v>44265</v>
      </c>
      <c r="B12" s="34" t="s">
        <v>35</v>
      </c>
      <c r="C12" s="66">
        <v>10</v>
      </c>
      <c r="D12" s="66">
        <v>1.67</v>
      </c>
      <c r="E12" s="66"/>
      <c r="F12" s="66">
        <v>8.33</v>
      </c>
      <c r="G12" s="81">
        <v>112</v>
      </c>
      <c r="H12" s="38">
        <v>4014</v>
      </c>
      <c r="I12" s="82"/>
      <c r="J12" s="83" t="s">
        <v>76</v>
      </c>
      <c r="K12" s="84" t="s">
        <v>77</v>
      </c>
      <c r="L12" s="85" t="s">
        <v>78</v>
      </c>
      <c r="M12" s="85" t="s">
        <v>79</v>
      </c>
      <c r="O12" s="5" t="b">
        <f t="shared" ref="O12" si="0">OR(G12&lt;100,LEN(G12)=2)</f>
        <v>0</v>
      </c>
      <c r="P12" s="5" t="b">
        <f t="shared" ref="P12" si="1">OR(H12&lt;1000,LEN(H12)=3)</f>
        <v>0</v>
      </c>
      <c r="Q12" s="5" t="b">
        <f t="shared" ref="Q12" si="2">IF(I12&lt;1000,TRUE)</f>
        <v>1</v>
      </c>
      <c r="R12" s="5" t="e">
        <f>OR(#REF!&lt;100000,LEN(#REF!)=5)</f>
        <v>#REF!</v>
      </c>
    </row>
    <row r="13" spans="1:25" ht="20.100000000000001" customHeight="1" thickBot="1" x14ac:dyDescent="0.25">
      <c r="A13" s="198" t="s">
        <v>40</v>
      </c>
      <c r="B13" s="199"/>
      <c r="C13" s="43">
        <f>SUM(C12:C12)</f>
        <v>10</v>
      </c>
      <c r="D13" s="43">
        <f>SUM(D12:D12)</f>
        <v>1.67</v>
      </c>
      <c r="E13" s="43"/>
      <c r="F13" s="88">
        <f>SUM(F12:F12)</f>
        <v>8.33</v>
      </c>
      <c r="G13" s="89"/>
      <c r="H13" s="44"/>
      <c r="I13" s="90"/>
      <c r="J13" s="91"/>
      <c r="K13" s="46"/>
      <c r="L13" s="47"/>
      <c r="M13" s="48"/>
    </row>
    <row r="15" spans="1:25" x14ac:dyDescent="0.2">
      <c r="B15" s="194" t="s">
        <v>41</v>
      </c>
      <c r="C15" s="200"/>
    </row>
    <row r="16" spans="1:25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30" t="s">
        <v>48</v>
      </c>
      <c r="C19" s="51" t="s">
        <v>49</v>
      </c>
    </row>
  </sheetData>
  <mergeCells count="6">
    <mergeCell ref="B15:C15"/>
    <mergeCell ref="B1:E1"/>
    <mergeCell ref="B3:E3"/>
    <mergeCell ref="G8:I8"/>
    <mergeCell ref="G9:I9"/>
    <mergeCell ref="A13:B13"/>
  </mergeCells>
  <conditionalFormatting sqref="B1:E1 B3:E3 F12 C12">
    <cfRule type="expression" dxfId="232" priority="53" stopIfTrue="1">
      <formula>ISBLANK(B1)</formula>
    </cfRule>
  </conditionalFormatting>
  <conditionalFormatting sqref="K12:L12">
    <cfRule type="expression" dxfId="231" priority="54" stopIfTrue="1">
      <formula>AND(NOT(ISBLANK($C12)),ISBLANK(K12))</formula>
    </cfRule>
  </conditionalFormatting>
  <conditionalFormatting sqref="B12">
    <cfRule type="expression" dxfId="230" priority="55" stopIfTrue="1">
      <formula>AND(NOT(ISBLANK(C12)),ISBLANK(B12))</formula>
    </cfRule>
  </conditionalFormatting>
  <conditionalFormatting sqref="A12">
    <cfRule type="expression" dxfId="229" priority="56" stopIfTrue="1">
      <formula>AND(NOT(ISBLANK(C12)),ISBLANK(A12))</formula>
    </cfRule>
  </conditionalFormatting>
  <conditionalFormatting sqref="D12:E12">
    <cfRule type="expression" dxfId="228" priority="57" stopIfTrue="1">
      <formula>AND(NOT(ISBLANK(B12)),ISBLANK(D12),A12="S")</formula>
    </cfRule>
  </conditionalFormatting>
  <conditionalFormatting sqref="M12">
    <cfRule type="expression" dxfId="227" priority="50" stopIfTrue="1">
      <formula>AND(NOT(ISBLANK($C12)),ISBLANK(M12))</formula>
    </cfRule>
  </conditionalFormatting>
  <conditionalFormatting sqref="J12">
    <cfRule type="expression" priority="20" stopIfTrue="1">
      <formula>AND(SUM($O12:$S12)&gt;0,NOT(ISBLANK(J12)))</formula>
    </cfRule>
    <cfRule type="expression" dxfId="226" priority="21" stopIfTrue="1">
      <formula>SUM($O12:$S12)&gt;0</formula>
    </cfRule>
  </conditionalFormatting>
  <conditionalFormatting sqref="C5">
    <cfRule type="expression" dxfId="225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">
      <formula1>$B$16:$B$19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1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123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44263</v>
      </c>
      <c r="B12" s="42" t="s">
        <v>30</v>
      </c>
      <c r="C12" s="35">
        <v>9.99</v>
      </c>
      <c r="D12" s="36"/>
      <c r="E12" s="35"/>
      <c r="F12" s="37">
        <v>9.99</v>
      </c>
      <c r="G12" s="38">
        <v>110</v>
      </c>
      <c r="H12" s="38">
        <v>4400</v>
      </c>
      <c r="I12" s="38" t="s">
        <v>119</v>
      </c>
      <c r="J12" s="39"/>
      <c r="K12" s="39" t="s">
        <v>76</v>
      </c>
      <c r="L12" s="40" t="s">
        <v>120</v>
      </c>
      <c r="M12" s="41" t="s">
        <v>121</v>
      </c>
      <c r="N12" s="41" t="s">
        <v>122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198" t="s">
        <v>40</v>
      </c>
      <c r="B13" s="199"/>
      <c r="C13" s="43">
        <f>SUM(C12:C12)</f>
        <v>9.99</v>
      </c>
      <c r="D13" s="43">
        <f>SUM(D12:D12)</f>
        <v>0</v>
      </c>
      <c r="E13" s="43"/>
      <c r="F13" s="43">
        <f>SUM(F12:F12)</f>
        <v>9.99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94" t="s">
        <v>41</v>
      </c>
      <c r="C15" s="200"/>
    </row>
    <row r="16" spans="1:26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49" t="s">
        <v>46</v>
      </c>
      <c r="C19" s="50" t="s">
        <v>47</v>
      </c>
    </row>
    <row r="20" spans="2:3" x14ac:dyDescent="0.2">
      <c r="B20" s="30" t="s">
        <v>48</v>
      </c>
      <c r="C20" s="51" t="s">
        <v>49</v>
      </c>
    </row>
    <row r="23" spans="2:3" x14ac:dyDescent="0.2">
      <c r="B23" s="201"/>
      <c r="C23" s="201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">
    <cfRule type="expression" priority="6" stopIfTrue="1">
      <formula>AND(SUM($P12:$T12)&gt;0,NOT(ISBLANK(J12)))</formula>
    </cfRule>
    <cfRule type="expression" dxfId="224" priority="7" stopIfTrue="1">
      <formula>SUM($P12:$T12)&gt;0</formula>
    </cfRule>
  </conditionalFormatting>
  <conditionalFormatting sqref="B1:E1 B3:E3 C12">
    <cfRule type="expression" dxfId="223" priority="8" stopIfTrue="1">
      <formula>ISBLANK(B1)</formula>
    </cfRule>
  </conditionalFormatting>
  <conditionalFormatting sqref="B12">
    <cfRule type="expression" dxfId="222" priority="9" stopIfTrue="1">
      <formula>AND(NOT(ISBLANK(C12)),ISBLANK(B12))</formula>
    </cfRule>
  </conditionalFormatting>
  <conditionalFormatting sqref="A12">
    <cfRule type="expression" dxfId="221" priority="10" stopIfTrue="1">
      <formula>AND(NOT(ISBLANK(C12)),ISBLANK(A12))</formula>
    </cfRule>
  </conditionalFormatting>
  <conditionalFormatting sqref="E12">
    <cfRule type="expression" dxfId="220" priority="11" stopIfTrue="1">
      <formula>AND(NOT(ISBLANK(C12)),ISBLANK(E12),B12="S")</formula>
    </cfRule>
  </conditionalFormatting>
  <conditionalFormatting sqref="K12">
    <cfRule type="expression" priority="2" stopIfTrue="1">
      <formula>AND(SUM($P12:$T12)&gt;0,NOT(ISBLANK(K12)))</formula>
    </cfRule>
    <cfRule type="expression" dxfId="219" priority="3" stopIfTrue="1">
      <formula>SUM($P12:$T12)&gt;0</formula>
    </cfRule>
  </conditionalFormatting>
  <conditionalFormatting sqref="L12:N12">
    <cfRule type="expression" dxfId="218" priority="4" stopIfTrue="1">
      <formula>AND(NOT(ISBLANK($C12)),ISBLANK(L12))</formula>
    </cfRule>
  </conditionalFormatting>
  <conditionalFormatting sqref="C5">
    <cfRule type="expression" dxfId="217" priority="1" stopIfTrue="1">
      <formula>ISBLANK(C5)</formula>
    </cfRule>
  </conditionalFormatting>
  <dataValidations count="2">
    <dataValidation type="list" allowBlank="1" showInputMessage="1" showErrorMessage="1" sqref="B12">
      <formula1>$B$16:$B$20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Barclaycard\March 2021\March 2021 Mark Chalkley\[Mark 03 March 2021.xlsx]Sheet2'!#REF!</xm:f>
          </x14:formula1>
          <xm:sqref>B1:E1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33"/>
  <sheetViews>
    <sheetView zoomScale="80" zoomScaleNormal="80" workbookViewId="0">
      <selection activeCell="E21" sqref="E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81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132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8" t="s">
        <v>26</v>
      </c>
      <c r="H10" s="78" t="s">
        <v>27</v>
      </c>
      <c r="I10" s="78" t="s">
        <v>28</v>
      </c>
      <c r="J10" s="78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8"/>
      <c r="H11" s="78"/>
      <c r="I11" s="78"/>
      <c r="J11" s="78"/>
      <c r="K11" s="78"/>
      <c r="L11" s="29"/>
      <c r="M11" s="30"/>
      <c r="N11" s="30"/>
    </row>
    <row r="12" spans="1:26" ht="15.75" x14ac:dyDescent="0.25">
      <c r="A12" s="86" t="s">
        <v>124</v>
      </c>
      <c r="B12" s="34" t="s">
        <v>35</v>
      </c>
      <c r="C12" s="35">
        <v>107.4</v>
      </c>
      <c r="D12" s="36">
        <v>17.899999999999999</v>
      </c>
      <c r="E12" s="35"/>
      <c r="F12" s="37">
        <f>C12-D12</f>
        <v>89.5</v>
      </c>
      <c r="G12" s="38">
        <v>110</v>
      </c>
      <c r="H12" s="38">
        <v>2001</v>
      </c>
      <c r="I12" s="125"/>
      <c r="J12" s="133" t="s">
        <v>35</v>
      </c>
      <c r="K12" s="133" t="s">
        <v>76</v>
      </c>
      <c r="L12" s="134" t="s">
        <v>125</v>
      </c>
      <c r="M12" s="134" t="s">
        <v>126</v>
      </c>
      <c r="N12" s="135" t="s">
        <v>127</v>
      </c>
    </row>
    <row r="13" spans="1:26" ht="33" customHeight="1" x14ac:dyDescent="0.25">
      <c r="A13" s="136" t="s">
        <v>128</v>
      </c>
      <c r="B13" s="34" t="s">
        <v>35</v>
      </c>
      <c r="C13" s="35">
        <v>131.88</v>
      </c>
      <c r="D13" s="36">
        <v>21.98</v>
      </c>
      <c r="E13" s="35"/>
      <c r="F13" s="37">
        <v>109.9</v>
      </c>
      <c r="G13" s="38">
        <v>110</v>
      </c>
      <c r="H13" s="38">
        <v>2001</v>
      </c>
      <c r="I13" s="125"/>
      <c r="J13" s="133" t="s">
        <v>35</v>
      </c>
      <c r="K13" s="133" t="s">
        <v>76</v>
      </c>
      <c r="L13" s="134" t="s">
        <v>129</v>
      </c>
      <c r="M13" s="134" t="s">
        <v>130</v>
      </c>
      <c r="N13" s="135" t="s">
        <v>131</v>
      </c>
      <c r="P13" s="5" t="b">
        <f t="shared" ref="P13" si="0">OR(G13&lt;100,LEN(G13)=2)</f>
        <v>0</v>
      </c>
      <c r="Q13" s="5" t="b">
        <f t="shared" ref="Q13" si="1">OR(H13&lt;1000,LEN(H13)=3)</f>
        <v>0</v>
      </c>
      <c r="R13" s="5" t="b">
        <f t="shared" ref="R13" si="2">IF(I13&lt;1000,TRUE)</f>
        <v>1</v>
      </c>
      <c r="S13" s="5" t="e">
        <f>OR(#REF!&lt;100000,LEN(#REF!)=5)</f>
        <v>#REF!</v>
      </c>
      <c r="T13" s="137"/>
    </row>
    <row r="14" spans="1:26" ht="20.100000000000001" customHeight="1" thickBot="1" x14ac:dyDescent="0.25">
      <c r="A14" s="198" t="s">
        <v>40</v>
      </c>
      <c r="B14" s="199"/>
      <c r="C14" s="43">
        <f>SUM(C12:C13)</f>
        <v>239.28</v>
      </c>
      <c r="D14" s="43">
        <f>SUM(D12:D13)</f>
        <v>39.879999999999995</v>
      </c>
      <c r="E14" s="43"/>
      <c r="F14" s="43">
        <f>SUM(F12:F13)</f>
        <v>199.4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94" t="s">
        <v>41</v>
      </c>
      <c r="C16" s="200"/>
    </row>
    <row r="17" spans="2:3" x14ac:dyDescent="0.2">
      <c r="B17" s="49" t="s">
        <v>42</v>
      </c>
      <c r="C17" s="50" t="s">
        <v>43</v>
      </c>
    </row>
    <row r="18" spans="2:3" x14ac:dyDescent="0.2">
      <c r="B18" s="49" t="s">
        <v>30</v>
      </c>
      <c r="C18" s="50" t="s">
        <v>44</v>
      </c>
    </row>
    <row r="19" spans="2:3" x14ac:dyDescent="0.2">
      <c r="B19" s="49" t="s">
        <v>35</v>
      </c>
      <c r="C19" s="50" t="s">
        <v>45</v>
      </c>
    </row>
    <row r="20" spans="2:3" x14ac:dyDescent="0.2">
      <c r="B20" s="30" t="s">
        <v>48</v>
      </c>
      <c r="C20" s="51" t="s">
        <v>49</v>
      </c>
    </row>
    <row r="1048533" spans="8:8" x14ac:dyDescent="0.2">
      <c r="H1048533" s="38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:K13">
    <cfRule type="expression" priority="10" stopIfTrue="1">
      <formula>AND(SUM($P12:$T12)&gt;0,NOT(ISBLANK(J12)))</formula>
    </cfRule>
    <cfRule type="expression" dxfId="216" priority="11" stopIfTrue="1">
      <formula>SUM($P12:$T12)&gt;0</formula>
    </cfRule>
  </conditionalFormatting>
  <conditionalFormatting sqref="B1:E1 B3:E3 C12:C13">
    <cfRule type="expression" dxfId="215" priority="12" stopIfTrue="1">
      <formula>ISBLANK(B1)</formula>
    </cfRule>
  </conditionalFormatting>
  <conditionalFormatting sqref="L12:N13">
    <cfRule type="expression" dxfId="214" priority="13" stopIfTrue="1">
      <formula>AND(NOT(ISBLANK($C12)),ISBLANK(L12))</formula>
    </cfRule>
  </conditionalFormatting>
  <conditionalFormatting sqref="B12:B13">
    <cfRule type="expression" dxfId="213" priority="14" stopIfTrue="1">
      <formula>AND(NOT(ISBLANK(C12)),ISBLANK(B12))</formula>
    </cfRule>
  </conditionalFormatting>
  <conditionalFormatting sqref="A12:A13">
    <cfRule type="expression" dxfId="212" priority="15" stopIfTrue="1">
      <formula>AND(NOT(ISBLANK(C12)),ISBLANK(A12))</formula>
    </cfRule>
  </conditionalFormatting>
  <conditionalFormatting sqref="E13">
    <cfRule type="expression" dxfId="211" priority="16" stopIfTrue="1">
      <formula>AND(NOT(ISBLANK(C13)),ISBLANK(E13),B13="S")</formula>
    </cfRule>
  </conditionalFormatting>
  <conditionalFormatting sqref="E12">
    <cfRule type="expression" dxfId="210" priority="9" stopIfTrue="1">
      <formula>AND(NOT(ISBLANK(C12)),ISBLANK(E12),B12="S")</formula>
    </cfRule>
  </conditionalFormatting>
  <conditionalFormatting sqref="C5">
    <cfRule type="expression" dxfId="209" priority="1" stopIfTrue="1">
      <formula>ISBLANK(C5)</formula>
    </cfRule>
  </conditionalFormatting>
  <dataValidations count="3">
    <dataValidation type="list" allowBlank="1" showInputMessage="1" showErrorMessage="1" sqref="B12:B13">
      <formula1>$B$17:$B$20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113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44253</v>
      </c>
      <c r="B12" s="42" t="s">
        <v>48</v>
      </c>
      <c r="C12" s="35">
        <v>10.199999999999999</v>
      </c>
      <c r="D12" s="36"/>
      <c r="E12" s="35"/>
      <c r="F12" s="37">
        <v>10.199999999999999</v>
      </c>
      <c r="G12" s="38">
        <v>690</v>
      </c>
      <c r="H12" s="38">
        <v>4400</v>
      </c>
      <c r="I12" s="38"/>
      <c r="J12" s="39" t="s">
        <v>35</v>
      </c>
      <c r="K12" s="39"/>
      <c r="L12" s="132" t="s">
        <v>107</v>
      </c>
      <c r="M12" s="41" t="s">
        <v>108</v>
      </c>
      <c r="N12" s="41" t="s">
        <v>109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98" t="s">
        <v>40</v>
      </c>
      <c r="B13" s="199"/>
      <c r="C13" s="43">
        <f>SUM(C12:C12)</f>
        <v>10.199999999999999</v>
      </c>
      <c r="D13" s="43">
        <f>SUM(D12:D12)</f>
        <v>0</v>
      </c>
      <c r="E13" s="43"/>
      <c r="F13" s="43">
        <f>SUM(F12:F12)</f>
        <v>10.199999999999999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94" t="s">
        <v>41</v>
      </c>
      <c r="C15" s="200"/>
    </row>
    <row r="16" spans="1:26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30" t="s">
        <v>48</v>
      </c>
      <c r="C19" s="51" t="s">
        <v>49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42" stopIfTrue="1">
      <formula>AND(SUM($P12:$T12)&gt;0,NOT(ISBLANK(J12)))</formula>
    </cfRule>
    <cfRule type="expression" dxfId="81" priority="43" stopIfTrue="1">
      <formula>SUM($P12:$T12)&gt;0</formula>
    </cfRule>
  </conditionalFormatting>
  <conditionalFormatting sqref="B1:E1 B3:E3 C12">
    <cfRule type="expression" dxfId="80" priority="44" stopIfTrue="1">
      <formula>ISBLANK(B1)</formula>
    </cfRule>
  </conditionalFormatting>
  <conditionalFormatting sqref="M12:N12">
    <cfRule type="expression" dxfId="79" priority="45" stopIfTrue="1">
      <formula>AND(NOT(ISBLANK($C12)),ISBLANK(M12))</formula>
    </cfRule>
  </conditionalFormatting>
  <conditionalFormatting sqref="B12">
    <cfRule type="expression" dxfId="78" priority="46" stopIfTrue="1">
      <formula>AND(NOT(ISBLANK(C12)),ISBLANK(B12))</formula>
    </cfRule>
  </conditionalFormatting>
  <conditionalFormatting sqref="A12">
    <cfRule type="expression" dxfId="77" priority="47" stopIfTrue="1">
      <formula>AND(NOT(ISBLANK(C12)),ISBLANK(A12))</formula>
    </cfRule>
  </conditionalFormatting>
  <conditionalFormatting sqref="E12">
    <cfRule type="expression" dxfId="76" priority="48" stopIfTrue="1">
      <formula>AND(NOT(ISBLANK(C12)),ISBLANK(E12),B12="S")</formula>
    </cfRule>
  </conditionalFormatting>
  <conditionalFormatting sqref="L12">
    <cfRule type="expression" priority="40" stopIfTrue="1">
      <formula>AND(SUM($P12:$T12)&gt;0,NOT(ISBLANK(L12)))</formula>
    </cfRule>
    <cfRule type="expression" dxfId="75" priority="41" stopIfTrue="1">
      <formula>SUM($P12:$T12)&gt;0</formula>
    </cfRule>
  </conditionalFormatting>
  <conditionalFormatting sqref="C5">
    <cfRule type="expression" dxfId="74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91" t="s">
        <v>68</v>
      </c>
      <c r="C1" s="192"/>
      <c r="D1" s="192"/>
      <c r="E1" s="193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91" t="s">
        <v>118</v>
      </c>
      <c r="C3" s="192"/>
      <c r="D3" s="192"/>
      <c r="E3" s="19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44239</v>
      </c>
      <c r="D5" s="12" t="s">
        <v>5</v>
      </c>
      <c r="E5" s="14">
        <v>44266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94" t="s">
        <v>11</v>
      </c>
      <c r="H8" s="195"/>
      <c r="I8" s="195"/>
      <c r="J8" s="200"/>
      <c r="K8" s="71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196"/>
      <c r="H9" s="197"/>
      <c r="I9" s="197"/>
      <c r="J9" s="202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44258</v>
      </c>
      <c r="B12" s="42" t="s">
        <v>35</v>
      </c>
      <c r="C12" s="35">
        <v>64</v>
      </c>
      <c r="D12" s="36">
        <v>10.66</v>
      </c>
      <c r="E12" s="35"/>
      <c r="F12" s="37">
        <v>53.34</v>
      </c>
      <c r="G12" s="38"/>
      <c r="H12" s="38">
        <v>690</v>
      </c>
      <c r="I12" s="38">
        <v>4001</v>
      </c>
      <c r="J12" s="39" t="s">
        <v>35</v>
      </c>
      <c r="K12" s="39" t="s">
        <v>110</v>
      </c>
      <c r="L12" s="39" t="s">
        <v>111</v>
      </c>
      <c r="M12" s="41" t="s">
        <v>112</v>
      </c>
      <c r="N12" s="41" t="s">
        <v>95</v>
      </c>
      <c r="P12" s="5" t="b">
        <f t="shared" ref="P12" si="0">OR(G12&lt;100,LEN(G12)=2)</f>
        <v>1</v>
      </c>
      <c r="Q12" s="5" t="b">
        <f t="shared" ref="Q12" si="1">OR(H12&lt;1000,LEN(H12)=3)</f>
        <v>1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198" t="s">
        <v>40</v>
      </c>
      <c r="B13" s="199"/>
      <c r="C13" s="43">
        <f>SUM(C12:C12)</f>
        <v>64</v>
      </c>
      <c r="D13" s="43">
        <f>SUM(D12:D12)</f>
        <v>10.66</v>
      </c>
      <c r="E13" s="43"/>
      <c r="F13" s="43">
        <f>SUM(F12:F12)</f>
        <v>53.34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94" t="s">
        <v>41</v>
      </c>
      <c r="C15" s="200"/>
    </row>
    <row r="16" spans="1:26" x14ac:dyDescent="0.2">
      <c r="B16" s="49" t="s">
        <v>42</v>
      </c>
      <c r="C16" s="50" t="s">
        <v>43</v>
      </c>
    </row>
    <row r="17" spans="2:3" x14ac:dyDescent="0.2">
      <c r="B17" s="49" t="s">
        <v>30</v>
      </c>
      <c r="C17" s="50" t="s">
        <v>44</v>
      </c>
    </row>
    <row r="18" spans="2:3" x14ac:dyDescent="0.2">
      <c r="B18" s="49" t="s">
        <v>35</v>
      </c>
      <c r="C18" s="50" t="s">
        <v>45</v>
      </c>
    </row>
    <row r="19" spans="2:3" x14ac:dyDescent="0.2">
      <c r="B19" s="30" t="s">
        <v>48</v>
      </c>
      <c r="C19" s="51" t="s">
        <v>49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10" stopIfTrue="1">
      <formula>AND(SUM($P12:$T12)&gt;0,NOT(ISBLANK(J12)))</formula>
    </cfRule>
    <cfRule type="expression" dxfId="73" priority="11" stopIfTrue="1">
      <formula>SUM($P12:$T12)&gt;0</formula>
    </cfRule>
  </conditionalFormatting>
  <conditionalFormatting sqref="C12 B1:E1 B3:E3">
    <cfRule type="expression" dxfId="72" priority="12" stopIfTrue="1">
      <formula>ISBLANK(B1)</formula>
    </cfRule>
  </conditionalFormatting>
  <conditionalFormatting sqref="M12:N12">
    <cfRule type="expression" dxfId="71" priority="13" stopIfTrue="1">
      <formula>AND(NOT(ISBLANK($C12)),ISBLANK(M12))</formula>
    </cfRule>
  </conditionalFormatting>
  <conditionalFormatting sqref="B12">
    <cfRule type="expression" dxfId="70" priority="14" stopIfTrue="1">
      <formula>AND(NOT(ISBLANK(C12)),ISBLANK(B12))</formula>
    </cfRule>
  </conditionalFormatting>
  <conditionalFormatting sqref="A12">
    <cfRule type="expression" dxfId="69" priority="15" stopIfTrue="1">
      <formula>AND(NOT(ISBLANK(C12)),ISBLANK(A12))</formula>
    </cfRule>
  </conditionalFormatting>
  <conditionalFormatting sqref="E12">
    <cfRule type="expression" dxfId="68" priority="16" stopIfTrue="1">
      <formula>AND(NOT(ISBLANK(C12)),ISBLANK(E12),B12="S")</formula>
    </cfRule>
  </conditionalFormatting>
  <conditionalFormatting sqref="L12">
    <cfRule type="expression" priority="6" stopIfTrue="1">
      <formula>AND(SUM($P12:$T12)&gt;0,NOT(ISBLANK(L12)))</formula>
    </cfRule>
    <cfRule type="expression" dxfId="67" priority="7" stopIfTrue="1">
      <formula>SUM($P12:$T12)&gt;0</formula>
    </cfRule>
  </conditionalFormatting>
  <conditionalFormatting sqref="C5">
    <cfRule type="expression" dxfId="66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Business</vt:lpstr>
      <vt:lpstr>Civic duties</vt:lpstr>
      <vt:lpstr>Community</vt:lpstr>
      <vt:lpstr>Family support</vt:lpstr>
      <vt:lpstr>Greenspace(1)</vt:lpstr>
      <vt:lpstr>Greenspace(2)</vt:lpstr>
      <vt:lpstr>Housing</vt:lpstr>
      <vt:lpstr>JWS(1)</vt:lpstr>
      <vt:lpstr>JWS(2)</vt:lpstr>
      <vt:lpstr>Marketing</vt:lpstr>
      <vt:lpstr>Museum</vt:lpstr>
      <vt:lpstr>Regulatory</vt:lpstr>
      <vt:lpstr>Theatre(1)</vt:lpstr>
      <vt:lpstr>Theatre(2)</vt:lpstr>
      <vt:lpstr>Theatre(3)</vt:lpstr>
      <vt:lpstr>Windle Valley(1)</vt:lpstr>
      <vt:lpstr>Windle Valley(2)</vt:lpstr>
    </vt:vector>
  </TitlesOfParts>
  <Manager/>
  <Company>Surrey Heath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Smith</dc:creator>
  <cp:keywords/>
  <dc:description/>
  <cp:lastModifiedBy>Michelle Smith</cp:lastModifiedBy>
  <cp:revision/>
  <dcterms:created xsi:type="dcterms:W3CDTF">2020-10-05T07:59:49Z</dcterms:created>
  <dcterms:modified xsi:type="dcterms:W3CDTF">2021-03-30T11:32:33Z</dcterms:modified>
  <cp:category/>
  <cp:contentStatus/>
</cp:coreProperties>
</file>