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10"/>
  </bookViews>
  <sheets>
    <sheet name="Civic Duties" sheetId="14" r:id="rId1"/>
    <sheet name="Community Services" sheetId="18" r:id="rId2"/>
    <sheet name="Corporate" sheetId="23" r:id="rId3"/>
    <sheet name="JWS" sheetId="20" r:id="rId4"/>
    <sheet name="JWS(2)" sheetId="21" r:id="rId5"/>
    <sheet name="Housing" sheetId="22" r:id="rId6"/>
    <sheet name="Museum" sheetId="15" r:id="rId7"/>
    <sheet name="Marketing" sheetId="16" r:id="rId8"/>
    <sheet name="Theatre" sheetId="24" r:id="rId9"/>
    <sheet name="Theatre(2)" sheetId="17" r:id="rId10"/>
    <sheet name="Theatre(3)" sheetId="25" r:id="rId11"/>
    <sheet name="Windle Valley" sheetId="19" r:id="rId12"/>
  </sheets>
  <definedNames>
    <definedName name="_xlnm._FilterDatabase" localSheetId="8" hidden="1">Theatre!$F$12:$M$12</definedName>
    <definedName name="_xlnm._FilterDatabase" localSheetId="9" hidden="1">'Theatre(2)'!$G$1:$G$19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5" l="1"/>
  <c r="C19" i="25"/>
  <c r="F18" i="25"/>
  <c r="F17" i="25"/>
  <c r="F16" i="25"/>
  <c r="F15" i="25"/>
  <c r="S14" i="25"/>
  <c r="R14" i="25"/>
  <c r="Q14" i="25"/>
  <c r="P14" i="25"/>
  <c r="F14" i="25"/>
  <c r="S13" i="25"/>
  <c r="R13" i="25"/>
  <c r="Q13" i="25"/>
  <c r="P13" i="25"/>
  <c r="F13" i="25"/>
  <c r="F12" i="25"/>
  <c r="F19" i="25" s="1"/>
  <c r="F13" i="24" l="1"/>
  <c r="D13" i="24"/>
  <c r="C13" i="24"/>
  <c r="R12" i="24"/>
  <c r="Q12" i="24"/>
  <c r="P12" i="24"/>
  <c r="O12" i="24"/>
  <c r="F13" i="23" l="1"/>
  <c r="C13" i="23"/>
  <c r="D13" i="23"/>
  <c r="S12" i="23"/>
  <c r="R12" i="23"/>
  <c r="Q12" i="23"/>
  <c r="P12" i="23"/>
  <c r="F14" i="22" l="1"/>
  <c r="C14" i="22"/>
  <c r="D14" i="22"/>
  <c r="S13" i="22"/>
  <c r="R13" i="22"/>
  <c r="Q13" i="22"/>
  <c r="P13" i="22"/>
  <c r="S12" i="22"/>
  <c r="R12" i="22"/>
  <c r="Q12" i="22"/>
  <c r="P12" i="22"/>
  <c r="D35" i="21" l="1"/>
  <c r="F35" i="21"/>
  <c r="C35" i="21"/>
  <c r="F14" i="20" l="1"/>
  <c r="E14" i="20"/>
  <c r="D14" i="20"/>
  <c r="C14" i="20"/>
  <c r="S12" i="20"/>
  <c r="R12" i="20"/>
  <c r="Q12" i="20"/>
  <c r="P12" i="20"/>
  <c r="F14" i="19" l="1"/>
  <c r="C14" i="19"/>
  <c r="S13" i="19"/>
  <c r="R13" i="19"/>
  <c r="Q13" i="19"/>
  <c r="P13" i="19"/>
  <c r="D13" i="19"/>
  <c r="D14" i="19"/>
  <c r="S12" i="19"/>
  <c r="R12" i="19"/>
  <c r="Q12" i="19"/>
  <c r="P12" i="19"/>
  <c r="F16" i="18" l="1"/>
  <c r="E16" i="18"/>
  <c r="C16" i="18"/>
  <c r="D16" i="18"/>
  <c r="S15" i="18"/>
  <c r="R15" i="18"/>
  <c r="Q15" i="18"/>
  <c r="P15" i="18"/>
  <c r="S13" i="18"/>
  <c r="R13" i="18"/>
  <c r="Q13" i="18"/>
  <c r="P13" i="18"/>
  <c r="S12" i="18"/>
  <c r="R12" i="18"/>
  <c r="Q12" i="18"/>
  <c r="P12" i="18"/>
  <c r="F13" i="17" l="1"/>
  <c r="D13" i="17"/>
  <c r="C13" i="17"/>
  <c r="P12" i="17"/>
  <c r="O12" i="17"/>
  <c r="F15" i="16" l="1"/>
  <c r="C15" i="16"/>
  <c r="D15" i="16"/>
  <c r="S14" i="16"/>
  <c r="R14" i="16"/>
  <c r="Q14" i="16"/>
  <c r="P14" i="16"/>
  <c r="S13" i="16"/>
  <c r="R13" i="16"/>
  <c r="Q13" i="16"/>
  <c r="P13" i="16"/>
  <c r="S12" i="16"/>
  <c r="R12" i="16"/>
  <c r="Q12" i="16"/>
  <c r="P12" i="16"/>
  <c r="D15" i="15" l="1"/>
  <c r="C15" i="15"/>
  <c r="F15" i="15" s="1"/>
  <c r="S13" i="15"/>
  <c r="R13" i="15"/>
  <c r="Q13" i="15"/>
  <c r="P13" i="15"/>
  <c r="S12" i="15"/>
  <c r="R12" i="15"/>
  <c r="Q12" i="15"/>
  <c r="P12" i="15"/>
  <c r="F14" i="14" l="1"/>
  <c r="C14" i="14"/>
  <c r="D14" i="14"/>
  <c r="S13" i="14"/>
  <c r="R13" i="14"/>
  <c r="Q13" i="14"/>
  <c r="P13" i="14"/>
</calcChain>
</file>

<file path=xl/sharedStrings.xml><?xml version="1.0" encoding="utf-8"?>
<sst xmlns="http://schemas.openxmlformats.org/spreadsheetml/2006/main" count="832" uniqueCount="148">
  <si>
    <t>JWS</t>
  </si>
  <si>
    <t>Corporate</t>
  </si>
  <si>
    <t>Marketing</t>
  </si>
  <si>
    <t>Housing</t>
  </si>
  <si>
    <t>Theatre</t>
  </si>
  <si>
    <t>Museum</t>
  </si>
  <si>
    <t>Windle Valley</t>
  </si>
  <si>
    <t>Community Services</t>
  </si>
  <si>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</si>
  <si>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</si>
  <si>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</si>
  <si>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</si>
  <si>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</si>
  <si>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</si>
  <si>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</si>
  <si>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</si>
  <si>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</si>
  <si>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</si>
  <si>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</si>
  <si>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</si>
  <si>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</si>
  <si>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</si>
  <si>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</si>
  <si>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</si>
  <si>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</si>
  <si>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</si>
  <si>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</si>
  <si>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</si>
  <si>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</si>
  <si>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</si>
  <si>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</si>
  <si>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</si>
  <si>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</si>
  <si>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</si>
  <si>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</si>
  <si>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</si>
  <si>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</si>
  <si>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</si>
  <si>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O</t>
  </si>
  <si>
    <t>S</t>
  </si>
  <si>
    <t xml:space="preserve"> </t>
  </si>
  <si>
    <t>Totals</t>
  </si>
  <si>
    <t>VAT indicators</t>
  </si>
  <si>
    <t>E</t>
  </si>
  <si>
    <t>Exempt</t>
  </si>
  <si>
    <t>Outside Scope</t>
  </si>
  <si>
    <t>Standard Rated</t>
  </si>
  <si>
    <t>Z</t>
  </si>
  <si>
    <t>Zero Rated</t>
  </si>
  <si>
    <t>Communications and Engagement</t>
  </si>
  <si>
    <t>Amazon</t>
  </si>
  <si>
    <t>SEP Campaigns</t>
  </si>
  <si>
    <t>Google</t>
  </si>
  <si>
    <t>iStock monthly subscription</t>
  </si>
  <si>
    <t>iStock</t>
  </si>
  <si>
    <t>SEP Web and Digital</t>
  </si>
  <si>
    <t>Facebook</t>
  </si>
  <si>
    <t>JWS Contamination</t>
  </si>
  <si>
    <t>Twitter</t>
  </si>
  <si>
    <t>Sandwich packaging</t>
  </si>
  <si>
    <t>Equipment</t>
  </si>
  <si>
    <t>o</t>
  </si>
  <si>
    <t>Morrisons</t>
  </si>
  <si>
    <t>FRONT</t>
  </si>
  <si>
    <t xml:space="preserve">Monthly Spotify payment </t>
  </si>
  <si>
    <t>Spotify</t>
  </si>
  <si>
    <t xml:space="preserve">Music </t>
  </si>
  <si>
    <t>CORPORATE CARD</t>
  </si>
  <si>
    <t>Marketing and Communications</t>
  </si>
  <si>
    <t>Theatre advertising</t>
  </si>
  <si>
    <t>Advertising</t>
  </si>
  <si>
    <t>Food</t>
  </si>
  <si>
    <t>Electrical</t>
  </si>
  <si>
    <t>Screwfix</t>
  </si>
  <si>
    <t>Re-usable face-filters</t>
  </si>
  <si>
    <t>PPE</t>
  </si>
  <si>
    <t>Civic Duties</t>
  </si>
  <si>
    <t>14.07.2020</t>
  </si>
  <si>
    <t>z</t>
  </si>
  <si>
    <t>Map for Isolation exhibition</t>
  </si>
  <si>
    <t>The Works</t>
  </si>
  <si>
    <t>Exhibit</t>
  </si>
  <si>
    <t>14.070.20</t>
  </si>
  <si>
    <t>Shirt an Cap for Bob in WWII room display</t>
  </si>
  <si>
    <t>YMCA</t>
  </si>
  <si>
    <t>14.7.20</t>
  </si>
  <si>
    <t>Card for frame</t>
  </si>
  <si>
    <t>Rymans</t>
  </si>
  <si>
    <t>Website - for SHAPE *cancelled and awaiting refund</t>
  </si>
  <si>
    <t>Wordpress</t>
  </si>
  <si>
    <t>web site</t>
  </si>
  <si>
    <t>Event promotion</t>
  </si>
  <si>
    <t>Website *cancelled awaiting refund</t>
  </si>
  <si>
    <t>Wprd Press</t>
  </si>
  <si>
    <t xml:space="preserve">Food items tea pack service </t>
  </si>
  <si>
    <t>Kitchen/cleaning quipment</t>
  </si>
  <si>
    <t>venus packaging solutions ltd</t>
  </si>
  <si>
    <t>Projects</t>
  </si>
  <si>
    <t>Scales for projects team</t>
  </si>
  <si>
    <t>G&amp;G GmbH</t>
  </si>
  <si>
    <t>Retail</t>
  </si>
  <si>
    <t xml:space="preserve">Downpipe for battery bins </t>
  </si>
  <si>
    <t>Wickes</t>
  </si>
  <si>
    <t>Builders merchants</t>
  </si>
  <si>
    <t>Facebook - JWS search tool campaign</t>
  </si>
  <si>
    <t>SEP Google - search tool</t>
  </si>
  <si>
    <t>JWS Google - search tool</t>
  </si>
  <si>
    <t>Facebook - upcycle campaign</t>
  </si>
  <si>
    <t>Twitter - search tool campaign</t>
  </si>
  <si>
    <t>SEP Google - upcycle campaign</t>
  </si>
  <si>
    <t>Facebook - search tool campaign</t>
  </si>
  <si>
    <t>Twitter - upcycle campaign</t>
  </si>
  <si>
    <t>JWS Twitter - search tool campaign</t>
  </si>
  <si>
    <t>Strategy and Business Management Team</t>
  </si>
  <si>
    <t>Paul CIPR training</t>
  </si>
  <si>
    <t>Eventbrite</t>
  </si>
  <si>
    <t>Training</t>
  </si>
  <si>
    <t>Amazon mac cable</t>
  </si>
  <si>
    <t>SEP Google - face masks</t>
  </si>
  <si>
    <t>SEP Coronavirus</t>
  </si>
  <si>
    <t>Facebook - food waste</t>
  </si>
  <si>
    <t xml:space="preserve">Amazon - upcycle campaign </t>
  </si>
  <si>
    <t>JWS(2)</t>
  </si>
  <si>
    <t>Halfords</t>
  </si>
  <si>
    <t>C05</t>
  </si>
  <si>
    <t>Payment to Surrey CC for Vehicle Crossover Works</t>
  </si>
  <si>
    <t>Surrey CC</t>
  </si>
  <si>
    <t>Statutory Bodies</t>
  </si>
  <si>
    <t>T</t>
  </si>
  <si>
    <t>Film license application</t>
  </si>
  <si>
    <t>Film Bank Media</t>
  </si>
  <si>
    <t>License</t>
  </si>
  <si>
    <t xml:space="preserve">Frosted film for windows </t>
  </si>
  <si>
    <t>Misc</t>
  </si>
  <si>
    <t>Scaff Tags - Ladders</t>
  </si>
  <si>
    <t>H&amp;S</t>
  </si>
  <si>
    <t>Truss Bases</t>
  </si>
  <si>
    <t>Thomann</t>
  </si>
  <si>
    <t>Wireless HDMI Sender</t>
  </si>
  <si>
    <t>CPC</t>
  </si>
  <si>
    <t>Aroma sample pack</t>
  </si>
  <si>
    <t>Aroma Prime</t>
  </si>
  <si>
    <t>PVC Trunking</t>
  </si>
  <si>
    <t>Electrical Direct</t>
  </si>
  <si>
    <t>Window Catches &amp; Shower Curtain</t>
  </si>
  <si>
    <t>Building</t>
  </si>
  <si>
    <t>Theatre(3)</t>
  </si>
  <si>
    <t>Theatre(2)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</si>
</sst>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0"/>
    <numFmt numFmtId="166" formatCode="&quot;£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0"/>
      <name val="Arial"/>
    </font>
    <font>
      <sz val="9"/>
      <name val="Arial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8" fillId="0" borderId="0"/>
    <xf numFmtId="0" fontId="10" fillId="0" borderId="0"/>
    <xf numFmtId="0" fontId="5" fillId="0" borderId="0"/>
  </cellStyleXfs>
  <cellXfs count="190">
    <xf numFmtId="0" fontId="0" fillId="0" borderId="0" xfId="0"/>
    <xf numFmtId="165" fontId="6" fillId="0" borderId="1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left"/>
      <protection locked="0"/>
    </xf>
    <xf numFmtId="0" fontId="2" fillId="0" borderId="1" xfId="3" applyFont="1" applyBorder="1"/>
    <xf numFmtId="0" fontId="3" fillId="0" borderId="2" xfId="3" applyFont="1" applyBorder="1" applyAlignment="1" applyProtection="1">
      <alignment horizontal="center"/>
      <protection locked="0"/>
    </xf>
    <xf numFmtId="0" fontId="3" fillId="0" borderId="3" xfId="3" applyFont="1" applyBorder="1" applyAlignment="1" applyProtection="1">
      <alignment horizontal="center"/>
      <protection locked="0"/>
    </xf>
    <xf numFmtId="0" fontId="3" fillId="0" borderId="4" xfId="3" applyFont="1" applyBorder="1" applyAlignment="1" applyProtection="1">
      <alignment horizontal="center"/>
      <protection locked="0"/>
    </xf>
    <xf numFmtId="0" fontId="8" fillId="0" borderId="5" xfId="3" applyBorder="1"/>
    <xf numFmtId="0" fontId="2" fillId="0" borderId="5" xfId="3" applyFont="1" applyBorder="1"/>
    <xf numFmtId="0" fontId="2" fillId="0" borderId="6" xfId="3" applyFont="1" applyBorder="1"/>
    <xf numFmtId="0" fontId="8" fillId="0" borderId="0" xfId="3"/>
    <xf numFmtId="0" fontId="8" fillId="0" borderId="7" xfId="3" applyBorder="1"/>
    <xf numFmtId="0" fontId="8" fillId="0" borderId="8" xfId="3" applyBorder="1"/>
    <xf numFmtId="0" fontId="2" fillId="0" borderId="9" xfId="3" applyFont="1" applyBorder="1"/>
    <xf numFmtId="0" fontId="2" fillId="0" borderId="0" xfId="3" applyFont="1"/>
    <xf numFmtId="0" fontId="2" fillId="0" borderId="1" xfId="3" applyFont="1" applyBorder="1" applyAlignment="1">
      <alignment horizontal="center" wrapText="1"/>
    </xf>
    <xf numFmtId="0" fontId="2" fillId="0" borderId="3" xfId="3" applyFont="1" applyBorder="1" applyAlignment="1">
      <alignment horizontal="right"/>
    </xf>
    <xf numFmtId="164" fontId="2" fillId="0" borderId="1" xfId="3" applyNumberFormat="1" applyFont="1" applyBorder="1" applyAlignment="1" applyProtection="1">
      <alignment horizontal="center"/>
      <protection locked="0"/>
    </xf>
    <xf numFmtId="15" fontId="1" fillId="0" borderId="0" xfId="3" applyNumberFormat="1" applyFont="1"/>
    <xf numFmtId="0" fontId="1" fillId="0" borderId="0" xfId="3" applyFont="1"/>
    <xf numFmtId="0" fontId="2" fillId="0" borderId="10" xfId="3" applyFont="1" applyBorder="1" applyAlignment="1">
      <alignment horizontal="center"/>
    </xf>
    <xf numFmtId="0" fontId="2" fillId="0" borderId="11" xfId="3" applyFont="1" applyBorder="1" applyAlignment="1">
      <alignment horizontal="center"/>
    </xf>
    <xf numFmtId="0" fontId="2" fillId="0" borderId="12" xfId="3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0" xfId="3" applyFont="1" applyBorder="1" applyAlignment="1">
      <alignment horizontal="center"/>
    </xf>
    <xf numFmtId="0" fontId="2" fillId="0" borderId="14" xfId="3" applyFont="1" applyBorder="1" applyAlignment="1">
      <alignment horizontal="center"/>
    </xf>
    <xf numFmtId="0" fontId="8" fillId="0" borderId="0" xfId="3" applyAlignment="1">
      <alignment horizontal="center"/>
    </xf>
    <xf numFmtId="0" fontId="2" fillId="0" borderId="15" xfId="3" applyFont="1" applyBorder="1" applyAlignment="1">
      <alignment horizontal="center"/>
    </xf>
    <xf numFmtId="0" fontId="2" fillId="0" borderId="16" xfId="3" applyFont="1" applyBorder="1" applyAlignment="1">
      <alignment horizontal="center"/>
    </xf>
    <xf numFmtId="0" fontId="2" fillId="0" borderId="17" xfId="3" applyFont="1" applyBorder="1" applyAlignment="1">
      <alignment horizontal="center"/>
    </xf>
    <xf numFmtId="0" fontId="2" fillId="0" borderId="18" xfId="3" applyFont="1" applyBorder="1" applyAlignment="1">
      <alignment horizontal="center"/>
    </xf>
    <xf numFmtId="0" fontId="2" fillId="0" borderId="19" xfId="3" applyFont="1" applyBorder="1" applyAlignment="1">
      <alignment horizontal="center"/>
    </xf>
    <xf numFmtId="0" fontId="2" fillId="0" borderId="20" xfId="3" applyFont="1" applyBorder="1" applyAlignment="1">
      <alignment horizontal="center"/>
    </xf>
    <xf numFmtId="0" fontId="1" fillId="0" borderId="21" xfId="3" applyFont="1" applyBorder="1" applyAlignment="1">
      <alignment horizontal="center"/>
    </xf>
    <xf numFmtId="0" fontId="2" fillId="0" borderId="19" xfId="3" applyFont="1" applyBorder="1"/>
    <xf numFmtId="0" fontId="8" fillId="0" borderId="22" xfId="3" applyBorder="1" applyAlignment="1">
      <alignment horizontal="center"/>
    </xf>
    <xf numFmtId="0" fontId="4" fillId="0" borderId="22" xfId="3" applyFont="1" applyBorder="1" applyAlignment="1">
      <alignment horizontal="center"/>
    </xf>
    <xf numFmtId="0" fontId="2" fillId="0" borderId="22" xfId="3" applyFont="1" applyBorder="1" applyAlignment="1">
      <alignment horizontal="center"/>
    </xf>
    <xf numFmtId="0" fontId="8" fillId="0" borderId="22" xfId="3" applyBorder="1"/>
    <xf numFmtId="0" fontId="8" fillId="0" borderId="17" xfId="3" applyBorder="1"/>
    <xf numFmtId="0" fontId="8" fillId="0" borderId="23" xfId="3" applyBorder="1"/>
    <xf numFmtId="0" fontId="8" fillId="0" borderId="24" xfId="3" applyBorder="1"/>
    <xf numFmtId="14" fontId="8" fillId="0" borderId="0" xfId="3" applyNumberFormat="1"/>
    <xf numFmtId="0" fontId="8" fillId="0" borderId="1" xfId="3" applyBorder="1" applyAlignment="1" applyProtection="1">
      <alignment horizontal="center"/>
      <protection locked="0"/>
    </xf>
    <xf numFmtId="166" fontId="8" fillId="0" borderId="0" xfId="3" applyNumberFormat="1"/>
    <xf numFmtId="4" fontId="8" fillId="0" borderId="1" xfId="3" applyNumberFormat="1" applyBorder="1"/>
    <xf numFmtId="4" fontId="8" fillId="0" borderId="1" xfId="3" applyNumberFormat="1" applyBorder="1" applyProtection="1">
      <protection locked="0"/>
    </xf>
    <xf numFmtId="4" fontId="1" fillId="0" borderId="1" xfId="3" applyNumberFormat="1" applyFont="1" applyBorder="1"/>
    <xf numFmtId="165" fontId="6" fillId="0" borderId="1" xfId="2" applyNumberFormat="1" applyFont="1" applyBorder="1" applyAlignment="1">
      <alignment horizontal="center"/>
    </xf>
    <xf numFmtId="0" fontId="6" fillId="0" borderId="16" xfId="3" applyFont="1" applyBorder="1" applyAlignment="1">
      <alignment horizontal="center"/>
    </xf>
    <xf numFmtId="0" fontId="6" fillId="0" borderId="0" xfId="3" quotePrefix="1" applyFont="1"/>
    <xf numFmtId="0" fontId="6" fillId="0" borderId="0" xfId="3" applyFont="1"/>
    <xf numFmtId="0" fontId="2" fillId="0" borderId="27" xfId="3" applyFont="1" applyBorder="1" applyAlignment="1">
      <alignment horizontal="center"/>
    </xf>
    <xf numFmtId="0" fontId="2" fillId="0" borderId="28" xfId="3" applyFont="1" applyBorder="1" applyAlignment="1">
      <alignment horizontal="center"/>
    </xf>
    <xf numFmtId="4" fontId="2" fillId="0" borderId="29" xfId="3" applyNumberFormat="1" applyFont="1" applyBorder="1"/>
    <xf numFmtId="1" fontId="2" fillId="0" borderId="29" xfId="3" applyNumberFormat="1" applyFont="1" applyBorder="1"/>
    <xf numFmtId="0" fontId="8" fillId="0" borderId="26" xfId="3" applyBorder="1"/>
    <xf numFmtId="0" fontId="8" fillId="0" borderId="26" xfId="3" applyBorder="1" applyAlignment="1">
      <alignment horizontal="left"/>
    </xf>
    <xf numFmtId="0" fontId="8" fillId="0" borderId="30" xfId="3" applyBorder="1" applyAlignment="1">
      <alignment horizontal="left"/>
    </xf>
    <xf numFmtId="0" fontId="8" fillId="0" borderId="31" xfId="3" applyBorder="1" applyAlignment="1">
      <alignment horizontal="left"/>
    </xf>
    <xf numFmtId="0" fontId="8" fillId="0" borderId="20" xfId="3" applyBorder="1"/>
    <xf numFmtId="0" fontId="8" fillId="0" borderId="15" xfId="3" applyBorder="1"/>
    <xf numFmtId="0" fontId="8" fillId="0" borderId="19" xfId="3" applyBorder="1"/>
    <xf numFmtId="0" fontId="8" fillId="0" borderId="0" xfId="3" applyFill="1"/>
    <xf numFmtId="0" fontId="2" fillId="0" borderId="1" xfId="3" applyFont="1" applyFill="1" applyBorder="1" applyAlignment="1" applyProtection="1"/>
    <xf numFmtId="0" fontId="3" fillId="0" borderId="2" xfId="3" applyFont="1" applyFill="1" applyBorder="1" applyAlignment="1" applyProtection="1">
      <alignment horizontal="center"/>
      <protection locked="0"/>
    </xf>
    <xf numFmtId="0" fontId="3" fillId="0" borderId="3" xfId="3" applyFont="1" applyFill="1" applyBorder="1" applyAlignment="1" applyProtection="1">
      <alignment horizontal="center"/>
      <protection locked="0"/>
    </xf>
    <xf numFmtId="0" fontId="3" fillId="0" borderId="4" xfId="3" applyFont="1" applyFill="1" applyBorder="1" applyAlignment="1" applyProtection="1">
      <alignment horizontal="center"/>
      <protection locked="0"/>
    </xf>
    <xf numFmtId="0" fontId="8" fillId="0" borderId="5" xfId="3" applyFill="1" applyBorder="1" applyAlignment="1"/>
    <xf numFmtId="0" fontId="2" fillId="0" borderId="5" xfId="3" applyFont="1" applyFill="1" applyBorder="1" applyAlignment="1" applyProtection="1"/>
    <xf numFmtId="0" fontId="2" fillId="0" borderId="6" xfId="3" applyFont="1" applyFill="1" applyBorder="1" applyAlignment="1" applyProtection="1"/>
    <xf numFmtId="0" fontId="8" fillId="0" borderId="0" xfId="3" applyFill="1" applyProtection="1"/>
    <xf numFmtId="0" fontId="8" fillId="0" borderId="7" xfId="3" applyFill="1" applyBorder="1" applyProtection="1"/>
    <xf numFmtId="0" fontId="8" fillId="0" borderId="0" xfId="3" applyFill="1" applyBorder="1" applyProtection="1"/>
    <xf numFmtId="0" fontId="8" fillId="0" borderId="8" xfId="3" applyFill="1" applyBorder="1" applyProtection="1"/>
    <xf numFmtId="0" fontId="2" fillId="0" borderId="9" xfId="3" applyFont="1" applyFill="1" applyBorder="1" applyProtection="1"/>
    <xf numFmtId="0" fontId="2" fillId="0" borderId="0" xfId="3" applyFont="1" applyFill="1" applyBorder="1" applyAlignment="1" applyProtection="1"/>
    <xf numFmtId="0" fontId="2" fillId="0" borderId="1" xfId="3" applyFont="1" applyFill="1" applyBorder="1" applyAlignment="1" applyProtection="1">
      <alignment horizontal="center" wrapText="1"/>
    </xf>
    <xf numFmtId="0" fontId="2" fillId="0" borderId="3" xfId="3" applyFont="1" applyFill="1" applyBorder="1" applyAlignment="1" applyProtection="1">
      <alignment horizontal="right"/>
    </xf>
    <xf numFmtId="164" fontId="2" fillId="0" borderId="1" xfId="3" applyNumberFormat="1" applyFont="1" applyFill="1" applyBorder="1" applyAlignment="1" applyProtection="1">
      <alignment horizontal="center"/>
      <protection locked="0"/>
    </xf>
    <xf numFmtId="15" fontId="2" fillId="0" borderId="1" xfId="3" applyNumberFormat="1" applyFont="1" applyFill="1" applyBorder="1" applyProtection="1"/>
    <xf numFmtId="15" fontId="2" fillId="0" borderId="0" xfId="3" applyNumberFormat="1" applyFont="1" applyFill="1" applyBorder="1" applyProtection="1"/>
    <xf numFmtId="15" fontId="1" fillId="0" borderId="0" xfId="3" applyNumberFormat="1" applyFont="1" applyFill="1" applyBorder="1" applyAlignment="1" applyProtection="1"/>
    <xf numFmtId="0" fontId="1" fillId="0" borderId="0" xfId="3" applyFont="1" applyFill="1" applyBorder="1" applyAlignment="1" applyProtection="1"/>
    <xf numFmtId="0" fontId="2" fillId="0" borderId="10" xfId="3" applyFont="1" applyFill="1" applyBorder="1" applyAlignment="1" applyProtection="1">
      <alignment horizontal="center"/>
    </xf>
    <xf numFmtId="0" fontId="2" fillId="0" borderId="11" xfId="3" applyFont="1" applyFill="1" applyBorder="1" applyAlignment="1" applyProtection="1">
      <alignment horizontal="center"/>
    </xf>
    <xf numFmtId="0" fontId="2" fillId="0" borderId="12" xfId="3" applyFont="1" applyFill="1" applyBorder="1" applyAlignment="1" applyProtection="1">
      <alignment horizontal="center"/>
    </xf>
    <xf numFmtId="0" fontId="2" fillId="0" borderId="13" xfId="3" applyFont="1" applyFill="1" applyBorder="1" applyAlignment="1" applyProtection="1">
      <alignment horizontal="center"/>
    </xf>
    <xf numFmtId="0" fontId="2" fillId="0" borderId="10" xfId="3" applyFont="1" applyFill="1" applyBorder="1" applyAlignment="1" applyProtection="1">
      <alignment horizontal="center"/>
    </xf>
    <xf numFmtId="0" fontId="2" fillId="0" borderId="14" xfId="3" applyFont="1" applyFill="1" applyBorder="1" applyAlignment="1" applyProtection="1">
      <alignment horizontal="center"/>
    </xf>
    <xf numFmtId="0" fontId="8" fillId="0" borderId="0" xfId="3" applyFill="1" applyAlignment="1" applyProtection="1">
      <alignment horizontal="center"/>
    </xf>
    <xf numFmtId="0" fontId="2" fillId="0" borderId="15" xfId="3" applyFont="1" applyFill="1" applyBorder="1" applyAlignment="1" applyProtection="1">
      <alignment horizontal="center"/>
    </xf>
    <xf numFmtId="0" fontId="2" fillId="0" borderId="16" xfId="3" applyFont="1" applyFill="1" applyBorder="1" applyAlignment="1" applyProtection="1">
      <alignment horizontal="center"/>
    </xf>
    <xf numFmtId="0" fontId="2" fillId="0" borderId="17" xfId="3" applyFont="1" applyFill="1" applyBorder="1" applyAlignment="1" applyProtection="1">
      <alignment horizontal="center"/>
    </xf>
    <xf numFmtId="0" fontId="2" fillId="0" borderId="18" xfId="3" applyFont="1" applyFill="1" applyBorder="1" applyAlignment="1" applyProtection="1">
      <alignment horizontal="center"/>
    </xf>
    <xf numFmtId="0" fontId="2" fillId="0" borderId="19" xfId="3" applyFont="1" applyFill="1" applyBorder="1" applyAlignment="1" applyProtection="1">
      <alignment horizontal="center"/>
    </xf>
    <xf numFmtId="0" fontId="2" fillId="0" borderId="20" xfId="3" applyFont="1" applyFill="1" applyBorder="1" applyAlignment="1" applyProtection="1">
      <alignment horizontal="center"/>
    </xf>
    <xf numFmtId="0" fontId="1" fillId="0" borderId="21" xfId="3" applyFont="1" applyFill="1" applyBorder="1" applyAlignment="1" applyProtection="1">
      <alignment horizontal="center"/>
    </xf>
    <xf numFmtId="0" fontId="2" fillId="0" borderId="19" xfId="3" applyFont="1" applyFill="1" applyBorder="1" applyProtection="1"/>
    <xf numFmtId="0" fontId="8" fillId="0" borderId="22" xfId="3" applyFill="1" applyBorder="1" applyAlignment="1" applyProtection="1">
      <alignment horizontal="center"/>
    </xf>
    <xf numFmtId="0" fontId="4" fillId="0" borderId="22" xfId="3" applyFont="1" applyFill="1" applyBorder="1" applyAlignment="1" applyProtection="1">
      <alignment horizontal="center"/>
    </xf>
    <xf numFmtId="0" fontId="2" fillId="0" borderId="22" xfId="3" applyFont="1" applyFill="1" applyBorder="1" applyAlignment="1" applyProtection="1">
      <alignment horizontal="center"/>
    </xf>
    <xf numFmtId="0" fontId="8" fillId="0" borderId="22" xfId="3" applyFill="1" applyBorder="1" applyProtection="1"/>
    <xf numFmtId="0" fontId="8" fillId="0" borderId="17" xfId="3" applyFill="1" applyBorder="1" applyProtection="1"/>
    <xf numFmtId="0" fontId="8" fillId="0" borderId="23" xfId="3" applyFill="1" applyBorder="1" applyProtection="1"/>
    <xf numFmtId="0" fontId="8" fillId="0" borderId="24" xfId="3" applyFill="1" applyBorder="1" applyProtection="1"/>
    <xf numFmtId="14" fontId="1" fillId="0" borderId="25" xfId="3" applyNumberFormat="1" applyFont="1" applyFill="1" applyBorder="1" applyProtection="1">
      <protection locked="0"/>
    </xf>
    <xf numFmtId="0" fontId="8" fillId="0" borderId="1" xfId="3" applyFill="1" applyBorder="1" applyAlignment="1" applyProtection="1">
      <alignment horizontal="center"/>
      <protection locked="0"/>
    </xf>
    <xf numFmtId="4" fontId="8" fillId="0" borderId="1" xfId="3" applyNumberFormat="1" applyFill="1" applyBorder="1" applyProtection="1">
      <protection locked="0"/>
    </xf>
    <xf numFmtId="4" fontId="8" fillId="0" borderId="1" xfId="3" applyNumberFormat="1" applyFill="1" applyBorder="1" applyProtection="1"/>
    <xf numFmtId="4" fontId="1" fillId="0" borderId="1" xfId="3" applyNumberFormat="1" applyFont="1" applyFill="1" applyBorder="1" applyProtection="1"/>
    <xf numFmtId="1" fontId="1" fillId="0" borderId="1" xfId="3" applyNumberFormat="1" applyFont="1" applyFill="1" applyBorder="1" applyProtection="1"/>
    <xf numFmtId="1" fontId="1" fillId="0" borderId="1" xfId="3" quotePrefix="1" applyNumberFormat="1" applyFont="1" applyFill="1" applyBorder="1" applyProtection="1"/>
    <xf numFmtId="4" fontId="8" fillId="2" borderId="1" xfId="3" applyNumberFormat="1" applyFill="1" applyBorder="1" applyProtection="1">
      <protection locked="0"/>
    </xf>
    <xf numFmtId="165" fontId="6" fillId="0" borderId="1" xfId="2" applyNumberFormat="1" applyFont="1" applyFill="1" applyBorder="1" applyAlignment="1" applyProtection="1">
      <alignment horizontal="left" wrapText="1"/>
      <protection locked="0"/>
    </xf>
    <xf numFmtId="14" fontId="8" fillId="0" borderId="25" xfId="3" applyNumberFormat="1" applyFill="1" applyBorder="1" applyProtection="1">
      <protection locked="0"/>
    </xf>
    <xf numFmtId="0" fontId="8" fillId="0" borderId="25" xfId="3" applyFill="1" applyBorder="1" applyProtection="1">
      <protection locked="0"/>
    </xf>
    <xf numFmtId="0" fontId="2" fillId="0" borderId="27" xfId="3" applyFont="1" applyFill="1" applyBorder="1" applyAlignment="1" applyProtection="1">
      <alignment horizontal="center"/>
    </xf>
    <xf numFmtId="0" fontId="2" fillId="0" borderId="28" xfId="3" applyFont="1" applyFill="1" applyBorder="1" applyAlignment="1" applyProtection="1">
      <alignment horizontal="center"/>
    </xf>
    <xf numFmtId="4" fontId="2" fillId="0" borderId="29" xfId="3" applyNumberFormat="1" applyFont="1" applyFill="1" applyBorder="1" applyProtection="1"/>
    <xf numFmtId="4" fontId="2" fillId="0" borderId="1" xfId="3" applyNumberFormat="1" applyFont="1" applyFill="1" applyBorder="1" applyProtection="1"/>
    <xf numFmtId="1" fontId="2" fillId="0" borderId="29" xfId="3" applyNumberFormat="1" applyFont="1" applyFill="1" applyBorder="1" applyProtection="1"/>
    <xf numFmtId="0" fontId="8" fillId="0" borderId="26" xfId="3" applyFill="1" applyBorder="1" applyProtection="1"/>
    <xf numFmtId="0" fontId="8" fillId="0" borderId="26" xfId="3" applyFill="1" applyBorder="1" applyAlignment="1" applyProtection="1">
      <alignment horizontal="left"/>
    </xf>
    <xf numFmtId="0" fontId="8" fillId="0" borderId="30" xfId="3" applyFill="1" applyBorder="1" applyAlignment="1" applyProtection="1">
      <alignment horizontal="left"/>
    </xf>
    <xf numFmtId="0" fontId="8" fillId="0" borderId="31" xfId="3" applyFill="1" applyBorder="1" applyAlignment="1" applyProtection="1">
      <alignment horizontal="left"/>
    </xf>
    <xf numFmtId="0" fontId="8" fillId="0" borderId="20" xfId="3" applyFill="1" applyBorder="1" applyProtection="1"/>
    <xf numFmtId="0" fontId="8" fillId="0" borderId="15" xfId="3" applyFill="1" applyBorder="1" applyProtection="1"/>
    <xf numFmtId="0" fontId="8" fillId="0" borderId="0" xfId="3" quotePrefix="1" applyFill="1" applyProtection="1"/>
    <xf numFmtId="4" fontId="8" fillId="0" borderId="0" xfId="3" applyNumberFormat="1" applyFill="1" applyProtection="1"/>
    <xf numFmtId="0" fontId="8" fillId="0" borderId="19" xfId="3" applyFill="1" applyBorder="1" applyProtection="1"/>
    <xf numFmtId="0" fontId="7" fillId="0" borderId="0" xfId="3" applyFont="1" applyAlignment="1">
      <alignment vertical="center"/>
    </xf>
    <xf numFmtId="0" fontId="2" fillId="0" borderId="0" xfId="3" applyFont="1" applyFill="1" applyBorder="1" applyProtection="1"/>
    <xf numFmtId="16" fontId="8" fillId="0" borderId="25" xfId="3" applyNumberFormat="1" applyFill="1" applyBorder="1" applyProtection="1">
      <protection locked="0"/>
    </xf>
    <xf numFmtId="0" fontId="8" fillId="0" borderId="1" xfId="3" applyFill="1" applyBorder="1" applyAlignment="1" applyProtection="1">
      <alignment horizontal="center"/>
    </xf>
    <xf numFmtId="0" fontId="8" fillId="0" borderId="1" xfId="3" applyFill="1" applyBorder="1" applyProtection="1"/>
    <xf numFmtId="0" fontId="2" fillId="0" borderId="27" xfId="3" applyFont="1" applyFill="1" applyBorder="1" applyAlignment="1" applyProtection="1">
      <alignment horizontal="center"/>
    </xf>
    <xf numFmtId="4" fontId="8" fillId="0" borderId="26" xfId="3" applyNumberFormat="1" applyFill="1" applyBorder="1" applyProtection="1"/>
    <xf numFmtId="0" fontId="2" fillId="0" borderId="28" xfId="3" applyFont="1" applyFill="1" applyBorder="1" applyAlignment="1" applyProtection="1">
      <alignment horizontal="center"/>
    </xf>
    <xf numFmtId="0" fontId="4" fillId="0" borderId="17" xfId="3" applyFont="1" applyFill="1" applyBorder="1" applyAlignment="1" applyProtection="1">
      <alignment horizontal="center"/>
    </xf>
    <xf numFmtId="0" fontId="4" fillId="0" borderId="16" xfId="3" applyFont="1" applyFill="1" applyBorder="1" applyAlignment="1" applyProtection="1">
      <alignment horizontal="center"/>
    </xf>
    <xf numFmtId="4" fontId="8" fillId="0" borderId="1" xfId="3" applyNumberFormat="1" applyFill="1" applyBorder="1" applyAlignment="1" applyProtection="1">
      <protection locked="0"/>
    </xf>
    <xf numFmtId="4" fontId="1" fillId="0" borderId="2" xfId="3" applyNumberFormat="1" applyFont="1" applyFill="1" applyBorder="1" applyProtection="1"/>
    <xf numFmtId="1" fontId="1" fillId="0" borderId="25" xfId="3" applyNumberFormat="1" applyFont="1" applyFill="1" applyBorder="1" applyProtection="1"/>
    <xf numFmtId="1" fontId="1" fillId="0" borderId="37" xfId="3" applyNumberFormat="1" applyFont="1" applyFill="1" applyBorder="1" applyProtection="1"/>
    <xf numFmtId="165" fontId="6" fillId="0" borderId="4" xfId="2" applyNumberFormat="1" applyFont="1" applyFill="1" applyBorder="1" applyAlignment="1" applyProtection="1">
      <alignment horizontal="center"/>
    </xf>
    <xf numFmtId="4" fontId="2" fillId="0" borderId="38" xfId="3" applyNumberFormat="1" applyFont="1" applyFill="1" applyBorder="1" applyProtection="1"/>
    <xf numFmtId="1" fontId="2" fillId="0" borderId="39" xfId="3" applyNumberFormat="1" applyFont="1" applyFill="1" applyBorder="1" applyProtection="1"/>
    <xf numFmtId="1" fontId="2" fillId="0" borderId="40" xfId="3" applyNumberFormat="1" applyFont="1" applyFill="1" applyBorder="1" applyProtection="1"/>
    <xf numFmtId="0" fontId="8" fillId="0" borderId="28" xfId="3" applyFill="1" applyBorder="1" applyProtection="1"/>
    <xf numFmtId="0" fontId="9" fillId="0" borderId="22" xfId="3" applyFont="1" applyFill="1" applyBorder="1" applyAlignment="1" applyProtection="1">
      <alignment horizontal="center"/>
    </xf>
    <xf numFmtId="165" fontId="6" fillId="0" borderId="1" xfId="4" applyNumberFormat="1" applyFont="1" applyFill="1" applyBorder="1" applyAlignment="1" applyProtection="1">
      <alignment horizontal="center"/>
    </xf>
    <xf numFmtId="165" fontId="6" fillId="0" borderId="1" xfId="4" applyNumberFormat="1" applyFont="1" applyFill="1" applyBorder="1" applyAlignment="1" applyProtection="1"/>
    <xf numFmtId="165" fontId="6" fillId="0" borderId="1" xfId="4" applyNumberFormat="1" applyFont="1" applyFill="1" applyBorder="1" applyAlignment="1" applyProtection="1">
      <alignment horizontal="left"/>
      <protection locked="0"/>
    </xf>
    <xf numFmtId="0" fontId="1" fillId="0" borderId="1" xfId="3" applyFont="1" applyFill="1" applyBorder="1" applyAlignment="1" applyProtection="1">
      <alignment horizontal="center"/>
      <protection locked="0"/>
    </xf>
    <xf numFmtId="0" fontId="1" fillId="0" borderId="5" xfId="3" applyFont="1" applyFill="1" applyBorder="1" applyAlignment="1"/>
    <xf numFmtId="0" fontId="1" fillId="0" borderId="5" xfId="3" applyFont="1" applyFill="1" applyBorder="1" applyAlignment="1" applyProtection="1"/>
    <xf numFmtId="0" fontId="1" fillId="0" borderId="0" xfId="3" applyFont="1" applyFill="1" applyProtection="1"/>
    <xf numFmtId="0" fontId="1" fillId="0" borderId="7" xfId="3" applyFont="1" applyFill="1" applyBorder="1" applyProtection="1"/>
    <xf numFmtId="0" fontId="1" fillId="0" borderId="0" xfId="3" applyFont="1" applyFill="1" applyBorder="1" applyProtection="1"/>
    <xf numFmtId="0" fontId="1" fillId="0" borderId="8" xfId="3" applyFont="1" applyFill="1" applyBorder="1" applyProtection="1"/>
    <xf numFmtId="0" fontId="1" fillId="0" borderId="11" xfId="3" applyFont="1" applyFill="1" applyBorder="1" applyAlignment="1" applyProtection="1">
      <alignment horizontal="center"/>
    </xf>
    <xf numFmtId="0" fontId="1" fillId="0" borderId="0" xfId="3" applyFont="1" applyFill="1" applyAlignment="1" applyProtection="1">
      <alignment horizontal="center"/>
    </xf>
    <xf numFmtId="0" fontId="1" fillId="0" borderId="16" xfId="3" applyFont="1" applyFill="1" applyBorder="1" applyAlignment="1" applyProtection="1">
      <alignment horizontal="center"/>
    </xf>
    <xf numFmtId="0" fontId="1" fillId="0" borderId="22" xfId="3" applyFont="1" applyFill="1" applyBorder="1" applyAlignment="1" applyProtection="1">
      <alignment horizontal="center"/>
    </xf>
    <xf numFmtId="0" fontId="1" fillId="0" borderId="22" xfId="3" applyFont="1" applyFill="1" applyBorder="1" applyProtection="1"/>
    <xf numFmtId="0" fontId="1" fillId="0" borderId="17" xfId="3" applyFont="1" applyFill="1" applyBorder="1" applyProtection="1"/>
    <xf numFmtId="0" fontId="1" fillId="0" borderId="23" xfId="3" applyFont="1" applyFill="1" applyBorder="1" applyProtection="1"/>
    <xf numFmtId="0" fontId="1" fillId="0" borderId="24" xfId="3" applyFont="1" applyFill="1" applyBorder="1" applyProtection="1"/>
    <xf numFmtId="4" fontId="1" fillId="0" borderId="1" xfId="3" applyNumberFormat="1" applyFont="1" applyFill="1" applyBorder="1" applyProtection="1">
      <protection locked="0"/>
    </xf>
    <xf numFmtId="165" fontId="1" fillId="0" borderId="1" xfId="4" applyNumberFormat="1" applyFont="1" applyFill="1" applyBorder="1" applyAlignment="1" applyProtection="1">
      <alignment horizontal="center"/>
    </xf>
    <xf numFmtId="165" fontId="1" fillId="0" borderId="1" xfId="4" applyNumberFormat="1" applyFont="1" applyFill="1" applyBorder="1" applyAlignment="1" applyProtection="1">
      <alignment horizontal="left"/>
    </xf>
    <xf numFmtId="165" fontId="1" fillId="0" borderId="1" xfId="4" applyNumberFormat="1" applyFont="1" applyFill="1" applyBorder="1" applyAlignment="1" applyProtection="1">
      <alignment horizontal="left"/>
      <protection locked="0"/>
    </xf>
    <xf numFmtId="0" fontId="2" fillId="0" borderId="32" xfId="3" applyFont="1" applyFill="1" applyBorder="1" applyAlignment="1" applyProtection="1">
      <alignment horizontal="center"/>
    </xf>
    <xf numFmtId="0" fontId="2" fillId="0" borderId="33" xfId="3" applyFont="1" applyFill="1" applyBorder="1" applyAlignment="1" applyProtection="1">
      <alignment horizontal="center"/>
    </xf>
    <xf numFmtId="4" fontId="2" fillId="0" borderId="34" xfId="3" applyNumberFormat="1" applyFont="1" applyFill="1" applyBorder="1" applyAlignment="1" applyProtection="1">
      <alignment horizontal="center" vertical="center"/>
    </xf>
    <xf numFmtId="1" fontId="2" fillId="0" borderId="34" xfId="3" applyNumberFormat="1" applyFont="1" applyFill="1" applyBorder="1" applyProtection="1"/>
    <xf numFmtId="0" fontId="1" fillId="0" borderId="34" xfId="3" applyFont="1" applyFill="1" applyBorder="1" applyProtection="1"/>
    <xf numFmtId="0" fontId="1" fillId="0" borderId="34" xfId="3" applyFont="1" applyFill="1" applyBorder="1" applyAlignment="1" applyProtection="1">
      <alignment horizontal="left"/>
    </xf>
    <xf numFmtId="0" fontId="1" fillId="0" borderId="35" xfId="3" applyFont="1" applyFill="1" applyBorder="1" applyAlignment="1" applyProtection="1">
      <alignment horizontal="left"/>
    </xf>
    <xf numFmtId="0" fontId="1" fillId="0" borderId="36" xfId="3" applyFont="1" applyFill="1" applyBorder="1" applyAlignment="1" applyProtection="1">
      <alignment horizontal="left"/>
    </xf>
    <xf numFmtId="0" fontId="1" fillId="0" borderId="20" xfId="3" applyFont="1" applyFill="1" applyBorder="1" applyProtection="1"/>
    <xf numFmtId="0" fontId="1" fillId="0" borderId="15" xfId="3" applyFont="1" applyFill="1" applyBorder="1" applyProtection="1"/>
    <xf numFmtId="0" fontId="1" fillId="0" borderId="19" xfId="3" applyFont="1" applyFill="1" applyBorder="1" applyProtection="1"/>
    <xf numFmtId="164" fontId="2" fillId="0" borderId="1" xfId="3" applyNumberFormat="1" applyFont="1" applyFill="1" applyBorder="1" applyAlignment="1" applyProtection="1">
      <alignment horizontal="right"/>
    </xf>
    <xf numFmtId="0" fontId="8" fillId="0" borderId="0" xfId="3" applyAlignment="1">
      <alignment horizontal="center" wrapText="1"/>
    </xf>
    <xf numFmtId="165" fontId="6" fillId="0" borderId="1" xfId="5" applyNumberFormat="1" applyFont="1" applyFill="1" applyBorder="1" applyAlignment="1" applyProtection="1">
      <alignment horizontal="center"/>
    </xf>
    <xf numFmtId="165" fontId="6" fillId="0" borderId="1" xfId="5" applyNumberFormat="1" applyFont="1" applyFill="1" applyBorder="1" applyAlignment="1" applyProtection="1">
      <alignment horizontal="left"/>
      <protection locked="0"/>
    </xf>
    <xf numFmtId="165" fontId="6" fillId="0" borderId="1" xfId="5" applyNumberFormat="1" applyFont="1" applyFill="1" applyBorder="1" applyAlignment="1" applyProtection="1">
      <alignment horizontal="left" wrapText="1"/>
      <protection locked="0"/>
    </xf>
    <xf numFmtId="0" fontId="6" fillId="0" borderId="0" xfId="3" applyFont="1" applyFill="1" applyProtection="1"/>
  </cellXfs>
  <cellStyles count="6">
    <cellStyle name="Normal" xfId="0" builtinId="0"/>
    <cellStyle name="Normal 2" xfId="1"/>
    <cellStyle name="Normal 3" xfId="3"/>
    <cellStyle name="Normal_Redistribution and journal forms.xls" xfId="2"/>
    <cellStyle name="Normal_Redistribution and journal forms.xls 2 2" xfId="5"/>
    <cellStyle name="Normal_Redistribution and journal forms.xls 3" xfId="4"/>
  </cellStyles>
  <dxfs count="153"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zoomScale="90" workbookViewId="0">
      <selection activeCell="E24" sqref="E24"/>
    </sheetView>
  </sheetViews>
  <sheetFormatPr defaultRowHeight="12.75" outlineLevelCol="1" x14ac:dyDescent="0.2"/>
  <cols>
    <col min="1" max="1" width="11.85546875" style="10" bestFit="1" customWidth="1"/>
    <col min="2" max="2" width="10.42578125" style="10" customWidth="1"/>
    <col min="3" max="6" width="15.7109375" style="10" customWidth="1"/>
    <col min="7" max="7" width="8.42578125" style="10" customWidth="1"/>
    <col min="8" max="8" width="9" style="10" customWidth="1"/>
    <col min="9" max="9" width="11.7109375" style="10" bestFit="1" customWidth="1"/>
    <col min="10" max="10" width="3" style="10" customWidth="1"/>
    <col min="11" max="11" width="26.28515625" style="10" customWidth="1"/>
    <col min="12" max="12" width="68.42578125" style="10" customWidth="1"/>
    <col min="13" max="14" width="27.42578125" style="10" customWidth="1"/>
    <col min="15" max="15" width="9.140625" style="10"/>
    <col min="16" max="19" width="0" style="10" hidden="1" customWidth="1" outlineLevel="1"/>
    <col min="20" max="20" width="9.140625" style="10" collapsed="1"/>
    <col min="21" max="16384" width="9.140625" style="10"/>
  </cols>
  <sheetData>
    <row r="1" spans="1:26" ht="36.75" customHeight="1" x14ac:dyDescent="0.2">
      <c r="A1" s="3" t="s">
        <v>8</v>
      </c>
      <c r="B1" s="4" t="s">
        <v>67</v>
      </c>
      <c r="C1" s="5"/>
      <c r="D1" s="5"/>
      <c r="E1" s="6"/>
      <c r="F1" s="7"/>
      <c r="G1" s="7"/>
      <c r="H1" s="7"/>
      <c r="I1" s="7"/>
      <c r="J1" s="7"/>
      <c r="K1" s="7"/>
      <c r="L1" s="8"/>
      <c r="M1" s="8"/>
      <c r="N1" s="9"/>
    </row>
    <row r="2" spans="1:26" x14ac:dyDescent="0.2">
      <c r="A2" s="11"/>
      <c r="N2" s="12"/>
    </row>
    <row r="3" spans="1:26" ht="36.75" customHeight="1" x14ac:dyDescent="0.2">
      <c r="A3" s="13" t="s">
        <v>10</v>
      </c>
      <c r="B3" s="4" t="s">
        <v>76</v>
      </c>
      <c r="C3" s="5"/>
      <c r="D3" s="5"/>
      <c r="E3" s="6"/>
      <c r="F3" s="14"/>
      <c r="G3" s="14"/>
      <c r="H3" s="14"/>
      <c r="I3" s="14"/>
      <c r="J3" s="14"/>
      <c r="K3" s="14"/>
      <c r="N3" s="12"/>
    </row>
    <row r="4" spans="1:26" x14ac:dyDescent="0.2">
      <c r="A4" s="11"/>
      <c r="N4" s="12"/>
    </row>
    <row r="5" spans="1:26" ht="36" customHeight="1" x14ac:dyDescent="0.2">
      <c r="A5" s="15" t="s">
        <v>11</v>
      </c>
      <c r="B5" s="16" t="s">
        <v>12</v>
      </c>
      <c r="C5" s="17">
        <v>44023</v>
      </c>
      <c r="D5" s="16" t="s">
        <v>13</v>
      </c>
      <c r="E5" s="17">
        <v>44053</v>
      </c>
      <c r="F5" s="14"/>
      <c r="G5" s="18"/>
      <c r="H5" s="19"/>
      <c r="I5" s="19"/>
      <c r="J5" s="19"/>
      <c r="K5" s="19"/>
      <c r="N5" s="12"/>
    </row>
    <row r="6" spans="1:26" x14ac:dyDescent="0.2">
      <c r="A6" s="11"/>
      <c r="N6" s="12"/>
    </row>
    <row r="7" spans="1:26" x14ac:dyDescent="0.2">
      <c r="A7" s="11"/>
      <c r="N7" s="12"/>
    </row>
    <row r="8" spans="1:26" x14ac:dyDescent="0.2">
      <c r="A8" s="20" t="s">
        <v>14</v>
      </c>
      <c r="B8" s="21" t="s">
        <v>15</v>
      </c>
      <c r="C8" s="21" t="s">
        <v>16</v>
      </c>
      <c r="D8" s="21" t="s">
        <v>15</v>
      </c>
      <c r="E8" s="21" t="s">
        <v>17</v>
      </c>
      <c r="F8" s="21" t="s">
        <v>18</v>
      </c>
      <c r="G8" s="22" t="s">
        <v>19</v>
      </c>
      <c r="H8" s="23"/>
      <c r="I8" s="23"/>
      <c r="J8" s="24"/>
      <c r="K8" s="20" t="s">
        <v>20</v>
      </c>
      <c r="L8" s="21" t="s">
        <v>21</v>
      </c>
      <c r="M8" s="25" t="s">
        <v>22</v>
      </c>
      <c r="N8" s="25" t="s">
        <v>23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2">
      <c r="A9" s="27" t="s">
        <v>24</v>
      </c>
      <c r="B9" s="28" t="s">
        <v>25</v>
      </c>
      <c r="C9" s="28" t="s">
        <v>26</v>
      </c>
      <c r="D9" s="28" t="s">
        <v>26</v>
      </c>
      <c r="E9" s="28" t="s">
        <v>27</v>
      </c>
      <c r="F9" s="28" t="s">
        <v>26</v>
      </c>
      <c r="G9" s="29"/>
      <c r="H9" s="30"/>
      <c r="I9" s="30"/>
      <c r="J9" s="31"/>
      <c r="K9" s="27" t="s">
        <v>28</v>
      </c>
      <c r="L9" s="28" t="s">
        <v>29</v>
      </c>
      <c r="M9" s="32"/>
      <c r="N9" s="33" t="s">
        <v>30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">
      <c r="A10" s="34" t="s">
        <v>31</v>
      </c>
      <c r="B10" s="35" t="s">
        <v>32</v>
      </c>
      <c r="C10" s="35" t="s">
        <v>33</v>
      </c>
      <c r="D10" s="35" t="s">
        <v>33</v>
      </c>
      <c r="E10" s="35" t="s">
        <v>33</v>
      </c>
      <c r="F10" s="35" t="s">
        <v>33</v>
      </c>
      <c r="G10" s="36" t="s">
        <v>34</v>
      </c>
      <c r="H10" s="36" t="s">
        <v>35</v>
      </c>
      <c r="I10" s="36" t="s">
        <v>36</v>
      </c>
      <c r="J10" s="36"/>
      <c r="K10" s="37" t="s">
        <v>37</v>
      </c>
      <c r="L10" s="38"/>
      <c r="M10" s="39"/>
      <c r="N10" s="40"/>
    </row>
    <row r="11" spans="1:26" ht="0.75" customHeight="1" x14ac:dyDescent="0.2">
      <c r="A11" s="41"/>
      <c r="B11" s="35"/>
      <c r="C11" s="35"/>
      <c r="D11" s="35"/>
      <c r="E11" s="35"/>
      <c r="F11" s="35"/>
      <c r="G11" s="36"/>
      <c r="H11" s="36"/>
      <c r="I11" s="36"/>
      <c r="J11" s="36"/>
      <c r="K11" s="36"/>
      <c r="L11" s="38"/>
      <c r="M11" s="39"/>
      <c r="N11" s="39"/>
    </row>
    <row r="12" spans="1:26" ht="0.75" customHeight="1" x14ac:dyDescent="0.2">
      <c r="A12" s="41"/>
      <c r="B12" s="35"/>
      <c r="C12" s="35"/>
      <c r="D12" s="35"/>
      <c r="E12" s="35"/>
      <c r="F12" s="35"/>
      <c r="G12" s="36"/>
      <c r="H12" s="36"/>
      <c r="I12" s="36"/>
      <c r="J12" s="36"/>
      <c r="K12" s="36"/>
      <c r="L12" s="38"/>
      <c r="M12" s="39"/>
      <c r="N12" s="39"/>
    </row>
    <row r="13" spans="1:26" ht="20.100000000000001" customHeight="1" x14ac:dyDescent="0.25">
      <c r="A13" s="42">
        <v>44037</v>
      </c>
      <c r="B13" s="43" t="s">
        <v>47</v>
      </c>
      <c r="C13" s="44">
        <v>19.3</v>
      </c>
      <c r="D13" s="45"/>
      <c r="E13" s="46"/>
      <c r="F13" s="47">
        <v>19.3</v>
      </c>
      <c r="G13" s="63">
        <v>448</v>
      </c>
      <c r="H13" s="63">
        <v>4020</v>
      </c>
      <c r="I13" s="63">
        <v>44808</v>
      </c>
      <c r="J13" s="48" t="s">
        <v>39</v>
      </c>
      <c r="K13" s="49"/>
      <c r="L13" s="50" t="s">
        <v>74</v>
      </c>
      <c r="M13" s="51" t="s">
        <v>50</v>
      </c>
      <c r="N13" s="51" t="s">
        <v>75</v>
      </c>
      <c r="P13" s="10" t="e">
        <f>OR(#REF!&lt;100,LEN(#REF!)=2)</f>
        <v>#REF!</v>
      </c>
      <c r="Q13" s="10" t="e">
        <f>OR(#REF!&lt;1000,LEN(#REF!)=3)</f>
        <v>#REF!</v>
      </c>
      <c r="R13" s="10" t="e">
        <f>IF(#REF!&lt;1000,TRUE)</f>
        <v>#REF!</v>
      </c>
      <c r="S13" s="10" t="e">
        <f>OR(#REF!&lt;100000,LEN(#REF!)=5)</f>
        <v>#REF!</v>
      </c>
    </row>
    <row r="14" spans="1:26" ht="20.100000000000001" customHeight="1" thickBot="1" x14ac:dyDescent="0.25">
      <c r="A14" s="52" t="s">
        <v>41</v>
      </c>
      <c r="B14" s="53"/>
      <c r="C14" s="54">
        <f>SUM(C13:C13)</f>
        <v>19.3</v>
      </c>
      <c r="D14" s="54">
        <f>SUM(D13:D13)</f>
        <v>0</v>
      </c>
      <c r="E14" s="54"/>
      <c r="F14" s="54">
        <f>SUM(F13:F13)</f>
        <v>19.3</v>
      </c>
      <c r="G14" s="55"/>
      <c r="H14" s="55"/>
      <c r="I14" s="55"/>
      <c r="J14" s="56"/>
      <c r="K14" s="56"/>
      <c r="L14" s="57"/>
      <c r="M14" s="58"/>
      <c r="N14" s="59"/>
    </row>
    <row r="16" spans="1:26" x14ac:dyDescent="0.2">
      <c r="B16" s="22" t="s">
        <v>42</v>
      </c>
      <c r="C16" s="24"/>
    </row>
    <row r="17" spans="2:3" x14ac:dyDescent="0.2">
      <c r="B17" s="60" t="s">
        <v>43</v>
      </c>
      <c r="C17" s="61" t="s">
        <v>44</v>
      </c>
    </row>
    <row r="18" spans="2:3" x14ac:dyDescent="0.2">
      <c r="B18" s="60" t="s">
        <v>38</v>
      </c>
      <c r="C18" s="61" t="s">
        <v>45</v>
      </c>
    </row>
    <row r="19" spans="2:3" x14ac:dyDescent="0.2">
      <c r="B19" s="60" t="s">
        <v>39</v>
      </c>
      <c r="C19" s="61" t="s">
        <v>46</v>
      </c>
    </row>
    <row r="20" spans="2:3" x14ac:dyDescent="0.2">
      <c r="B20" s="39" t="s">
        <v>47</v>
      </c>
      <c r="C20" s="62" t="s">
        <v>48</v>
      </c>
    </row>
  </sheetData>
  <mergeCells count="6">
    <mergeCell ref="B1:E1"/>
    <mergeCell ref="B3:E3"/>
    <mergeCell ref="G8:J8"/>
    <mergeCell ref="G9:J9"/>
    <mergeCell ref="A14:B14"/>
    <mergeCell ref="B16:C16"/>
  </mergeCells>
  <conditionalFormatting sqref="J13">
    <cfRule type="expression" priority="2" stopIfTrue="1">
      <formula>AND(SUM($P13:$T13)&gt;0,NOT(ISBLANK(J13)))</formula>
    </cfRule>
    <cfRule type="expression" dxfId="152" priority="3" stopIfTrue="1">
      <formula>SUM($P13:$T13)&gt;0</formula>
    </cfRule>
  </conditionalFormatting>
  <conditionalFormatting sqref="E5 C5 B1:E1 B3:E3">
    <cfRule type="expression" dxfId="151" priority="4" stopIfTrue="1">
      <formula>ISBLANK(B1)</formula>
    </cfRule>
  </conditionalFormatting>
  <conditionalFormatting sqref="B13">
    <cfRule type="expression" dxfId="150" priority="6" stopIfTrue="1">
      <formula>AND(NOT(ISBLANK(C13)),ISBLANK(B13))</formula>
    </cfRule>
  </conditionalFormatting>
  <conditionalFormatting sqref="E13">
    <cfRule type="expression" dxfId="149" priority="14" stopIfTrue="1">
      <formula>AND(NOT(ISBLANK(#REF!)),ISBLANK(E13),#REF!="S")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3">
      <formula1>$B$17:$B$20</formula1>
    </dataValidation>
  </dataValidations>
  <pageMargins left="0.37" right="0.31" top="0.68" bottom="0.68" header="0.34" footer="0.25"/>
  <pageSetup paperSize="9" scale="53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zoomScale="90" workbookViewId="0">
      <selection activeCell="E18" sqref="E18"/>
    </sheetView>
  </sheetViews>
  <sheetFormatPr defaultColWidth="9.140625" defaultRowHeight="12.75" outlineLevelCol="1" x14ac:dyDescent="0.2"/>
  <cols>
    <col min="1" max="1" width="11.85546875" style="71" bestFit="1" customWidth="1"/>
    <col min="2" max="2" width="10.42578125" style="71" customWidth="1"/>
    <col min="3" max="6" width="15.7109375" style="71" customWidth="1"/>
    <col min="7" max="7" width="8.42578125" style="71" customWidth="1"/>
    <col min="8" max="8" width="9" style="71" customWidth="1"/>
    <col min="9" max="9" width="11.7109375" style="71" bestFit="1" customWidth="1"/>
    <col min="10" max="10" width="3" style="71" customWidth="1"/>
    <col min="11" max="11" width="29.7109375" style="71" customWidth="1"/>
    <col min="12" max="12" width="50.7109375" style="71" customWidth="1"/>
    <col min="13" max="14" width="27.42578125" style="71" customWidth="1"/>
    <col min="15" max="15" width="9.140625" style="71"/>
    <col min="16" max="19" width="0" style="71" hidden="1" customWidth="1" outlineLevel="1"/>
    <col min="20" max="20" width="9.140625" style="71" collapsed="1"/>
    <col min="21" max="16384" width="9.140625" style="71"/>
  </cols>
  <sheetData>
    <row r="1" spans="1:26" ht="36.75" customHeight="1" x14ac:dyDescent="0.2">
      <c r="A1" s="64" t="s">
        <v>8</v>
      </c>
      <c r="B1" s="65" t="s">
        <v>9</v>
      </c>
      <c r="C1" s="66"/>
      <c r="D1" s="66"/>
      <c r="E1" s="67"/>
      <c r="F1" s="68"/>
      <c r="G1" s="68"/>
      <c r="H1" s="68"/>
      <c r="I1" s="68"/>
      <c r="J1" s="68"/>
      <c r="K1" s="68"/>
      <c r="L1" s="69"/>
      <c r="M1" s="69"/>
      <c r="N1" s="70"/>
    </row>
    <row r="2" spans="1:26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26" ht="36.75" customHeight="1" x14ac:dyDescent="0.2">
      <c r="A3" s="75" t="s">
        <v>10</v>
      </c>
      <c r="B3" s="65" t="s">
        <v>7</v>
      </c>
      <c r="C3" s="66"/>
      <c r="D3" s="66"/>
      <c r="E3" s="67"/>
      <c r="F3" s="76"/>
      <c r="G3" s="76"/>
      <c r="H3" s="76"/>
      <c r="I3" s="76"/>
      <c r="J3" s="76"/>
      <c r="K3" s="76"/>
      <c r="L3" s="73"/>
      <c r="M3" s="73"/>
      <c r="N3" s="74"/>
    </row>
    <row r="4" spans="1:26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26" ht="36" customHeight="1" x14ac:dyDescent="0.2">
      <c r="A5" s="77" t="s">
        <v>11</v>
      </c>
      <c r="B5" s="78" t="s">
        <v>12</v>
      </c>
      <c r="C5" s="79">
        <v>44023</v>
      </c>
      <c r="D5" s="78" t="s">
        <v>13</v>
      </c>
      <c r="E5" s="79">
        <v>44054</v>
      </c>
      <c r="F5" s="132"/>
      <c r="G5" s="82"/>
      <c r="H5" s="83"/>
      <c r="I5" s="83"/>
      <c r="J5" s="83"/>
      <c r="K5" s="83"/>
      <c r="L5" s="73"/>
      <c r="M5" s="73"/>
      <c r="N5" s="74"/>
    </row>
    <row r="6" spans="1:26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26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26" x14ac:dyDescent="0.2">
      <c r="A8" s="84" t="s">
        <v>14</v>
      </c>
      <c r="B8" s="85" t="s">
        <v>15</v>
      </c>
      <c r="C8" s="85" t="s">
        <v>16</v>
      </c>
      <c r="D8" s="85" t="s">
        <v>15</v>
      </c>
      <c r="E8" s="85" t="s">
        <v>17</v>
      </c>
      <c r="F8" s="85" t="s">
        <v>18</v>
      </c>
      <c r="G8" s="86" t="s">
        <v>19</v>
      </c>
      <c r="H8" s="87"/>
      <c r="I8" s="87"/>
      <c r="J8" s="88"/>
      <c r="K8" s="84" t="s">
        <v>20</v>
      </c>
      <c r="L8" s="85" t="s">
        <v>21</v>
      </c>
      <c r="M8" s="89" t="s">
        <v>22</v>
      </c>
      <c r="N8" s="89" t="s">
        <v>23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x14ac:dyDescent="0.2">
      <c r="A9" s="91" t="s">
        <v>24</v>
      </c>
      <c r="B9" s="92" t="s">
        <v>25</v>
      </c>
      <c r="C9" s="92" t="s">
        <v>26</v>
      </c>
      <c r="D9" s="92" t="s">
        <v>26</v>
      </c>
      <c r="E9" s="92" t="s">
        <v>27</v>
      </c>
      <c r="F9" s="92" t="s">
        <v>26</v>
      </c>
      <c r="G9" s="93"/>
      <c r="H9" s="94"/>
      <c r="I9" s="94"/>
      <c r="J9" s="95"/>
      <c r="K9" s="91" t="s">
        <v>28</v>
      </c>
      <c r="L9" s="92" t="s">
        <v>29</v>
      </c>
      <c r="M9" s="96"/>
      <c r="N9" s="97" t="s">
        <v>30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x14ac:dyDescent="0.2">
      <c r="A10" s="98" t="s">
        <v>31</v>
      </c>
      <c r="B10" s="99" t="s">
        <v>32</v>
      </c>
      <c r="C10" s="99" t="s">
        <v>33</v>
      </c>
      <c r="D10" s="99" t="s">
        <v>33</v>
      </c>
      <c r="E10" s="99" t="s">
        <v>33</v>
      </c>
      <c r="F10" s="99" t="s">
        <v>33</v>
      </c>
      <c r="G10" s="150" t="s">
        <v>34</v>
      </c>
      <c r="H10" s="150" t="s">
        <v>35</v>
      </c>
      <c r="I10" s="150" t="s">
        <v>36</v>
      </c>
      <c r="J10" s="150"/>
      <c r="K10" s="101" t="s">
        <v>37</v>
      </c>
      <c r="L10" s="102"/>
      <c r="M10" s="103"/>
      <c r="N10" s="104"/>
    </row>
    <row r="11" spans="1:26" ht="0.75" customHeight="1" x14ac:dyDescent="0.2">
      <c r="A11" s="105"/>
      <c r="B11" s="99"/>
      <c r="C11" s="99"/>
      <c r="D11" s="99"/>
      <c r="E11" s="99"/>
      <c r="F11" s="99"/>
      <c r="G11" s="150"/>
      <c r="H11" s="150"/>
      <c r="I11" s="150"/>
      <c r="J11" s="150"/>
      <c r="K11" s="150"/>
      <c r="L11" s="102"/>
      <c r="M11" s="103"/>
      <c r="N11" s="103"/>
    </row>
    <row r="12" spans="1:26" ht="20.100000000000001" customHeight="1" x14ac:dyDescent="0.25">
      <c r="A12" s="106">
        <v>44032</v>
      </c>
      <c r="B12" s="107" t="s">
        <v>47</v>
      </c>
      <c r="C12" s="108">
        <v>62.18</v>
      </c>
      <c r="D12" s="109"/>
      <c r="E12" s="108"/>
      <c r="F12" s="108">
        <v>62.18</v>
      </c>
      <c r="G12" s="111"/>
      <c r="H12" s="111">
        <v>690</v>
      </c>
      <c r="I12" s="111">
        <v>4400</v>
      </c>
      <c r="J12" s="151" t="s">
        <v>39</v>
      </c>
      <c r="K12" s="151" t="s">
        <v>7</v>
      </c>
      <c r="L12" s="152" t="s">
        <v>94</v>
      </c>
      <c r="M12" s="153" t="s">
        <v>62</v>
      </c>
      <c r="N12" s="153" t="s">
        <v>71</v>
      </c>
      <c r="P12" s="71" t="b">
        <f t="shared" ref="P12:P15" si="0">OR(G12&lt;100,LEN(G12)=2)</f>
        <v>1</v>
      </c>
      <c r="Q12" s="71" t="b">
        <f t="shared" ref="Q12:Q15" si="1">OR(H12&lt;1000,LEN(H12)=3)</f>
        <v>1</v>
      </c>
      <c r="R12" s="71" t="b">
        <f t="shared" ref="R12:R15" si="2">IF(I12&lt;1000,TRUE)</f>
        <v>0</v>
      </c>
      <c r="S12" s="71" t="e">
        <f>OR(#REF!&lt;100000,LEN(#REF!)=5)</f>
        <v>#REF!</v>
      </c>
    </row>
    <row r="13" spans="1:26" ht="20.100000000000001" customHeight="1" x14ac:dyDescent="0.25">
      <c r="A13" s="106">
        <v>44038</v>
      </c>
      <c r="B13" s="154" t="s">
        <v>47</v>
      </c>
      <c r="C13" s="108">
        <v>29.66</v>
      </c>
      <c r="D13" s="109"/>
      <c r="E13" s="108"/>
      <c r="F13" s="108">
        <v>29.66</v>
      </c>
      <c r="G13" s="111"/>
      <c r="H13" s="111">
        <v>690</v>
      </c>
      <c r="I13" s="111">
        <v>4400</v>
      </c>
      <c r="J13" s="151" t="s">
        <v>39</v>
      </c>
      <c r="K13" s="151" t="s">
        <v>7</v>
      </c>
      <c r="L13" s="152" t="s">
        <v>94</v>
      </c>
      <c r="M13" s="153" t="s">
        <v>62</v>
      </c>
      <c r="N13" s="153" t="s">
        <v>71</v>
      </c>
      <c r="P13" s="71" t="b">
        <f t="shared" si="0"/>
        <v>1</v>
      </c>
      <c r="Q13" s="71" t="b">
        <f t="shared" si="1"/>
        <v>1</v>
      </c>
      <c r="R13" s="71" t="b">
        <f t="shared" si="2"/>
        <v>0</v>
      </c>
      <c r="S13" s="71" t="e">
        <f>OR(#REF!&lt;100000,LEN(#REF!)=5)</f>
        <v>#REF!</v>
      </c>
    </row>
    <row r="14" spans="1:26" ht="20.100000000000001" customHeight="1" x14ac:dyDescent="0.25">
      <c r="A14" s="106">
        <v>44038</v>
      </c>
      <c r="B14" s="154" t="s">
        <v>39</v>
      </c>
      <c r="C14" s="108">
        <v>8.5500000000000007</v>
      </c>
      <c r="D14" s="109">
        <v>1.71</v>
      </c>
      <c r="E14" s="108"/>
      <c r="F14" s="110">
        <v>6.84</v>
      </c>
      <c r="G14" s="111"/>
      <c r="H14" s="111">
        <v>690</v>
      </c>
      <c r="I14" s="111">
        <v>4001</v>
      </c>
      <c r="J14" s="151"/>
      <c r="K14" s="151" t="s">
        <v>7</v>
      </c>
      <c r="L14" s="152" t="s">
        <v>95</v>
      </c>
      <c r="M14" s="153" t="s">
        <v>62</v>
      </c>
      <c r="N14" s="153" t="s">
        <v>60</v>
      </c>
    </row>
    <row r="15" spans="1:26" ht="20.100000000000001" customHeight="1" x14ac:dyDescent="0.25">
      <c r="A15" s="106">
        <v>44046</v>
      </c>
      <c r="B15" s="154" t="s">
        <v>47</v>
      </c>
      <c r="C15" s="108">
        <v>6.82</v>
      </c>
      <c r="D15" s="109"/>
      <c r="E15" s="108"/>
      <c r="F15" s="108">
        <v>6.82</v>
      </c>
      <c r="G15" s="111"/>
      <c r="H15" s="111">
        <v>690</v>
      </c>
      <c r="I15" s="111">
        <v>4400</v>
      </c>
      <c r="J15" s="151" t="s">
        <v>39</v>
      </c>
      <c r="K15" s="151" t="s">
        <v>7</v>
      </c>
      <c r="L15" s="152" t="s">
        <v>94</v>
      </c>
      <c r="M15" s="153" t="s">
        <v>62</v>
      </c>
      <c r="N15" s="153" t="s">
        <v>71</v>
      </c>
      <c r="P15" s="71" t="b">
        <f t="shared" si="0"/>
        <v>1</v>
      </c>
      <c r="Q15" s="71" t="b">
        <f t="shared" si="1"/>
        <v>1</v>
      </c>
      <c r="R15" s="71" t="b">
        <f t="shared" si="2"/>
        <v>0</v>
      </c>
      <c r="S15" s="71" t="e">
        <f>OR(#REF!&lt;100000,LEN(#REF!)=5)</f>
        <v>#REF!</v>
      </c>
    </row>
    <row r="16" spans="1:26" ht="20.100000000000001" customHeight="1" thickBot="1" x14ac:dyDescent="0.25">
      <c r="A16" s="117" t="s">
        <v>41</v>
      </c>
      <c r="B16" s="118"/>
      <c r="C16" s="119">
        <f>SUM(C12:C15)</f>
        <v>107.21000000000001</v>
      </c>
      <c r="D16" s="119">
        <f>SUM(D12:D15)</f>
        <v>1.71</v>
      </c>
      <c r="E16" s="119">
        <f>SUM(E13:E15)</f>
        <v>0</v>
      </c>
      <c r="F16" s="119">
        <f>SUM(F12:F15)</f>
        <v>105.5</v>
      </c>
      <c r="G16" s="121"/>
      <c r="H16" s="121"/>
      <c r="I16" s="121"/>
      <c r="J16" s="122"/>
      <c r="K16" s="122"/>
      <c r="L16" s="123"/>
      <c r="M16" s="124"/>
      <c r="N16" s="125"/>
    </row>
    <row r="18" spans="2:3" x14ac:dyDescent="0.2">
      <c r="B18" s="86" t="s">
        <v>42</v>
      </c>
      <c r="C18" s="88"/>
    </row>
    <row r="19" spans="2:3" x14ac:dyDescent="0.2">
      <c r="B19" s="126" t="s">
        <v>43</v>
      </c>
      <c r="C19" s="127" t="s">
        <v>44</v>
      </c>
    </row>
    <row r="20" spans="2:3" x14ac:dyDescent="0.2">
      <c r="B20" s="126" t="s">
        <v>38</v>
      </c>
      <c r="C20" s="127" t="s">
        <v>45</v>
      </c>
    </row>
    <row r="21" spans="2:3" x14ac:dyDescent="0.2">
      <c r="B21" s="126" t="s">
        <v>39</v>
      </c>
      <c r="C21" s="127" t="s">
        <v>46</v>
      </c>
    </row>
    <row r="22" spans="2:3" x14ac:dyDescent="0.2">
      <c r="B22" s="103" t="s">
        <v>47</v>
      </c>
      <c r="C22" s="130" t="s">
        <v>48</v>
      </c>
    </row>
  </sheetData>
  <mergeCells count="6">
    <mergeCell ref="B1:E1"/>
    <mergeCell ref="B3:E3"/>
    <mergeCell ref="G8:J8"/>
    <mergeCell ref="G9:J9"/>
    <mergeCell ref="A16:B16"/>
    <mergeCell ref="B18:C18"/>
  </mergeCells>
  <conditionalFormatting sqref="J12:K15">
    <cfRule type="expression" priority="41" stopIfTrue="1">
      <formula>AND(SUM($P12:$T12)&gt;0,NOT(ISBLANK(J12)))</formula>
    </cfRule>
    <cfRule type="expression" dxfId="92" priority="42" stopIfTrue="1">
      <formula>SUM($P12:$T12)&gt;0</formula>
    </cfRule>
  </conditionalFormatting>
  <conditionalFormatting sqref="E5 C12:C15 C5 B1:E1 B3:E3">
    <cfRule type="expression" dxfId="91" priority="43" stopIfTrue="1">
      <formula>ISBLANK(B1)</formula>
    </cfRule>
  </conditionalFormatting>
  <conditionalFormatting sqref="M12:N12">
    <cfRule type="expression" dxfId="90" priority="44" stopIfTrue="1">
      <formula>AND(NOT(ISBLANK($C12)),ISBLANK(M12))</formula>
    </cfRule>
  </conditionalFormatting>
  <conditionalFormatting sqref="B12:B15">
    <cfRule type="expression" dxfId="89" priority="45" stopIfTrue="1">
      <formula>AND(NOT(ISBLANK(C12)),ISBLANK(B12))</formula>
    </cfRule>
  </conditionalFormatting>
  <conditionalFormatting sqref="A12:A15">
    <cfRule type="expression" dxfId="88" priority="46" stopIfTrue="1">
      <formula>AND(NOT(ISBLANK(C12)),ISBLANK(A12))</formula>
    </cfRule>
  </conditionalFormatting>
  <conditionalFormatting sqref="E12:E15">
    <cfRule type="expression" dxfId="87" priority="47" stopIfTrue="1">
      <formula>AND(NOT(ISBLANK(C12)),ISBLANK(E12),B12="S")</formula>
    </cfRule>
  </conditionalFormatting>
  <conditionalFormatting sqref="L12">
    <cfRule type="expression" priority="39" stopIfTrue="1">
      <formula>AND(SUM($P12:$T12)&gt;0,NOT(ISBLANK(L12)))</formula>
    </cfRule>
    <cfRule type="expression" dxfId="86" priority="40" stopIfTrue="1">
      <formula>SUM($P12:$T12)&gt;0</formula>
    </cfRule>
  </conditionalFormatting>
  <conditionalFormatting sqref="L14">
    <cfRule type="expression" priority="25" stopIfTrue="1">
      <formula>AND(SUM($P14:$T14)&gt;0,NOT(ISBLANK(L14)))</formula>
    </cfRule>
    <cfRule type="expression" dxfId="85" priority="26" stopIfTrue="1">
      <formula>SUM($P14:$T14)&gt;0</formula>
    </cfRule>
  </conditionalFormatting>
  <conditionalFormatting sqref="N14">
    <cfRule type="expression" dxfId="84" priority="13" stopIfTrue="1">
      <formula>AND(NOT(ISBLANK($C14)),ISBLANK(N14))</formula>
    </cfRule>
  </conditionalFormatting>
  <conditionalFormatting sqref="L13">
    <cfRule type="expression" priority="11" stopIfTrue="1">
      <formula>AND(SUM($P13:$T13)&gt;0,NOT(ISBLANK(L13)))</formula>
    </cfRule>
    <cfRule type="expression" dxfId="83" priority="12" stopIfTrue="1">
      <formula>SUM($P13:$T13)&gt;0</formula>
    </cfRule>
  </conditionalFormatting>
  <conditionalFormatting sqref="M13">
    <cfRule type="expression" dxfId="82" priority="10" stopIfTrue="1">
      <formula>AND(NOT(ISBLANK($C13)),ISBLANK(M13))</formula>
    </cfRule>
  </conditionalFormatting>
  <conditionalFormatting sqref="N13">
    <cfRule type="expression" dxfId="81" priority="9" stopIfTrue="1">
      <formula>AND(NOT(ISBLANK($C13)),ISBLANK(N13))</formula>
    </cfRule>
  </conditionalFormatting>
  <conditionalFormatting sqref="M14">
    <cfRule type="expression" dxfId="80" priority="8" stopIfTrue="1">
      <formula>AND(NOT(ISBLANK($C14)),ISBLANK(M14))</formula>
    </cfRule>
  </conditionalFormatting>
  <conditionalFormatting sqref="L15">
    <cfRule type="expression" priority="6" stopIfTrue="1">
      <formula>AND(SUM($P15:$T15)&gt;0,NOT(ISBLANK(L15)))</formula>
    </cfRule>
    <cfRule type="expression" dxfId="79" priority="7" stopIfTrue="1">
      <formula>SUM($P15:$T15)&gt;0</formula>
    </cfRule>
  </conditionalFormatting>
  <conditionalFormatting sqref="M15">
    <cfRule type="expression" dxfId="78" priority="5" stopIfTrue="1">
      <formula>AND(NOT(ISBLANK($C15)),ISBLANK(M15))</formula>
    </cfRule>
  </conditionalFormatting>
  <conditionalFormatting sqref="N15">
    <cfRule type="expression" dxfId="77" priority="4" stopIfTrue="1">
      <formula>AND(NOT(ISBLANK($C15)),ISBLANK(N15))</formula>
    </cfRule>
  </conditionalFormatting>
  <conditionalFormatting sqref="F12">
    <cfRule type="expression" dxfId="76" priority="3" stopIfTrue="1">
      <formula>ISBLANK(F12)</formula>
    </cfRule>
  </conditionalFormatting>
  <conditionalFormatting sqref="F13">
    <cfRule type="expression" dxfId="75" priority="2" stopIfTrue="1">
      <formula>ISBLANK(F13)</formula>
    </cfRule>
  </conditionalFormatting>
  <conditionalFormatting sqref="F15">
    <cfRule type="expression" dxfId="74" priority="1" stopIfTrue="1">
      <formula>ISBLANK(F15)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5">
      <formula1>$B$19:$B$22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H45" sqref="H45"/>
    </sheetView>
  </sheetViews>
  <sheetFormatPr defaultRowHeight="12.75" outlineLevelCol="1" x14ac:dyDescent="0.2"/>
  <cols>
    <col min="1" max="1" width="11.85546875" style="71" bestFit="1" customWidth="1"/>
    <col min="2" max="2" width="10.42578125" style="71" customWidth="1"/>
    <col min="3" max="6" width="15.7109375" style="71" customWidth="1"/>
    <col min="7" max="7" width="8.42578125" style="71" customWidth="1"/>
    <col min="8" max="8" width="9" style="71" customWidth="1"/>
    <col min="9" max="9" width="11.7109375" style="71" bestFit="1" customWidth="1"/>
    <col min="10" max="10" width="3" style="71" customWidth="1"/>
    <col min="11" max="11" width="40.140625" style="71" bestFit="1" customWidth="1"/>
    <col min="12" max="12" width="64.28515625" style="71" bestFit="1" customWidth="1"/>
    <col min="13" max="13" width="36.85546875" style="71" bestFit="1" customWidth="1"/>
    <col min="14" max="14" width="27.42578125" style="71" customWidth="1"/>
    <col min="15" max="15" width="9.140625" style="71"/>
    <col min="16" max="19" width="0" style="71" hidden="1" customWidth="1" outlineLevel="1"/>
    <col min="20" max="20" width="9.140625" style="71" collapsed="1"/>
    <col min="21" max="16384" width="9.140625" style="71"/>
  </cols>
  <sheetData>
    <row r="1" spans="1:26" ht="36.75" customHeight="1" x14ac:dyDescent="0.2">
      <c r="A1" s="64" t="s">
        <v>8</v>
      </c>
      <c r="B1" s="65" t="s">
        <v>67</v>
      </c>
      <c r="C1" s="66"/>
      <c r="D1" s="66"/>
      <c r="E1" s="67"/>
      <c r="F1" s="68"/>
      <c r="G1" s="68"/>
      <c r="H1" s="68"/>
      <c r="I1" s="68"/>
      <c r="J1" s="68"/>
      <c r="K1" s="68"/>
      <c r="L1" s="69"/>
      <c r="M1" s="69"/>
      <c r="N1" s="70"/>
    </row>
    <row r="2" spans="1:26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26" ht="36.75" customHeight="1" x14ac:dyDescent="0.2">
      <c r="A3" s="75" t="s">
        <v>10</v>
      </c>
      <c r="B3" s="65" t="s">
        <v>1</v>
      </c>
      <c r="C3" s="66"/>
      <c r="D3" s="66"/>
      <c r="E3" s="67"/>
      <c r="F3" s="76"/>
      <c r="G3" s="76"/>
      <c r="H3" s="76"/>
      <c r="I3" s="76"/>
      <c r="J3" s="76"/>
      <c r="K3" s="76"/>
      <c r="L3" s="131"/>
      <c r="M3" s="73"/>
      <c r="N3" s="74"/>
    </row>
    <row r="4" spans="1:26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26" ht="36" customHeight="1" x14ac:dyDescent="0.2">
      <c r="A5" s="77" t="s">
        <v>11</v>
      </c>
      <c r="B5" s="78" t="s">
        <v>12</v>
      </c>
      <c r="C5" s="79">
        <v>44023</v>
      </c>
      <c r="D5" s="78" t="s">
        <v>13</v>
      </c>
      <c r="E5" s="79">
        <v>44054</v>
      </c>
      <c r="F5" s="132"/>
      <c r="G5" s="82"/>
      <c r="H5" s="83"/>
      <c r="I5" s="83"/>
      <c r="J5" s="83"/>
      <c r="K5" s="83"/>
      <c r="L5" s="73"/>
      <c r="M5" s="73"/>
      <c r="N5" s="74"/>
    </row>
    <row r="6" spans="1:26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26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26" x14ac:dyDescent="0.2">
      <c r="A8" s="84" t="s">
        <v>14</v>
      </c>
      <c r="B8" s="85" t="s">
        <v>15</v>
      </c>
      <c r="C8" s="85" t="s">
        <v>16</v>
      </c>
      <c r="D8" s="85" t="s">
        <v>15</v>
      </c>
      <c r="E8" s="85" t="s">
        <v>17</v>
      </c>
      <c r="F8" s="85" t="s">
        <v>18</v>
      </c>
      <c r="G8" s="86" t="s">
        <v>19</v>
      </c>
      <c r="H8" s="87"/>
      <c r="I8" s="87"/>
      <c r="J8" s="88"/>
      <c r="K8" s="84" t="s">
        <v>20</v>
      </c>
      <c r="L8" s="85" t="s">
        <v>21</v>
      </c>
      <c r="M8" s="89" t="s">
        <v>22</v>
      </c>
      <c r="N8" s="89" t="s">
        <v>23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x14ac:dyDescent="0.2">
      <c r="A9" s="91" t="s">
        <v>24</v>
      </c>
      <c r="B9" s="92" t="s">
        <v>25</v>
      </c>
      <c r="C9" s="92" t="s">
        <v>26</v>
      </c>
      <c r="D9" s="92" t="s">
        <v>26</v>
      </c>
      <c r="E9" s="92" t="s">
        <v>27</v>
      </c>
      <c r="F9" s="92" t="s">
        <v>26</v>
      </c>
      <c r="G9" s="93"/>
      <c r="H9" s="94"/>
      <c r="I9" s="94"/>
      <c r="J9" s="95"/>
      <c r="K9" s="91" t="s">
        <v>28</v>
      </c>
      <c r="L9" s="92" t="s">
        <v>29</v>
      </c>
      <c r="M9" s="96"/>
      <c r="N9" s="97" t="s">
        <v>30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x14ac:dyDescent="0.2">
      <c r="A10" s="98" t="s">
        <v>31</v>
      </c>
      <c r="B10" s="99" t="s">
        <v>32</v>
      </c>
      <c r="C10" s="99" t="s">
        <v>33</v>
      </c>
      <c r="D10" s="99" t="s">
        <v>33</v>
      </c>
      <c r="E10" s="99" t="s">
        <v>33</v>
      </c>
      <c r="F10" s="99" t="s">
        <v>33</v>
      </c>
      <c r="G10" s="100" t="s">
        <v>34</v>
      </c>
      <c r="H10" s="100" t="s">
        <v>35</v>
      </c>
      <c r="I10" s="100" t="s">
        <v>36</v>
      </c>
      <c r="J10" s="100"/>
      <c r="K10" s="101" t="s">
        <v>37</v>
      </c>
      <c r="L10" s="102"/>
      <c r="M10" s="103"/>
      <c r="N10" s="104"/>
    </row>
    <row r="11" spans="1:26" ht="0.75" customHeight="1" x14ac:dyDescent="0.2">
      <c r="A11" s="105"/>
      <c r="B11" s="99"/>
      <c r="C11" s="99"/>
      <c r="D11" s="99"/>
      <c r="E11" s="99"/>
      <c r="F11" s="99"/>
      <c r="G11" s="100"/>
      <c r="H11" s="100"/>
      <c r="I11" s="100"/>
      <c r="J11" s="100"/>
      <c r="K11" s="100"/>
      <c r="L11" s="102"/>
      <c r="M11" s="103"/>
      <c r="N11" s="103"/>
    </row>
    <row r="12" spans="1:26" ht="20.100000000000001" customHeight="1" x14ac:dyDescent="0.25">
      <c r="A12" s="133"/>
      <c r="B12" s="107" t="s">
        <v>38</v>
      </c>
      <c r="C12" s="108">
        <v>50</v>
      </c>
      <c r="D12" s="109">
        <v>0</v>
      </c>
      <c r="E12" s="108"/>
      <c r="F12" s="110">
        <v>50</v>
      </c>
      <c r="G12" s="111">
        <v>112</v>
      </c>
      <c r="H12" s="111">
        <v>4207</v>
      </c>
      <c r="I12" s="111"/>
      <c r="J12" s="1" t="s">
        <v>39</v>
      </c>
      <c r="K12" s="1" t="s">
        <v>68</v>
      </c>
      <c r="L12" s="135" t="s">
        <v>69</v>
      </c>
      <c r="M12" s="135" t="s">
        <v>56</v>
      </c>
      <c r="N12" s="135" t="s">
        <v>70</v>
      </c>
      <c r="P12" s="71" t="e">
        <f>OR(#REF!&lt;100,LEN(#REF!)=2)</f>
        <v>#REF!</v>
      </c>
      <c r="Q12" s="71" t="e">
        <f>OR(#REF!&lt;1000,LEN(#REF!)=3)</f>
        <v>#REF!</v>
      </c>
      <c r="R12" s="71" t="e">
        <f>IF(#REF!&lt;1000,TRUE)</f>
        <v>#REF!</v>
      </c>
      <c r="S12" s="71" t="e">
        <f>OR(#REF!&lt;100000,LEN(#REF!)=5)</f>
        <v>#REF!</v>
      </c>
    </row>
    <row r="13" spans="1:26" ht="13.5" thickBot="1" x14ac:dyDescent="0.25">
      <c r="A13" s="136" t="s">
        <v>41</v>
      </c>
      <c r="B13" s="138"/>
      <c r="C13" s="119">
        <f>SUM(C12:C12)</f>
        <v>50</v>
      </c>
      <c r="D13" s="119">
        <f>SUM(D12:D12)</f>
        <v>0</v>
      </c>
      <c r="E13" s="119"/>
      <c r="F13" s="119">
        <f>SUM(F12:F12)</f>
        <v>50</v>
      </c>
      <c r="G13" s="121"/>
      <c r="H13" s="121"/>
      <c r="I13" s="121"/>
      <c r="J13" s="122"/>
      <c r="K13" s="122"/>
      <c r="L13" s="123"/>
      <c r="M13" s="124"/>
      <c r="N13" s="125"/>
    </row>
    <row r="15" spans="1:26" x14ac:dyDescent="0.2">
      <c r="B15" s="86" t="s">
        <v>42</v>
      </c>
      <c r="C15" s="88"/>
      <c r="F15" s="129"/>
    </row>
    <row r="16" spans="1:26" x14ac:dyDescent="0.2">
      <c r="B16" s="126" t="s">
        <v>43</v>
      </c>
      <c r="C16" s="127" t="s">
        <v>44</v>
      </c>
    </row>
    <row r="17" spans="2:3" x14ac:dyDescent="0.2">
      <c r="B17" s="126" t="s">
        <v>38</v>
      </c>
      <c r="C17" s="127" t="s">
        <v>45</v>
      </c>
    </row>
    <row r="18" spans="2:3" x14ac:dyDescent="0.2">
      <c r="B18" s="126" t="s">
        <v>39</v>
      </c>
      <c r="C18" s="127" t="s">
        <v>46</v>
      </c>
    </row>
    <row r="19" spans="2:3" x14ac:dyDescent="0.2">
      <c r="B19" s="103" t="s">
        <v>47</v>
      </c>
      <c r="C19" s="130" t="s">
        <v>48</v>
      </c>
    </row>
  </sheetData>
  <mergeCells count="5">
    <mergeCell ref="B1:E1"/>
    <mergeCell ref="B3:E3"/>
    <mergeCell ref="G8:J8"/>
    <mergeCell ref="G9:J9"/>
    <mergeCell ref="B15:C15"/>
  </mergeCells>
  <conditionalFormatting sqref="J12">
    <cfRule type="expression" priority="16" stopIfTrue="1">
      <formula>AND(SUM($P12:$T12)&gt;0,NOT(ISBLANK(J12)))</formula>
    </cfRule>
    <cfRule type="expression" dxfId="6" priority="17" stopIfTrue="1">
      <formula>SUM($P12:$T12)&gt;0</formula>
    </cfRule>
  </conditionalFormatting>
  <conditionalFormatting sqref="C5 B1:E1 B3:E3 E5">
    <cfRule type="expression" dxfId="5" priority="18" stopIfTrue="1">
      <formula>ISBLANK(B1)</formula>
    </cfRule>
  </conditionalFormatting>
  <conditionalFormatting sqref="B12">
    <cfRule type="expression" dxfId="4" priority="13" stopIfTrue="1">
      <formula>AND(NOT(ISBLANK(C12)),ISBLANK(B12))</formula>
    </cfRule>
  </conditionalFormatting>
  <conditionalFormatting sqref="C12">
    <cfRule type="expression" dxfId="3" priority="11" stopIfTrue="1">
      <formula>ISBLANK(C12)</formula>
    </cfRule>
  </conditionalFormatting>
  <conditionalFormatting sqref="E12">
    <cfRule type="expression" dxfId="2" priority="12" stopIfTrue="1">
      <formula>AND(NOT(ISBLANK(C12)),ISBLANK(E12),B12="S")</formula>
    </cfRule>
  </conditionalFormatting>
  <conditionalFormatting sqref="A12">
    <cfRule type="expression" dxfId="1" priority="25" stopIfTrue="1">
      <formula>AND(NOT(ISBLANK(#REF!)),ISBLANK(A12))</formula>
    </cfRule>
  </conditionalFormatting>
  <conditionalFormatting sqref="K12">
    <cfRule type="expression" priority="7" stopIfTrue="1">
      <formula>AND(SUM($P12:$T12)&gt;0,NOT(ISBLANK(K12)))</formula>
    </cfRule>
    <cfRule type="expression" dxfId="0" priority="8" stopIfTrue="1">
      <formula>SUM($P12:$T12)&gt;0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80" zoomScaleNormal="80" workbookViewId="0">
      <selection activeCell="D14" sqref="D14:F14"/>
    </sheetView>
  </sheetViews>
  <sheetFormatPr defaultColWidth="9.140625" defaultRowHeight="12.75" outlineLevelCol="1" x14ac:dyDescent="0.2"/>
  <cols>
    <col min="1" max="1" width="11.85546875" style="157" bestFit="1" customWidth="1"/>
    <col min="2" max="2" width="10.42578125" style="157" customWidth="1"/>
    <col min="3" max="6" width="15.7109375" style="157" customWidth="1"/>
    <col min="7" max="7" width="8.42578125" style="157" customWidth="1"/>
    <col min="8" max="8" width="9" style="157" customWidth="1"/>
    <col min="9" max="9" width="11.7109375" style="157" bestFit="1" customWidth="1"/>
    <col min="10" max="10" width="3" style="157" customWidth="1"/>
    <col min="11" max="11" width="32.140625" style="157" customWidth="1"/>
    <col min="12" max="12" width="47.42578125" style="157" customWidth="1"/>
    <col min="13" max="14" width="27.42578125" style="157" customWidth="1"/>
    <col min="15" max="15" width="9.140625" style="157"/>
    <col min="16" max="18" width="9.140625" style="157" customWidth="1" outlineLevel="1"/>
    <col min="19" max="19" width="10.42578125" style="157" customWidth="1" outlineLevel="1"/>
    <col min="20" max="16384" width="9.140625" style="157"/>
  </cols>
  <sheetData>
    <row r="1" spans="1:26" ht="36.75" customHeight="1" x14ac:dyDescent="0.2">
      <c r="A1" s="64" t="s">
        <v>8</v>
      </c>
      <c r="B1" s="65" t="s">
        <v>9</v>
      </c>
      <c r="C1" s="66"/>
      <c r="D1" s="66"/>
      <c r="E1" s="67"/>
      <c r="F1" s="155"/>
      <c r="G1" s="155"/>
      <c r="H1" s="155"/>
      <c r="I1" s="155"/>
      <c r="J1" s="155"/>
      <c r="K1" s="155"/>
      <c r="L1" s="156"/>
      <c r="M1" s="69"/>
      <c r="N1" s="70"/>
    </row>
    <row r="2" spans="1:26" x14ac:dyDescent="0.2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6" ht="36.75" customHeight="1" x14ac:dyDescent="0.2">
      <c r="A3" s="75" t="s">
        <v>10</v>
      </c>
      <c r="B3" s="65" t="s">
        <v>0</v>
      </c>
      <c r="C3" s="66"/>
      <c r="D3" s="66"/>
      <c r="E3" s="67"/>
      <c r="F3" s="76"/>
      <c r="G3" s="76"/>
      <c r="H3" s="76"/>
      <c r="I3" s="76"/>
      <c r="J3" s="76"/>
      <c r="K3" s="76"/>
      <c r="L3" s="159"/>
      <c r="M3" s="159"/>
      <c r="N3" s="160"/>
    </row>
    <row r="4" spans="1:26" x14ac:dyDescent="0.2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60"/>
    </row>
    <row r="5" spans="1:26" ht="36" customHeight="1" x14ac:dyDescent="0.2">
      <c r="A5" s="77" t="s">
        <v>11</v>
      </c>
      <c r="B5" s="78" t="s">
        <v>12</v>
      </c>
      <c r="C5" s="79">
        <v>44022</v>
      </c>
      <c r="D5" s="78" t="s">
        <v>13</v>
      </c>
      <c r="E5" s="79">
        <v>44054</v>
      </c>
      <c r="F5" s="132"/>
      <c r="G5" s="82"/>
      <c r="H5" s="83"/>
      <c r="I5" s="83"/>
      <c r="J5" s="83"/>
      <c r="K5" s="83"/>
      <c r="L5" s="159"/>
      <c r="M5" s="159"/>
      <c r="N5" s="160"/>
    </row>
    <row r="6" spans="1:26" x14ac:dyDescent="0.2">
      <c r="A6" s="158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</row>
    <row r="7" spans="1:26" x14ac:dyDescent="0.2">
      <c r="A7" s="158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</row>
    <row r="8" spans="1:26" x14ac:dyDescent="0.2">
      <c r="A8" s="84" t="s">
        <v>14</v>
      </c>
      <c r="B8" s="85" t="s">
        <v>15</v>
      </c>
      <c r="C8" s="85" t="s">
        <v>16</v>
      </c>
      <c r="D8" s="85" t="s">
        <v>15</v>
      </c>
      <c r="E8" s="85" t="s">
        <v>17</v>
      </c>
      <c r="F8" s="85" t="s">
        <v>18</v>
      </c>
      <c r="G8" s="86" t="s">
        <v>19</v>
      </c>
      <c r="H8" s="87"/>
      <c r="I8" s="87"/>
      <c r="J8" s="88"/>
      <c r="K8" s="84" t="s">
        <v>20</v>
      </c>
      <c r="L8" s="161" t="s">
        <v>21</v>
      </c>
      <c r="M8" s="89" t="s">
        <v>22</v>
      </c>
      <c r="N8" s="89" t="s">
        <v>23</v>
      </c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26" x14ac:dyDescent="0.2">
      <c r="A9" s="91" t="s">
        <v>24</v>
      </c>
      <c r="B9" s="92" t="s">
        <v>25</v>
      </c>
      <c r="C9" s="92" t="s">
        <v>26</v>
      </c>
      <c r="D9" s="92" t="s">
        <v>26</v>
      </c>
      <c r="E9" s="92" t="s">
        <v>27</v>
      </c>
      <c r="F9" s="92" t="s">
        <v>26</v>
      </c>
      <c r="G9" s="93"/>
      <c r="H9" s="94"/>
      <c r="I9" s="94"/>
      <c r="J9" s="95"/>
      <c r="K9" s="91" t="s">
        <v>28</v>
      </c>
      <c r="L9" s="163" t="s">
        <v>29</v>
      </c>
      <c r="M9" s="96"/>
      <c r="N9" s="97" t="s">
        <v>30</v>
      </c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 spans="1:26" x14ac:dyDescent="0.2">
      <c r="A10" s="98" t="s">
        <v>31</v>
      </c>
      <c r="B10" s="164" t="s">
        <v>32</v>
      </c>
      <c r="C10" s="164" t="s">
        <v>33</v>
      </c>
      <c r="D10" s="164" t="s">
        <v>33</v>
      </c>
      <c r="E10" s="164" t="s">
        <v>33</v>
      </c>
      <c r="F10" s="164" t="s">
        <v>33</v>
      </c>
      <c r="G10" s="100" t="s">
        <v>34</v>
      </c>
      <c r="H10" s="100" t="s">
        <v>35</v>
      </c>
      <c r="I10" s="100" t="s">
        <v>36</v>
      </c>
      <c r="J10" s="100"/>
      <c r="K10" s="101" t="s">
        <v>37</v>
      </c>
      <c r="L10" s="165"/>
      <c r="M10" s="166"/>
      <c r="N10" s="167"/>
    </row>
    <row r="11" spans="1:26" ht="0.75" customHeight="1" x14ac:dyDescent="0.2">
      <c r="A11" s="168"/>
      <c r="B11" s="164"/>
      <c r="C11" s="164"/>
      <c r="D11" s="164"/>
      <c r="E11" s="164"/>
      <c r="F11" s="164"/>
      <c r="G11" s="100"/>
      <c r="H11" s="100"/>
      <c r="I11" s="100"/>
      <c r="J11" s="100"/>
      <c r="K11" s="100"/>
      <c r="L11" s="165"/>
      <c r="M11" s="166"/>
      <c r="N11" s="166"/>
    </row>
    <row r="12" spans="1:26" ht="20.100000000000001" customHeight="1" x14ac:dyDescent="0.2">
      <c r="A12" s="106">
        <v>44022</v>
      </c>
      <c r="B12" s="154" t="s">
        <v>38</v>
      </c>
      <c r="C12" s="169">
        <v>75.91</v>
      </c>
      <c r="D12" s="110">
        <v>10.47</v>
      </c>
      <c r="E12" s="169"/>
      <c r="F12" s="110">
        <v>65.44</v>
      </c>
      <c r="G12" s="111">
        <v>611</v>
      </c>
      <c r="H12" s="111">
        <v>4014</v>
      </c>
      <c r="I12" s="111">
        <v>61101</v>
      </c>
      <c r="J12" s="170"/>
      <c r="K12" s="170" t="s">
        <v>97</v>
      </c>
      <c r="L12" s="171" t="s">
        <v>98</v>
      </c>
      <c r="M12" s="172" t="s">
        <v>99</v>
      </c>
      <c r="N12" s="172" t="s">
        <v>100</v>
      </c>
      <c r="P12" s="157" t="b">
        <f t="shared" ref="P12" si="0">OR(G12&lt;100,LEN(G12)=2)</f>
        <v>0</v>
      </c>
      <c r="Q12" s="157" t="b">
        <f t="shared" ref="Q12" si="1">OR(H12&lt;1000,LEN(H12)=3)</f>
        <v>0</v>
      </c>
      <c r="R12" s="157" t="b">
        <f t="shared" ref="R12" si="2">IF(I12&lt;1000,TRUE)</f>
        <v>0</v>
      </c>
      <c r="S12" s="157" t="e">
        <f>OR(#REF!&lt;100000,LEN(#REF!)=5)</f>
        <v>#REF!</v>
      </c>
    </row>
    <row r="13" spans="1:26" ht="20.100000000000001" customHeight="1" thickBot="1" x14ac:dyDescent="0.25">
      <c r="A13" s="106">
        <v>44032</v>
      </c>
      <c r="B13" s="154" t="s">
        <v>39</v>
      </c>
      <c r="C13" s="169">
        <v>5.6</v>
      </c>
      <c r="D13" s="110">
        <v>0.93</v>
      </c>
      <c r="E13" s="169"/>
      <c r="F13" s="110">
        <v>4.67</v>
      </c>
      <c r="G13" s="111">
        <v>611</v>
      </c>
      <c r="H13" s="111">
        <v>4014</v>
      </c>
      <c r="I13" s="111">
        <v>61101</v>
      </c>
      <c r="J13" s="170"/>
      <c r="K13" s="170" t="s">
        <v>97</v>
      </c>
      <c r="L13" s="172" t="s">
        <v>101</v>
      </c>
      <c r="M13" s="172" t="s">
        <v>102</v>
      </c>
      <c r="N13" s="172" t="s">
        <v>103</v>
      </c>
    </row>
    <row r="14" spans="1:26" ht="20.100000000000001" customHeight="1" thickBot="1" x14ac:dyDescent="0.25">
      <c r="A14" s="173"/>
      <c r="B14" s="174"/>
      <c r="C14" s="175">
        <f>SUM(C12:C13)</f>
        <v>81.509999999999991</v>
      </c>
      <c r="D14" s="175">
        <f>SUM(D12:D13)</f>
        <v>11.4</v>
      </c>
      <c r="E14" s="175">
        <f>SUM(E12:E13)</f>
        <v>0</v>
      </c>
      <c r="F14" s="175">
        <f>SUM(F12:F13)</f>
        <v>70.11</v>
      </c>
      <c r="G14" s="176"/>
      <c r="H14" s="176"/>
      <c r="I14" s="176"/>
      <c r="J14" s="177"/>
      <c r="K14" s="177"/>
      <c r="L14" s="178"/>
      <c r="M14" s="179"/>
      <c r="N14" s="180"/>
    </row>
    <row r="16" spans="1:26" x14ac:dyDescent="0.2">
      <c r="B16" s="86" t="s">
        <v>42</v>
      </c>
      <c r="C16" s="88"/>
    </row>
    <row r="17" spans="2:3" x14ac:dyDescent="0.2">
      <c r="B17" s="181" t="s">
        <v>43</v>
      </c>
      <c r="C17" s="182" t="s">
        <v>44</v>
      </c>
    </row>
    <row r="18" spans="2:3" x14ac:dyDescent="0.2">
      <c r="B18" s="181" t="s">
        <v>38</v>
      </c>
      <c r="C18" s="182" t="s">
        <v>45</v>
      </c>
    </row>
    <row r="19" spans="2:3" x14ac:dyDescent="0.2">
      <c r="B19" s="181" t="s">
        <v>39</v>
      </c>
      <c r="C19" s="182" t="s">
        <v>46</v>
      </c>
    </row>
    <row r="20" spans="2:3" x14ac:dyDescent="0.2">
      <c r="B20" s="166" t="s">
        <v>47</v>
      </c>
      <c r="C20" s="183" t="s">
        <v>48</v>
      </c>
    </row>
  </sheetData>
  <mergeCells count="6">
    <mergeCell ref="B1:E1"/>
    <mergeCell ref="B3:E3"/>
    <mergeCell ref="G8:J8"/>
    <mergeCell ref="G9:J9"/>
    <mergeCell ref="A14:B14"/>
    <mergeCell ref="B16:C16"/>
  </mergeCells>
  <conditionalFormatting sqref="J12:K13">
    <cfRule type="expression" priority="3" stopIfTrue="1">
      <formula>AND(SUM($P12:$T12)&gt;0,NOT(ISBLANK(J12)))</formula>
    </cfRule>
    <cfRule type="expression" dxfId="66" priority="4" stopIfTrue="1">
      <formula>SUM($P12:$T12)&gt;0</formula>
    </cfRule>
  </conditionalFormatting>
  <conditionalFormatting sqref="E5 C5 B1:E1 B3:E3 C12:C13">
    <cfRule type="expression" dxfId="65" priority="5" stopIfTrue="1">
      <formula>ISBLANK(B1)</formula>
    </cfRule>
  </conditionalFormatting>
  <conditionalFormatting sqref="M12:N12">
    <cfRule type="expression" dxfId="64" priority="6" stopIfTrue="1">
      <formula>AND(NOT(ISBLANK($C12)),ISBLANK(M12))</formula>
    </cfRule>
  </conditionalFormatting>
  <conditionalFormatting sqref="B12:B13">
    <cfRule type="expression" dxfId="63" priority="7" stopIfTrue="1">
      <formula>AND(NOT(ISBLANK(C12)),ISBLANK(B12))</formula>
    </cfRule>
  </conditionalFormatting>
  <conditionalFormatting sqref="A12:A13">
    <cfRule type="expression" dxfId="62" priority="8" stopIfTrue="1">
      <formula>AND(NOT(ISBLANK(C12)),ISBLANK(A12))</formula>
    </cfRule>
  </conditionalFormatting>
  <conditionalFormatting sqref="E12:E13">
    <cfRule type="expression" dxfId="61" priority="9" stopIfTrue="1">
      <formula>AND(NOT(ISBLANK(C12)),ISBLANK(E12),B12="S")</formula>
    </cfRule>
  </conditionalFormatting>
  <conditionalFormatting sqref="L12">
    <cfRule type="expression" priority="1" stopIfTrue="1">
      <formula>AND(SUM($P12:$T12)&gt;0,NOT(ISBLANK(L12)))</formula>
    </cfRule>
    <cfRule type="expression" dxfId="60" priority="2" stopIfTrue="1">
      <formula>SUM($P12:$T12)&gt;0</formula>
    </cfRule>
  </conditionalFormatting>
  <conditionalFormatting sqref="L13:N13">
    <cfRule type="expression" dxfId="59" priority="11" stopIfTrue="1">
      <formula>AND(NOT(ISBLANK(#REF!)),ISBLANK(L13))</formula>
    </cfRule>
  </conditionalFormatting>
  <dataValidations count="4">
    <dataValidation type="list" allowBlank="1" showInputMessage="1" showErrorMessage="1" sqref="B12:B13">
      <formula1>$B$17:$B$20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1"/>
  <sheetViews>
    <sheetView zoomScale="85" zoomScaleNormal="85" workbookViewId="0">
      <selection activeCell="D14" sqref="D14:F14"/>
    </sheetView>
  </sheetViews>
  <sheetFormatPr defaultColWidth="9.140625" defaultRowHeight="12.75" outlineLevelCol="1" x14ac:dyDescent="0.2"/>
  <cols>
    <col min="1" max="1" width="11.85546875" style="71" bestFit="1" customWidth="1"/>
    <col min="2" max="2" width="10.42578125" style="71" customWidth="1"/>
    <col min="3" max="6" width="15.5703125" style="71" customWidth="1"/>
    <col min="7" max="7" width="8.42578125" style="71" customWidth="1"/>
    <col min="8" max="8" width="9" style="71" customWidth="1"/>
    <col min="9" max="9" width="11.5703125" style="71" bestFit="1" customWidth="1"/>
    <col min="10" max="10" width="3" style="71" customWidth="1"/>
    <col min="11" max="11" width="32.140625" style="71" customWidth="1"/>
    <col min="12" max="12" width="47.42578125" style="71" customWidth="1"/>
    <col min="13" max="14" width="27.42578125" style="71" customWidth="1"/>
    <col min="15" max="15" width="9.140625" style="71"/>
    <col min="16" max="19" width="0" style="71" hidden="1" customWidth="1" outlineLevel="1"/>
    <col min="20" max="20" width="9.140625" style="71" collapsed="1"/>
    <col min="21" max="16384" width="9.140625" style="71"/>
  </cols>
  <sheetData>
    <row r="1" spans="1:26" ht="36.75" customHeight="1" x14ac:dyDescent="0.2">
      <c r="A1" s="64" t="s">
        <v>8</v>
      </c>
      <c r="B1" s="65" t="s">
        <v>9</v>
      </c>
      <c r="C1" s="66"/>
      <c r="D1" s="66"/>
      <c r="E1" s="67"/>
      <c r="F1" s="68"/>
      <c r="G1" s="68"/>
      <c r="H1" s="68"/>
      <c r="I1" s="68"/>
      <c r="J1" s="68"/>
      <c r="K1" s="68"/>
      <c r="L1" s="69"/>
      <c r="M1" s="69"/>
      <c r="N1" s="70"/>
    </row>
    <row r="2" spans="1:26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26" ht="36.75" customHeight="1" x14ac:dyDescent="0.2">
      <c r="A3" s="75" t="s">
        <v>10</v>
      </c>
      <c r="B3" s="65" t="s">
        <v>122</v>
      </c>
      <c r="C3" s="66"/>
      <c r="D3" s="66"/>
      <c r="E3" s="67"/>
      <c r="F3" s="76"/>
      <c r="G3" s="76"/>
      <c r="H3" s="76"/>
      <c r="I3" s="76"/>
      <c r="J3" s="76"/>
      <c r="K3" s="76"/>
      <c r="L3" s="73"/>
      <c r="M3" s="73"/>
      <c r="N3" s="74"/>
    </row>
    <row r="4" spans="1:26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26" ht="36" customHeight="1" x14ac:dyDescent="0.2">
      <c r="A5" s="77" t="s">
        <v>11</v>
      </c>
      <c r="B5" s="78" t="s">
        <v>12</v>
      </c>
      <c r="C5" s="79">
        <v>44023</v>
      </c>
      <c r="D5" s="78" t="s">
        <v>13</v>
      </c>
      <c r="E5" s="184">
        <v>44053</v>
      </c>
      <c r="F5" s="81"/>
      <c r="G5" s="82"/>
      <c r="H5" s="83"/>
      <c r="I5" s="83"/>
      <c r="J5" s="83"/>
      <c r="K5" s="83"/>
      <c r="L5" s="73"/>
      <c r="M5" s="73"/>
      <c r="N5" s="74"/>
    </row>
    <row r="6" spans="1:26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26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26" x14ac:dyDescent="0.2">
      <c r="A8" s="84" t="s">
        <v>14</v>
      </c>
      <c r="B8" s="85" t="s">
        <v>15</v>
      </c>
      <c r="C8" s="85" t="s">
        <v>16</v>
      </c>
      <c r="D8" s="85" t="s">
        <v>15</v>
      </c>
      <c r="E8" s="85" t="s">
        <v>17</v>
      </c>
      <c r="F8" s="85" t="s">
        <v>18</v>
      </c>
      <c r="G8" s="86" t="s">
        <v>19</v>
      </c>
      <c r="H8" s="87"/>
      <c r="I8" s="87"/>
      <c r="J8" s="88"/>
      <c r="K8" s="84" t="s">
        <v>20</v>
      </c>
      <c r="L8" s="85" t="s">
        <v>21</v>
      </c>
      <c r="M8" s="89" t="s">
        <v>22</v>
      </c>
      <c r="N8" s="89" t="s">
        <v>23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x14ac:dyDescent="0.2">
      <c r="A9" s="91" t="s">
        <v>24</v>
      </c>
      <c r="B9" s="92" t="s">
        <v>25</v>
      </c>
      <c r="C9" s="92" t="s">
        <v>26</v>
      </c>
      <c r="D9" s="92" t="s">
        <v>26</v>
      </c>
      <c r="E9" s="92" t="s">
        <v>27</v>
      </c>
      <c r="F9" s="92" t="s">
        <v>26</v>
      </c>
      <c r="G9" s="93"/>
      <c r="H9" s="94"/>
      <c r="I9" s="94"/>
      <c r="J9" s="95"/>
      <c r="K9" s="91" t="s">
        <v>28</v>
      </c>
      <c r="L9" s="92" t="s">
        <v>29</v>
      </c>
      <c r="M9" s="96"/>
      <c r="N9" s="97" t="s">
        <v>30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x14ac:dyDescent="0.2">
      <c r="A10" s="98" t="s">
        <v>31</v>
      </c>
      <c r="B10" s="99" t="s">
        <v>32</v>
      </c>
      <c r="C10" s="99" t="s">
        <v>33</v>
      </c>
      <c r="D10" s="99" t="s">
        <v>33</v>
      </c>
      <c r="E10" s="99" t="s">
        <v>33</v>
      </c>
      <c r="F10" s="99" t="s">
        <v>33</v>
      </c>
      <c r="G10" s="150" t="s">
        <v>34</v>
      </c>
      <c r="H10" s="150" t="s">
        <v>35</v>
      </c>
      <c r="I10" s="150" t="s">
        <v>36</v>
      </c>
      <c r="J10" s="150"/>
      <c r="K10" s="101" t="s">
        <v>37</v>
      </c>
      <c r="L10" s="102"/>
      <c r="M10" s="103"/>
      <c r="N10" s="104"/>
    </row>
    <row r="11" spans="1:26" ht="0.75" customHeight="1" x14ac:dyDescent="0.2">
      <c r="A11" s="105"/>
      <c r="B11" s="99"/>
      <c r="C11" s="99"/>
      <c r="D11" s="99"/>
      <c r="E11" s="99"/>
      <c r="F11" s="99"/>
      <c r="G11" s="150"/>
      <c r="H11" s="150"/>
      <c r="I11" s="150"/>
      <c r="J11" s="150"/>
      <c r="K11" s="150"/>
      <c r="L11" s="102"/>
      <c r="M11" s="103"/>
      <c r="N11" s="103"/>
    </row>
    <row r="12" spans="1:26" ht="0.75" customHeight="1" x14ac:dyDescent="0.2">
      <c r="A12" s="105"/>
      <c r="B12" s="99"/>
      <c r="C12" s="99"/>
      <c r="D12" s="99"/>
      <c r="E12" s="99"/>
      <c r="F12" s="99"/>
      <c r="G12" s="150"/>
      <c r="H12" s="150"/>
      <c r="I12" s="150"/>
      <c r="J12" s="150"/>
      <c r="K12" s="150"/>
      <c r="L12" s="102"/>
      <c r="M12" s="103"/>
      <c r="N12" s="103"/>
    </row>
    <row r="13" spans="1:26" s="157" customFormat="1" ht="20.100000000000001" customHeight="1" x14ac:dyDescent="0.25">
      <c r="A13" s="106">
        <v>44023</v>
      </c>
      <c r="B13" s="154" t="s">
        <v>38</v>
      </c>
      <c r="C13" s="169">
        <v>700</v>
      </c>
      <c r="D13" s="110">
        <v>0</v>
      </c>
      <c r="E13" s="169"/>
      <c r="F13" s="110">
        <v>700</v>
      </c>
      <c r="G13" s="111">
        <v>595</v>
      </c>
      <c r="H13" s="111">
        <v>4200</v>
      </c>
      <c r="I13" s="111">
        <v>59516</v>
      </c>
      <c r="J13" s="151"/>
      <c r="K13" s="151" t="s">
        <v>49</v>
      </c>
      <c r="L13" s="153" t="s">
        <v>104</v>
      </c>
      <c r="M13" s="153" t="s">
        <v>56</v>
      </c>
      <c r="N13" s="153" t="s">
        <v>57</v>
      </c>
    </row>
    <row r="14" spans="1:26" s="157" customFormat="1" ht="20.100000000000001" customHeight="1" x14ac:dyDescent="0.25">
      <c r="A14" s="106">
        <v>44024</v>
      </c>
      <c r="B14" s="154" t="s">
        <v>38</v>
      </c>
      <c r="C14" s="169">
        <v>500</v>
      </c>
      <c r="D14" s="110">
        <v>0</v>
      </c>
      <c r="E14" s="169"/>
      <c r="F14" s="110">
        <v>500</v>
      </c>
      <c r="G14" s="111">
        <v>611</v>
      </c>
      <c r="H14" s="111">
        <v>4200</v>
      </c>
      <c r="I14" s="111">
        <v>61106</v>
      </c>
      <c r="J14" s="151"/>
      <c r="K14" s="151" t="s">
        <v>49</v>
      </c>
      <c r="L14" s="153" t="s">
        <v>105</v>
      </c>
      <c r="M14" s="153" t="s">
        <v>52</v>
      </c>
      <c r="N14" s="153" t="s">
        <v>51</v>
      </c>
    </row>
    <row r="15" spans="1:26" s="157" customFormat="1" ht="20.100000000000001" customHeight="1" x14ac:dyDescent="0.25">
      <c r="A15" s="106">
        <v>44024</v>
      </c>
      <c r="B15" s="154" t="s">
        <v>38</v>
      </c>
      <c r="C15" s="169">
        <v>500</v>
      </c>
      <c r="D15" s="110">
        <v>0</v>
      </c>
      <c r="E15" s="169"/>
      <c r="F15" s="110">
        <v>500</v>
      </c>
      <c r="G15" s="111">
        <v>595</v>
      </c>
      <c r="H15" s="111">
        <v>4200</v>
      </c>
      <c r="I15" s="111">
        <v>59516</v>
      </c>
      <c r="J15" s="151"/>
      <c r="K15" s="151" t="s">
        <v>49</v>
      </c>
      <c r="L15" s="153" t="s">
        <v>106</v>
      </c>
      <c r="M15" s="153" t="s">
        <v>52</v>
      </c>
      <c r="N15" s="153" t="s">
        <v>57</v>
      </c>
    </row>
    <row r="16" spans="1:26" s="157" customFormat="1" ht="20.100000000000001" customHeight="1" x14ac:dyDescent="0.25">
      <c r="A16" s="106">
        <v>44026</v>
      </c>
      <c r="B16" s="154" t="s">
        <v>39</v>
      </c>
      <c r="C16" s="169">
        <v>174</v>
      </c>
      <c r="D16" s="110">
        <v>29</v>
      </c>
      <c r="E16" s="169"/>
      <c r="F16" s="110">
        <v>145</v>
      </c>
      <c r="G16" s="111">
        <v>611</v>
      </c>
      <c r="H16" s="111">
        <v>4200</v>
      </c>
      <c r="I16" s="111">
        <v>61111</v>
      </c>
      <c r="J16" s="151"/>
      <c r="K16" s="151" t="s">
        <v>49</v>
      </c>
      <c r="L16" s="153" t="s">
        <v>53</v>
      </c>
      <c r="M16" s="153" t="s">
        <v>54</v>
      </c>
      <c r="N16" s="153" t="s">
        <v>55</v>
      </c>
    </row>
    <row r="17" spans="1:14" s="157" customFormat="1" ht="20.100000000000001" customHeight="1" x14ac:dyDescent="0.25">
      <c r="A17" s="106">
        <v>44026</v>
      </c>
      <c r="B17" s="154" t="s">
        <v>38</v>
      </c>
      <c r="C17" s="169">
        <v>249.92</v>
      </c>
      <c r="D17" s="110">
        <v>0</v>
      </c>
      <c r="E17" s="169"/>
      <c r="F17" s="110">
        <v>249.92</v>
      </c>
      <c r="G17" s="111">
        <v>611</v>
      </c>
      <c r="H17" s="111">
        <v>4200</v>
      </c>
      <c r="I17" s="111">
        <v>61106</v>
      </c>
      <c r="J17" s="151"/>
      <c r="K17" s="151" t="s">
        <v>49</v>
      </c>
      <c r="L17" s="153" t="s">
        <v>107</v>
      </c>
      <c r="M17" s="153" t="s">
        <v>56</v>
      </c>
      <c r="N17" s="153" t="s">
        <v>51</v>
      </c>
    </row>
    <row r="18" spans="1:14" s="157" customFormat="1" ht="20.100000000000001" customHeight="1" x14ac:dyDescent="0.25">
      <c r="A18" s="106">
        <v>44028</v>
      </c>
      <c r="B18" s="154" t="s">
        <v>38</v>
      </c>
      <c r="C18" s="169">
        <v>70</v>
      </c>
      <c r="D18" s="110">
        <v>0</v>
      </c>
      <c r="E18" s="169"/>
      <c r="F18" s="110">
        <v>70</v>
      </c>
      <c r="G18" s="111">
        <v>595</v>
      </c>
      <c r="H18" s="111">
        <v>4200</v>
      </c>
      <c r="I18" s="111">
        <v>59516</v>
      </c>
      <c r="J18" s="151"/>
      <c r="K18" s="151" t="s">
        <v>49</v>
      </c>
      <c r="L18" s="153" t="s">
        <v>108</v>
      </c>
      <c r="M18" s="153" t="s">
        <v>58</v>
      </c>
      <c r="N18" s="153" t="s">
        <v>57</v>
      </c>
    </row>
    <row r="19" spans="1:14" s="157" customFormat="1" ht="20.100000000000001" customHeight="1" x14ac:dyDescent="0.25">
      <c r="A19" s="106">
        <v>44030</v>
      </c>
      <c r="B19" s="154" t="s">
        <v>38</v>
      </c>
      <c r="C19" s="169">
        <v>500</v>
      </c>
      <c r="D19" s="110">
        <v>0</v>
      </c>
      <c r="E19" s="169"/>
      <c r="F19" s="110">
        <v>500</v>
      </c>
      <c r="G19" s="111">
        <v>611</v>
      </c>
      <c r="H19" s="111">
        <v>4200</v>
      </c>
      <c r="I19" s="111">
        <v>61106</v>
      </c>
      <c r="J19" s="151"/>
      <c r="K19" s="151" t="s">
        <v>49</v>
      </c>
      <c r="L19" s="153" t="s">
        <v>109</v>
      </c>
      <c r="M19" s="153" t="s">
        <v>52</v>
      </c>
      <c r="N19" s="153" t="s">
        <v>51</v>
      </c>
    </row>
    <row r="20" spans="1:14" s="157" customFormat="1" ht="20.100000000000001" customHeight="1" x14ac:dyDescent="0.25">
      <c r="A20" s="106">
        <v>44034</v>
      </c>
      <c r="B20" s="154" t="s">
        <v>38</v>
      </c>
      <c r="C20" s="169">
        <v>327.63</v>
      </c>
      <c r="D20" s="110">
        <v>0</v>
      </c>
      <c r="E20" s="169"/>
      <c r="F20" s="110">
        <v>327.63</v>
      </c>
      <c r="G20" s="111">
        <v>611</v>
      </c>
      <c r="H20" s="111">
        <v>4200</v>
      </c>
      <c r="I20" s="111">
        <v>61106</v>
      </c>
      <c r="J20" s="151"/>
      <c r="K20" s="151" t="s">
        <v>49</v>
      </c>
      <c r="L20" s="153" t="s">
        <v>110</v>
      </c>
      <c r="M20" s="153" t="s">
        <v>56</v>
      </c>
      <c r="N20" s="153" t="s">
        <v>51</v>
      </c>
    </row>
    <row r="21" spans="1:14" s="157" customFormat="1" ht="20.100000000000001" customHeight="1" x14ac:dyDescent="0.25">
      <c r="A21" s="106">
        <v>44035</v>
      </c>
      <c r="B21" s="154" t="s">
        <v>38</v>
      </c>
      <c r="C21" s="169">
        <v>250</v>
      </c>
      <c r="D21" s="110">
        <v>0</v>
      </c>
      <c r="E21" s="169"/>
      <c r="F21" s="110">
        <v>250</v>
      </c>
      <c r="G21" s="111">
        <v>611</v>
      </c>
      <c r="H21" s="111">
        <v>4200</v>
      </c>
      <c r="I21" s="111">
        <v>61106</v>
      </c>
      <c r="J21" s="151"/>
      <c r="K21" s="151" t="s">
        <v>49</v>
      </c>
      <c r="L21" s="153" t="s">
        <v>111</v>
      </c>
      <c r="M21" s="153" t="s">
        <v>58</v>
      </c>
      <c r="N21" s="153" t="s">
        <v>51</v>
      </c>
    </row>
    <row r="22" spans="1:14" s="157" customFormat="1" ht="20.100000000000001" customHeight="1" x14ac:dyDescent="0.25">
      <c r="A22" s="106">
        <v>44036</v>
      </c>
      <c r="B22" s="154" t="s">
        <v>38</v>
      </c>
      <c r="C22" s="169">
        <v>500</v>
      </c>
      <c r="D22" s="110">
        <v>0</v>
      </c>
      <c r="E22" s="169"/>
      <c r="F22" s="110">
        <v>500</v>
      </c>
      <c r="G22" s="111">
        <v>611</v>
      </c>
      <c r="H22" s="111">
        <v>4200</v>
      </c>
      <c r="I22" s="111">
        <v>61106</v>
      </c>
      <c r="J22" s="151"/>
      <c r="K22" s="151" t="s">
        <v>49</v>
      </c>
      <c r="L22" s="153" t="s">
        <v>109</v>
      </c>
      <c r="M22" s="153" t="s">
        <v>52</v>
      </c>
      <c r="N22" s="153" t="s">
        <v>51</v>
      </c>
    </row>
    <row r="23" spans="1:14" s="157" customFormat="1" ht="20.100000000000001" customHeight="1" x14ac:dyDescent="0.25">
      <c r="A23" s="106">
        <v>44042</v>
      </c>
      <c r="B23" s="154" t="s">
        <v>38</v>
      </c>
      <c r="C23" s="169">
        <v>160.06</v>
      </c>
      <c r="D23" s="110">
        <v>0</v>
      </c>
      <c r="E23" s="169"/>
      <c r="F23" s="110">
        <v>160.06</v>
      </c>
      <c r="G23" s="111">
        <v>611</v>
      </c>
      <c r="H23" s="111">
        <v>4200</v>
      </c>
      <c r="I23" s="111">
        <v>61106</v>
      </c>
      <c r="J23" s="151"/>
      <c r="K23" s="151" t="s">
        <v>49</v>
      </c>
      <c r="L23" s="153" t="s">
        <v>111</v>
      </c>
      <c r="M23" s="153" t="s">
        <v>58</v>
      </c>
      <c r="N23" s="153" t="s">
        <v>51</v>
      </c>
    </row>
    <row r="24" spans="1:14" s="157" customFormat="1" ht="20.100000000000001" customHeight="1" x14ac:dyDescent="0.25">
      <c r="A24" s="106">
        <v>44042</v>
      </c>
      <c r="B24" s="154" t="s">
        <v>38</v>
      </c>
      <c r="C24" s="169">
        <v>11.68</v>
      </c>
      <c r="D24" s="110">
        <v>0</v>
      </c>
      <c r="E24" s="169"/>
      <c r="F24" s="110">
        <v>11.68</v>
      </c>
      <c r="G24" s="111">
        <v>595</v>
      </c>
      <c r="H24" s="111">
        <v>4200</v>
      </c>
      <c r="I24" s="111">
        <v>59516</v>
      </c>
      <c r="J24" s="151"/>
      <c r="K24" s="151" t="s">
        <v>49</v>
      </c>
      <c r="L24" s="153" t="s">
        <v>112</v>
      </c>
      <c r="M24" s="153" t="s">
        <v>58</v>
      </c>
      <c r="N24" s="153" t="s">
        <v>57</v>
      </c>
    </row>
    <row r="25" spans="1:14" s="157" customFormat="1" ht="20.100000000000001" customHeight="1" x14ac:dyDescent="0.25">
      <c r="A25" s="106">
        <v>44042</v>
      </c>
      <c r="B25" s="154" t="s">
        <v>39</v>
      </c>
      <c r="C25" s="169">
        <v>10</v>
      </c>
      <c r="D25" s="110">
        <v>1.67</v>
      </c>
      <c r="E25" s="169"/>
      <c r="F25" s="110">
        <v>8.33</v>
      </c>
      <c r="G25" s="111">
        <v>595</v>
      </c>
      <c r="H25" s="111">
        <v>1101</v>
      </c>
      <c r="I25" s="111"/>
      <c r="J25" s="151"/>
      <c r="K25" s="151" t="s">
        <v>113</v>
      </c>
      <c r="L25" s="153" t="s">
        <v>114</v>
      </c>
      <c r="M25" s="153" t="s">
        <v>115</v>
      </c>
      <c r="N25" s="153" t="s">
        <v>116</v>
      </c>
    </row>
    <row r="26" spans="1:14" s="157" customFormat="1" ht="20.100000000000001" customHeight="1" x14ac:dyDescent="0.25">
      <c r="A26" s="106">
        <v>44042</v>
      </c>
      <c r="B26" s="154" t="s">
        <v>39</v>
      </c>
      <c r="C26" s="169">
        <v>36.71</v>
      </c>
      <c r="D26" s="110">
        <v>6.12</v>
      </c>
      <c r="E26" s="169"/>
      <c r="F26" s="110">
        <v>30.59</v>
      </c>
      <c r="G26" s="111">
        <v>595</v>
      </c>
      <c r="H26" s="111">
        <v>4001</v>
      </c>
      <c r="I26" s="111"/>
      <c r="J26" s="151"/>
      <c r="K26" s="151" t="s">
        <v>113</v>
      </c>
      <c r="L26" s="153" t="s">
        <v>117</v>
      </c>
      <c r="M26" s="153" t="s">
        <v>50</v>
      </c>
      <c r="N26" s="153" t="s">
        <v>60</v>
      </c>
    </row>
    <row r="27" spans="1:14" s="157" customFormat="1" ht="20.100000000000001" customHeight="1" x14ac:dyDescent="0.25">
      <c r="A27" s="106">
        <v>44042</v>
      </c>
      <c r="B27" s="154" t="s">
        <v>38</v>
      </c>
      <c r="C27" s="169">
        <v>500</v>
      </c>
      <c r="D27" s="110">
        <v>0</v>
      </c>
      <c r="E27" s="169"/>
      <c r="F27" s="110">
        <v>500</v>
      </c>
      <c r="G27" s="111">
        <v>611</v>
      </c>
      <c r="H27" s="111">
        <v>4200</v>
      </c>
      <c r="I27" s="111">
        <v>61106</v>
      </c>
      <c r="J27" s="151"/>
      <c r="K27" s="151" t="s">
        <v>49</v>
      </c>
      <c r="L27" s="153" t="s">
        <v>109</v>
      </c>
      <c r="M27" s="153" t="s">
        <v>52</v>
      </c>
      <c r="N27" s="153" t="s">
        <v>51</v>
      </c>
    </row>
    <row r="28" spans="1:14" s="157" customFormat="1" ht="20.100000000000001" customHeight="1" x14ac:dyDescent="0.25">
      <c r="A28" s="106">
        <v>44045</v>
      </c>
      <c r="B28" s="154" t="s">
        <v>38</v>
      </c>
      <c r="C28" s="169">
        <v>148.81</v>
      </c>
      <c r="D28" s="110">
        <v>0</v>
      </c>
      <c r="E28" s="169"/>
      <c r="F28" s="110">
        <v>148.81</v>
      </c>
      <c r="G28" s="111">
        <v>611</v>
      </c>
      <c r="H28" s="111">
        <v>4200</v>
      </c>
      <c r="I28" s="111">
        <v>61106</v>
      </c>
      <c r="J28" s="151"/>
      <c r="K28" s="151" t="s">
        <v>49</v>
      </c>
      <c r="L28" s="153" t="s">
        <v>111</v>
      </c>
      <c r="M28" s="153" t="s">
        <v>58</v>
      </c>
      <c r="N28" s="153" t="s">
        <v>51</v>
      </c>
    </row>
    <row r="29" spans="1:14" s="157" customFormat="1" ht="20.100000000000001" customHeight="1" x14ac:dyDescent="0.25">
      <c r="A29" s="106">
        <v>44045</v>
      </c>
      <c r="B29" s="154" t="s">
        <v>38</v>
      </c>
      <c r="C29" s="169">
        <v>35.75</v>
      </c>
      <c r="D29" s="110">
        <v>0</v>
      </c>
      <c r="E29" s="169"/>
      <c r="F29" s="110">
        <v>35.75</v>
      </c>
      <c r="G29" s="111">
        <v>595</v>
      </c>
      <c r="H29" s="111">
        <v>4200</v>
      </c>
      <c r="I29" s="111">
        <v>59516</v>
      </c>
      <c r="J29" s="151"/>
      <c r="K29" s="151" t="s">
        <v>49</v>
      </c>
      <c r="L29" s="153" t="s">
        <v>112</v>
      </c>
      <c r="M29" s="153" t="s">
        <v>58</v>
      </c>
      <c r="N29" s="153" t="s">
        <v>57</v>
      </c>
    </row>
    <row r="30" spans="1:14" s="157" customFormat="1" ht="20.100000000000001" customHeight="1" x14ac:dyDescent="0.25">
      <c r="A30" s="106">
        <v>44048</v>
      </c>
      <c r="B30" s="154" t="s">
        <v>38</v>
      </c>
      <c r="C30" s="169">
        <v>500</v>
      </c>
      <c r="D30" s="110">
        <v>0</v>
      </c>
      <c r="E30" s="169"/>
      <c r="F30" s="110">
        <v>500</v>
      </c>
      <c r="G30" s="111">
        <v>611</v>
      </c>
      <c r="H30" s="111">
        <v>4200</v>
      </c>
      <c r="I30" s="111">
        <v>61116</v>
      </c>
      <c r="J30" s="151"/>
      <c r="K30" s="151" t="s">
        <v>49</v>
      </c>
      <c r="L30" s="153" t="s">
        <v>118</v>
      </c>
      <c r="M30" s="153" t="s">
        <v>52</v>
      </c>
      <c r="N30" s="153" t="s">
        <v>119</v>
      </c>
    </row>
    <row r="31" spans="1:14" s="157" customFormat="1" ht="20.100000000000001" customHeight="1" x14ac:dyDescent="0.25">
      <c r="A31" s="106">
        <v>44051</v>
      </c>
      <c r="B31" s="154" t="s">
        <v>38</v>
      </c>
      <c r="C31" s="169">
        <v>250</v>
      </c>
      <c r="D31" s="110">
        <v>0</v>
      </c>
      <c r="E31" s="169"/>
      <c r="F31" s="110">
        <v>250</v>
      </c>
      <c r="G31" s="111">
        <v>611</v>
      </c>
      <c r="H31" s="111">
        <v>4200</v>
      </c>
      <c r="I31" s="111">
        <v>61106</v>
      </c>
      <c r="J31" s="151"/>
      <c r="K31" s="151" t="s">
        <v>49</v>
      </c>
      <c r="L31" s="153" t="s">
        <v>120</v>
      </c>
      <c r="M31" s="153" t="s">
        <v>56</v>
      </c>
      <c r="N31" s="153" t="s">
        <v>51</v>
      </c>
    </row>
    <row r="32" spans="1:14" s="157" customFormat="1" ht="20.100000000000001" customHeight="1" x14ac:dyDescent="0.25">
      <c r="A32" s="106">
        <v>44052</v>
      </c>
      <c r="B32" s="154" t="s">
        <v>39</v>
      </c>
      <c r="C32" s="169">
        <v>8.1999999999999993</v>
      </c>
      <c r="D32" s="110">
        <v>1.37</v>
      </c>
      <c r="E32" s="169"/>
      <c r="F32" s="110">
        <v>6.83</v>
      </c>
      <c r="G32" s="111">
        <v>611</v>
      </c>
      <c r="H32" s="111">
        <v>4200</v>
      </c>
      <c r="I32" s="111">
        <v>61106</v>
      </c>
      <c r="J32" s="151"/>
      <c r="K32" s="151" t="s">
        <v>49</v>
      </c>
      <c r="L32" s="153" t="s">
        <v>121</v>
      </c>
      <c r="M32" s="153" t="s">
        <v>50</v>
      </c>
      <c r="N32" s="153" t="s">
        <v>51</v>
      </c>
    </row>
    <row r="33" spans="1:14" s="157" customFormat="1" ht="20.100000000000001" customHeight="1" x14ac:dyDescent="0.25">
      <c r="A33" s="106">
        <v>44052</v>
      </c>
      <c r="B33" s="154" t="s">
        <v>38</v>
      </c>
      <c r="C33" s="169">
        <v>1.19</v>
      </c>
      <c r="D33" s="110">
        <v>0</v>
      </c>
      <c r="E33" s="169"/>
      <c r="F33" s="110">
        <v>1.19</v>
      </c>
      <c r="G33" s="111">
        <v>611</v>
      </c>
      <c r="H33" s="111">
        <v>4200</v>
      </c>
      <c r="I33" s="111">
        <v>61106</v>
      </c>
      <c r="J33" s="151"/>
      <c r="K33" s="151" t="s">
        <v>49</v>
      </c>
      <c r="L33" s="153" t="s">
        <v>111</v>
      </c>
      <c r="M33" s="153" t="s">
        <v>58</v>
      </c>
      <c r="N33" s="153" t="s">
        <v>51</v>
      </c>
    </row>
    <row r="34" spans="1:14" s="157" customFormat="1" ht="20.100000000000001" customHeight="1" x14ac:dyDescent="0.25">
      <c r="A34" s="106">
        <v>44053</v>
      </c>
      <c r="B34" s="154" t="s">
        <v>39</v>
      </c>
      <c r="C34" s="169">
        <v>7.49</v>
      </c>
      <c r="D34" s="110">
        <v>1.25</v>
      </c>
      <c r="E34" s="169"/>
      <c r="F34" s="110">
        <v>6.24</v>
      </c>
      <c r="G34" s="111">
        <v>611</v>
      </c>
      <c r="H34" s="111">
        <v>4200</v>
      </c>
      <c r="I34" s="111">
        <v>61106</v>
      </c>
      <c r="J34" s="151"/>
      <c r="K34" s="151" t="s">
        <v>49</v>
      </c>
      <c r="L34" s="153" t="s">
        <v>121</v>
      </c>
      <c r="M34" s="153" t="s">
        <v>50</v>
      </c>
      <c r="N34" s="153" t="s">
        <v>51</v>
      </c>
    </row>
    <row r="35" spans="1:14" ht="20.100000000000001" customHeight="1" thickBot="1" x14ac:dyDescent="0.25">
      <c r="A35" s="117" t="s">
        <v>41</v>
      </c>
      <c r="B35" s="118"/>
      <c r="C35" s="119">
        <f>SUM(C13:C34)</f>
        <v>5441.44</v>
      </c>
      <c r="D35" s="119">
        <f>SUM(D13:D34)</f>
        <v>39.409999999999997</v>
      </c>
      <c r="E35" s="119"/>
      <c r="F35" s="119">
        <f>SUM(F13:F34)</f>
        <v>5402.03</v>
      </c>
      <c r="G35" s="121"/>
      <c r="H35" s="121"/>
      <c r="I35" s="121"/>
      <c r="J35" s="122"/>
      <c r="K35" s="122"/>
      <c r="L35" s="123"/>
      <c r="M35" s="124"/>
      <c r="N35" s="125"/>
    </row>
    <row r="37" spans="1:14" x14ac:dyDescent="0.2">
      <c r="B37" s="86" t="s">
        <v>42</v>
      </c>
      <c r="C37" s="88"/>
    </row>
    <row r="38" spans="1:14" x14ac:dyDescent="0.2">
      <c r="B38" s="126" t="s">
        <v>43</v>
      </c>
      <c r="C38" s="127" t="s">
        <v>44</v>
      </c>
    </row>
    <row r="39" spans="1:14" x14ac:dyDescent="0.2">
      <c r="B39" s="126" t="s">
        <v>38</v>
      </c>
      <c r="C39" s="127" t="s">
        <v>45</v>
      </c>
    </row>
    <row r="40" spans="1:14" x14ac:dyDescent="0.2">
      <c r="B40" s="126" t="s">
        <v>39</v>
      </c>
      <c r="C40" s="127" t="s">
        <v>46</v>
      </c>
    </row>
    <row r="41" spans="1:14" x14ac:dyDescent="0.2">
      <c r="B41" s="103" t="s">
        <v>47</v>
      </c>
      <c r="C41" s="130" t="s">
        <v>48</v>
      </c>
    </row>
  </sheetData>
  <mergeCells count="6">
    <mergeCell ref="B1:E1"/>
    <mergeCell ref="B3:E3"/>
    <mergeCell ref="G8:J8"/>
    <mergeCell ref="G9:J9"/>
    <mergeCell ref="A35:B35"/>
    <mergeCell ref="B37:C37"/>
  </mergeCells>
  <conditionalFormatting sqref="C5 B1:E1 B3:E3 C23:C26 C28:C34">
    <cfRule type="expression" dxfId="58" priority="51" stopIfTrue="1">
      <formula>ISBLANK(B1)</formula>
    </cfRule>
  </conditionalFormatting>
  <conditionalFormatting sqref="B17:B18 B22:B34">
    <cfRule type="expression" dxfId="57" priority="48" stopIfTrue="1">
      <formula>AND(NOT(ISBLANK(C17)),ISBLANK(B17))</formula>
    </cfRule>
  </conditionalFormatting>
  <conditionalFormatting sqref="A17:A18 A22:A34">
    <cfRule type="expression" dxfId="56" priority="49" stopIfTrue="1">
      <formula>AND(NOT(ISBLANK(C17)),ISBLANK(A17))</formula>
    </cfRule>
  </conditionalFormatting>
  <conditionalFormatting sqref="E17:E18 E22:E34">
    <cfRule type="expression" dxfId="55" priority="50" stopIfTrue="1">
      <formula>AND(NOT(ISBLANK(C17)),ISBLANK(E17),B17="S")</formula>
    </cfRule>
  </conditionalFormatting>
  <conditionalFormatting sqref="L17:N20 L22:N34">
    <cfRule type="expression" dxfId="54" priority="47" stopIfTrue="1">
      <formula>AND(NOT(ISBLANK($C17)),ISBLANK(L17))</formula>
    </cfRule>
  </conditionalFormatting>
  <conditionalFormatting sqref="J26 K17:K20 K22:K34">
    <cfRule type="expression" priority="45" stopIfTrue="1">
      <formula>AND(SUM($P17:$T17)&gt;0,NOT(ISBLANK(J17)))</formula>
    </cfRule>
    <cfRule type="expression" dxfId="53" priority="46" stopIfTrue="1">
      <formula>SUM($P17:$T17)&gt;0</formula>
    </cfRule>
  </conditionalFormatting>
  <conditionalFormatting sqref="L13:N14">
    <cfRule type="expression" dxfId="52" priority="40" stopIfTrue="1">
      <formula>AND(NOT(ISBLANK($C13)),ISBLANK(L13))</formula>
    </cfRule>
  </conditionalFormatting>
  <conditionalFormatting sqref="C13:C14">
    <cfRule type="expression" dxfId="51" priority="44" stopIfTrue="1">
      <formula>ISBLANK(C13)</formula>
    </cfRule>
  </conditionalFormatting>
  <conditionalFormatting sqref="B13:B14">
    <cfRule type="expression" dxfId="50" priority="41" stopIfTrue="1">
      <formula>AND(NOT(ISBLANK(C13)),ISBLANK(B13))</formula>
    </cfRule>
  </conditionalFormatting>
  <conditionalFormatting sqref="A13:A14">
    <cfRule type="expression" dxfId="49" priority="42" stopIfTrue="1">
      <formula>AND(NOT(ISBLANK(C13)),ISBLANK(A13))</formula>
    </cfRule>
  </conditionalFormatting>
  <conditionalFormatting sqref="E13:E14">
    <cfRule type="expression" dxfId="48" priority="43" stopIfTrue="1">
      <formula>AND(NOT(ISBLANK(C13)),ISBLANK(E13),B13="S")</formula>
    </cfRule>
  </conditionalFormatting>
  <conditionalFormatting sqref="K13:K14">
    <cfRule type="expression" priority="36" stopIfTrue="1">
      <formula>AND(SUM($P13:$T13)&gt;0,NOT(ISBLANK(K13)))</formula>
    </cfRule>
    <cfRule type="expression" dxfId="47" priority="37" stopIfTrue="1">
      <formula>SUM($P13:$T13)&gt;0</formula>
    </cfRule>
  </conditionalFormatting>
  <conditionalFormatting sqref="J13:J14 J17:J20 J22:J25 J27:J34">
    <cfRule type="expression" priority="38" stopIfTrue="1">
      <formula>AND(SUM($P13:$T13)&gt;0,NOT(ISBLANK(J13)))</formula>
    </cfRule>
    <cfRule type="expression" dxfId="46" priority="39" stopIfTrue="1">
      <formula>SUM($P13:$T13)&gt;0</formula>
    </cfRule>
  </conditionalFormatting>
  <conditionalFormatting sqref="K16">
    <cfRule type="expression" priority="27" stopIfTrue="1">
      <formula>AND(SUM($P16:$T16)&gt;0,NOT(ISBLANK(K16)))</formula>
    </cfRule>
    <cfRule type="expression" dxfId="45" priority="28" stopIfTrue="1">
      <formula>SUM($P16:$T16)&gt;0</formula>
    </cfRule>
  </conditionalFormatting>
  <conditionalFormatting sqref="C16">
    <cfRule type="expression" dxfId="44" priority="35" stopIfTrue="1">
      <formula>ISBLANK(C16)</formula>
    </cfRule>
  </conditionalFormatting>
  <conditionalFormatting sqref="B16">
    <cfRule type="expression" dxfId="43" priority="32" stopIfTrue="1">
      <formula>AND(NOT(ISBLANK(C16)),ISBLANK(B16))</formula>
    </cfRule>
  </conditionalFormatting>
  <conditionalFormatting sqref="A16">
    <cfRule type="expression" dxfId="42" priority="33" stopIfTrue="1">
      <formula>AND(NOT(ISBLANK(C16)),ISBLANK(A16))</formula>
    </cfRule>
  </conditionalFormatting>
  <conditionalFormatting sqref="E16">
    <cfRule type="expression" dxfId="41" priority="34" stopIfTrue="1">
      <formula>AND(NOT(ISBLANK(C16)),ISBLANK(E16),B16="S")</formula>
    </cfRule>
  </conditionalFormatting>
  <conditionalFormatting sqref="L16:N16">
    <cfRule type="expression" dxfId="40" priority="31" stopIfTrue="1">
      <formula>AND(NOT(ISBLANK($C16)),ISBLANK(L16))</formula>
    </cfRule>
  </conditionalFormatting>
  <conditionalFormatting sqref="J16">
    <cfRule type="expression" priority="29" stopIfTrue="1">
      <formula>AND(SUM($P16:$T16)&gt;0,NOT(ISBLANK(J16)))</formula>
    </cfRule>
    <cfRule type="expression" dxfId="39" priority="30" stopIfTrue="1">
      <formula>SUM($P16:$T16)&gt;0</formula>
    </cfRule>
  </conditionalFormatting>
  <conditionalFormatting sqref="C17:C20">
    <cfRule type="expression" dxfId="38" priority="26" stopIfTrue="1">
      <formula>ISBLANK(C17)</formula>
    </cfRule>
  </conditionalFormatting>
  <conditionalFormatting sqref="K21">
    <cfRule type="expression" priority="17" stopIfTrue="1">
      <formula>AND(SUM($P21:$T21)&gt;0,NOT(ISBLANK(K21)))</formula>
    </cfRule>
    <cfRule type="expression" dxfId="37" priority="18" stopIfTrue="1">
      <formula>SUM($P21:$T21)&gt;0</formula>
    </cfRule>
  </conditionalFormatting>
  <conditionalFormatting sqref="L21:N21">
    <cfRule type="expression" dxfId="36" priority="21" stopIfTrue="1">
      <formula>AND(NOT(ISBLANK($C21)),ISBLANK(L21))</formula>
    </cfRule>
  </conditionalFormatting>
  <conditionalFormatting sqref="C21">
    <cfRule type="expression" dxfId="35" priority="25" stopIfTrue="1">
      <formula>ISBLANK(C21)</formula>
    </cfRule>
  </conditionalFormatting>
  <conditionalFormatting sqref="B21">
    <cfRule type="expression" dxfId="34" priority="22" stopIfTrue="1">
      <formula>AND(NOT(ISBLANK(C21)),ISBLANK(B21))</formula>
    </cfRule>
  </conditionalFormatting>
  <conditionalFormatting sqref="A21">
    <cfRule type="expression" dxfId="33" priority="23" stopIfTrue="1">
      <formula>AND(NOT(ISBLANK(C21)),ISBLANK(A21))</formula>
    </cfRule>
  </conditionalFormatting>
  <conditionalFormatting sqref="E21">
    <cfRule type="expression" dxfId="32" priority="24" stopIfTrue="1">
      <formula>AND(NOT(ISBLANK(C21)),ISBLANK(E21),B21="S")</formula>
    </cfRule>
  </conditionalFormatting>
  <conditionalFormatting sqref="J21">
    <cfRule type="expression" priority="19" stopIfTrue="1">
      <formula>AND(SUM($P21:$T21)&gt;0,NOT(ISBLANK(J21)))</formula>
    </cfRule>
    <cfRule type="expression" dxfId="31" priority="20" stopIfTrue="1">
      <formula>SUM($P21:$T21)&gt;0</formula>
    </cfRule>
  </conditionalFormatting>
  <conditionalFormatting sqref="N15">
    <cfRule type="expression" dxfId="30" priority="2" stopIfTrue="1">
      <formula>AND(NOT(ISBLANK($C15)),ISBLANK(N15))</formula>
    </cfRule>
  </conditionalFormatting>
  <conditionalFormatting sqref="C19:C20">
    <cfRule type="expression" dxfId="29" priority="16" stopIfTrue="1">
      <formula>ISBLANK(C19)</formula>
    </cfRule>
  </conditionalFormatting>
  <conditionalFormatting sqref="B19:B20">
    <cfRule type="expression" dxfId="28" priority="13" stopIfTrue="1">
      <formula>AND(NOT(ISBLANK(C19)),ISBLANK(B19))</formula>
    </cfRule>
  </conditionalFormatting>
  <conditionalFormatting sqref="A19:A20">
    <cfRule type="expression" dxfId="27" priority="14" stopIfTrue="1">
      <formula>AND(NOT(ISBLANK(C19)),ISBLANK(A19))</formula>
    </cfRule>
  </conditionalFormatting>
  <conditionalFormatting sqref="E19:E20">
    <cfRule type="expression" dxfId="26" priority="15" stopIfTrue="1">
      <formula>AND(NOT(ISBLANK(C19)),ISBLANK(E19),B19="S")</formula>
    </cfRule>
  </conditionalFormatting>
  <conditionalFormatting sqref="C22:C25">
    <cfRule type="expression" dxfId="25" priority="12" stopIfTrue="1">
      <formula>ISBLANK(C22)</formula>
    </cfRule>
  </conditionalFormatting>
  <conditionalFormatting sqref="L15:M15">
    <cfRule type="expression" dxfId="24" priority="7" stopIfTrue="1">
      <formula>AND(NOT(ISBLANK($C15)),ISBLANK(L15))</formula>
    </cfRule>
  </conditionalFormatting>
  <conditionalFormatting sqref="C15">
    <cfRule type="expression" dxfId="23" priority="11" stopIfTrue="1">
      <formula>ISBLANK(C15)</formula>
    </cfRule>
  </conditionalFormatting>
  <conditionalFormatting sqref="B15">
    <cfRule type="expression" dxfId="22" priority="8" stopIfTrue="1">
      <formula>AND(NOT(ISBLANK(C15)),ISBLANK(B15))</formula>
    </cfRule>
  </conditionalFormatting>
  <conditionalFormatting sqref="A15">
    <cfRule type="expression" dxfId="21" priority="9" stopIfTrue="1">
      <formula>AND(NOT(ISBLANK(C15)),ISBLANK(A15))</formula>
    </cfRule>
  </conditionalFormatting>
  <conditionalFormatting sqref="E15">
    <cfRule type="expression" dxfId="20" priority="10" stopIfTrue="1">
      <formula>AND(NOT(ISBLANK(C15)),ISBLANK(E15),B15="S")</formula>
    </cfRule>
  </conditionalFormatting>
  <conditionalFormatting sqref="K15">
    <cfRule type="expression" priority="3" stopIfTrue="1">
      <formula>AND(SUM($P15:$T15)&gt;0,NOT(ISBLANK(K15)))</formula>
    </cfRule>
    <cfRule type="expression" dxfId="19" priority="4" stopIfTrue="1">
      <formula>SUM($P15:$T15)&gt;0</formula>
    </cfRule>
  </conditionalFormatting>
  <conditionalFormatting sqref="J15">
    <cfRule type="expression" priority="5" stopIfTrue="1">
      <formula>AND(SUM($P15:$T15)&gt;0,NOT(ISBLANK(J15)))</formula>
    </cfRule>
    <cfRule type="expression" dxfId="18" priority="6" stopIfTrue="1">
      <formula>SUM($P15:$T15)&gt;0</formula>
    </cfRule>
  </conditionalFormatting>
  <conditionalFormatting sqref="C27:C28">
    <cfRule type="expression" dxfId="17" priority="1" stopIfTrue="1">
      <formula>ISBLANK(C27)</formula>
    </cfRule>
  </conditionalFormatting>
  <dataValidations count="2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90" workbookViewId="0">
      <selection activeCell="C13" sqref="C13"/>
    </sheetView>
  </sheetViews>
  <sheetFormatPr defaultColWidth="9.140625" defaultRowHeight="12.75" outlineLevelCol="1" x14ac:dyDescent="0.2"/>
  <cols>
    <col min="1" max="1" width="11.85546875" style="71" bestFit="1" customWidth="1"/>
    <col min="2" max="2" width="10.42578125" style="71" customWidth="1"/>
    <col min="3" max="6" width="15.7109375" style="71" customWidth="1"/>
    <col min="7" max="7" width="8.42578125" style="71" customWidth="1"/>
    <col min="8" max="8" width="9" style="71" customWidth="1"/>
    <col min="9" max="9" width="11.7109375" style="71" bestFit="1" customWidth="1"/>
    <col min="10" max="10" width="3" style="71" customWidth="1"/>
    <col min="11" max="11" width="29.7109375" style="71" customWidth="1"/>
    <col min="12" max="12" width="62.140625" style="71" bestFit="1" customWidth="1"/>
    <col min="13" max="14" width="27.42578125" style="71" customWidth="1"/>
    <col min="15" max="15" width="9.140625" style="71"/>
    <col min="16" max="19" width="0" style="71" hidden="1" customWidth="1" outlineLevel="1"/>
    <col min="20" max="20" width="9.140625" style="71" collapsed="1"/>
    <col min="21" max="16384" width="9.140625" style="71"/>
  </cols>
  <sheetData>
    <row r="1" spans="1:26" ht="36.75" customHeight="1" x14ac:dyDescent="0.2">
      <c r="A1" s="64" t="s">
        <v>8</v>
      </c>
      <c r="B1" s="65" t="s">
        <v>67</v>
      </c>
      <c r="C1" s="66"/>
      <c r="D1" s="66"/>
      <c r="E1" s="67"/>
      <c r="F1" s="68"/>
      <c r="G1" s="68"/>
      <c r="H1" s="68"/>
      <c r="I1" s="68"/>
      <c r="J1" s="68"/>
      <c r="K1" s="68"/>
      <c r="L1" s="69"/>
      <c r="M1" s="69"/>
      <c r="N1" s="70"/>
    </row>
    <row r="2" spans="1:26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26" ht="36.75" customHeight="1" x14ac:dyDescent="0.2">
      <c r="A3" s="75" t="s">
        <v>10</v>
      </c>
      <c r="B3" s="65" t="s">
        <v>3</v>
      </c>
      <c r="C3" s="66"/>
      <c r="D3" s="66"/>
      <c r="E3" s="67"/>
      <c r="F3" s="76"/>
      <c r="G3" s="76"/>
      <c r="H3" s="76"/>
      <c r="I3" s="76"/>
      <c r="J3" s="76"/>
      <c r="K3" s="76"/>
      <c r="L3" s="73"/>
      <c r="M3" s="73"/>
      <c r="N3" s="74"/>
    </row>
    <row r="4" spans="1:26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26" ht="36" customHeight="1" x14ac:dyDescent="0.2">
      <c r="A5" s="77" t="s">
        <v>11</v>
      </c>
      <c r="B5" s="78" t="s">
        <v>12</v>
      </c>
      <c r="C5" s="79">
        <v>44024</v>
      </c>
      <c r="D5" s="78" t="s">
        <v>13</v>
      </c>
      <c r="E5" s="79">
        <v>44054</v>
      </c>
      <c r="F5" s="132"/>
      <c r="G5" s="82"/>
      <c r="H5" s="83"/>
      <c r="I5" s="83"/>
      <c r="J5" s="83"/>
      <c r="K5" s="83"/>
      <c r="L5" s="73"/>
      <c r="M5" s="73"/>
      <c r="N5" s="74"/>
    </row>
    <row r="6" spans="1:26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26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26" x14ac:dyDescent="0.2">
      <c r="A8" s="84" t="s">
        <v>14</v>
      </c>
      <c r="B8" s="85" t="s">
        <v>15</v>
      </c>
      <c r="C8" s="85" t="s">
        <v>16</v>
      </c>
      <c r="D8" s="85" t="s">
        <v>15</v>
      </c>
      <c r="E8" s="85" t="s">
        <v>17</v>
      </c>
      <c r="F8" s="85" t="s">
        <v>18</v>
      </c>
      <c r="G8" s="86" t="s">
        <v>19</v>
      </c>
      <c r="H8" s="87"/>
      <c r="I8" s="87"/>
      <c r="J8" s="88"/>
      <c r="K8" s="84" t="s">
        <v>20</v>
      </c>
      <c r="L8" s="85" t="s">
        <v>21</v>
      </c>
      <c r="M8" s="89" t="s">
        <v>22</v>
      </c>
      <c r="N8" s="89" t="s">
        <v>23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x14ac:dyDescent="0.2">
      <c r="A9" s="91" t="s">
        <v>24</v>
      </c>
      <c r="B9" s="92" t="s">
        <v>25</v>
      </c>
      <c r="C9" s="92" t="s">
        <v>26</v>
      </c>
      <c r="D9" s="92" t="s">
        <v>26</v>
      </c>
      <c r="E9" s="92" t="s">
        <v>27</v>
      </c>
      <c r="F9" s="92" t="s">
        <v>26</v>
      </c>
      <c r="G9" s="93"/>
      <c r="H9" s="94"/>
      <c r="I9" s="94"/>
      <c r="J9" s="95"/>
      <c r="K9" s="91" t="s">
        <v>28</v>
      </c>
      <c r="L9" s="92" t="s">
        <v>29</v>
      </c>
      <c r="M9" s="96"/>
      <c r="N9" s="97" t="s">
        <v>30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x14ac:dyDescent="0.2">
      <c r="A10" s="98" t="s">
        <v>31</v>
      </c>
      <c r="B10" s="99" t="s">
        <v>32</v>
      </c>
      <c r="C10" s="99" t="s">
        <v>33</v>
      </c>
      <c r="D10" s="99" t="s">
        <v>33</v>
      </c>
      <c r="E10" s="99" t="s">
        <v>33</v>
      </c>
      <c r="F10" s="99" t="s">
        <v>33</v>
      </c>
      <c r="G10" s="150" t="s">
        <v>34</v>
      </c>
      <c r="H10" s="150" t="s">
        <v>35</v>
      </c>
      <c r="I10" s="150" t="s">
        <v>36</v>
      </c>
      <c r="J10" s="150"/>
      <c r="K10" s="101" t="s">
        <v>37</v>
      </c>
      <c r="L10" s="102"/>
      <c r="M10" s="103"/>
      <c r="N10" s="104"/>
    </row>
    <row r="11" spans="1:26" ht="0.75" customHeight="1" x14ac:dyDescent="0.2">
      <c r="A11" s="105"/>
      <c r="B11" s="99"/>
      <c r="C11" s="99"/>
      <c r="D11" s="99"/>
      <c r="E11" s="99"/>
      <c r="F11" s="99"/>
      <c r="G11" s="150"/>
      <c r="H11" s="150"/>
      <c r="I11" s="150"/>
      <c r="J11" s="150"/>
      <c r="K11" s="150"/>
      <c r="L11" s="102"/>
      <c r="M11" s="103" t="s">
        <v>123</v>
      </c>
      <c r="N11" s="103"/>
    </row>
    <row r="12" spans="1:26" ht="20.100000000000001" customHeight="1" x14ac:dyDescent="0.25">
      <c r="A12" s="115">
        <v>44049</v>
      </c>
      <c r="B12" s="107" t="s">
        <v>47</v>
      </c>
      <c r="C12" s="108">
        <v>1000</v>
      </c>
      <c r="D12" s="109">
        <v>0</v>
      </c>
      <c r="E12" s="108">
        <v>0</v>
      </c>
      <c r="F12" s="110">
        <v>1000</v>
      </c>
      <c r="G12" s="111" t="s">
        <v>124</v>
      </c>
      <c r="H12" s="112">
        <v>9821</v>
      </c>
      <c r="I12" s="112"/>
      <c r="J12" s="151"/>
      <c r="K12" s="151" t="s">
        <v>3</v>
      </c>
      <c r="L12" s="153" t="s">
        <v>125</v>
      </c>
      <c r="M12" s="153" t="s">
        <v>126</v>
      </c>
      <c r="N12" s="153" t="s">
        <v>127</v>
      </c>
      <c r="P12" s="71" t="b">
        <f t="shared" ref="P12" si="0">OR(G12&lt;100,LEN(G12)=2)</f>
        <v>0</v>
      </c>
      <c r="Q12" s="71" t="b">
        <f t="shared" ref="Q12" si="1">OR(H12&lt;1000,LEN(H12)=3)</f>
        <v>0</v>
      </c>
      <c r="R12" s="71" t="b">
        <f t="shared" ref="R12" si="2">IF(I12&lt;1000,TRUE)</f>
        <v>1</v>
      </c>
      <c r="S12" s="71" t="e">
        <f>OR(#REF!&lt;100000,LEN(#REF!)=5)</f>
        <v>#REF!</v>
      </c>
    </row>
    <row r="13" spans="1:26" ht="20.100000000000001" customHeight="1" x14ac:dyDescent="0.25">
      <c r="A13" s="115">
        <v>44050</v>
      </c>
      <c r="B13" s="154" t="s">
        <v>47</v>
      </c>
      <c r="C13" s="108">
        <v>660</v>
      </c>
      <c r="D13" s="109">
        <v>0</v>
      </c>
      <c r="E13" s="108">
        <v>0</v>
      </c>
      <c r="F13" s="110">
        <v>660</v>
      </c>
      <c r="G13" s="111" t="s">
        <v>124</v>
      </c>
      <c r="H13" s="112">
        <v>9821</v>
      </c>
      <c r="I13" s="112"/>
      <c r="J13" s="151"/>
      <c r="K13" s="151" t="s">
        <v>3</v>
      </c>
      <c r="L13" s="153" t="s">
        <v>125</v>
      </c>
      <c r="M13" s="153" t="s">
        <v>126</v>
      </c>
      <c r="N13" s="153" t="s">
        <v>127</v>
      </c>
      <c r="P13" s="71" t="e">
        <f>OR(#REF!&lt;100,LEN(#REF!)=2)</f>
        <v>#REF!</v>
      </c>
      <c r="Q13" s="71" t="e">
        <f>OR(#REF!&lt;1000,LEN(#REF!)=3)</f>
        <v>#REF!</v>
      </c>
      <c r="R13" s="71" t="e">
        <f>IF(#REF!&lt;1000,TRUE)</f>
        <v>#REF!</v>
      </c>
      <c r="S13" s="71" t="e">
        <f>OR(#REF!&lt;100000,LEN(#REF!)=5)</f>
        <v>#REF!</v>
      </c>
    </row>
    <row r="14" spans="1:26" ht="20.100000000000001" customHeight="1" thickBot="1" x14ac:dyDescent="0.25">
      <c r="A14" s="117" t="s">
        <v>41</v>
      </c>
      <c r="B14" s="118"/>
      <c r="C14" s="119">
        <f>SUM(C12:C13)</f>
        <v>1660</v>
      </c>
      <c r="D14" s="119">
        <f>SUM(D12:D13)</f>
        <v>0</v>
      </c>
      <c r="E14" s="119"/>
      <c r="F14" s="119">
        <f>SUM(F12:F13)</f>
        <v>1660</v>
      </c>
      <c r="G14" s="121"/>
      <c r="H14" s="121"/>
      <c r="I14" s="121"/>
      <c r="J14" s="122"/>
      <c r="K14" s="122"/>
      <c r="L14" s="123"/>
      <c r="M14" s="124"/>
      <c r="N14" s="125"/>
    </row>
    <row r="16" spans="1:26" x14ac:dyDescent="0.2">
      <c r="B16" s="86" t="s">
        <v>42</v>
      </c>
      <c r="C16" s="88"/>
    </row>
    <row r="17" spans="2:3" x14ac:dyDescent="0.2">
      <c r="B17" s="126" t="s">
        <v>43</v>
      </c>
      <c r="C17" s="127" t="s">
        <v>44</v>
      </c>
    </row>
    <row r="18" spans="2:3" x14ac:dyDescent="0.2">
      <c r="B18" s="126" t="s">
        <v>38</v>
      </c>
      <c r="C18" s="127" t="s">
        <v>45</v>
      </c>
    </row>
    <row r="19" spans="2:3" x14ac:dyDescent="0.2">
      <c r="B19" s="126" t="s">
        <v>39</v>
      </c>
      <c r="C19" s="127" t="s">
        <v>46</v>
      </c>
    </row>
    <row r="20" spans="2:3" x14ac:dyDescent="0.2">
      <c r="B20" s="103" t="s">
        <v>47</v>
      </c>
      <c r="C20" s="130" t="s">
        <v>48</v>
      </c>
    </row>
  </sheetData>
  <mergeCells count="6">
    <mergeCell ref="B1:E1"/>
    <mergeCell ref="B3:E3"/>
    <mergeCell ref="G8:J8"/>
    <mergeCell ref="G9:J9"/>
    <mergeCell ref="A14:B14"/>
    <mergeCell ref="B16:C16"/>
  </mergeCells>
  <conditionalFormatting sqref="J12:K12">
    <cfRule type="expression" priority="7" stopIfTrue="1">
      <formula>AND(SUM($P12:$T12)&gt;0,NOT(ISBLANK(J12)))</formula>
    </cfRule>
    <cfRule type="expression" dxfId="16" priority="8" stopIfTrue="1">
      <formula>SUM($P12:$T12)&gt;0</formula>
    </cfRule>
  </conditionalFormatting>
  <conditionalFormatting sqref="E5 C5 B1:E1 B3:E3 C12:C13">
    <cfRule type="expression" dxfId="15" priority="9" stopIfTrue="1">
      <formula>ISBLANK(B1)</formula>
    </cfRule>
  </conditionalFormatting>
  <conditionalFormatting sqref="L12:N12">
    <cfRule type="expression" dxfId="14" priority="10" stopIfTrue="1">
      <formula>AND(NOT(ISBLANK($C12)),ISBLANK(L12))</formula>
    </cfRule>
  </conditionalFormatting>
  <conditionalFormatting sqref="B12:B13">
    <cfRule type="expression" dxfId="13" priority="11" stopIfTrue="1">
      <formula>AND(NOT(ISBLANK(C12)),ISBLANK(B12))</formula>
    </cfRule>
  </conditionalFormatting>
  <conditionalFormatting sqref="A12:A13">
    <cfRule type="expression" dxfId="12" priority="12" stopIfTrue="1">
      <formula>AND(NOT(ISBLANK(C12)),ISBLANK(A12))</formula>
    </cfRule>
  </conditionalFormatting>
  <conditionalFormatting sqref="E12:E13">
    <cfRule type="expression" dxfId="11" priority="13" stopIfTrue="1">
      <formula>AND(NOT(ISBLANK(C12)),ISBLANK(E12),B12="S")</formula>
    </cfRule>
  </conditionalFormatting>
  <conditionalFormatting sqref="J13">
    <cfRule type="expression" priority="16" stopIfTrue="1">
      <formula>AND(SUM(#REF!)&gt;0,NOT(ISBLANK(J13)))</formula>
    </cfRule>
    <cfRule type="expression" dxfId="10" priority="17" stopIfTrue="1">
      <formula>SUM(#REF!)&gt;0</formula>
    </cfRule>
  </conditionalFormatting>
  <conditionalFormatting sqref="K13">
    <cfRule type="expression" priority="2" stopIfTrue="1">
      <formula>AND(SUM($P13:$T13)&gt;0,NOT(ISBLANK(K13)))</formula>
    </cfRule>
    <cfRule type="expression" dxfId="9" priority="3" stopIfTrue="1">
      <formula>SUM($P13:$T13)&gt;0</formula>
    </cfRule>
  </conditionalFormatting>
  <conditionalFormatting sqref="M13:N13">
    <cfRule type="expression" dxfId="8" priority="4" stopIfTrue="1">
      <formula>AND(NOT(ISBLANK($C13)),ISBLANK(M13))</formula>
    </cfRule>
  </conditionalFormatting>
  <conditionalFormatting sqref="L13">
    <cfRule type="expression" dxfId="7" priority="1" stopIfTrue="1">
      <formula>AND(NOT(ISBLANK($C13)),ISBLANK(L13))</formula>
    </cfRule>
  </conditionalFormatting>
  <dataValidations count="4">
    <dataValidation type="list" allowBlank="1" showInputMessage="1" showErrorMessage="1" sqref="B12:B13">
      <formula1>$B$17:$B$20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4" orientation="landscape" r:id="rId1"/>
  <headerFooter alignWithMargins="0">
    <oddFooter>&amp;L&amp;Z&amp;F&amp;RPrinted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zoomScale="80" zoomScaleNormal="80" workbookViewId="0">
      <selection activeCell="D22" sqref="D22"/>
    </sheetView>
  </sheetViews>
  <sheetFormatPr defaultColWidth="9.140625" defaultRowHeight="12.75" outlineLevelCol="1" x14ac:dyDescent="0.2"/>
  <cols>
    <col min="1" max="1" width="11.85546875" style="71" bestFit="1" customWidth="1"/>
    <col min="2" max="2" width="10.42578125" style="71" customWidth="1"/>
    <col min="3" max="6" width="15.7109375" style="71" customWidth="1"/>
    <col min="7" max="7" width="8.42578125" style="71" customWidth="1"/>
    <col min="8" max="8" width="9" style="71" customWidth="1"/>
    <col min="9" max="9" width="11.7109375" style="71" bestFit="1" customWidth="1"/>
    <col min="10" max="10" width="3" style="71" customWidth="1"/>
    <col min="11" max="11" width="29.7109375" style="71" customWidth="1"/>
    <col min="12" max="12" width="50.7109375" style="71" customWidth="1"/>
    <col min="13" max="14" width="27.42578125" style="71" customWidth="1"/>
    <col min="15" max="15" width="9.140625" style="71"/>
    <col min="16" max="19" width="0" style="71" hidden="1" customWidth="1" outlineLevel="1"/>
    <col min="20" max="20" width="9.140625" style="71" collapsed="1"/>
    <col min="21" max="16384" width="9.140625" style="71"/>
  </cols>
  <sheetData>
    <row r="1" spans="1:26" ht="36.75" customHeight="1" x14ac:dyDescent="0.2">
      <c r="A1" s="64" t="s">
        <v>8</v>
      </c>
      <c r="B1" s="65" t="s">
        <v>9</v>
      </c>
      <c r="C1" s="66"/>
      <c r="D1" s="66"/>
      <c r="E1" s="67"/>
      <c r="F1" s="68"/>
      <c r="G1" s="68"/>
      <c r="H1" s="68"/>
      <c r="I1" s="68"/>
      <c r="J1" s="68"/>
      <c r="K1" s="68"/>
      <c r="L1" s="69"/>
      <c r="M1" s="69"/>
      <c r="N1" s="70"/>
    </row>
    <row r="2" spans="1:26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26" ht="36.75" customHeight="1" x14ac:dyDescent="0.2">
      <c r="A3" s="75" t="s">
        <v>10</v>
      </c>
      <c r="B3" s="65" t="s">
        <v>5</v>
      </c>
      <c r="C3" s="66"/>
      <c r="D3" s="66"/>
      <c r="E3" s="67"/>
      <c r="F3" s="76"/>
      <c r="G3" s="76"/>
      <c r="H3" s="76"/>
      <c r="I3" s="76"/>
      <c r="J3" s="76"/>
      <c r="K3" s="76"/>
      <c r="L3" s="73"/>
      <c r="M3" s="73"/>
      <c r="N3" s="74"/>
    </row>
    <row r="4" spans="1:26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26" ht="36" customHeight="1" x14ac:dyDescent="0.2">
      <c r="A5" s="77" t="s">
        <v>11</v>
      </c>
      <c r="B5" s="78" t="s">
        <v>12</v>
      </c>
      <c r="C5" s="79">
        <v>44026</v>
      </c>
      <c r="D5" s="78" t="s">
        <v>13</v>
      </c>
      <c r="E5" s="80">
        <v>44054</v>
      </c>
      <c r="F5" s="81"/>
      <c r="G5" s="82"/>
      <c r="H5" s="83"/>
      <c r="I5" s="83"/>
      <c r="J5" s="83"/>
      <c r="K5" s="83"/>
      <c r="L5" s="73"/>
      <c r="M5" s="73"/>
      <c r="N5" s="74"/>
    </row>
    <row r="6" spans="1:26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26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26" x14ac:dyDescent="0.2">
      <c r="A8" s="84" t="s">
        <v>14</v>
      </c>
      <c r="B8" s="85" t="s">
        <v>15</v>
      </c>
      <c r="C8" s="85" t="s">
        <v>16</v>
      </c>
      <c r="D8" s="85" t="s">
        <v>15</v>
      </c>
      <c r="E8" s="85" t="s">
        <v>17</v>
      </c>
      <c r="F8" s="85" t="s">
        <v>18</v>
      </c>
      <c r="G8" s="86" t="s">
        <v>19</v>
      </c>
      <c r="H8" s="87"/>
      <c r="I8" s="87"/>
      <c r="J8" s="88"/>
      <c r="K8" s="84" t="s">
        <v>20</v>
      </c>
      <c r="L8" s="85" t="s">
        <v>21</v>
      </c>
      <c r="M8" s="89" t="s">
        <v>22</v>
      </c>
      <c r="N8" s="89" t="s">
        <v>23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x14ac:dyDescent="0.2">
      <c r="A9" s="91" t="s">
        <v>24</v>
      </c>
      <c r="B9" s="92" t="s">
        <v>25</v>
      </c>
      <c r="C9" s="92" t="s">
        <v>26</v>
      </c>
      <c r="D9" s="92" t="s">
        <v>26</v>
      </c>
      <c r="E9" s="92" t="s">
        <v>27</v>
      </c>
      <c r="F9" s="92" t="s">
        <v>26</v>
      </c>
      <c r="G9" s="93"/>
      <c r="H9" s="94"/>
      <c r="I9" s="94"/>
      <c r="J9" s="95"/>
      <c r="K9" s="91" t="s">
        <v>28</v>
      </c>
      <c r="L9" s="92" t="s">
        <v>29</v>
      </c>
      <c r="M9" s="96"/>
      <c r="N9" s="97" t="s">
        <v>30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x14ac:dyDescent="0.2">
      <c r="A10" s="98" t="s">
        <v>31</v>
      </c>
      <c r="B10" s="99" t="s">
        <v>32</v>
      </c>
      <c r="C10" s="99" t="s">
        <v>33</v>
      </c>
      <c r="D10" s="99" t="s">
        <v>33</v>
      </c>
      <c r="E10" s="99" t="s">
        <v>33</v>
      </c>
      <c r="F10" s="99" t="s">
        <v>33</v>
      </c>
      <c r="G10" s="100" t="s">
        <v>34</v>
      </c>
      <c r="H10" s="100" t="s">
        <v>35</v>
      </c>
      <c r="I10" s="100" t="s">
        <v>36</v>
      </c>
      <c r="J10" s="100"/>
      <c r="K10" s="101" t="s">
        <v>37</v>
      </c>
      <c r="L10" s="102"/>
      <c r="M10" s="103"/>
      <c r="N10" s="104"/>
    </row>
    <row r="11" spans="1:26" ht="0.75" customHeight="1" x14ac:dyDescent="0.2">
      <c r="A11" s="105"/>
      <c r="B11" s="99"/>
      <c r="C11" s="99"/>
      <c r="D11" s="99"/>
      <c r="E11" s="99"/>
      <c r="F11" s="99"/>
      <c r="G11" s="100"/>
      <c r="H11" s="100"/>
      <c r="I11" s="100"/>
      <c r="J11" s="100"/>
      <c r="K11" s="100"/>
      <c r="L11" s="102"/>
      <c r="M11" s="103"/>
      <c r="N11" s="103"/>
    </row>
    <row r="12" spans="1:26" ht="20.100000000000001" customHeight="1" x14ac:dyDescent="0.25">
      <c r="A12" s="106" t="s">
        <v>77</v>
      </c>
      <c r="B12" s="107" t="s">
        <v>78</v>
      </c>
      <c r="C12" s="108">
        <v>2</v>
      </c>
      <c r="D12" s="109">
        <v>0.34</v>
      </c>
      <c r="E12" s="108"/>
      <c r="F12" s="110">
        <v>1.66</v>
      </c>
      <c r="G12" s="111">
        <v>490</v>
      </c>
      <c r="H12" s="111">
        <v>4011</v>
      </c>
      <c r="I12" s="112"/>
      <c r="J12" s="1" t="s">
        <v>61</v>
      </c>
      <c r="K12" s="1" t="s">
        <v>5</v>
      </c>
      <c r="L12" s="2" t="s">
        <v>79</v>
      </c>
      <c r="M12" s="2" t="s">
        <v>80</v>
      </c>
      <c r="N12" s="2" t="s">
        <v>81</v>
      </c>
      <c r="P12" s="71" t="b">
        <f t="shared" ref="P12:P13" si="0">OR(G12&lt;100,LEN(G12)=2)</f>
        <v>0</v>
      </c>
      <c r="Q12" s="71" t="b">
        <f t="shared" ref="Q12:Q13" si="1">OR(H12&lt;1000,LEN(H12)=3)</f>
        <v>0</v>
      </c>
      <c r="R12" s="71" t="b">
        <f t="shared" ref="R12:R13" si="2">IF(I12&lt;1000,TRUE)</f>
        <v>1</v>
      </c>
      <c r="S12" s="71" t="e">
        <f>OR(#REF!&lt;100000,LEN(#REF!)=5)</f>
        <v>#REF!</v>
      </c>
    </row>
    <row r="13" spans="1:26" ht="34.5" customHeight="1" x14ac:dyDescent="0.25">
      <c r="A13" s="106" t="s">
        <v>82</v>
      </c>
      <c r="B13" s="107" t="s">
        <v>78</v>
      </c>
      <c r="C13" s="108">
        <v>6.5</v>
      </c>
      <c r="D13" s="109">
        <v>1.0900000000000001</v>
      </c>
      <c r="E13" s="113"/>
      <c r="F13" s="110">
        <v>5.41</v>
      </c>
      <c r="G13" s="111">
        <v>490</v>
      </c>
      <c r="H13" s="111">
        <v>4011</v>
      </c>
      <c r="I13" s="112"/>
      <c r="J13" s="1" t="s">
        <v>61</v>
      </c>
      <c r="K13" s="1" t="s">
        <v>5</v>
      </c>
      <c r="L13" s="114" t="s">
        <v>83</v>
      </c>
      <c r="M13" s="2" t="s">
        <v>84</v>
      </c>
      <c r="N13" s="2" t="s">
        <v>81</v>
      </c>
      <c r="P13" s="71" t="b">
        <f t="shared" si="0"/>
        <v>0</v>
      </c>
      <c r="Q13" s="71" t="b">
        <f t="shared" si="1"/>
        <v>0</v>
      </c>
      <c r="R13" s="71" t="b">
        <f t="shared" si="2"/>
        <v>1</v>
      </c>
      <c r="S13" s="71" t="e">
        <f>OR(#REF!&lt;100000,LEN(#REF!)=5)</f>
        <v>#REF!</v>
      </c>
    </row>
    <row r="14" spans="1:26" ht="20.100000000000001" customHeight="1" x14ac:dyDescent="0.25">
      <c r="A14" s="115" t="s">
        <v>85</v>
      </c>
      <c r="B14" s="107" t="s">
        <v>78</v>
      </c>
      <c r="C14" s="108">
        <v>4.49</v>
      </c>
      <c r="D14" s="109">
        <v>0.75</v>
      </c>
      <c r="E14" s="108"/>
      <c r="F14" s="110">
        <v>3.74</v>
      </c>
      <c r="G14" s="111"/>
      <c r="H14" s="111">
        <v>4011</v>
      </c>
      <c r="I14" s="112"/>
      <c r="J14" s="1"/>
      <c r="K14" s="1" t="s">
        <v>5</v>
      </c>
      <c r="L14" s="2" t="s">
        <v>86</v>
      </c>
      <c r="M14" s="2" t="s">
        <v>87</v>
      </c>
      <c r="N14" s="2" t="s">
        <v>81</v>
      </c>
    </row>
    <row r="15" spans="1:26" ht="20.100000000000001" customHeight="1" thickBot="1" x14ac:dyDescent="0.25">
      <c r="A15" s="117" t="s">
        <v>41</v>
      </c>
      <c r="B15" s="118"/>
      <c r="C15" s="119">
        <f>SUM(C12:C14)</f>
        <v>12.99</v>
      </c>
      <c r="D15" s="119">
        <f>SUM(D12:D14)</f>
        <v>2.1800000000000002</v>
      </c>
      <c r="E15" s="119"/>
      <c r="F15" s="120">
        <f t="shared" ref="F15" si="3">C15-D15</f>
        <v>10.81</v>
      </c>
      <c r="G15" s="121"/>
      <c r="H15" s="121"/>
      <c r="I15" s="121"/>
      <c r="J15" s="122"/>
      <c r="K15" s="122"/>
      <c r="L15" s="123"/>
      <c r="M15" s="124"/>
      <c r="N15" s="125"/>
    </row>
    <row r="17" spans="2:11" x14ac:dyDescent="0.2">
      <c r="B17" s="86" t="s">
        <v>42</v>
      </c>
      <c r="C17" s="88"/>
    </row>
    <row r="18" spans="2:11" x14ac:dyDescent="0.2">
      <c r="B18" s="126" t="s">
        <v>43</v>
      </c>
      <c r="C18" s="127" t="s">
        <v>44</v>
      </c>
    </row>
    <row r="19" spans="2:11" x14ac:dyDescent="0.2">
      <c r="B19" s="126" t="s">
        <v>38</v>
      </c>
      <c r="C19" s="127" t="s">
        <v>45</v>
      </c>
      <c r="I19" s="128"/>
      <c r="K19" s="129"/>
    </row>
    <row r="20" spans="2:11" x14ac:dyDescent="0.2">
      <c r="B20" s="126" t="s">
        <v>39</v>
      </c>
      <c r="C20" s="127" t="s">
        <v>46</v>
      </c>
      <c r="I20" s="128"/>
      <c r="K20" s="129"/>
    </row>
    <row r="21" spans="2:11" x14ac:dyDescent="0.2">
      <c r="B21" s="103" t="s">
        <v>47</v>
      </c>
      <c r="C21" s="130" t="s">
        <v>48</v>
      </c>
      <c r="I21" s="128"/>
      <c r="K21" s="129"/>
    </row>
    <row r="22" spans="2:11" x14ac:dyDescent="0.2">
      <c r="I22" s="128"/>
      <c r="K22" s="129"/>
    </row>
  </sheetData>
  <mergeCells count="6">
    <mergeCell ref="B1:E1"/>
    <mergeCell ref="B3:E3"/>
    <mergeCell ref="G8:J8"/>
    <mergeCell ref="G9:J9"/>
    <mergeCell ref="A15:B15"/>
    <mergeCell ref="B17:C17"/>
  </mergeCells>
  <conditionalFormatting sqref="J12">
    <cfRule type="expression" priority="99" stopIfTrue="1">
      <formula>AND(SUM($P12:$T12)&gt;0,NOT(ISBLANK(J12)))</formula>
    </cfRule>
    <cfRule type="expression" dxfId="132" priority="100" stopIfTrue="1">
      <formula>SUM($P12:$T12)&gt;0</formula>
    </cfRule>
  </conditionalFormatting>
  <conditionalFormatting sqref="C5 B1:E1 B3:E3 C12 C14">
    <cfRule type="expression" dxfId="131" priority="101" stopIfTrue="1">
      <formula>ISBLANK(B1)</formula>
    </cfRule>
  </conditionalFormatting>
  <conditionalFormatting sqref="B12">
    <cfRule type="expression" dxfId="130" priority="103" stopIfTrue="1">
      <formula>AND(NOT(ISBLANK(C12)),ISBLANK(B12))</formula>
    </cfRule>
  </conditionalFormatting>
  <conditionalFormatting sqref="A12 A14">
    <cfRule type="expression" dxfId="129" priority="104" stopIfTrue="1">
      <formula>AND(NOT(ISBLANK(C12)),ISBLANK(A12))</formula>
    </cfRule>
  </conditionalFormatting>
  <conditionalFormatting sqref="E14">
    <cfRule type="expression" dxfId="128" priority="105" stopIfTrue="1">
      <formula>AND(NOT(ISBLANK(C14)),ISBLANK(E14),B14="S")</formula>
    </cfRule>
  </conditionalFormatting>
  <conditionalFormatting sqref="C13">
    <cfRule type="expression" dxfId="127" priority="95" stopIfTrue="1">
      <formula>ISBLANK(C13)</formula>
    </cfRule>
  </conditionalFormatting>
  <conditionalFormatting sqref="B13">
    <cfRule type="expression" dxfId="126" priority="96" stopIfTrue="1">
      <formula>AND(NOT(ISBLANK(C13)),ISBLANK(B13))</formula>
    </cfRule>
  </conditionalFormatting>
  <conditionalFormatting sqref="A13">
    <cfRule type="expression" dxfId="125" priority="97" stopIfTrue="1">
      <formula>AND(NOT(ISBLANK(C13)),ISBLANK(A13))</formula>
    </cfRule>
  </conditionalFormatting>
  <conditionalFormatting sqref="E12:E13">
    <cfRule type="expression" dxfId="124" priority="98" stopIfTrue="1">
      <formula>AND(NOT(ISBLANK(C12)),ISBLANK(E12),B12="S")</formula>
    </cfRule>
  </conditionalFormatting>
  <conditionalFormatting sqref="J13:J14">
    <cfRule type="expression" priority="93" stopIfTrue="1">
      <formula>AND(SUM($P13:$T13)&gt;0,NOT(ISBLANK(J13)))</formula>
    </cfRule>
    <cfRule type="expression" dxfId="123" priority="94" stopIfTrue="1">
      <formula>SUM($P13:$T13)&gt;0</formula>
    </cfRule>
  </conditionalFormatting>
  <conditionalFormatting sqref="K12">
    <cfRule type="expression" priority="83" stopIfTrue="1">
      <formula>AND(SUM($P12:$T12)&gt;0,NOT(ISBLANK(K12)))</formula>
    </cfRule>
    <cfRule type="expression" dxfId="122" priority="84" stopIfTrue="1">
      <formula>SUM($P12:$T12)&gt;0</formula>
    </cfRule>
  </conditionalFormatting>
  <conditionalFormatting sqref="N12">
    <cfRule type="expression" dxfId="121" priority="85" stopIfTrue="1">
      <formula>AND(NOT(ISBLANK($C12)),ISBLANK(N12))</formula>
    </cfRule>
  </conditionalFormatting>
  <conditionalFormatting sqref="M12">
    <cfRule type="expression" dxfId="120" priority="82" stopIfTrue="1">
      <formula>AND(NOT(ISBLANK($C12)),ISBLANK(M12))</formula>
    </cfRule>
  </conditionalFormatting>
  <conditionalFormatting sqref="L12">
    <cfRule type="expression" dxfId="119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118" priority="79" stopIfTrue="1">
      <formula>SUM($P13:$T13)&gt;0</formula>
    </cfRule>
  </conditionalFormatting>
  <conditionalFormatting sqref="N13">
    <cfRule type="expression" dxfId="117" priority="80" stopIfTrue="1">
      <formula>AND(NOT(ISBLANK($C13)),ISBLANK(N13))</formula>
    </cfRule>
  </conditionalFormatting>
  <conditionalFormatting sqref="M13">
    <cfRule type="expression" dxfId="116" priority="77" stopIfTrue="1">
      <formula>AND(NOT(ISBLANK($C13)),ISBLANK(M13))</formula>
    </cfRule>
  </conditionalFormatting>
  <conditionalFormatting sqref="L13">
    <cfRule type="expression" dxfId="115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114" priority="74" stopIfTrue="1">
      <formula>SUM($P14:$T14)&gt;0</formula>
    </cfRule>
  </conditionalFormatting>
  <conditionalFormatting sqref="N14">
    <cfRule type="expression" dxfId="113" priority="75" stopIfTrue="1">
      <formula>AND(NOT(ISBLANK($C14)),ISBLANK(N14))</formula>
    </cfRule>
  </conditionalFormatting>
  <conditionalFormatting sqref="M14">
    <cfRule type="expression" dxfId="112" priority="72" stopIfTrue="1">
      <formula>AND(NOT(ISBLANK($C14)),ISBLANK(M14))</formula>
    </cfRule>
  </conditionalFormatting>
  <conditionalFormatting sqref="L14">
    <cfRule type="expression" dxfId="111" priority="71" stopIfTrue="1">
      <formula>AND(NOT(ISBLANK($C14)),ISBLANK(L14))</formula>
    </cfRule>
  </conditionalFormatting>
  <conditionalFormatting sqref="B14">
    <cfRule type="expression" dxfId="110" priority="5" stopIfTrue="1">
      <formula>AND(NOT(ISBLANK(C14)),ISBLANK(B14))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4">
      <formula1>$B$18:$B$21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90" workbookViewId="0">
      <selection activeCell="D22" sqref="D22"/>
    </sheetView>
  </sheetViews>
  <sheetFormatPr defaultColWidth="9.140625" defaultRowHeight="12.75" outlineLevelCol="1" x14ac:dyDescent="0.2"/>
  <cols>
    <col min="1" max="1" width="11.85546875" style="71" bestFit="1" customWidth="1"/>
    <col min="2" max="2" width="10.42578125" style="71" customWidth="1"/>
    <col min="3" max="6" width="15.7109375" style="71" customWidth="1"/>
    <col min="7" max="7" width="8.42578125" style="71" customWidth="1"/>
    <col min="8" max="8" width="9" style="71" customWidth="1"/>
    <col min="9" max="9" width="11.7109375" style="71" bestFit="1" customWidth="1"/>
    <col min="10" max="10" width="3" style="71" customWidth="1"/>
    <col min="11" max="11" width="40.140625" style="71" bestFit="1" customWidth="1"/>
    <col min="12" max="12" width="64.28515625" style="71" bestFit="1" customWidth="1"/>
    <col min="13" max="13" width="36.85546875" style="71" bestFit="1" customWidth="1"/>
    <col min="14" max="14" width="27.42578125" style="71" customWidth="1"/>
    <col min="15" max="15" width="9.140625" style="71"/>
    <col min="16" max="19" width="0" style="71" hidden="1" customWidth="1" outlineLevel="1"/>
    <col min="20" max="20" width="9.140625" style="71" collapsed="1"/>
    <col min="21" max="16384" width="9.140625" style="71"/>
  </cols>
  <sheetData>
    <row r="1" spans="1:26" ht="36.75" customHeight="1" x14ac:dyDescent="0.2">
      <c r="A1" s="64" t="s">
        <v>8</v>
      </c>
      <c r="B1" s="65" t="s">
        <v>67</v>
      </c>
      <c r="C1" s="66"/>
      <c r="D1" s="66"/>
      <c r="E1" s="67"/>
      <c r="F1" s="68"/>
      <c r="G1" s="68"/>
      <c r="H1" s="68"/>
      <c r="I1" s="68"/>
      <c r="J1" s="68"/>
      <c r="K1" s="68"/>
      <c r="L1" s="69"/>
      <c r="M1" s="69"/>
      <c r="N1" s="70"/>
    </row>
    <row r="2" spans="1:26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26" ht="36.75" customHeight="1" x14ac:dyDescent="0.2">
      <c r="A3" s="75" t="s">
        <v>10</v>
      </c>
      <c r="B3" s="65" t="s">
        <v>2</v>
      </c>
      <c r="C3" s="66"/>
      <c r="D3" s="66"/>
      <c r="E3" s="67"/>
      <c r="F3" s="76"/>
      <c r="G3" s="76"/>
      <c r="H3" s="76"/>
      <c r="I3" s="76"/>
      <c r="J3" s="76"/>
      <c r="K3" s="76"/>
      <c r="L3" s="131"/>
      <c r="M3" s="73"/>
      <c r="N3" s="74"/>
    </row>
    <row r="4" spans="1:26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26" ht="36" customHeight="1" x14ac:dyDescent="0.2">
      <c r="A5" s="77" t="s">
        <v>11</v>
      </c>
      <c r="B5" s="78" t="s">
        <v>12</v>
      </c>
      <c r="C5" s="79">
        <v>44023</v>
      </c>
      <c r="D5" s="78" t="s">
        <v>13</v>
      </c>
      <c r="E5" s="79">
        <v>44054</v>
      </c>
      <c r="F5" s="132"/>
      <c r="G5" s="82"/>
      <c r="H5" s="83"/>
      <c r="I5" s="83"/>
      <c r="J5" s="83"/>
      <c r="K5" s="83"/>
      <c r="L5" s="73"/>
      <c r="M5" s="73"/>
      <c r="N5" s="74"/>
    </row>
    <row r="6" spans="1:26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26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26" x14ac:dyDescent="0.2">
      <c r="A8" s="84" t="s">
        <v>14</v>
      </c>
      <c r="B8" s="85" t="s">
        <v>15</v>
      </c>
      <c r="C8" s="85" t="s">
        <v>16</v>
      </c>
      <c r="D8" s="85" t="s">
        <v>15</v>
      </c>
      <c r="E8" s="85" t="s">
        <v>17</v>
      </c>
      <c r="F8" s="85" t="s">
        <v>18</v>
      </c>
      <c r="G8" s="86" t="s">
        <v>19</v>
      </c>
      <c r="H8" s="87"/>
      <c r="I8" s="87"/>
      <c r="J8" s="88"/>
      <c r="K8" s="84" t="s">
        <v>20</v>
      </c>
      <c r="L8" s="85" t="s">
        <v>21</v>
      </c>
      <c r="M8" s="89" t="s">
        <v>22</v>
      </c>
      <c r="N8" s="89" t="s">
        <v>23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x14ac:dyDescent="0.2">
      <c r="A9" s="91" t="s">
        <v>24</v>
      </c>
      <c r="B9" s="92" t="s">
        <v>25</v>
      </c>
      <c r="C9" s="92" t="s">
        <v>26</v>
      </c>
      <c r="D9" s="92" t="s">
        <v>26</v>
      </c>
      <c r="E9" s="92" t="s">
        <v>27</v>
      </c>
      <c r="F9" s="92" t="s">
        <v>26</v>
      </c>
      <c r="G9" s="93"/>
      <c r="H9" s="94"/>
      <c r="I9" s="94"/>
      <c r="J9" s="95"/>
      <c r="K9" s="91" t="s">
        <v>28</v>
      </c>
      <c r="L9" s="92" t="s">
        <v>29</v>
      </c>
      <c r="M9" s="96"/>
      <c r="N9" s="97" t="s">
        <v>30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x14ac:dyDescent="0.2">
      <c r="A10" s="98" t="s">
        <v>31</v>
      </c>
      <c r="B10" s="99" t="s">
        <v>32</v>
      </c>
      <c r="C10" s="99" t="s">
        <v>33</v>
      </c>
      <c r="D10" s="99" t="s">
        <v>33</v>
      </c>
      <c r="E10" s="99" t="s">
        <v>33</v>
      </c>
      <c r="F10" s="99" t="s">
        <v>33</v>
      </c>
      <c r="G10" s="100" t="s">
        <v>34</v>
      </c>
      <c r="H10" s="100" t="s">
        <v>35</v>
      </c>
      <c r="I10" s="100" t="s">
        <v>36</v>
      </c>
      <c r="J10" s="100"/>
      <c r="K10" s="101" t="s">
        <v>37</v>
      </c>
      <c r="L10" s="102"/>
      <c r="M10" s="103"/>
      <c r="N10" s="104"/>
    </row>
    <row r="11" spans="1:26" ht="0.75" customHeight="1" x14ac:dyDescent="0.2">
      <c r="A11" s="105"/>
      <c r="B11" s="99"/>
      <c r="C11" s="99"/>
      <c r="D11" s="99"/>
      <c r="E11" s="99"/>
      <c r="F11" s="99"/>
      <c r="G11" s="100"/>
      <c r="H11" s="100"/>
      <c r="I11" s="100"/>
      <c r="J11" s="100"/>
      <c r="K11" s="100"/>
      <c r="L11" s="102"/>
      <c r="M11" s="103"/>
      <c r="N11" s="103"/>
    </row>
    <row r="12" spans="1:26" ht="20.100000000000001" customHeight="1" x14ac:dyDescent="0.25">
      <c r="A12" s="133">
        <v>44047</v>
      </c>
      <c r="B12" s="107" t="s">
        <v>38</v>
      </c>
      <c r="C12" s="108">
        <v>255</v>
      </c>
      <c r="D12" s="109">
        <v>0</v>
      </c>
      <c r="E12" s="108"/>
      <c r="F12" s="110">
        <v>255</v>
      </c>
      <c r="G12" s="111"/>
      <c r="H12" s="111"/>
      <c r="I12" s="111"/>
      <c r="J12" s="1" t="s">
        <v>39</v>
      </c>
      <c r="K12" s="134"/>
      <c r="L12" s="135" t="s">
        <v>88</v>
      </c>
      <c r="M12" s="135" t="s">
        <v>89</v>
      </c>
      <c r="N12" s="135" t="s">
        <v>90</v>
      </c>
      <c r="P12" s="71" t="e">
        <f>OR(#REF!&lt;100,LEN(#REF!)=2)</f>
        <v>#REF!</v>
      </c>
      <c r="Q12" s="71" t="e">
        <f>OR(#REF!&lt;1000,LEN(#REF!)=3)</f>
        <v>#REF!</v>
      </c>
      <c r="R12" s="71" t="b">
        <f>IF(I13&lt;1000,TRUE)</f>
        <v>0</v>
      </c>
      <c r="S12" s="71" t="e">
        <f>OR(#REF!&lt;100000,LEN(#REF!)=5)</f>
        <v>#REF!</v>
      </c>
    </row>
    <row r="13" spans="1:26" ht="20.100000000000001" customHeight="1" x14ac:dyDescent="0.25">
      <c r="A13" s="133">
        <v>44052</v>
      </c>
      <c r="B13" s="107" t="s">
        <v>39</v>
      </c>
      <c r="C13" s="108">
        <v>69</v>
      </c>
      <c r="D13" s="109">
        <v>11.5</v>
      </c>
      <c r="E13" s="108"/>
      <c r="F13" s="110">
        <v>57.5</v>
      </c>
      <c r="G13" s="111">
        <v>441</v>
      </c>
      <c r="H13" s="111">
        <v>4020</v>
      </c>
      <c r="I13" s="111" t="s">
        <v>40</v>
      </c>
      <c r="J13" s="1" t="s">
        <v>39</v>
      </c>
      <c r="K13" s="134" t="s">
        <v>68</v>
      </c>
      <c r="L13" s="135" t="s">
        <v>91</v>
      </c>
      <c r="M13" s="135" t="s">
        <v>50</v>
      </c>
      <c r="N13" s="135" t="s">
        <v>60</v>
      </c>
      <c r="P13" s="71" t="e">
        <f>OR(#REF!&lt;100,LEN(#REF!)=2)</f>
        <v>#REF!</v>
      </c>
      <c r="Q13" s="71" t="e">
        <f>OR(#REF!&lt;1000,LEN(#REF!)=3)</f>
        <v>#REF!</v>
      </c>
      <c r="R13" s="71" t="e">
        <f>IF(#REF!&lt;1000,TRUE)</f>
        <v>#REF!</v>
      </c>
      <c r="S13" s="71" t="e">
        <f>OR(#REF!&lt;100000,LEN(#REF!)=5)</f>
        <v>#REF!</v>
      </c>
    </row>
    <row r="14" spans="1:26" ht="20.100000000000001" customHeight="1" x14ac:dyDescent="0.25">
      <c r="A14" s="133">
        <v>44053</v>
      </c>
      <c r="B14" s="107" t="s">
        <v>38</v>
      </c>
      <c r="C14" s="108">
        <v>255</v>
      </c>
      <c r="D14" s="109">
        <v>0</v>
      </c>
      <c r="E14" s="108"/>
      <c r="F14" s="110">
        <v>255</v>
      </c>
      <c r="G14" s="111"/>
      <c r="H14" s="111"/>
      <c r="I14" s="111"/>
      <c r="J14" s="1" t="s">
        <v>39</v>
      </c>
      <c r="K14" s="1"/>
      <c r="L14" s="2" t="s">
        <v>92</v>
      </c>
      <c r="M14" s="2" t="s">
        <v>93</v>
      </c>
      <c r="N14" s="2" t="s">
        <v>90</v>
      </c>
      <c r="P14" s="71" t="e">
        <f>OR(#REF!&lt;100,LEN(#REF!)=2)</f>
        <v>#REF!</v>
      </c>
      <c r="Q14" s="71" t="e">
        <f>OR(#REF!&lt;1000,LEN(#REF!)=3)</f>
        <v>#REF!</v>
      </c>
      <c r="R14" s="71" t="e">
        <f>IF(#REF!&lt;1000,TRUE)</f>
        <v>#REF!</v>
      </c>
      <c r="S14" s="71" t="e">
        <f>OR(#REF!&lt;100000,LEN(#REF!)=5)</f>
        <v>#REF!</v>
      </c>
    </row>
    <row r="15" spans="1:26" ht="13.5" thickBot="1" x14ac:dyDescent="0.25">
      <c r="A15" s="136" t="s">
        <v>41</v>
      </c>
      <c r="B15" s="138"/>
      <c r="C15" s="119">
        <f>SUM(C12:C14)</f>
        <v>579</v>
      </c>
      <c r="D15" s="119">
        <f>SUM(D12:D14)</f>
        <v>11.5</v>
      </c>
      <c r="E15" s="119"/>
      <c r="F15" s="119">
        <f>SUM(F12:F14)</f>
        <v>567.5</v>
      </c>
      <c r="G15" s="121"/>
      <c r="H15" s="121"/>
      <c r="I15" s="121"/>
      <c r="J15" s="122"/>
      <c r="K15" s="122"/>
      <c r="L15" s="123"/>
      <c r="M15" s="124"/>
      <c r="N15" s="125"/>
    </row>
    <row r="17" spans="2:6" x14ac:dyDescent="0.2">
      <c r="B17" s="86" t="s">
        <v>42</v>
      </c>
      <c r="C17" s="88"/>
      <c r="F17" s="129"/>
    </row>
    <row r="18" spans="2:6" x14ac:dyDescent="0.2">
      <c r="B18" s="126" t="s">
        <v>43</v>
      </c>
      <c r="C18" s="127" t="s">
        <v>44</v>
      </c>
    </row>
    <row r="19" spans="2:6" x14ac:dyDescent="0.2">
      <c r="B19" s="126" t="s">
        <v>38</v>
      </c>
      <c r="C19" s="127" t="s">
        <v>45</v>
      </c>
    </row>
    <row r="20" spans="2:6" x14ac:dyDescent="0.2">
      <c r="B20" s="126" t="s">
        <v>39</v>
      </c>
      <c r="C20" s="127" t="s">
        <v>46</v>
      </c>
    </row>
    <row r="21" spans="2:6" x14ac:dyDescent="0.2">
      <c r="B21" s="103" t="s">
        <v>47</v>
      </c>
      <c r="C21" s="130" t="s">
        <v>48</v>
      </c>
    </row>
  </sheetData>
  <mergeCells count="5">
    <mergeCell ref="B1:E1"/>
    <mergeCell ref="B3:E3"/>
    <mergeCell ref="G8:J8"/>
    <mergeCell ref="G9:J9"/>
    <mergeCell ref="B17:C17"/>
  </mergeCells>
  <conditionalFormatting sqref="J12:J14">
    <cfRule type="expression" priority="4" stopIfTrue="1">
      <formula>AND(SUM($P12:$T12)&gt;0,NOT(ISBLANK(J12)))</formula>
    </cfRule>
    <cfRule type="expression" dxfId="109" priority="5" stopIfTrue="1">
      <formula>SUM($P12:$T12)&gt;0</formula>
    </cfRule>
  </conditionalFormatting>
  <conditionalFormatting sqref="C5 B1:E1 B3:E3 E5 C14">
    <cfRule type="expression" dxfId="108" priority="6" stopIfTrue="1">
      <formula>ISBLANK(B1)</formula>
    </cfRule>
  </conditionalFormatting>
  <conditionalFormatting sqref="L14:N14">
    <cfRule type="expression" dxfId="107" priority="7" stopIfTrue="1">
      <formula>AND(NOT(ISBLANK($C14)),ISBLANK(L14))</formula>
    </cfRule>
  </conditionalFormatting>
  <conditionalFormatting sqref="B14">
    <cfRule type="expression" dxfId="106" priority="8" stopIfTrue="1">
      <formula>AND(NOT(ISBLANK(C14)),ISBLANK(B14))</formula>
    </cfRule>
  </conditionalFormatting>
  <conditionalFormatting sqref="E14">
    <cfRule type="expression" dxfId="105" priority="9" stopIfTrue="1">
      <formula>AND(NOT(ISBLANK(C14)),ISBLANK(E14),B14="S")</formula>
    </cfRule>
  </conditionalFormatting>
  <conditionalFormatting sqref="C12:C13">
    <cfRule type="expression" dxfId="104" priority="1" stopIfTrue="1">
      <formula>ISBLANK(C12)</formula>
    </cfRule>
  </conditionalFormatting>
  <conditionalFormatting sqref="B12">
    <cfRule type="expression" dxfId="103" priority="2" stopIfTrue="1">
      <formula>AND(NOT(ISBLANK(#REF!)),ISBLANK(B12))</formula>
    </cfRule>
  </conditionalFormatting>
  <conditionalFormatting sqref="E12:E13">
    <cfRule type="expression" dxfId="102" priority="3" stopIfTrue="1">
      <formula>AND(NOT(ISBLANK(C12)),ISBLANK(E12),#REF!="S")</formula>
    </cfRule>
  </conditionalFormatting>
  <conditionalFormatting sqref="K14">
    <cfRule type="expression" priority="13" stopIfTrue="1">
      <formula>AND(SUM(#REF!)&gt;0,NOT(ISBLANK(K14)))</formula>
    </cfRule>
    <cfRule type="expression" dxfId="101" priority="14" stopIfTrue="1">
      <formula>SUM(#REF!)&gt;0</formula>
    </cfRule>
  </conditionalFormatting>
  <conditionalFormatting sqref="A12:A14">
    <cfRule type="expression" dxfId="100" priority="108" stopIfTrue="1">
      <formula>AND(NOT(ISBLANK(#REF!)),ISBLANK(A12))</formula>
    </cfRule>
  </conditionalFormatting>
  <conditionalFormatting sqref="B13">
    <cfRule type="expression" dxfId="99" priority="109" stopIfTrue="1">
      <formula>AND(NOT(ISBLANK(#REF!)),ISBLANK(B13))</formula>
    </cfRule>
  </conditionalFormatting>
  <dataValidations count="3">
    <dataValidation type="list" allowBlank="1" showInputMessage="1" showErrorMessage="1" sqref="B12:B14">
      <formula1>$B$18:$B$21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zoomScale="90" workbookViewId="0">
      <selection activeCell="C5" sqref="C5"/>
    </sheetView>
  </sheetViews>
  <sheetFormatPr defaultRowHeight="12.75" outlineLevelCol="1" x14ac:dyDescent="0.2"/>
  <cols>
    <col min="1" max="1" width="11.85546875" style="71" bestFit="1" customWidth="1"/>
    <col min="2" max="2" width="10.42578125" style="71" customWidth="1"/>
    <col min="3" max="6" width="15.7109375" style="71" customWidth="1"/>
    <col min="7" max="7" width="8.42578125" style="71" customWidth="1"/>
    <col min="8" max="8" width="9" style="71" customWidth="1"/>
    <col min="9" max="9" width="11.7109375" style="71" bestFit="1" customWidth="1"/>
    <col min="10" max="10" width="29.7109375" style="71" customWidth="1"/>
    <col min="11" max="11" width="50.7109375" style="71" customWidth="1"/>
    <col min="12" max="13" width="27.42578125" style="71" customWidth="1"/>
    <col min="14" max="14" width="9.140625" style="71"/>
    <col min="15" max="18" width="0" style="71" hidden="1" customWidth="1" outlineLevel="1"/>
    <col min="19" max="19" width="9.140625" style="71" collapsed="1"/>
    <col min="20" max="16384" width="9.140625" style="71"/>
  </cols>
  <sheetData>
    <row r="1" spans="1:25" ht="36.75" customHeight="1" x14ac:dyDescent="0.2">
      <c r="A1" s="64" t="s">
        <v>8</v>
      </c>
      <c r="B1" s="65" t="s">
        <v>9</v>
      </c>
      <c r="C1" s="66"/>
      <c r="D1" s="66"/>
      <c r="E1" s="67"/>
      <c r="F1" s="68"/>
      <c r="G1" s="68"/>
      <c r="H1" s="68"/>
      <c r="I1" s="68"/>
      <c r="J1" s="68"/>
      <c r="K1" s="69"/>
      <c r="L1" s="69"/>
      <c r="M1" s="70"/>
    </row>
    <row r="2" spans="1:25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25" ht="36.75" customHeight="1" x14ac:dyDescent="0.2">
      <c r="A3" s="75" t="s">
        <v>10</v>
      </c>
      <c r="B3" s="65" t="s">
        <v>4</v>
      </c>
      <c r="C3" s="66"/>
      <c r="D3" s="66"/>
      <c r="E3" s="67"/>
      <c r="F3" s="76"/>
      <c r="G3" s="76"/>
      <c r="H3" s="76"/>
      <c r="I3" s="76"/>
      <c r="J3" s="76"/>
      <c r="K3" s="73"/>
      <c r="L3" s="73"/>
      <c r="M3" s="74"/>
    </row>
    <row r="4" spans="1:25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25" ht="36" customHeight="1" x14ac:dyDescent="0.2">
      <c r="A5" s="77" t="s">
        <v>11</v>
      </c>
      <c r="B5" s="78" t="s">
        <v>12</v>
      </c>
      <c r="C5" s="79">
        <v>44024</v>
      </c>
      <c r="D5" s="78" t="s">
        <v>13</v>
      </c>
      <c r="E5" s="79">
        <v>44054</v>
      </c>
      <c r="F5" s="132"/>
      <c r="G5" s="82"/>
      <c r="H5" s="83"/>
      <c r="I5" s="83"/>
      <c r="J5" s="83"/>
      <c r="K5" s="73"/>
      <c r="L5" s="73"/>
      <c r="M5" s="74"/>
    </row>
    <row r="6" spans="1:25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25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1:25" x14ac:dyDescent="0.2">
      <c r="A8" s="84" t="s">
        <v>14</v>
      </c>
      <c r="B8" s="85" t="s">
        <v>15</v>
      </c>
      <c r="C8" s="85" t="s">
        <v>16</v>
      </c>
      <c r="D8" s="85" t="s">
        <v>15</v>
      </c>
      <c r="E8" s="85" t="s">
        <v>17</v>
      </c>
      <c r="F8" s="85" t="s">
        <v>18</v>
      </c>
      <c r="G8" s="86" t="s">
        <v>19</v>
      </c>
      <c r="H8" s="87"/>
      <c r="I8" s="87"/>
      <c r="J8" s="85" t="s">
        <v>20</v>
      </c>
      <c r="K8" s="85" t="s">
        <v>21</v>
      </c>
      <c r="L8" s="89" t="s">
        <v>22</v>
      </c>
      <c r="M8" s="89" t="s">
        <v>23</v>
      </c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x14ac:dyDescent="0.2">
      <c r="A9" s="91" t="s">
        <v>24</v>
      </c>
      <c r="B9" s="92" t="s">
        <v>25</v>
      </c>
      <c r="C9" s="92" t="s">
        <v>26</v>
      </c>
      <c r="D9" s="92" t="s">
        <v>26</v>
      </c>
      <c r="E9" s="92" t="s">
        <v>27</v>
      </c>
      <c r="F9" s="92" t="s">
        <v>26</v>
      </c>
      <c r="G9" s="93"/>
      <c r="H9" s="94"/>
      <c r="I9" s="94"/>
      <c r="J9" s="92" t="s">
        <v>28</v>
      </c>
      <c r="K9" s="92" t="s">
        <v>29</v>
      </c>
      <c r="L9" s="96"/>
      <c r="M9" s="97" t="s">
        <v>30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x14ac:dyDescent="0.2">
      <c r="A10" s="98" t="s">
        <v>31</v>
      </c>
      <c r="B10" s="99" t="s">
        <v>32</v>
      </c>
      <c r="C10" s="99" t="s">
        <v>33</v>
      </c>
      <c r="D10" s="99" t="s">
        <v>33</v>
      </c>
      <c r="E10" s="99" t="s">
        <v>33</v>
      </c>
      <c r="F10" s="99" t="s">
        <v>33</v>
      </c>
      <c r="G10" s="100" t="s">
        <v>34</v>
      </c>
      <c r="H10" s="100" t="s">
        <v>35</v>
      </c>
      <c r="I10" s="139" t="s">
        <v>36</v>
      </c>
      <c r="J10" s="101" t="s">
        <v>37</v>
      </c>
      <c r="K10" s="102"/>
      <c r="L10" s="103"/>
      <c r="M10" s="104"/>
    </row>
    <row r="11" spans="1:25" ht="0.75" customHeight="1" x14ac:dyDescent="0.2">
      <c r="A11" s="105"/>
      <c r="B11" s="99"/>
      <c r="C11" s="99"/>
      <c r="D11" s="99"/>
      <c r="E11" s="99"/>
      <c r="F11" s="99"/>
      <c r="G11" s="140"/>
      <c r="H11" s="140"/>
      <c r="I11" s="140"/>
      <c r="J11" s="100" t="s">
        <v>128</v>
      </c>
      <c r="K11" s="102"/>
      <c r="L11" s="103"/>
      <c r="M11" s="103"/>
    </row>
    <row r="12" spans="1:25" ht="15.75" x14ac:dyDescent="0.25">
      <c r="A12" s="106">
        <v>44049</v>
      </c>
      <c r="B12" s="154" t="s">
        <v>38</v>
      </c>
      <c r="C12" s="169">
        <v>150</v>
      </c>
      <c r="D12" s="169"/>
      <c r="E12" s="169"/>
      <c r="F12" s="169">
        <v>150</v>
      </c>
      <c r="G12" s="185">
        <v>110</v>
      </c>
      <c r="H12" s="111">
        <v>4215</v>
      </c>
      <c r="I12" s="144"/>
      <c r="J12" s="145" t="s">
        <v>4</v>
      </c>
      <c r="K12" s="114" t="s">
        <v>129</v>
      </c>
      <c r="L12" s="2" t="s">
        <v>130</v>
      </c>
      <c r="M12" s="2" t="s">
        <v>131</v>
      </c>
      <c r="O12" s="71" t="b">
        <f t="shared" ref="O12" si="0">OR(G12&lt;100,LEN(G12)=2)</f>
        <v>0</v>
      </c>
      <c r="P12" s="71" t="b">
        <f t="shared" ref="P12" si="1">OR(H12&lt;1000,LEN(H12)=3)</f>
        <v>0</v>
      </c>
      <c r="Q12" s="71" t="b">
        <f t="shared" ref="Q12" si="2">IF(I12&lt;1000,TRUE)</f>
        <v>1</v>
      </c>
      <c r="R12" s="71" t="e">
        <f>OR(#REF!&lt;100000,LEN(#REF!)=5)</f>
        <v>#REF!</v>
      </c>
    </row>
    <row r="13" spans="1:25" ht="20.100000000000001" customHeight="1" thickBot="1" x14ac:dyDescent="0.25">
      <c r="A13" s="117" t="s">
        <v>41</v>
      </c>
      <c r="B13" s="118"/>
      <c r="C13" s="119">
        <f>SUM(C12:C12)</f>
        <v>150</v>
      </c>
      <c r="D13" s="119">
        <f>SUM(D12:D12)</f>
        <v>0</v>
      </c>
      <c r="E13" s="119"/>
      <c r="F13" s="146">
        <f>SUM(F12:F12)</f>
        <v>150</v>
      </c>
      <c r="G13" s="147"/>
      <c r="H13" s="121"/>
      <c r="I13" s="148"/>
      <c r="J13" s="149"/>
      <c r="K13" s="123"/>
      <c r="L13" s="124"/>
      <c r="M13" s="125"/>
    </row>
    <row r="15" spans="1:25" x14ac:dyDescent="0.2">
      <c r="B15" s="86" t="s">
        <v>42</v>
      </c>
      <c r="C15" s="88"/>
    </row>
    <row r="16" spans="1:25" x14ac:dyDescent="0.2">
      <c r="B16" s="126" t="s">
        <v>43</v>
      </c>
      <c r="C16" s="127" t="s">
        <v>44</v>
      </c>
    </row>
    <row r="17" spans="2:3" x14ac:dyDescent="0.2">
      <c r="B17" s="126" t="s">
        <v>38</v>
      </c>
      <c r="C17" s="127" t="s">
        <v>45</v>
      </c>
    </row>
    <row r="18" spans="2:3" x14ac:dyDescent="0.2">
      <c r="B18" s="126" t="s">
        <v>39</v>
      </c>
      <c r="C18" s="127" t="s">
        <v>46</v>
      </c>
    </row>
    <row r="19" spans="2:3" x14ac:dyDescent="0.2">
      <c r="B19" s="103" t="s">
        <v>47</v>
      </c>
      <c r="C19" s="130" t="s">
        <v>48</v>
      </c>
    </row>
  </sheetData>
  <mergeCells count="6">
    <mergeCell ref="B1:E1"/>
    <mergeCell ref="B3:E3"/>
    <mergeCell ref="G8:I8"/>
    <mergeCell ref="G9:I9"/>
    <mergeCell ref="A13:B13"/>
    <mergeCell ref="B15:C15"/>
  </mergeCells>
  <conditionalFormatting sqref="B1:E1 B3:E3 F12 C12">
    <cfRule type="expression" dxfId="140" priority="53" stopIfTrue="1">
      <formula>ISBLANK(B1)</formula>
    </cfRule>
  </conditionalFormatting>
  <conditionalFormatting sqref="K12:L12">
    <cfRule type="expression" dxfId="139" priority="54" stopIfTrue="1">
      <formula>AND(NOT(ISBLANK($C12)),ISBLANK(K12))</formula>
    </cfRule>
  </conditionalFormatting>
  <conditionalFormatting sqref="B12">
    <cfRule type="expression" dxfId="138" priority="55" stopIfTrue="1">
      <formula>AND(NOT(ISBLANK(C12)),ISBLANK(B12))</formula>
    </cfRule>
  </conditionalFormatting>
  <conditionalFormatting sqref="A12">
    <cfRule type="expression" dxfId="137" priority="56" stopIfTrue="1">
      <formula>AND(NOT(ISBLANK(C12)),ISBLANK(A12))</formula>
    </cfRule>
  </conditionalFormatting>
  <conditionalFormatting sqref="D12:E12">
    <cfRule type="expression" dxfId="136" priority="57" stopIfTrue="1">
      <formula>AND(NOT(ISBLANK(B12)),ISBLANK(D12),A12="S")</formula>
    </cfRule>
  </conditionalFormatting>
  <conditionalFormatting sqref="M12">
    <cfRule type="expression" dxfId="135" priority="50" stopIfTrue="1">
      <formula>AND(NOT(ISBLANK($C12)),ISBLANK(M12))</formula>
    </cfRule>
  </conditionalFormatting>
  <conditionalFormatting sqref="J12">
    <cfRule type="expression" priority="20" stopIfTrue="1">
      <formula>AND(SUM($O12:$S12)&gt;0,NOT(ISBLANK(J12)))</formula>
    </cfRule>
    <cfRule type="expression" dxfId="134" priority="21" stopIfTrue="1">
      <formula>SUM($O12:$S12)&gt;0</formula>
    </cfRule>
  </conditionalFormatting>
  <conditionalFormatting sqref="E5 C5">
    <cfRule type="expression" dxfId="133" priority="1" stopIfTrue="1">
      <formula>ISBLANK(C5)</formula>
    </cfRule>
  </conditionalFormatting>
  <dataValidations count="4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zoomScaleNormal="100" workbookViewId="0">
      <selection activeCell="B4" sqref="B4"/>
    </sheetView>
  </sheetViews>
  <sheetFormatPr defaultRowHeight="12.75" outlineLevelCol="1" x14ac:dyDescent="0.2"/>
  <cols>
    <col min="1" max="1" width="11.85546875" style="71" bestFit="1" customWidth="1"/>
    <col min="2" max="2" width="10.42578125" style="71" customWidth="1"/>
    <col min="3" max="6" width="15.7109375" style="71" customWidth="1"/>
    <col min="7" max="7" width="8.42578125" style="71" customWidth="1"/>
    <col min="8" max="8" width="9" style="71" customWidth="1"/>
    <col min="9" max="9" width="11.7109375" style="71" bestFit="1" customWidth="1"/>
    <col min="10" max="10" width="29.7109375" style="71" customWidth="1"/>
    <col min="11" max="11" width="50.7109375" style="71" customWidth="1"/>
    <col min="12" max="13" width="27.42578125" style="71" customWidth="1"/>
    <col min="14" max="14" width="9.140625" style="71"/>
    <col min="15" max="18" width="0" style="71" hidden="1" customWidth="1" outlineLevel="1"/>
    <col min="19" max="19" width="9.140625" style="71" collapsed="1"/>
    <col min="20" max="16384" width="9.140625" style="71"/>
  </cols>
  <sheetData>
    <row r="1" spans="1:25" ht="36.75" customHeight="1" x14ac:dyDescent="0.2">
      <c r="A1" s="64" t="s">
        <v>8</v>
      </c>
      <c r="B1" s="65" t="s">
        <v>9</v>
      </c>
      <c r="C1" s="66"/>
      <c r="D1" s="66"/>
      <c r="E1" s="67"/>
      <c r="F1" s="68"/>
      <c r="G1" s="68"/>
      <c r="H1" s="68"/>
      <c r="I1" s="68"/>
      <c r="J1" s="68"/>
      <c r="K1" s="69"/>
      <c r="L1" s="69"/>
      <c r="M1" s="70"/>
    </row>
    <row r="2" spans="1:25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25" ht="36.75" customHeight="1" x14ac:dyDescent="0.2">
      <c r="A3" s="75" t="s">
        <v>10</v>
      </c>
      <c r="B3" s="65" t="s">
        <v>147</v>
      </c>
      <c r="C3" s="66"/>
      <c r="D3" s="66"/>
      <c r="E3" s="67"/>
      <c r="F3" s="76"/>
      <c r="G3" s="76"/>
      <c r="H3" s="76"/>
      <c r="I3" s="76"/>
      <c r="J3" s="76"/>
      <c r="K3" s="73"/>
      <c r="L3" s="73"/>
      <c r="M3" s="74"/>
    </row>
    <row r="4" spans="1:25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25" ht="36" customHeight="1" x14ac:dyDescent="0.2">
      <c r="A5" s="77" t="s">
        <v>11</v>
      </c>
      <c r="B5" s="78" t="s">
        <v>12</v>
      </c>
      <c r="C5" s="79">
        <v>44024</v>
      </c>
      <c r="D5" s="78" t="s">
        <v>13</v>
      </c>
      <c r="E5" s="79">
        <v>44054</v>
      </c>
      <c r="F5" s="132"/>
      <c r="G5" s="82"/>
      <c r="H5" s="83"/>
      <c r="I5" s="83"/>
      <c r="J5" s="83"/>
      <c r="K5" s="73"/>
      <c r="L5" s="73"/>
      <c r="M5" s="74"/>
    </row>
    <row r="6" spans="1:25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25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1:25" x14ac:dyDescent="0.2">
      <c r="A8" s="84" t="s">
        <v>14</v>
      </c>
      <c r="B8" s="85" t="s">
        <v>15</v>
      </c>
      <c r="C8" s="85" t="s">
        <v>16</v>
      </c>
      <c r="D8" s="85" t="s">
        <v>15</v>
      </c>
      <c r="E8" s="85" t="s">
        <v>17</v>
      </c>
      <c r="F8" s="85" t="s">
        <v>18</v>
      </c>
      <c r="G8" s="86" t="s">
        <v>19</v>
      </c>
      <c r="H8" s="87"/>
      <c r="I8" s="87"/>
      <c r="J8" s="85" t="s">
        <v>20</v>
      </c>
      <c r="K8" s="85" t="s">
        <v>21</v>
      </c>
      <c r="L8" s="89" t="s">
        <v>22</v>
      </c>
      <c r="M8" s="89" t="s">
        <v>23</v>
      </c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5" x14ac:dyDescent="0.2">
      <c r="A9" s="91" t="s">
        <v>24</v>
      </c>
      <c r="B9" s="92" t="s">
        <v>25</v>
      </c>
      <c r="C9" s="92" t="s">
        <v>26</v>
      </c>
      <c r="D9" s="92" t="s">
        <v>26</v>
      </c>
      <c r="E9" s="92" t="s">
        <v>27</v>
      </c>
      <c r="F9" s="92" t="s">
        <v>26</v>
      </c>
      <c r="G9" s="93"/>
      <c r="H9" s="94"/>
      <c r="I9" s="94"/>
      <c r="J9" s="92" t="s">
        <v>28</v>
      </c>
      <c r="K9" s="92" t="s">
        <v>29</v>
      </c>
      <c r="L9" s="96"/>
      <c r="M9" s="97" t="s">
        <v>30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x14ac:dyDescent="0.2">
      <c r="A10" s="98" t="s">
        <v>31</v>
      </c>
      <c r="B10" s="99" t="s">
        <v>32</v>
      </c>
      <c r="C10" s="99" t="s">
        <v>33</v>
      </c>
      <c r="D10" s="99" t="s">
        <v>33</v>
      </c>
      <c r="E10" s="99" t="s">
        <v>33</v>
      </c>
      <c r="F10" s="99" t="s">
        <v>33</v>
      </c>
      <c r="G10" s="100" t="s">
        <v>34</v>
      </c>
      <c r="H10" s="100" t="s">
        <v>35</v>
      </c>
      <c r="I10" s="139" t="s">
        <v>36</v>
      </c>
      <c r="J10" s="101" t="s">
        <v>37</v>
      </c>
      <c r="K10" s="102"/>
      <c r="L10" s="103"/>
      <c r="M10" s="104"/>
    </row>
    <row r="11" spans="1:25" ht="0.75" customHeight="1" x14ac:dyDescent="0.2">
      <c r="A11" s="105"/>
      <c r="B11" s="99"/>
      <c r="C11" s="99"/>
      <c r="D11" s="99"/>
      <c r="E11" s="99"/>
      <c r="F11" s="99"/>
      <c r="G11" s="140"/>
      <c r="H11" s="140"/>
      <c r="I11" s="140"/>
      <c r="J11" s="100"/>
      <c r="K11" s="102"/>
      <c r="L11" s="103"/>
      <c r="M11" s="103"/>
    </row>
    <row r="12" spans="1:25" ht="20.100000000000001" customHeight="1" x14ac:dyDescent="0.25">
      <c r="A12" s="115">
        <v>44051</v>
      </c>
      <c r="B12" s="107" t="s">
        <v>38</v>
      </c>
      <c r="C12" s="108">
        <v>9.99</v>
      </c>
      <c r="D12" s="109"/>
      <c r="E12" s="141"/>
      <c r="F12" s="142">
        <v>9.99</v>
      </c>
      <c r="G12" s="143">
        <v>110</v>
      </c>
      <c r="H12" s="111">
        <v>4400</v>
      </c>
      <c r="I12" s="144" t="s">
        <v>63</v>
      </c>
      <c r="J12" s="145" t="s">
        <v>4</v>
      </c>
      <c r="K12" s="2" t="s">
        <v>64</v>
      </c>
      <c r="L12" s="2" t="s">
        <v>65</v>
      </c>
      <c r="M12" s="2" t="s">
        <v>66</v>
      </c>
      <c r="O12" s="71" t="b">
        <f>OR(G12&lt;100,LEN(G12)=2)</f>
        <v>0</v>
      </c>
      <c r="P12" s="71" t="b">
        <f>OR(H12&lt;1000,LEN(H12)=3)</f>
        <v>0</v>
      </c>
    </row>
    <row r="13" spans="1:25" ht="20.100000000000001" customHeight="1" thickBot="1" x14ac:dyDescent="0.25">
      <c r="A13" s="117" t="s">
        <v>41</v>
      </c>
      <c r="B13" s="118"/>
      <c r="C13" s="119">
        <f>SUM(C12:C12)</f>
        <v>9.99</v>
      </c>
      <c r="D13" s="119">
        <f>SUM(D12:D12)</f>
        <v>0</v>
      </c>
      <c r="E13" s="119"/>
      <c r="F13" s="146">
        <f>SUM(F12:F12)</f>
        <v>9.99</v>
      </c>
      <c r="G13" s="147"/>
      <c r="H13" s="121"/>
      <c r="I13" s="148"/>
      <c r="J13" s="149"/>
      <c r="K13" s="123"/>
      <c r="L13" s="124"/>
      <c r="M13" s="125"/>
    </row>
    <row r="15" spans="1:25" x14ac:dyDescent="0.2">
      <c r="B15" s="86" t="s">
        <v>42</v>
      </c>
      <c r="C15" s="88"/>
    </row>
    <row r="16" spans="1:25" x14ac:dyDescent="0.2">
      <c r="B16" s="126" t="s">
        <v>43</v>
      </c>
      <c r="C16" s="127" t="s">
        <v>44</v>
      </c>
    </row>
    <row r="17" spans="2:3" x14ac:dyDescent="0.2">
      <c r="B17" s="126" t="s">
        <v>38</v>
      </c>
      <c r="C17" s="127" t="s">
        <v>45</v>
      </c>
    </row>
    <row r="18" spans="2:3" x14ac:dyDescent="0.2">
      <c r="B18" s="126" t="s">
        <v>39</v>
      </c>
      <c r="C18" s="127" t="s">
        <v>46</v>
      </c>
    </row>
    <row r="19" spans="2:3" x14ac:dyDescent="0.2">
      <c r="B19" s="103" t="s">
        <v>47</v>
      </c>
      <c r="C19" s="130" t="s">
        <v>48</v>
      </c>
    </row>
  </sheetData>
  <autoFilter ref="G1:G19"/>
  <mergeCells count="6">
    <mergeCell ref="B1:E1"/>
    <mergeCell ref="B3:E3"/>
    <mergeCell ref="G8:I8"/>
    <mergeCell ref="G9:I9"/>
    <mergeCell ref="A13:B13"/>
    <mergeCell ref="B15:C15"/>
  </mergeCells>
  <conditionalFormatting sqref="E5 C5 B1:E1 B3:E3 C12">
    <cfRule type="expression" dxfId="98" priority="3" stopIfTrue="1">
      <formula>ISBLANK(B1)</formula>
    </cfRule>
  </conditionalFormatting>
  <conditionalFormatting sqref="K12:M12">
    <cfRule type="expression" dxfId="97" priority="4" stopIfTrue="1">
      <formula>AND(NOT(ISBLANK($C12)),ISBLANK(K12))</formula>
    </cfRule>
  </conditionalFormatting>
  <conditionalFormatting sqref="B12">
    <cfRule type="expression" dxfId="96" priority="5" stopIfTrue="1">
      <formula>AND(NOT(ISBLANK(C12)),ISBLANK(B12))</formula>
    </cfRule>
  </conditionalFormatting>
  <conditionalFormatting sqref="A12">
    <cfRule type="expression" dxfId="95" priority="6" stopIfTrue="1">
      <formula>AND(NOT(ISBLANK(C12)),ISBLANK(A12))</formula>
    </cfRule>
  </conditionalFormatting>
  <conditionalFormatting sqref="J12">
    <cfRule type="expression" priority="1" stopIfTrue="1">
      <formula>AND(SUM($O12:$S12)&gt;0,NOT(ISBLANK(J12)))</formula>
    </cfRule>
    <cfRule type="expression" dxfId="94" priority="2" stopIfTrue="1">
      <formula>SUM($O12:$S12)&gt;0</formula>
    </cfRule>
  </conditionalFormatting>
  <conditionalFormatting sqref="E12">
    <cfRule type="expression" dxfId="93" priority="8" stopIfTrue="1">
      <formula>AND(NOT(ISBLANK(#REF!)),ISBLANK(E12),#REF!="S")</formula>
    </cfRule>
  </conditionalFormatting>
  <dataValidations count="4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38"/>
  <sheetViews>
    <sheetView zoomScale="80" zoomScaleNormal="80" workbookViewId="0">
      <selection activeCell="E24" sqref="E24"/>
    </sheetView>
  </sheetViews>
  <sheetFormatPr defaultColWidth="9.140625" defaultRowHeight="12.75" outlineLevelCol="1" x14ac:dyDescent="0.2"/>
  <cols>
    <col min="1" max="1" width="11.85546875" style="71" bestFit="1" customWidth="1"/>
    <col min="2" max="2" width="10.42578125" style="71" customWidth="1"/>
    <col min="3" max="6" width="15.7109375" style="71" customWidth="1"/>
    <col min="7" max="7" width="8.42578125" style="71" customWidth="1"/>
    <col min="8" max="8" width="9" style="71" customWidth="1"/>
    <col min="9" max="9" width="11.7109375" style="71" bestFit="1" customWidth="1"/>
    <col min="10" max="10" width="3" style="71" customWidth="1"/>
    <col min="11" max="11" width="29.7109375" style="71" customWidth="1"/>
    <col min="12" max="12" width="50.7109375" style="71" customWidth="1"/>
    <col min="13" max="14" width="27.42578125" style="71" customWidth="1"/>
    <col min="15" max="15" width="9.140625" style="71"/>
    <col min="16" max="19" width="9.140625" style="71" hidden="1" customWidth="1" outlineLevel="1"/>
    <col min="20" max="20" width="9.140625" style="71" collapsed="1"/>
    <col min="21" max="16384" width="9.140625" style="71"/>
  </cols>
  <sheetData>
    <row r="1" spans="1:26" ht="36.75" customHeight="1" x14ac:dyDescent="0.2">
      <c r="A1" s="64" t="s">
        <v>8</v>
      </c>
      <c r="B1" s="65" t="s">
        <v>67</v>
      </c>
      <c r="C1" s="66"/>
      <c r="D1" s="66"/>
      <c r="E1" s="67"/>
      <c r="F1" s="68"/>
      <c r="G1" s="68"/>
      <c r="H1" s="68"/>
      <c r="I1" s="68"/>
      <c r="J1" s="68"/>
      <c r="K1" s="68"/>
      <c r="L1" s="69"/>
      <c r="M1" s="69"/>
      <c r="N1" s="70"/>
    </row>
    <row r="2" spans="1:26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26" ht="36.75" customHeight="1" x14ac:dyDescent="0.2">
      <c r="A3" s="75" t="s">
        <v>10</v>
      </c>
      <c r="B3" s="65" t="s">
        <v>146</v>
      </c>
      <c r="C3" s="66"/>
      <c r="D3" s="66"/>
      <c r="E3" s="67"/>
      <c r="F3" s="76"/>
      <c r="G3" s="76"/>
      <c r="H3" s="76"/>
      <c r="I3" s="76"/>
      <c r="J3" s="76"/>
      <c r="K3" s="76"/>
      <c r="L3" s="73"/>
      <c r="M3" s="73"/>
      <c r="N3" s="74"/>
    </row>
    <row r="4" spans="1:26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26" ht="36" customHeight="1" x14ac:dyDescent="0.2">
      <c r="A5" s="77" t="s">
        <v>11</v>
      </c>
      <c r="B5" s="78" t="s">
        <v>12</v>
      </c>
      <c r="C5" s="79">
        <v>44024</v>
      </c>
      <c r="D5" s="78" t="s">
        <v>13</v>
      </c>
      <c r="E5" s="79">
        <v>44053</v>
      </c>
      <c r="F5" s="132"/>
      <c r="G5" s="82"/>
      <c r="H5" s="83"/>
      <c r="I5" s="83"/>
      <c r="J5" s="83"/>
      <c r="K5" s="83"/>
      <c r="L5" s="73"/>
      <c r="M5" s="73"/>
      <c r="N5" s="74"/>
    </row>
    <row r="6" spans="1:26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26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26" x14ac:dyDescent="0.2">
      <c r="A8" s="84" t="s">
        <v>14</v>
      </c>
      <c r="B8" s="85" t="s">
        <v>15</v>
      </c>
      <c r="C8" s="85" t="s">
        <v>16</v>
      </c>
      <c r="D8" s="85" t="s">
        <v>15</v>
      </c>
      <c r="E8" s="85" t="s">
        <v>17</v>
      </c>
      <c r="F8" s="85" t="s">
        <v>18</v>
      </c>
      <c r="G8" s="86" t="s">
        <v>19</v>
      </c>
      <c r="H8" s="87"/>
      <c r="I8" s="87"/>
      <c r="J8" s="88"/>
      <c r="K8" s="84" t="s">
        <v>20</v>
      </c>
      <c r="L8" s="85" t="s">
        <v>21</v>
      </c>
      <c r="M8" s="89" t="s">
        <v>22</v>
      </c>
      <c r="N8" s="89" t="s">
        <v>23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x14ac:dyDescent="0.2">
      <c r="A9" s="91" t="s">
        <v>24</v>
      </c>
      <c r="B9" s="92" t="s">
        <v>25</v>
      </c>
      <c r="C9" s="92" t="s">
        <v>26</v>
      </c>
      <c r="D9" s="92" t="s">
        <v>26</v>
      </c>
      <c r="E9" s="92" t="s">
        <v>27</v>
      </c>
      <c r="F9" s="92" t="s">
        <v>26</v>
      </c>
      <c r="G9" s="93"/>
      <c r="H9" s="94"/>
      <c r="I9" s="94"/>
      <c r="J9" s="95"/>
      <c r="K9" s="91" t="s">
        <v>28</v>
      </c>
      <c r="L9" s="92" t="s">
        <v>29</v>
      </c>
      <c r="M9" s="96"/>
      <c r="N9" s="97" t="s">
        <v>30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x14ac:dyDescent="0.2">
      <c r="A10" s="98" t="s">
        <v>31</v>
      </c>
      <c r="B10" s="99" t="s">
        <v>32</v>
      </c>
      <c r="C10" s="99" t="s">
        <v>33</v>
      </c>
      <c r="D10" s="99" t="s">
        <v>33</v>
      </c>
      <c r="E10" s="99" t="s">
        <v>33</v>
      </c>
      <c r="F10" s="99" t="s">
        <v>33</v>
      </c>
      <c r="G10" s="100" t="s">
        <v>34</v>
      </c>
      <c r="H10" s="100" t="s">
        <v>35</v>
      </c>
      <c r="I10" s="100" t="s">
        <v>36</v>
      </c>
      <c r="J10" s="100"/>
      <c r="K10" s="101" t="s">
        <v>37</v>
      </c>
      <c r="L10" s="102"/>
      <c r="M10" s="103"/>
      <c r="N10" s="104"/>
    </row>
    <row r="11" spans="1:26" ht="0.75" customHeight="1" x14ac:dyDescent="0.2">
      <c r="A11" s="105"/>
      <c r="B11" s="99"/>
      <c r="C11" s="99"/>
      <c r="D11" s="99"/>
      <c r="E11" s="99"/>
      <c r="F11" s="99"/>
      <c r="G11" s="100"/>
      <c r="H11" s="100"/>
      <c r="I11" s="100"/>
      <c r="J11" s="100"/>
      <c r="K11" s="100"/>
      <c r="L11" s="102"/>
      <c r="M11" s="103"/>
      <c r="N11" s="103"/>
    </row>
    <row r="12" spans="1:26" ht="15.75" x14ac:dyDescent="0.25">
      <c r="A12" s="115">
        <v>44029</v>
      </c>
      <c r="B12" s="154" t="s">
        <v>39</v>
      </c>
      <c r="C12" s="108">
        <v>17.989999999999998</v>
      </c>
      <c r="D12" s="109">
        <v>3</v>
      </c>
      <c r="E12" s="108"/>
      <c r="F12" s="110">
        <f>C12-D12</f>
        <v>14.989999999999998</v>
      </c>
      <c r="G12" s="111">
        <v>110</v>
      </c>
      <c r="H12" s="111">
        <v>2001</v>
      </c>
      <c r="I12" s="112"/>
      <c r="J12" s="186" t="s">
        <v>39</v>
      </c>
      <c r="K12" s="186" t="s">
        <v>4</v>
      </c>
      <c r="L12" s="187" t="s">
        <v>132</v>
      </c>
      <c r="M12" s="187" t="s">
        <v>50</v>
      </c>
      <c r="N12" s="188" t="s">
        <v>133</v>
      </c>
    </row>
    <row r="13" spans="1:26" ht="33" customHeight="1" x14ac:dyDescent="0.25">
      <c r="A13" s="115">
        <v>44042</v>
      </c>
      <c r="B13" s="154" t="s">
        <v>39</v>
      </c>
      <c r="C13" s="108">
        <v>15.98</v>
      </c>
      <c r="D13" s="109">
        <v>2.66</v>
      </c>
      <c r="E13" s="108"/>
      <c r="F13" s="110">
        <f t="shared" ref="F13:F18" si="0">C13-D13</f>
        <v>13.32</v>
      </c>
      <c r="G13" s="111">
        <v>110</v>
      </c>
      <c r="H13" s="111">
        <v>4001</v>
      </c>
      <c r="I13" s="112"/>
      <c r="J13" s="186" t="s">
        <v>39</v>
      </c>
      <c r="K13" s="186" t="s">
        <v>4</v>
      </c>
      <c r="L13" s="187" t="s">
        <v>134</v>
      </c>
      <c r="M13" s="187" t="s">
        <v>73</v>
      </c>
      <c r="N13" s="188" t="s">
        <v>135</v>
      </c>
      <c r="P13" s="71" t="b">
        <f t="shared" ref="P13:P14" si="1">OR(G13&lt;100,LEN(G13)=2)</f>
        <v>0</v>
      </c>
      <c r="Q13" s="71" t="b">
        <f t="shared" ref="Q13:Q14" si="2">OR(H13&lt;1000,LEN(H13)=3)</f>
        <v>0</v>
      </c>
      <c r="R13" s="71" t="b">
        <f t="shared" ref="R13:R14" si="3">IF(I13&lt;1000,TRUE)</f>
        <v>1</v>
      </c>
      <c r="S13" s="71" t="e">
        <f>OR(#REF!&lt;100000,LEN(#REF!)=5)</f>
        <v>#REF!</v>
      </c>
      <c r="T13" s="189"/>
    </row>
    <row r="14" spans="1:26" ht="20.100000000000001" customHeight="1" x14ac:dyDescent="0.25">
      <c r="A14" s="115">
        <v>44047</v>
      </c>
      <c r="B14" s="107" t="s">
        <v>39</v>
      </c>
      <c r="C14" s="108">
        <v>66</v>
      </c>
      <c r="D14" s="109">
        <v>11</v>
      </c>
      <c r="E14" s="108"/>
      <c r="F14" s="110">
        <f t="shared" si="0"/>
        <v>55</v>
      </c>
      <c r="G14" s="111">
        <v>110</v>
      </c>
      <c r="H14" s="111">
        <v>4001</v>
      </c>
      <c r="I14" s="111"/>
      <c r="J14" s="186" t="s">
        <v>39</v>
      </c>
      <c r="K14" s="186" t="s">
        <v>4</v>
      </c>
      <c r="L14" s="187" t="s">
        <v>136</v>
      </c>
      <c r="M14" s="187" t="s">
        <v>137</v>
      </c>
      <c r="N14" s="188" t="s">
        <v>133</v>
      </c>
      <c r="P14" s="71" t="b">
        <f t="shared" si="1"/>
        <v>0</v>
      </c>
      <c r="Q14" s="71" t="b">
        <f t="shared" si="2"/>
        <v>0</v>
      </c>
      <c r="R14" s="71" t="b">
        <f t="shared" si="3"/>
        <v>1</v>
      </c>
      <c r="S14" s="71" t="e">
        <f>OR(#REF!&lt;100000,LEN(#REF!)=5)</f>
        <v>#REF!</v>
      </c>
    </row>
    <row r="15" spans="1:26" ht="20.100000000000001" customHeight="1" x14ac:dyDescent="0.25">
      <c r="A15" s="115">
        <v>44047</v>
      </c>
      <c r="B15" s="107" t="s">
        <v>39</v>
      </c>
      <c r="C15" s="108">
        <v>118.79</v>
      </c>
      <c r="D15" s="109">
        <v>19.8</v>
      </c>
      <c r="E15" s="108"/>
      <c r="F15" s="110">
        <f t="shared" si="0"/>
        <v>98.990000000000009</v>
      </c>
      <c r="G15" s="111">
        <v>110</v>
      </c>
      <c r="H15" s="111">
        <v>4001</v>
      </c>
      <c r="I15" s="111"/>
      <c r="J15" s="186" t="s">
        <v>39</v>
      </c>
      <c r="K15" s="186" t="s">
        <v>4</v>
      </c>
      <c r="L15" s="187" t="s">
        <v>138</v>
      </c>
      <c r="M15" s="187" t="s">
        <v>139</v>
      </c>
      <c r="N15" s="188" t="s">
        <v>72</v>
      </c>
    </row>
    <row r="16" spans="1:26" ht="20.100000000000001" customHeight="1" x14ac:dyDescent="0.25">
      <c r="A16" s="115">
        <v>44047</v>
      </c>
      <c r="B16" s="107" t="s">
        <v>47</v>
      </c>
      <c r="C16" s="108">
        <v>1.99</v>
      </c>
      <c r="D16" s="109"/>
      <c r="E16" s="108"/>
      <c r="F16" s="110">
        <f t="shared" si="0"/>
        <v>1.99</v>
      </c>
      <c r="G16" s="111">
        <v>110</v>
      </c>
      <c r="H16" s="111">
        <v>4001</v>
      </c>
      <c r="I16" s="111"/>
      <c r="J16" s="186" t="s">
        <v>39</v>
      </c>
      <c r="K16" s="186" t="s">
        <v>4</v>
      </c>
      <c r="L16" s="187" t="s">
        <v>140</v>
      </c>
      <c r="M16" s="187" t="s">
        <v>141</v>
      </c>
      <c r="N16" s="187" t="s">
        <v>133</v>
      </c>
    </row>
    <row r="17" spans="1:14" ht="20.100000000000001" customHeight="1" x14ac:dyDescent="0.25">
      <c r="A17" s="115">
        <v>44050</v>
      </c>
      <c r="B17" s="107" t="s">
        <v>39</v>
      </c>
      <c r="C17" s="108">
        <v>26.04</v>
      </c>
      <c r="D17" s="109">
        <v>4.34</v>
      </c>
      <c r="E17" s="108"/>
      <c r="F17" s="110">
        <f t="shared" si="0"/>
        <v>21.7</v>
      </c>
      <c r="G17" s="111">
        <v>110</v>
      </c>
      <c r="H17" s="111">
        <v>2001</v>
      </c>
      <c r="I17" s="111"/>
      <c r="J17" s="186" t="s">
        <v>39</v>
      </c>
      <c r="K17" s="186" t="s">
        <v>4</v>
      </c>
      <c r="L17" s="187" t="s">
        <v>142</v>
      </c>
      <c r="M17" s="187" t="s">
        <v>143</v>
      </c>
      <c r="N17" s="187" t="s">
        <v>72</v>
      </c>
    </row>
    <row r="18" spans="1:14" ht="20.100000000000001" customHeight="1" x14ac:dyDescent="0.25">
      <c r="A18" s="115">
        <v>44053</v>
      </c>
      <c r="B18" s="107" t="s">
        <v>39</v>
      </c>
      <c r="C18" s="108">
        <v>25.55</v>
      </c>
      <c r="D18" s="109">
        <v>4.25</v>
      </c>
      <c r="E18" s="108"/>
      <c r="F18" s="110">
        <f t="shared" si="0"/>
        <v>21.3</v>
      </c>
      <c r="G18" s="111">
        <v>110</v>
      </c>
      <c r="H18" s="111">
        <v>2001</v>
      </c>
      <c r="I18" s="111"/>
      <c r="J18" s="186" t="s">
        <v>39</v>
      </c>
      <c r="K18" s="186" t="s">
        <v>4</v>
      </c>
      <c r="L18" s="187" t="s">
        <v>144</v>
      </c>
      <c r="M18" s="187" t="s">
        <v>73</v>
      </c>
      <c r="N18" s="187" t="s">
        <v>145</v>
      </c>
    </row>
    <row r="19" spans="1:14" ht="20.100000000000001" customHeight="1" thickBot="1" x14ac:dyDescent="0.25">
      <c r="A19" s="117" t="s">
        <v>41</v>
      </c>
      <c r="B19" s="118"/>
      <c r="C19" s="119">
        <f>SUM(C12:C18)</f>
        <v>272.33999999999997</v>
      </c>
      <c r="D19" s="119">
        <f>SUM(D12:D18)</f>
        <v>45.05</v>
      </c>
      <c r="E19" s="119"/>
      <c r="F19" s="119">
        <f>SUM(F12:F18)</f>
        <v>227.29000000000002</v>
      </c>
      <c r="G19" s="121"/>
      <c r="H19" s="121"/>
      <c r="I19" s="121"/>
      <c r="J19" s="122"/>
      <c r="K19" s="122"/>
      <c r="L19" s="123"/>
      <c r="M19" s="124"/>
      <c r="N19" s="125"/>
    </row>
    <row r="21" spans="1:14" x14ac:dyDescent="0.2">
      <c r="B21" s="86" t="s">
        <v>42</v>
      </c>
      <c r="C21" s="88"/>
    </row>
    <row r="22" spans="1:14" x14ac:dyDescent="0.2">
      <c r="B22" s="126" t="s">
        <v>43</v>
      </c>
      <c r="C22" s="127" t="s">
        <v>44</v>
      </c>
    </row>
    <row r="23" spans="1:14" x14ac:dyDescent="0.2">
      <c r="B23" s="126" t="s">
        <v>38</v>
      </c>
      <c r="C23" s="127" t="s">
        <v>45</v>
      </c>
    </row>
    <row r="24" spans="1:14" x14ac:dyDescent="0.2">
      <c r="B24" s="126" t="s">
        <v>39</v>
      </c>
      <c r="C24" s="127" t="s">
        <v>46</v>
      </c>
    </row>
    <row r="25" spans="1:14" x14ac:dyDescent="0.2">
      <c r="B25" s="103" t="s">
        <v>47</v>
      </c>
      <c r="C25" s="130" t="s">
        <v>48</v>
      </c>
    </row>
    <row r="1048538" spans="8:8" x14ac:dyDescent="0.2">
      <c r="H1048538" s="111"/>
    </row>
  </sheetData>
  <mergeCells count="6">
    <mergeCell ref="B1:E1"/>
    <mergeCell ref="B3:E3"/>
    <mergeCell ref="G8:J8"/>
    <mergeCell ref="G9:J9"/>
    <mergeCell ref="A19:B19"/>
    <mergeCell ref="B21:C21"/>
  </mergeCells>
  <conditionalFormatting sqref="J12:K18">
    <cfRule type="expression" priority="3" stopIfTrue="1">
      <formula>AND(SUM($P12:$T12)&gt;0,NOT(ISBLANK(J12)))</formula>
    </cfRule>
    <cfRule type="expression" dxfId="148" priority="4" stopIfTrue="1">
      <formula>SUM($P12:$T12)&gt;0</formula>
    </cfRule>
  </conditionalFormatting>
  <conditionalFormatting sqref="B1:E1 B3:E3 E5 C12:C18">
    <cfRule type="expression" dxfId="147" priority="5" stopIfTrue="1">
      <formula>ISBLANK(B1)</formula>
    </cfRule>
  </conditionalFormatting>
  <conditionalFormatting sqref="L12:N18">
    <cfRule type="expression" dxfId="146" priority="6" stopIfTrue="1">
      <formula>AND(NOT(ISBLANK($C12)),ISBLANK(L12))</formula>
    </cfRule>
  </conditionalFormatting>
  <conditionalFormatting sqref="B12:B18">
    <cfRule type="expression" dxfId="145" priority="7" stopIfTrue="1">
      <formula>AND(NOT(ISBLANK(C12)),ISBLANK(B12))</formula>
    </cfRule>
  </conditionalFormatting>
  <conditionalFormatting sqref="A12:A18">
    <cfRule type="expression" dxfId="144" priority="8" stopIfTrue="1">
      <formula>AND(NOT(ISBLANK(C12)),ISBLANK(A12))</formula>
    </cfRule>
  </conditionalFormatting>
  <conditionalFormatting sqref="E13:E18">
    <cfRule type="expression" dxfId="143" priority="9" stopIfTrue="1">
      <formula>AND(NOT(ISBLANK(C13)),ISBLANK(E13),B13="S")</formula>
    </cfRule>
  </conditionalFormatting>
  <conditionalFormatting sqref="E12">
    <cfRule type="expression" dxfId="142" priority="2" stopIfTrue="1">
      <formula>AND(NOT(ISBLANK(C12)),ISBLANK(E12),B12="S")</formula>
    </cfRule>
  </conditionalFormatting>
  <conditionalFormatting sqref="C5">
    <cfRule type="expression" dxfId="141" priority="1" stopIfTrue="1">
      <formula>ISBLANK(C5)</formula>
    </cfRule>
  </conditionalFormatting>
  <dataValidations count="3">
    <dataValidation type="list" allowBlank="1" showInputMessage="1" showErrorMessage="1" sqref="B12:B18">
      <formula1>$B$22:$B$25</formula1>
    </dataValidation>
    <dataValidation type="date" allowBlank="1" showInputMessage="1" showErrorMessage="1" sqref="E5 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90" workbookViewId="0">
      <selection activeCell="A12" sqref="A12"/>
    </sheetView>
  </sheetViews>
  <sheetFormatPr defaultColWidth="9.140625" defaultRowHeight="12.75" outlineLevelCol="1" x14ac:dyDescent="0.2"/>
  <cols>
    <col min="1" max="1" width="11.85546875" style="71" bestFit="1" customWidth="1"/>
    <col min="2" max="2" width="10.42578125" style="71" customWidth="1"/>
    <col min="3" max="6" width="15.7109375" style="71" customWidth="1"/>
    <col min="7" max="7" width="8.42578125" style="71" customWidth="1"/>
    <col min="8" max="8" width="9" style="71" customWidth="1"/>
    <col min="9" max="9" width="11.7109375" style="71" bestFit="1" customWidth="1"/>
    <col min="10" max="10" width="3" style="71" customWidth="1"/>
    <col min="11" max="11" width="29.7109375" style="71" customWidth="1"/>
    <col min="12" max="12" width="50.7109375" style="71" customWidth="1"/>
    <col min="13" max="14" width="27.42578125" style="71" customWidth="1"/>
    <col min="15" max="15" width="9.140625" style="71"/>
    <col min="16" max="19" width="0" style="71" hidden="1" customWidth="1" outlineLevel="1"/>
    <col min="20" max="20" width="9.140625" style="71" collapsed="1"/>
    <col min="21" max="16384" width="9.140625" style="71"/>
  </cols>
  <sheetData>
    <row r="1" spans="1:26" ht="36.75" customHeight="1" x14ac:dyDescent="0.2">
      <c r="A1" s="64" t="s">
        <v>8</v>
      </c>
      <c r="B1" s="65" t="s">
        <v>9</v>
      </c>
      <c r="C1" s="66"/>
      <c r="D1" s="66"/>
      <c r="E1" s="67"/>
      <c r="F1" s="68"/>
      <c r="G1" s="68"/>
      <c r="H1" s="68"/>
      <c r="I1" s="68"/>
      <c r="J1" s="68"/>
      <c r="K1" s="68"/>
      <c r="L1" s="69"/>
      <c r="M1" s="69"/>
      <c r="N1" s="70"/>
    </row>
    <row r="2" spans="1:26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26" ht="36.75" customHeight="1" x14ac:dyDescent="0.2">
      <c r="A3" s="75" t="s">
        <v>10</v>
      </c>
      <c r="B3" s="65" t="s">
        <v>6</v>
      </c>
      <c r="C3" s="66"/>
      <c r="D3" s="66"/>
      <c r="E3" s="67"/>
      <c r="F3" s="76"/>
      <c r="G3" s="76"/>
      <c r="H3" s="76"/>
      <c r="I3" s="76"/>
      <c r="J3" s="76"/>
      <c r="K3" s="76"/>
      <c r="L3" s="73"/>
      <c r="M3" s="73"/>
      <c r="N3" s="74"/>
    </row>
    <row r="4" spans="1:26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26" ht="36" customHeight="1" x14ac:dyDescent="0.2">
      <c r="A5" s="77" t="s">
        <v>11</v>
      </c>
      <c r="B5" s="78" t="s">
        <v>12</v>
      </c>
      <c r="C5" s="79">
        <v>44023</v>
      </c>
      <c r="D5" s="78" t="s">
        <v>13</v>
      </c>
      <c r="E5" s="79">
        <v>44054</v>
      </c>
      <c r="F5" s="132"/>
      <c r="G5" s="82"/>
      <c r="H5" s="83"/>
      <c r="I5" s="83"/>
      <c r="J5" s="83"/>
      <c r="K5" s="83"/>
      <c r="L5" s="73"/>
      <c r="M5" s="73"/>
      <c r="N5" s="74"/>
    </row>
    <row r="6" spans="1:26" x14ac:dyDescent="0.2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26" x14ac:dyDescent="0.2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26" x14ac:dyDescent="0.2">
      <c r="A8" s="84" t="s">
        <v>14</v>
      </c>
      <c r="B8" s="85" t="s">
        <v>15</v>
      </c>
      <c r="C8" s="85" t="s">
        <v>16</v>
      </c>
      <c r="D8" s="85" t="s">
        <v>15</v>
      </c>
      <c r="E8" s="85" t="s">
        <v>17</v>
      </c>
      <c r="F8" s="85" t="s">
        <v>18</v>
      </c>
      <c r="G8" s="86" t="s">
        <v>19</v>
      </c>
      <c r="H8" s="87"/>
      <c r="I8" s="87"/>
      <c r="J8" s="88"/>
      <c r="K8" s="84" t="s">
        <v>20</v>
      </c>
      <c r="L8" s="85" t="s">
        <v>21</v>
      </c>
      <c r="M8" s="89" t="s">
        <v>22</v>
      </c>
      <c r="N8" s="89" t="s">
        <v>23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x14ac:dyDescent="0.2">
      <c r="A9" s="91" t="s">
        <v>24</v>
      </c>
      <c r="B9" s="92" t="s">
        <v>25</v>
      </c>
      <c r="C9" s="92" t="s">
        <v>26</v>
      </c>
      <c r="D9" s="92" t="s">
        <v>26</v>
      </c>
      <c r="E9" s="92" t="s">
        <v>27</v>
      </c>
      <c r="F9" s="92" t="s">
        <v>26</v>
      </c>
      <c r="G9" s="93"/>
      <c r="H9" s="94"/>
      <c r="I9" s="94"/>
      <c r="J9" s="95"/>
      <c r="K9" s="91" t="s">
        <v>28</v>
      </c>
      <c r="L9" s="92" t="s">
        <v>29</v>
      </c>
      <c r="M9" s="96"/>
      <c r="N9" s="97" t="s">
        <v>30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x14ac:dyDescent="0.2">
      <c r="A10" s="98" t="s">
        <v>31</v>
      </c>
      <c r="B10" s="99" t="s">
        <v>32</v>
      </c>
      <c r="C10" s="99" t="s">
        <v>33</v>
      </c>
      <c r="D10" s="99" t="s">
        <v>33</v>
      </c>
      <c r="E10" s="99" t="s">
        <v>33</v>
      </c>
      <c r="F10" s="99" t="s">
        <v>33</v>
      </c>
      <c r="G10" s="150" t="s">
        <v>34</v>
      </c>
      <c r="H10" s="150" t="s">
        <v>35</v>
      </c>
      <c r="I10" s="150" t="s">
        <v>36</v>
      </c>
      <c r="J10" s="150"/>
      <c r="K10" s="101" t="s">
        <v>37</v>
      </c>
      <c r="L10" s="102"/>
      <c r="M10" s="103"/>
      <c r="N10" s="104"/>
    </row>
    <row r="11" spans="1:26" ht="0.75" customHeight="1" x14ac:dyDescent="0.2">
      <c r="A11" s="105"/>
      <c r="B11" s="99"/>
      <c r="C11" s="99"/>
      <c r="D11" s="99"/>
      <c r="E11" s="99"/>
      <c r="F11" s="99"/>
      <c r="G11" s="150"/>
      <c r="H11" s="150"/>
      <c r="I11" s="150"/>
      <c r="J11" s="150"/>
      <c r="K11" s="150"/>
      <c r="L11" s="102"/>
      <c r="M11" s="103"/>
      <c r="N11" s="103"/>
    </row>
    <row r="12" spans="1:26" ht="20.100000000000001" customHeight="1" x14ac:dyDescent="0.25">
      <c r="A12" s="106">
        <v>44023</v>
      </c>
      <c r="B12" s="107" t="s">
        <v>39</v>
      </c>
      <c r="C12" s="108">
        <v>65.98</v>
      </c>
      <c r="D12" s="109">
        <v>11</v>
      </c>
      <c r="E12" s="108"/>
      <c r="F12" s="110">
        <v>54.98</v>
      </c>
      <c r="G12" s="111"/>
      <c r="H12" s="111">
        <v>690</v>
      </c>
      <c r="I12" s="111">
        <v>4001</v>
      </c>
      <c r="J12" s="151" t="s">
        <v>39</v>
      </c>
      <c r="K12" s="151" t="s">
        <v>7</v>
      </c>
      <c r="L12" s="151" t="s">
        <v>59</v>
      </c>
      <c r="M12" s="153" t="s">
        <v>96</v>
      </c>
      <c r="N12" s="153" t="s">
        <v>60</v>
      </c>
      <c r="P12" s="71" t="b">
        <f t="shared" ref="P12:P13" si="0">OR(G12&lt;100,LEN(G12)=2)</f>
        <v>1</v>
      </c>
      <c r="Q12" s="71" t="b">
        <f t="shared" ref="Q12:Q13" si="1">OR(H12&lt;1000,LEN(H12)=3)</f>
        <v>1</v>
      </c>
      <c r="R12" s="71" t="b">
        <f t="shared" ref="R12:R13" si="2">IF(I12&lt;1000,TRUE)</f>
        <v>0</v>
      </c>
      <c r="S12" s="71" t="e">
        <f>OR(#REF!&lt;100000,LEN(#REF!)=5)</f>
        <v>#REF!</v>
      </c>
    </row>
    <row r="13" spans="1:26" ht="20.100000000000001" customHeight="1" thickBot="1" x14ac:dyDescent="0.3">
      <c r="A13" s="116"/>
      <c r="B13" s="107"/>
      <c r="C13" s="108"/>
      <c r="D13" s="137" t="str">
        <f t="shared" ref="D13" si="3">IF(B13="S",IF(ISBLANK(E13),ROUND(C13*0.2/1.2,2),E13),"")</f>
        <v/>
      </c>
      <c r="E13" s="108"/>
      <c r="F13" s="110" t="s">
        <v>40</v>
      </c>
      <c r="G13" s="111" t="s">
        <v>40</v>
      </c>
      <c r="H13" s="111" t="s">
        <v>40</v>
      </c>
      <c r="I13" s="111" t="s">
        <v>40</v>
      </c>
      <c r="J13" s="151" t="s">
        <v>39</v>
      </c>
      <c r="K13" s="151"/>
      <c r="L13" s="153"/>
      <c r="M13" s="153"/>
      <c r="N13" s="153"/>
      <c r="P13" s="71" t="b">
        <f t="shared" si="0"/>
        <v>0</v>
      </c>
      <c r="Q13" s="71" t="b">
        <f t="shared" si="1"/>
        <v>0</v>
      </c>
      <c r="R13" s="71" t="b">
        <f t="shared" si="2"/>
        <v>0</v>
      </c>
      <c r="S13" s="71" t="e">
        <f>OR(#REF!&lt;100000,LEN(#REF!)=5)</f>
        <v>#REF!</v>
      </c>
    </row>
    <row r="14" spans="1:26" ht="20.100000000000001" customHeight="1" thickBot="1" x14ac:dyDescent="0.25">
      <c r="A14" s="117" t="s">
        <v>41</v>
      </c>
      <c r="B14" s="118"/>
      <c r="C14" s="119">
        <f>SUM(C12:C13)</f>
        <v>65.98</v>
      </c>
      <c r="D14" s="119">
        <f>SUM(D12:D13)</f>
        <v>11</v>
      </c>
      <c r="E14" s="119"/>
      <c r="F14" s="119">
        <f>SUM(F12:F13)</f>
        <v>54.98</v>
      </c>
      <c r="G14" s="121"/>
      <c r="H14" s="121"/>
      <c r="I14" s="121"/>
      <c r="J14" s="122"/>
      <c r="K14" s="122"/>
      <c r="L14" s="123"/>
      <c r="M14" s="124"/>
      <c r="N14" s="125"/>
    </row>
    <row r="16" spans="1:26" x14ac:dyDescent="0.2">
      <c r="B16" s="86" t="s">
        <v>42</v>
      </c>
      <c r="C16" s="88"/>
    </row>
    <row r="17" spans="2:3" x14ac:dyDescent="0.2">
      <c r="B17" s="126" t="s">
        <v>43</v>
      </c>
      <c r="C17" s="127" t="s">
        <v>44</v>
      </c>
    </row>
    <row r="18" spans="2:3" x14ac:dyDescent="0.2">
      <c r="B18" s="126" t="s">
        <v>38</v>
      </c>
      <c r="C18" s="127" t="s">
        <v>45</v>
      </c>
    </row>
    <row r="19" spans="2:3" x14ac:dyDescent="0.2">
      <c r="B19" s="126" t="s">
        <v>39</v>
      </c>
      <c r="C19" s="127" t="s">
        <v>46</v>
      </c>
    </row>
    <row r="20" spans="2:3" x14ac:dyDescent="0.2">
      <c r="B20" s="103" t="s">
        <v>47</v>
      </c>
      <c r="C20" s="130" t="s">
        <v>48</v>
      </c>
    </row>
  </sheetData>
  <mergeCells count="6">
    <mergeCell ref="B1:E1"/>
    <mergeCell ref="B3:E3"/>
    <mergeCell ref="G8:J8"/>
    <mergeCell ref="G9:J9"/>
    <mergeCell ref="A14:B14"/>
    <mergeCell ref="B16:C16"/>
  </mergeCells>
  <conditionalFormatting sqref="J12:K13">
    <cfRule type="expression" priority="9" stopIfTrue="1">
      <formula>AND(SUM($P12:$T12)&gt;0,NOT(ISBLANK(J12)))</formula>
    </cfRule>
    <cfRule type="expression" dxfId="73" priority="10" stopIfTrue="1">
      <formula>SUM($P12:$T12)&gt;0</formula>
    </cfRule>
  </conditionalFormatting>
  <conditionalFormatting sqref="E5 C5 B1:E1 B3:E3 C12:C13">
    <cfRule type="expression" dxfId="72" priority="11" stopIfTrue="1">
      <formula>ISBLANK(B1)</formula>
    </cfRule>
  </conditionalFormatting>
  <conditionalFormatting sqref="M12:N12 L13:N13">
    <cfRule type="expression" dxfId="71" priority="12" stopIfTrue="1">
      <formula>AND(NOT(ISBLANK($C12)),ISBLANK(L12))</formula>
    </cfRule>
  </conditionalFormatting>
  <conditionalFormatting sqref="B12:B13">
    <cfRule type="expression" dxfId="70" priority="13" stopIfTrue="1">
      <formula>AND(NOT(ISBLANK(C12)),ISBLANK(B12))</formula>
    </cfRule>
  </conditionalFormatting>
  <conditionalFormatting sqref="A12:A13">
    <cfRule type="expression" dxfId="69" priority="14" stopIfTrue="1">
      <formula>AND(NOT(ISBLANK(C12)),ISBLANK(A12))</formula>
    </cfRule>
  </conditionalFormatting>
  <conditionalFormatting sqref="E12:E13">
    <cfRule type="expression" dxfId="68" priority="15" stopIfTrue="1">
      <formula>AND(NOT(ISBLANK(C12)),ISBLANK(E12),B12="S")</formula>
    </cfRule>
  </conditionalFormatting>
  <conditionalFormatting sqref="L12">
    <cfRule type="expression" priority="5" stopIfTrue="1">
      <formula>AND(SUM($P12:$T12)&gt;0,NOT(ISBLANK(L12)))</formula>
    </cfRule>
    <cfRule type="expression" dxfId="67" priority="6" stopIfTrue="1">
      <formula>SUM($P12:$T12)&gt;0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Civic Duties</vt:lpstr>
      <vt:lpstr>Community Services</vt:lpstr>
      <vt:lpstr>Corporate</vt:lpstr>
      <vt:lpstr>JWS</vt:lpstr>
      <vt:lpstr>JWS(2)</vt:lpstr>
      <vt:lpstr>Housing</vt:lpstr>
      <vt:lpstr>Museum</vt:lpstr>
      <vt:lpstr>Marketing</vt:lpstr>
      <vt:lpstr>Theatre</vt:lpstr>
      <vt:lpstr>Theatre(2)</vt:lpstr>
      <vt:lpstr>Theatre(3)</vt:lpstr>
      <vt:lpstr>Windle Valley</vt:lpstr>
    </vt:vector>
  </TitlesOfParts>
  <Company>Surrey Heath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Smith</dc:creator>
  <cp:lastModifiedBy>The Smiths</cp:lastModifiedBy>
  <dcterms:created xsi:type="dcterms:W3CDTF">2020-07-20T12:39:45Z</dcterms:created>
  <dcterms:modified xsi:type="dcterms:W3CDTF">2020-09-04T11:37:27Z</dcterms:modified>
</cp:coreProperties>
</file>