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xcel\Barclaycard &amp; Corporate Cards\2020-21\"/>
    </mc:Choice>
  </mc:AlternateContent>
  <bookViews>
    <workbookView xWindow="0" yWindow="0" windowWidth="28800" windowHeight="12645" activeTab="1"/>
  </bookViews>
  <sheets>
    <sheet name="Community Services" sheetId="10" r:id="rId1"/>
    <sheet name="Community services(2)" sheetId="12" r:id="rId2"/>
    <sheet name="Corporate" sheetId="9" r:id="rId3"/>
    <sheet name="JWS" sheetId="3" r:id="rId4"/>
    <sheet name="JWS(2)" sheetId="4" r:id="rId5"/>
    <sheet name="Marketing" sheetId="8" r:id="rId6"/>
    <sheet name="Museum" sheetId="6" r:id="rId7"/>
    <sheet name="Regulatory" sheetId="2" r:id="rId8"/>
    <sheet name="Theatre" sheetId="11" r:id="rId9"/>
    <sheet name="Theatre(2)" sheetId="7" r:id="rId10"/>
    <sheet name="Windle Valley" sheetId="5" r:id="rId11"/>
  </sheets>
  <definedNames>
    <definedName name="_xlnm._FilterDatabase" localSheetId="9" hidden="1">'Theatre(2)'!$G$1:$G$19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2" l="1"/>
  <c r="C14" i="12"/>
  <c r="S13" i="12"/>
  <c r="R13" i="12"/>
  <c r="Q13" i="12"/>
  <c r="P13" i="12"/>
  <c r="F13" i="12"/>
  <c r="F12" i="12"/>
  <c r="F14" i="12" s="1"/>
  <c r="D18" i="11" l="1"/>
  <c r="C18" i="11"/>
  <c r="F17" i="11"/>
  <c r="F16" i="11"/>
  <c r="F15" i="11"/>
  <c r="S14" i="11"/>
  <c r="R14" i="11"/>
  <c r="Q14" i="11"/>
  <c r="P14" i="11"/>
  <c r="F14" i="11"/>
  <c r="S13" i="11"/>
  <c r="R13" i="11"/>
  <c r="Q13" i="11"/>
  <c r="P13" i="11"/>
  <c r="F13" i="11"/>
  <c r="F12" i="11"/>
  <c r="F18" i="11" l="1"/>
  <c r="E16" i="10"/>
  <c r="C16" i="10"/>
  <c r="S15" i="10"/>
  <c r="R15" i="10"/>
  <c r="Q15" i="10"/>
  <c r="P15" i="10"/>
  <c r="D15" i="10"/>
  <c r="F15" i="10" s="1"/>
  <c r="D14" i="10"/>
  <c r="S13" i="10"/>
  <c r="R13" i="10"/>
  <c r="Q13" i="10"/>
  <c r="P13" i="10"/>
  <c r="S12" i="10"/>
  <c r="R12" i="10"/>
  <c r="Q12" i="10"/>
  <c r="P12" i="10"/>
  <c r="D16" i="10" l="1"/>
  <c r="F14" i="10"/>
  <c r="F16" i="10"/>
  <c r="F13" i="9" l="1"/>
  <c r="C13" i="9"/>
  <c r="S12" i="9"/>
  <c r="R12" i="9"/>
  <c r="Q12" i="9"/>
  <c r="P12" i="9"/>
  <c r="D13" i="9" l="1"/>
  <c r="F14" i="8"/>
  <c r="C14" i="8"/>
  <c r="D14" i="8"/>
  <c r="S13" i="8"/>
  <c r="R13" i="8"/>
  <c r="Q13" i="8"/>
  <c r="P13" i="8"/>
  <c r="S12" i="8"/>
  <c r="R12" i="8"/>
  <c r="Q12" i="8"/>
  <c r="P12" i="8"/>
  <c r="F13" i="7" l="1"/>
  <c r="D13" i="7"/>
  <c r="C13" i="7"/>
  <c r="P12" i="7"/>
  <c r="O12" i="7"/>
  <c r="F21" i="6" l="1"/>
  <c r="E21" i="6"/>
  <c r="D21" i="6"/>
  <c r="C21" i="6"/>
  <c r="S13" i="6"/>
  <c r="R13" i="6"/>
  <c r="Q13" i="6"/>
  <c r="P13" i="6"/>
  <c r="S12" i="6"/>
  <c r="R12" i="6"/>
  <c r="Q12" i="6"/>
  <c r="P12" i="6"/>
  <c r="F13" i="5" l="1"/>
  <c r="C13" i="5"/>
  <c r="D13" i="5"/>
  <c r="S12" i="5"/>
  <c r="R12" i="5"/>
  <c r="Q12" i="5"/>
  <c r="P12" i="5"/>
  <c r="F13" i="4" l="1"/>
  <c r="E13" i="4"/>
  <c r="D13" i="4"/>
  <c r="C13" i="4"/>
  <c r="D31" i="3" l="1"/>
  <c r="F31" i="3"/>
  <c r="C31" i="3"/>
  <c r="F13" i="2" l="1"/>
  <c r="C13" i="2"/>
  <c r="D13" i="2"/>
  <c r="S12" i="2"/>
  <c r="R12" i="2"/>
  <c r="Q12" i="2"/>
  <c r="P12" i="2"/>
</calcChain>
</file>

<file path=xl/sharedStrings.xml><?xml version="1.0" encoding="utf-8"?>
<sst xmlns="http://schemas.openxmlformats.org/spreadsheetml/2006/main" count="768" uniqueCount="143">
  <si>
    <t>JWS</t>
  </si>
  <si>
    <t>Corporate</t>
  </si>
  <si>
    <t>Marketing</t>
  </si>
  <si>
    <t>Theatre</t>
  </si>
  <si>
    <t>Museum</t>
  </si>
  <si>
    <t>Windle Valley</t>
  </si>
  <si>
    <t>Regulatory</t>
  </si>
  <si>
    <t>Community Services</t>
  </si>
  <si>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</si>
  <si>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</si>
  <si>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</si>
  <si>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</si>
  <si>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</si>
  <si>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</si>
  <si>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</si>
  <si>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</si>
  <si>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</si>
  <si>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</si>
  <si>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</si>
  <si>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</si>
  <si>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</si>
  <si>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</si>
  <si>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</si>
  <si>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</si>
  <si>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</si>
  <si>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</si>
  <si>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</si>
  <si>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</si>
  <si>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</si>
  <si>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</si>
  <si>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</si>
  <si>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</si>
  <si>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</si>
  <si>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</si>
  <si>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</si>
  <si>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</si>
  <si>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</si>
  <si>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</si>
  <si>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O</t>
  </si>
  <si>
    <t>S</t>
  </si>
  <si>
    <t>Drainage</t>
  </si>
  <si>
    <t>Drainage Law publication</t>
  </si>
  <si>
    <t>ABE Books</t>
  </si>
  <si>
    <t>Books</t>
  </si>
  <si>
    <t>Totals</t>
  </si>
  <si>
    <t>VAT indicators</t>
  </si>
  <si>
    <t>E</t>
  </si>
  <si>
    <t>Exempt</t>
  </si>
  <si>
    <t>Outside Scope</t>
  </si>
  <si>
    <t>Standard Rated</t>
  </si>
  <si>
    <t>Z</t>
  </si>
  <si>
    <t>Zero Rated</t>
  </si>
  <si>
    <t>Communications and Engagement</t>
  </si>
  <si>
    <t>Amazon - upcycle campaign</t>
  </si>
  <si>
    <t>Amazon</t>
  </si>
  <si>
    <t>SEP Campaigns</t>
  </si>
  <si>
    <t>SEP Google ads - Coronavirus</t>
  </si>
  <si>
    <t>Google</t>
  </si>
  <si>
    <t>iStock monthly subscription</t>
  </si>
  <si>
    <t>iStock</t>
  </si>
  <si>
    <t>SEP Web and Digital</t>
  </si>
  <si>
    <t>Facebook - JWS search tool</t>
  </si>
  <si>
    <t>Facebook</t>
  </si>
  <si>
    <t>JWS Contamination</t>
  </si>
  <si>
    <t>Twitter - Fly-tipping</t>
  </si>
  <si>
    <t>Twitter</t>
  </si>
  <si>
    <t>SEP Fly-tipping</t>
  </si>
  <si>
    <t>Facebook - search tool</t>
  </si>
  <si>
    <t>JWS Google ads - search tool</t>
  </si>
  <si>
    <t>SEP Google ads - search tool</t>
  </si>
  <si>
    <t>Facebook - Coronavirus</t>
  </si>
  <si>
    <t>Facebook - upcycle and repair</t>
  </si>
  <si>
    <t>12.6.2020</t>
  </si>
  <si>
    <t>Strategy and Business Management</t>
  </si>
  <si>
    <t>Blue roll for office</t>
  </si>
  <si>
    <t xml:space="preserve">Retail </t>
  </si>
  <si>
    <t>Sandwich packaging</t>
  </si>
  <si>
    <t>Deli supplied ltd</t>
  </si>
  <si>
    <t>Equipment</t>
  </si>
  <si>
    <t>02.07.2020</t>
  </si>
  <si>
    <t>Vinyl for WWII kitchen display</t>
  </si>
  <si>
    <t>Premier Floors</t>
  </si>
  <si>
    <t>Display</t>
  </si>
  <si>
    <t>05.07.2020</t>
  </si>
  <si>
    <t>Board for WWII garden display</t>
  </si>
  <si>
    <t>King's DIY</t>
  </si>
  <si>
    <t>30.06.2020</t>
  </si>
  <si>
    <t>Sky scene for air raid shelter</t>
  </si>
  <si>
    <t>Ten Stickers</t>
  </si>
  <si>
    <t>10.07.2020</t>
  </si>
  <si>
    <t>o</t>
  </si>
  <si>
    <t>Cabbage &amp; potatoes WWII garden</t>
  </si>
  <si>
    <t>WhyshareO</t>
  </si>
  <si>
    <t>28.06.2020</t>
  </si>
  <si>
    <t>Fokker and Spitfire for display</t>
  </si>
  <si>
    <t>Hobbies247.co.uk</t>
  </si>
  <si>
    <t>Plastic stools for museum</t>
  </si>
  <si>
    <t>VidaXL</t>
  </si>
  <si>
    <t>04.07.2020</t>
  </si>
  <si>
    <t>Coffee, tea for museum</t>
  </si>
  <si>
    <t>Morrisons</t>
  </si>
  <si>
    <t>Refreshments</t>
  </si>
  <si>
    <t>Hardware - details to follow</t>
  </si>
  <si>
    <t>Falconworks</t>
  </si>
  <si>
    <t>Hardware</t>
  </si>
  <si>
    <t>Pay pal transaction fee</t>
  </si>
  <si>
    <t>Paypal</t>
  </si>
  <si>
    <t>Fee</t>
  </si>
  <si>
    <t>FRONT</t>
  </si>
  <si>
    <t xml:space="preserve">Monthly Spotify payment </t>
  </si>
  <si>
    <t>Spotify</t>
  </si>
  <si>
    <t xml:space="preserve">Music </t>
  </si>
  <si>
    <t>CORPORATE CARD</t>
  </si>
  <si>
    <t>Marketing and Communications</t>
  </si>
  <si>
    <t>councillor training</t>
  </si>
  <si>
    <t>Urban Design</t>
  </si>
  <si>
    <t>Event</t>
  </si>
  <si>
    <t>Theatre advertising</t>
  </si>
  <si>
    <t>Advertising</t>
  </si>
  <si>
    <t>theatre advertising</t>
  </si>
  <si>
    <t>advertising</t>
  </si>
  <si>
    <t>General kitchen and laundry supplies</t>
  </si>
  <si>
    <t>Food items</t>
  </si>
  <si>
    <t>Food</t>
  </si>
  <si>
    <t>Kitchen equipment</t>
  </si>
  <si>
    <t>Air Compressor</t>
  </si>
  <si>
    <t xml:space="preserve">Tools Today </t>
  </si>
  <si>
    <t xml:space="preserve">Tools </t>
  </si>
  <si>
    <t>Pull Cords</t>
  </si>
  <si>
    <t>Electrical</t>
  </si>
  <si>
    <t>Crimp Kit</t>
  </si>
  <si>
    <t>Electronics</t>
  </si>
  <si>
    <t>Enclosures and Wagos</t>
  </si>
  <si>
    <t>Screwfix</t>
  </si>
  <si>
    <t xml:space="preserve">Electrical </t>
  </si>
  <si>
    <t>16 T Connectors</t>
  </si>
  <si>
    <t>Essential Supplies</t>
  </si>
  <si>
    <t xml:space="preserve">HDMI Cables </t>
  </si>
  <si>
    <t>Computers</t>
  </si>
  <si>
    <t>Community Alarm</t>
  </si>
  <si>
    <t>Extension leads for installing community alarm</t>
  </si>
  <si>
    <t>Robert Dyas</t>
  </si>
  <si>
    <t xml:space="preserve">Refund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</si>
</sst>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9" fillId="0" borderId="0"/>
    <xf numFmtId="0" fontId="6" fillId="0" borderId="0"/>
  </cellStyleXfs>
  <cellXfs count="135">
    <xf numFmtId="0" fontId="0" fillId="0" borderId="0" xfId="0"/>
    <xf numFmtId="0" fontId="2" fillId="0" borderId="1" xfId="1" applyFont="1" applyFill="1" applyBorder="1" applyAlignment="1" applyProtection="1"/>
    <xf numFmtId="0" fontId="1" fillId="0" borderId="5" xfId="1" applyFill="1" applyBorder="1" applyAlignment="1"/>
    <xf numFmtId="0" fontId="2" fillId="0" borderId="5" xfId="1" applyFont="1" applyFill="1" applyBorder="1" applyAlignment="1" applyProtection="1"/>
    <xf numFmtId="0" fontId="2" fillId="0" borderId="6" xfId="1" applyFont="1" applyFill="1" applyBorder="1" applyAlignment="1" applyProtection="1"/>
    <xf numFmtId="0" fontId="1" fillId="0" borderId="0" xfId="1" applyFill="1" applyProtection="1"/>
    <xf numFmtId="0" fontId="1" fillId="0" borderId="7" xfId="1" applyFill="1" applyBorder="1" applyProtection="1"/>
    <xf numFmtId="0" fontId="1" fillId="0" borderId="0" xfId="1" applyFill="1" applyBorder="1" applyProtection="1"/>
    <xf numFmtId="0" fontId="1" fillId="0" borderId="8" xfId="1" applyFill="1" applyBorder="1" applyProtection="1"/>
    <xf numFmtId="0" fontId="2" fillId="0" borderId="9" xfId="1" applyFont="1" applyFill="1" applyBorder="1" applyProtection="1"/>
    <xf numFmtId="0" fontId="2" fillId="0" borderId="0" xfId="1" applyFont="1" applyFill="1" applyBorder="1" applyAlignment="1" applyProtection="1"/>
    <xf numFmtId="0" fontId="2" fillId="0" borderId="1" xfId="1" applyFont="1" applyFill="1" applyBorder="1" applyAlignment="1" applyProtection="1">
      <alignment horizontal="center" wrapText="1"/>
    </xf>
    <xf numFmtId="0" fontId="2" fillId="0" borderId="3" xfId="1" applyFont="1" applyFill="1" applyBorder="1" applyAlignment="1" applyProtection="1">
      <alignment horizontal="right"/>
    </xf>
    <xf numFmtId="164" fontId="2" fillId="0" borderId="1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/>
    <xf numFmtId="15" fontId="4" fillId="0" borderId="0" xfId="1" applyNumberFormat="1" applyFont="1" applyFill="1" applyBorder="1" applyAlignment="1" applyProtection="1"/>
    <xf numFmtId="0" fontId="4" fillId="0" borderId="0" xfId="1" applyFont="1" applyFill="1" applyBorder="1" applyAlignment="1" applyProtection="1"/>
    <xf numFmtId="0" fontId="2" fillId="0" borderId="10" xfId="1" applyFont="1" applyFill="1" applyBorder="1" applyAlignment="1" applyProtection="1">
      <alignment horizontal="center"/>
    </xf>
    <xf numFmtId="0" fontId="2" fillId="0" borderId="11" xfId="1" applyFont="1" applyFill="1" applyBorder="1" applyAlignment="1" applyProtection="1">
      <alignment horizontal="center"/>
    </xf>
    <xf numFmtId="0" fontId="2" fillId="0" borderId="14" xfId="1" applyFont="1" applyFill="1" applyBorder="1" applyAlignment="1" applyProtection="1">
      <alignment horizontal="center"/>
    </xf>
    <xf numFmtId="0" fontId="1" fillId="0" borderId="0" xfId="1" applyFill="1" applyAlignment="1" applyProtection="1">
      <alignment horizontal="center"/>
    </xf>
    <xf numFmtId="0" fontId="2" fillId="0" borderId="15" xfId="1" applyFont="1" applyFill="1" applyBorder="1" applyAlignment="1" applyProtection="1">
      <alignment horizontal="center"/>
    </xf>
    <xf numFmtId="0" fontId="2" fillId="0" borderId="16" xfId="1" applyFont="1" applyFill="1" applyBorder="1" applyAlignment="1" applyProtection="1">
      <alignment horizontal="center"/>
    </xf>
    <xf numFmtId="0" fontId="2" fillId="0" borderId="20" xfId="1" applyFont="1" applyFill="1" applyBorder="1" applyAlignment="1" applyProtection="1">
      <alignment horizontal="center"/>
    </xf>
    <xf numFmtId="0" fontId="4" fillId="0" borderId="21" xfId="1" applyFont="1" applyFill="1" applyBorder="1" applyAlignment="1" applyProtection="1">
      <alignment horizontal="center"/>
    </xf>
    <xf numFmtId="0" fontId="2" fillId="0" borderId="19" xfId="1" applyFont="1" applyFill="1" applyBorder="1" applyProtection="1"/>
    <xf numFmtId="0" fontId="1" fillId="0" borderId="22" xfId="1" applyFill="1" applyBorder="1" applyAlignment="1" applyProtection="1">
      <alignment horizontal="center"/>
    </xf>
    <xf numFmtId="0" fontId="5" fillId="0" borderId="22" xfId="1" applyFont="1" applyFill="1" applyBorder="1" applyAlignment="1" applyProtection="1">
      <alignment horizontal="center"/>
    </xf>
    <xf numFmtId="0" fontId="2" fillId="0" borderId="22" xfId="1" applyFont="1" applyFill="1" applyBorder="1" applyAlignment="1" applyProtection="1">
      <alignment horizontal="center"/>
    </xf>
    <xf numFmtId="0" fontId="1" fillId="0" borderId="22" xfId="1" applyFill="1" applyBorder="1" applyProtection="1"/>
    <xf numFmtId="0" fontId="1" fillId="0" borderId="17" xfId="1" applyFill="1" applyBorder="1" applyProtection="1"/>
    <xf numFmtId="0" fontId="1" fillId="0" borderId="23" xfId="1" applyFill="1" applyBorder="1" applyProtection="1"/>
    <xf numFmtId="0" fontId="1" fillId="0" borderId="24" xfId="1" applyFill="1" applyBorder="1" applyProtection="1"/>
    <xf numFmtId="14" fontId="1" fillId="0" borderId="25" xfId="1" applyNumberFormat="1" applyFill="1" applyBorder="1" applyProtection="1">
      <protection locked="0"/>
    </xf>
    <xf numFmtId="0" fontId="1" fillId="0" borderId="1" xfId="1" applyFill="1" applyBorder="1" applyAlignment="1" applyProtection="1">
      <alignment horizontal="center"/>
      <protection locked="0"/>
    </xf>
    <xf numFmtId="4" fontId="1" fillId="0" borderId="1" xfId="1" applyNumberFormat="1" applyFill="1" applyBorder="1" applyProtection="1">
      <protection locked="0"/>
    </xf>
    <xf numFmtId="4" fontId="1" fillId="0" borderId="1" xfId="1" applyNumberFormat="1" applyFill="1" applyBorder="1" applyProtection="1"/>
    <xf numFmtId="4" fontId="4" fillId="0" borderId="1" xfId="1" applyNumberFormat="1" applyFont="1" applyFill="1" applyBorder="1" applyProtection="1"/>
    <xf numFmtId="1" fontId="4" fillId="0" borderId="1" xfId="1" applyNumberFormat="1" applyFont="1" applyFill="1" applyBorder="1" applyProtection="1"/>
    <xf numFmtId="165" fontId="7" fillId="0" borderId="1" xfId="2" applyNumberFormat="1" applyFont="1" applyFill="1" applyBorder="1" applyAlignment="1" applyProtection="1">
      <alignment horizontal="center"/>
    </xf>
    <xf numFmtId="165" fontId="7" fillId="0" borderId="1" xfId="2" applyNumberFormat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/>
      <protection locked="0"/>
    </xf>
    <xf numFmtId="4" fontId="1" fillId="0" borderId="1" xfId="1" applyNumberFormat="1" applyFill="1" applyBorder="1" applyAlignment="1" applyProtection="1">
      <protection locked="0"/>
    </xf>
    <xf numFmtId="4" fontId="2" fillId="0" borderId="29" xfId="1" applyNumberFormat="1" applyFont="1" applyFill="1" applyBorder="1" applyProtection="1"/>
    <xf numFmtId="1" fontId="2" fillId="0" borderId="29" xfId="1" applyNumberFormat="1" applyFont="1" applyFill="1" applyBorder="1" applyProtection="1"/>
    <xf numFmtId="0" fontId="1" fillId="0" borderId="26" xfId="1" applyFill="1" applyBorder="1" applyProtection="1"/>
    <xf numFmtId="0" fontId="1" fillId="0" borderId="26" xfId="1" applyFill="1" applyBorder="1" applyAlignment="1" applyProtection="1">
      <alignment horizontal="left"/>
    </xf>
    <xf numFmtId="0" fontId="1" fillId="0" borderId="30" xfId="1" applyFill="1" applyBorder="1" applyAlignment="1" applyProtection="1">
      <alignment horizontal="left"/>
    </xf>
    <xf numFmtId="0" fontId="1" fillId="0" borderId="31" xfId="1" applyFill="1" applyBorder="1" applyAlignment="1" applyProtection="1">
      <alignment horizontal="left"/>
    </xf>
    <xf numFmtId="0" fontId="1" fillId="0" borderId="20" xfId="1" applyFill="1" applyBorder="1" applyProtection="1"/>
    <xf numFmtId="0" fontId="1" fillId="0" borderId="15" xfId="1" applyFill="1" applyBorder="1" applyProtection="1"/>
    <xf numFmtId="0" fontId="1" fillId="0" borderId="19" xfId="1" applyFill="1" applyBorder="1" applyProtection="1"/>
    <xf numFmtId="15" fontId="2" fillId="0" borderId="0" xfId="1" applyNumberFormat="1" applyFont="1" applyFill="1" applyBorder="1" applyProtection="1"/>
    <xf numFmtId="14" fontId="4" fillId="0" borderId="25" xfId="1" applyNumberFormat="1" applyFont="1" applyFill="1" applyBorder="1" applyProtection="1">
      <protection locked="0"/>
    </xf>
    <xf numFmtId="4" fontId="4" fillId="0" borderId="1" xfId="1" applyNumberFormat="1" applyFont="1" applyFill="1" applyBorder="1" applyProtection="1">
      <protection locked="0"/>
    </xf>
    <xf numFmtId="0" fontId="4" fillId="0" borderId="0" xfId="1" applyFont="1" applyFill="1" applyProtection="1"/>
    <xf numFmtId="0" fontId="4" fillId="0" borderId="5" xfId="1" applyFont="1" applyFill="1" applyBorder="1" applyAlignment="1"/>
    <xf numFmtId="0" fontId="4" fillId="0" borderId="5" xfId="1" applyFont="1" applyFill="1" applyBorder="1" applyAlignment="1" applyProtection="1"/>
    <xf numFmtId="0" fontId="4" fillId="0" borderId="7" xfId="1" applyFont="1" applyFill="1" applyBorder="1" applyProtection="1"/>
    <xf numFmtId="0" fontId="4" fillId="0" borderId="0" xfId="1" applyFont="1" applyFill="1" applyBorder="1" applyProtection="1"/>
    <xf numFmtId="0" fontId="4" fillId="0" borderId="8" xfId="1" applyFont="1" applyFill="1" applyBorder="1" applyProtection="1"/>
    <xf numFmtId="0" fontId="4" fillId="0" borderId="11" xfId="1" applyFont="1" applyFill="1" applyBorder="1" applyAlignment="1" applyProtection="1">
      <alignment horizontal="center"/>
    </xf>
    <xf numFmtId="0" fontId="4" fillId="0" borderId="0" xfId="1" applyFont="1" applyFill="1" applyAlignment="1" applyProtection="1">
      <alignment horizontal="center"/>
    </xf>
    <xf numFmtId="0" fontId="4" fillId="0" borderId="16" xfId="1" applyFont="1" applyFill="1" applyBorder="1" applyAlignment="1" applyProtection="1">
      <alignment horizontal="center"/>
    </xf>
    <xf numFmtId="0" fontId="4" fillId="0" borderId="22" xfId="1" applyFont="1" applyFill="1" applyBorder="1" applyAlignment="1" applyProtection="1">
      <alignment horizontal="center"/>
    </xf>
    <xf numFmtId="0" fontId="8" fillId="0" borderId="22" xfId="1" applyFont="1" applyFill="1" applyBorder="1" applyAlignment="1" applyProtection="1">
      <alignment horizontal="center"/>
    </xf>
    <xf numFmtId="0" fontId="4" fillId="0" borderId="22" xfId="1" applyFont="1" applyFill="1" applyBorder="1" applyProtection="1"/>
    <xf numFmtId="0" fontId="4" fillId="0" borderId="17" xfId="1" applyFont="1" applyFill="1" applyBorder="1" applyProtection="1"/>
    <xf numFmtId="0" fontId="4" fillId="0" borderId="23" xfId="1" applyFont="1" applyFill="1" applyBorder="1" applyProtection="1"/>
    <xf numFmtId="0" fontId="4" fillId="0" borderId="24" xfId="1" applyFont="1" applyFill="1" applyBorder="1" applyProtection="1"/>
    <xf numFmtId="165" fontId="4" fillId="0" borderId="1" xfId="2" applyNumberFormat="1" applyFont="1" applyFill="1" applyBorder="1" applyAlignment="1" applyProtection="1">
      <alignment horizontal="center"/>
    </xf>
    <xf numFmtId="165" fontId="4" fillId="0" borderId="1" xfId="2" applyNumberFormat="1" applyFont="1" applyFill="1" applyBorder="1" applyAlignment="1" applyProtection="1">
      <alignment horizontal="left"/>
    </xf>
    <xf numFmtId="165" fontId="4" fillId="0" borderId="1" xfId="2" applyNumberFormat="1" applyFont="1" applyFill="1" applyBorder="1" applyAlignment="1" applyProtection="1">
      <alignment horizontal="left"/>
      <protection locked="0"/>
    </xf>
    <xf numFmtId="4" fontId="2" fillId="0" borderId="34" xfId="1" applyNumberFormat="1" applyFont="1" applyFill="1" applyBorder="1" applyAlignment="1" applyProtection="1">
      <alignment horizontal="center" vertical="center"/>
    </xf>
    <xf numFmtId="1" fontId="2" fillId="0" borderId="34" xfId="1" applyNumberFormat="1" applyFont="1" applyFill="1" applyBorder="1" applyProtection="1"/>
    <xf numFmtId="0" fontId="4" fillId="0" borderId="34" xfId="1" applyFont="1" applyFill="1" applyBorder="1" applyProtection="1"/>
    <xf numFmtId="0" fontId="4" fillId="0" borderId="34" xfId="1" applyFont="1" applyFill="1" applyBorder="1" applyAlignment="1" applyProtection="1">
      <alignment horizontal="left"/>
    </xf>
    <xf numFmtId="0" fontId="4" fillId="0" borderId="35" xfId="1" applyFont="1" applyFill="1" applyBorder="1" applyAlignment="1" applyProtection="1">
      <alignment horizontal="left"/>
    </xf>
    <xf numFmtId="0" fontId="4" fillId="0" borderId="36" xfId="1" applyFont="1" applyFill="1" applyBorder="1" applyAlignment="1" applyProtection="1">
      <alignment horizontal="left"/>
    </xf>
    <xf numFmtId="0" fontId="4" fillId="0" borderId="20" xfId="1" applyFont="1" applyFill="1" applyBorder="1" applyProtection="1"/>
    <xf numFmtId="0" fontId="4" fillId="0" borderId="15" xfId="1" applyFont="1" applyFill="1" applyBorder="1" applyProtection="1"/>
    <xf numFmtId="0" fontId="4" fillId="0" borderId="19" xfId="1" applyFont="1" applyFill="1" applyBorder="1" applyProtection="1"/>
    <xf numFmtId="4" fontId="1" fillId="2" borderId="1" xfId="1" applyNumberFormat="1" applyFill="1" applyBorder="1" applyProtection="1">
      <protection locked="0"/>
    </xf>
    <xf numFmtId="1" fontId="4" fillId="0" borderId="1" xfId="1" quotePrefix="1" applyNumberFormat="1" applyFont="1" applyFill="1" applyBorder="1" applyProtection="1"/>
    <xf numFmtId="165" fontId="7" fillId="0" borderId="1" xfId="3" applyNumberFormat="1" applyFont="1" applyFill="1" applyBorder="1" applyAlignment="1" applyProtection="1">
      <alignment horizontal="center"/>
    </xf>
    <xf numFmtId="165" fontId="7" fillId="0" borderId="1" xfId="3" applyNumberFormat="1" applyFont="1" applyFill="1" applyBorder="1" applyAlignment="1" applyProtection="1">
      <alignment horizontal="left"/>
      <protection locked="0"/>
    </xf>
    <xf numFmtId="1" fontId="4" fillId="0" borderId="2" xfId="1" applyNumberFormat="1" applyFont="1" applyFill="1" applyBorder="1" applyProtection="1"/>
    <xf numFmtId="1" fontId="4" fillId="0" borderId="4" xfId="1" applyNumberFormat="1" applyFont="1" applyFill="1" applyBorder="1" applyProtection="1"/>
    <xf numFmtId="4" fontId="2" fillId="0" borderId="1" xfId="1" applyNumberFormat="1" applyFont="1" applyFill="1" applyBorder="1" applyProtection="1"/>
    <xf numFmtId="0" fontId="1" fillId="0" borderId="0" xfId="1" quotePrefix="1" applyFill="1" applyProtection="1"/>
    <xf numFmtId="4" fontId="1" fillId="0" borderId="0" xfId="1" applyNumberFormat="1" applyFill="1" applyProtection="1"/>
    <xf numFmtId="0" fontId="8" fillId="0" borderId="17" xfId="1" applyFont="1" applyFill="1" applyBorder="1" applyAlignment="1" applyProtection="1">
      <alignment horizontal="center"/>
    </xf>
    <xf numFmtId="0" fontId="8" fillId="0" borderId="16" xfId="1" applyFont="1" applyFill="1" applyBorder="1" applyAlignment="1" applyProtection="1">
      <alignment horizontal="center"/>
    </xf>
    <xf numFmtId="4" fontId="4" fillId="0" borderId="2" xfId="1" applyNumberFormat="1" applyFont="1" applyFill="1" applyBorder="1" applyProtection="1"/>
    <xf numFmtId="1" fontId="4" fillId="0" borderId="25" xfId="1" applyNumberFormat="1" applyFont="1" applyFill="1" applyBorder="1" applyProtection="1"/>
    <xf numFmtId="1" fontId="4" fillId="0" borderId="37" xfId="1" applyNumberFormat="1" applyFont="1" applyFill="1" applyBorder="1" applyProtection="1"/>
    <xf numFmtId="165" fontId="7" fillId="0" borderId="4" xfId="3" applyNumberFormat="1" applyFont="1" applyFill="1" applyBorder="1" applyAlignment="1" applyProtection="1">
      <alignment horizontal="center"/>
    </xf>
    <xf numFmtId="16" fontId="1" fillId="0" borderId="25" xfId="1" applyNumberFormat="1" applyFill="1" applyBorder="1" applyProtection="1">
      <protection locked="0"/>
    </xf>
    <xf numFmtId="4" fontId="2" fillId="0" borderId="38" xfId="1" applyNumberFormat="1" applyFont="1" applyFill="1" applyBorder="1" applyProtection="1"/>
    <xf numFmtId="1" fontId="2" fillId="0" borderId="39" xfId="1" applyNumberFormat="1" applyFont="1" applyFill="1" applyBorder="1" applyProtection="1"/>
    <xf numFmtId="1" fontId="2" fillId="0" borderId="40" xfId="1" applyNumberFormat="1" applyFont="1" applyFill="1" applyBorder="1" applyProtection="1"/>
    <xf numFmtId="0" fontId="1" fillId="0" borderId="28" xfId="1" applyFill="1" applyBorder="1" applyProtection="1"/>
    <xf numFmtId="0" fontId="10" fillId="0" borderId="0" xfId="1" applyFont="1" applyAlignment="1">
      <alignment vertical="center"/>
    </xf>
    <xf numFmtId="16" fontId="1" fillId="0" borderId="1" xfId="1" applyNumberFormat="1" applyFill="1" applyBorder="1" applyProtection="1">
      <protection locked="0"/>
    </xf>
    <xf numFmtId="165" fontId="7" fillId="0" borderId="2" xfId="3" applyNumberFormat="1" applyFont="1" applyFill="1" applyBorder="1" applyAlignment="1" applyProtection="1">
      <alignment horizontal="left"/>
      <protection locked="0"/>
    </xf>
    <xf numFmtId="0" fontId="1" fillId="0" borderId="1" xfId="1" applyFill="1" applyBorder="1" applyProtection="1"/>
    <xf numFmtId="0" fontId="2" fillId="0" borderId="27" xfId="1" applyFont="1" applyFill="1" applyBorder="1" applyAlignment="1" applyProtection="1">
      <alignment horizontal="center"/>
    </xf>
    <xf numFmtId="0" fontId="2" fillId="0" borderId="28" xfId="1" applyFont="1" applyFill="1" applyBorder="1" applyAlignment="1" applyProtection="1">
      <alignment horizontal="center"/>
    </xf>
    <xf numFmtId="165" fontId="7" fillId="0" borderId="1" xfId="2" applyNumberFormat="1" applyFont="1" applyFill="1" applyBorder="1" applyAlignment="1" applyProtection="1"/>
    <xf numFmtId="165" fontId="7" fillId="0" borderId="1" xfId="3" applyNumberFormat="1" applyFont="1" applyFill="1" applyBorder="1" applyAlignment="1" applyProtection="1">
      <alignment horizontal="left" wrapText="1"/>
      <protection locked="0"/>
    </xf>
    <xf numFmtId="0" fontId="7" fillId="0" borderId="0" xfId="1" applyFont="1" applyFill="1" applyProtection="1"/>
    <xf numFmtId="0" fontId="2" fillId="0" borderId="10" xfId="1" applyFont="1" applyFill="1" applyBorder="1" applyAlignment="1" applyProtection="1">
      <alignment horizontal="center"/>
    </xf>
    <xf numFmtId="0" fontId="2" fillId="0" borderId="12" xfId="1" applyFont="1" applyFill="1" applyBorder="1" applyAlignment="1" applyProtection="1">
      <alignment horizontal="center"/>
    </xf>
    <xf numFmtId="0" fontId="2" fillId="0" borderId="10" xfId="1" applyFont="1" applyFill="1" applyBorder="1" applyAlignment="1" applyProtection="1">
      <alignment horizontal="center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4" xfId="1" applyFont="1" applyFill="1" applyBorder="1" applyAlignment="1" applyProtection="1">
      <alignment horizontal="center"/>
      <protection locked="0"/>
    </xf>
    <xf numFmtId="0" fontId="2" fillId="0" borderId="13" xfId="1" applyFont="1" applyFill="1" applyBorder="1" applyAlignment="1" applyProtection="1">
      <alignment horizontal="center"/>
    </xf>
    <xf numFmtId="0" fontId="2" fillId="0" borderId="17" xfId="1" applyFont="1" applyFill="1" applyBorder="1" applyAlignment="1" applyProtection="1">
      <alignment horizontal="center"/>
    </xf>
    <xf numFmtId="0" fontId="2" fillId="0" borderId="18" xfId="1" applyFont="1" applyFill="1" applyBorder="1" applyAlignment="1" applyProtection="1">
      <alignment horizontal="center"/>
    </xf>
    <xf numFmtId="0" fontId="2" fillId="0" borderId="19" xfId="1" applyFont="1" applyFill="1" applyBorder="1" applyAlignment="1" applyProtection="1">
      <alignment horizontal="center"/>
    </xf>
    <xf numFmtId="0" fontId="2" fillId="0" borderId="27" xfId="1" applyFont="1" applyFill="1" applyBorder="1" applyAlignment="1" applyProtection="1">
      <alignment horizontal="center"/>
    </xf>
    <xf numFmtId="0" fontId="2" fillId="0" borderId="28" xfId="1" applyFont="1" applyFill="1" applyBorder="1" applyAlignment="1" applyProtection="1">
      <alignment horizontal="center"/>
    </xf>
    <xf numFmtId="0" fontId="2" fillId="0" borderId="32" xfId="1" applyFont="1" applyFill="1" applyBorder="1" applyAlignment="1" applyProtection="1">
      <alignment horizontal="center"/>
    </xf>
    <xf numFmtId="0" fontId="2" fillId="0" borderId="33" xfId="1" applyFont="1" applyFill="1" applyBorder="1" applyAlignment="1" applyProtection="1">
      <alignment horizontal="center"/>
    </xf>
    <xf numFmtId="15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 applyProtection="1"/>
    <xf numFmtId="0" fontId="1" fillId="0" borderId="21" xfId="1" applyFont="1" applyFill="1" applyBorder="1" applyAlignment="1" applyProtection="1">
      <alignment horizontal="center"/>
    </xf>
    <xf numFmtId="0" fontId="1" fillId="0" borderId="1" xfId="1" applyFont="1" applyFill="1" applyBorder="1" applyAlignment="1" applyProtection="1">
      <alignment horizontal="center"/>
      <protection locked="0"/>
    </xf>
    <xf numFmtId="4" fontId="1" fillId="0" borderId="1" xfId="1" applyNumberFormat="1" applyFont="1" applyFill="1" applyBorder="1" applyProtection="1"/>
    <xf numFmtId="1" fontId="1" fillId="0" borderId="1" xfId="1" applyNumberFormat="1" applyFont="1" applyFill="1" applyBorder="1" applyProtection="1"/>
    <xf numFmtId="1" fontId="1" fillId="0" borderId="1" xfId="1" quotePrefix="1" applyNumberFormat="1" applyFont="1" applyFill="1" applyBorder="1" applyProtection="1"/>
    <xf numFmtId="165" fontId="7" fillId="0" borderId="1" xfId="4" applyNumberFormat="1" applyFont="1" applyFill="1" applyBorder="1" applyAlignment="1" applyProtection="1">
      <alignment horizontal="center"/>
    </xf>
    <xf numFmtId="165" fontId="7" fillId="0" borderId="1" xfId="4" applyNumberFormat="1" applyFont="1" applyFill="1" applyBorder="1" applyAlignment="1" applyProtection="1">
      <alignment horizontal="left"/>
      <protection locked="0"/>
    </xf>
    <xf numFmtId="165" fontId="7" fillId="0" borderId="1" xfId="4" applyNumberFormat="1" applyFont="1" applyFill="1" applyBorder="1" applyAlignment="1" applyProtection="1">
      <alignment horizontal="left" wrapText="1"/>
      <protection locked="0"/>
    </xf>
  </cellXfs>
  <cellStyles count="5">
    <cellStyle name="Normal" xfId="0" builtinId="0"/>
    <cellStyle name="Normal 2" xfId="1"/>
    <cellStyle name="Normal_Redistribution and journal forms.xls" xfId="2"/>
    <cellStyle name="Normal_Redistribution and journal forms.xls 2" xfId="3"/>
    <cellStyle name="Normal_Redistribution and journal forms.xls 2 2" xfId="4"/>
  </cellStyles>
  <dxfs count="200"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zoomScale="90" workbookViewId="0">
      <selection activeCell="F16" sqref="D16:F1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8</v>
      </c>
      <c r="B1" s="114" t="s">
        <v>9</v>
      </c>
      <c r="C1" s="115"/>
      <c r="D1" s="115"/>
      <c r="E1" s="116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10</v>
      </c>
      <c r="B3" s="114" t="s">
        <v>7</v>
      </c>
      <c r="C3" s="115"/>
      <c r="D3" s="115"/>
      <c r="E3" s="116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11</v>
      </c>
      <c r="B5" s="12" t="s">
        <v>12</v>
      </c>
      <c r="C5" s="13">
        <v>43994</v>
      </c>
      <c r="D5" s="12" t="s">
        <v>13</v>
      </c>
      <c r="E5" s="13">
        <v>44023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7" t="s">
        <v>14</v>
      </c>
      <c r="B8" s="18" t="s">
        <v>15</v>
      </c>
      <c r="C8" s="18" t="s">
        <v>16</v>
      </c>
      <c r="D8" s="18" t="s">
        <v>15</v>
      </c>
      <c r="E8" s="18" t="s">
        <v>17</v>
      </c>
      <c r="F8" s="18" t="s">
        <v>18</v>
      </c>
      <c r="G8" s="112" t="s">
        <v>19</v>
      </c>
      <c r="H8" s="117"/>
      <c r="I8" s="117"/>
      <c r="J8" s="113"/>
      <c r="K8" s="17" t="s">
        <v>20</v>
      </c>
      <c r="L8" s="18" t="s">
        <v>21</v>
      </c>
      <c r="M8" s="19" t="s">
        <v>22</v>
      </c>
      <c r="N8" s="19" t="s">
        <v>23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24</v>
      </c>
      <c r="B9" s="22" t="s">
        <v>25</v>
      </c>
      <c r="C9" s="22" t="s">
        <v>26</v>
      </c>
      <c r="D9" s="22" t="s">
        <v>26</v>
      </c>
      <c r="E9" s="22" t="s">
        <v>27</v>
      </c>
      <c r="F9" s="22" t="s">
        <v>26</v>
      </c>
      <c r="G9" s="118"/>
      <c r="H9" s="119"/>
      <c r="I9" s="119"/>
      <c r="J9" s="120"/>
      <c r="K9" s="21" t="s">
        <v>28</v>
      </c>
      <c r="L9" s="22" t="s">
        <v>29</v>
      </c>
      <c r="M9" s="23"/>
      <c r="N9" s="24" t="s">
        <v>30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31</v>
      </c>
      <c r="B10" s="26" t="s">
        <v>32</v>
      </c>
      <c r="C10" s="26" t="s">
        <v>33</v>
      </c>
      <c r="D10" s="26" t="s">
        <v>33</v>
      </c>
      <c r="E10" s="26" t="s">
        <v>33</v>
      </c>
      <c r="F10" s="26" t="s">
        <v>33</v>
      </c>
      <c r="G10" s="27" t="s">
        <v>34</v>
      </c>
      <c r="H10" s="27" t="s">
        <v>35</v>
      </c>
      <c r="I10" s="27" t="s">
        <v>36</v>
      </c>
      <c r="J10" s="27"/>
      <c r="K10" s="28" t="s">
        <v>37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27"/>
      <c r="H11" s="27"/>
      <c r="I11" s="27"/>
      <c r="J11" s="27"/>
      <c r="K11" s="27"/>
      <c r="L11" s="29"/>
      <c r="M11" s="30"/>
      <c r="N11" s="30"/>
    </row>
    <row r="12" spans="1:26" ht="20.100000000000001" customHeight="1" x14ac:dyDescent="0.25">
      <c r="A12" s="53">
        <v>44016</v>
      </c>
      <c r="B12" s="34" t="s">
        <v>39</v>
      </c>
      <c r="C12" s="35">
        <v>28.3</v>
      </c>
      <c r="D12" s="36">
        <v>5.66</v>
      </c>
      <c r="E12" s="35"/>
      <c r="F12" s="37">
        <v>22.64</v>
      </c>
      <c r="G12" s="38">
        <v>690</v>
      </c>
      <c r="H12" s="38">
        <v>4001</v>
      </c>
      <c r="I12" s="38"/>
      <c r="J12" s="39" t="s">
        <v>39</v>
      </c>
      <c r="K12" s="39" t="s">
        <v>7</v>
      </c>
      <c r="L12" s="108" t="s">
        <v>121</v>
      </c>
      <c r="M12" s="40" t="s">
        <v>100</v>
      </c>
      <c r="N12" s="40" t="s">
        <v>78</v>
      </c>
      <c r="P12" s="5" t="b">
        <f t="shared" ref="P12:P15" si="0">OR(G12&lt;100,LEN(G12)=2)</f>
        <v>0</v>
      </c>
      <c r="Q12" s="5" t="b">
        <f t="shared" ref="Q12:Q15" si="1">OR(H12&lt;1000,LEN(H12)=3)</f>
        <v>0</v>
      </c>
      <c r="R12" s="5" t="b">
        <f t="shared" ref="R12:R15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53">
        <v>44020</v>
      </c>
      <c r="B13" s="41" t="s">
        <v>50</v>
      </c>
      <c r="C13" s="35">
        <v>10.85</v>
      </c>
      <c r="D13" s="36">
        <v>0</v>
      </c>
      <c r="E13" s="35"/>
      <c r="F13" s="37">
        <v>10.85</v>
      </c>
      <c r="G13" s="38">
        <v>690</v>
      </c>
      <c r="H13" s="38">
        <v>4400</v>
      </c>
      <c r="I13" s="38"/>
      <c r="J13" s="39" t="s">
        <v>39</v>
      </c>
      <c r="K13" s="39" t="s">
        <v>7</v>
      </c>
      <c r="L13" s="108" t="s">
        <v>122</v>
      </c>
      <c r="M13" s="40" t="s">
        <v>100</v>
      </c>
      <c r="N13" s="40" t="s">
        <v>123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20.100000000000001" customHeight="1" x14ac:dyDescent="0.25">
      <c r="A14" s="53">
        <v>43997</v>
      </c>
      <c r="B14" s="41" t="s">
        <v>39</v>
      </c>
      <c r="C14" s="35">
        <v>7</v>
      </c>
      <c r="D14" s="36">
        <f>C14*20%</f>
        <v>1.4000000000000001</v>
      </c>
      <c r="E14" s="35"/>
      <c r="F14" s="37">
        <f>C14-D14</f>
        <v>5.6</v>
      </c>
      <c r="G14" s="38">
        <v>690</v>
      </c>
      <c r="H14" s="38">
        <v>4001</v>
      </c>
      <c r="I14" s="38"/>
      <c r="J14" s="39"/>
      <c r="K14" s="39" t="s">
        <v>7</v>
      </c>
      <c r="L14" s="108" t="s">
        <v>124</v>
      </c>
      <c r="M14" s="40" t="s">
        <v>100</v>
      </c>
      <c r="N14" s="40" t="s">
        <v>78</v>
      </c>
    </row>
    <row r="15" spans="1:26" ht="20.100000000000001" customHeight="1" x14ac:dyDescent="0.25">
      <c r="A15" s="53">
        <v>44016</v>
      </c>
      <c r="B15" s="41" t="s">
        <v>39</v>
      </c>
      <c r="C15" s="35">
        <v>6.97</v>
      </c>
      <c r="D15" s="36">
        <f>C15*20%</f>
        <v>1.3940000000000001</v>
      </c>
      <c r="E15" s="35"/>
      <c r="F15" s="37">
        <f>C15-D15</f>
        <v>5.5759999999999996</v>
      </c>
      <c r="G15" s="38">
        <v>690</v>
      </c>
      <c r="H15" s="38">
        <v>4001</v>
      </c>
      <c r="I15" s="38"/>
      <c r="J15" s="39" t="s">
        <v>39</v>
      </c>
      <c r="K15" s="39" t="s">
        <v>7</v>
      </c>
      <c r="L15" s="108" t="s">
        <v>124</v>
      </c>
      <c r="M15" s="40" t="s">
        <v>100</v>
      </c>
      <c r="N15" s="40" t="s">
        <v>78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20.100000000000001" customHeight="1" thickBot="1" x14ac:dyDescent="0.25">
      <c r="A16" s="121" t="s">
        <v>44</v>
      </c>
      <c r="B16" s="122"/>
      <c r="C16" s="43">
        <f>SUM(C12:C15)</f>
        <v>53.12</v>
      </c>
      <c r="D16" s="43">
        <f>SUM(D12:D15)</f>
        <v>8.4540000000000006</v>
      </c>
      <c r="E16" s="43">
        <f>SUM(E13:E15)</f>
        <v>0</v>
      </c>
      <c r="F16" s="43">
        <f>SUM(F12:F15)</f>
        <v>44.666000000000004</v>
      </c>
      <c r="G16" s="44"/>
      <c r="H16" s="44"/>
      <c r="I16" s="44"/>
      <c r="J16" s="45"/>
      <c r="K16" s="45"/>
      <c r="L16" s="46"/>
      <c r="M16" s="47"/>
      <c r="N16" s="48"/>
    </row>
    <row r="18" spans="2:3" x14ac:dyDescent="0.2">
      <c r="B18" s="112" t="s">
        <v>45</v>
      </c>
      <c r="C18" s="113"/>
    </row>
    <row r="19" spans="2:3" x14ac:dyDescent="0.2">
      <c r="B19" s="49" t="s">
        <v>46</v>
      </c>
      <c r="C19" s="50" t="s">
        <v>47</v>
      </c>
    </row>
    <row r="20" spans="2:3" x14ac:dyDescent="0.2">
      <c r="B20" s="49" t="s">
        <v>38</v>
      </c>
      <c r="C20" s="50" t="s">
        <v>48</v>
      </c>
    </row>
    <row r="21" spans="2:3" x14ac:dyDescent="0.2">
      <c r="B21" s="49" t="s">
        <v>39</v>
      </c>
      <c r="C21" s="50" t="s">
        <v>49</v>
      </c>
    </row>
    <row r="22" spans="2:3" x14ac:dyDescent="0.2">
      <c r="B22" s="30" t="s">
        <v>50</v>
      </c>
      <c r="C22" s="51" t="s">
        <v>51</v>
      </c>
    </row>
  </sheetData>
  <mergeCells count="6">
    <mergeCell ref="B18:C18"/>
    <mergeCell ref="B1:E1"/>
    <mergeCell ref="B3:E3"/>
    <mergeCell ref="G8:J8"/>
    <mergeCell ref="G9:J9"/>
    <mergeCell ref="A16:B16"/>
  </mergeCells>
  <conditionalFormatting sqref="J12:K15">
    <cfRule type="expression" priority="36" stopIfTrue="1">
      <formula>AND(SUM($P12:$T12)&gt;0,NOT(ISBLANK(J12)))</formula>
    </cfRule>
    <cfRule type="expression" dxfId="199" priority="37" stopIfTrue="1">
      <formula>SUM($P12:$T12)&gt;0</formula>
    </cfRule>
  </conditionalFormatting>
  <conditionalFormatting sqref="E5 C12:C15 C5 B1:E1 B3:E3">
    <cfRule type="expression" dxfId="198" priority="38" stopIfTrue="1">
      <formula>ISBLANK(B1)</formula>
    </cfRule>
  </conditionalFormatting>
  <conditionalFormatting sqref="M12:N12">
    <cfRule type="expression" dxfId="197" priority="39" stopIfTrue="1">
      <formula>AND(NOT(ISBLANK($C12)),ISBLANK(M12))</formula>
    </cfRule>
  </conditionalFormatting>
  <conditionalFormatting sqref="B12:B15">
    <cfRule type="expression" dxfId="196" priority="40" stopIfTrue="1">
      <formula>AND(NOT(ISBLANK(C12)),ISBLANK(B12))</formula>
    </cfRule>
  </conditionalFormatting>
  <conditionalFormatting sqref="A12:A15">
    <cfRule type="expression" dxfId="195" priority="41" stopIfTrue="1">
      <formula>AND(NOT(ISBLANK(C12)),ISBLANK(A12))</formula>
    </cfRule>
  </conditionalFormatting>
  <conditionalFormatting sqref="E12:E15">
    <cfRule type="expression" dxfId="194" priority="42" stopIfTrue="1">
      <formula>AND(NOT(ISBLANK(C12)),ISBLANK(E12),B12="S")</formula>
    </cfRule>
  </conditionalFormatting>
  <conditionalFormatting sqref="L12">
    <cfRule type="expression" priority="34" stopIfTrue="1">
      <formula>AND(SUM($P12:$T12)&gt;0,NOT(ISBLANK(L12)))</formula>
    </cfRule>
    <cfRule type="expression" dxfId="193" priority="35" stopIfTrue="1">
      <formula>SUM($P12:$T12)&gt;0</formula>
    </cfRule>
  </conditionalFormatting>
  <conditionalFormatting sqref="L13:L14">
    <cfRule type="expression" priority="20" stopIfTrue="1">
      <formula>AND(SUM($P13:$T13)&gt;0,NOT(ISBLANK(L13)))</formula>
    </cfRule>
    <cfRule type="expression" dxfId="192" priority="21" stopIfTrue="1">
      <formula>SUM($P13:$T13)&gt;0</formula>
    </cfRule>
  </conditionalFormatting>
  <conditionalFormatting sqref="N13">
    <cfRule type="expression" dxfId="191" priority="19" stopIfTrue="1">
      <formula>AND(NOT(ISBLANK($C13)),ISBLANK(N13))</formula>
    </cfRule>
  </conditionalFormatting>
  <conditionalFormatting sqref="M13">
    <cfRule type="expression" dxfId="190" priority="7" stopIfTrue="1">
      <formula>AND(NOT(ISBLANK($C13)),ISBLANK(M13))</formula>
    </cfRule>
  </conditionalFormatting>
  <conditionalFormatting sqref="M14">
    <cfRule type="expression" dxfId="189" priority="6" stopIfTrue="1">
      <formula>AND(NOT(ISBLANK($C14)),ISBLANK(M14))</formula>
    </cfRule>
  </conditionalFormatting>
  <conditionalFormatting sqref="N14">
    <cfRule type="expression" dxfId="188" priority="5" stopIfTrue="1">
      <formula>AND(NOT(ISBLANK($C14)),ISBLANK(N14))</formula>
    </cfRule>
  </conditionalFormatting>
  <conditionalFormatting sqref="L15">
    <cfRule type="expression" priority="3" stopIfTrue="1">
      <formula>AND(SUM($P15:$T15)&gt;0,NOT(ISBLANK(L15)))</formula>
    </cfRule>
    <cfRule type="expression" dxfId="187" priority="4" stopIfTrue="1">
      <formula>SUM($P15:$T15)&gt;0</formula>
    </cfRule>
  </conditionalFormatting>
  <conditionalFormatting sqref="M15">
    <cfRule type="expression" dxfId="186" priority="2" stopIfTrue="1">
      <formula>AND(NOT(ISBLANK($C15)),ISBLANK(M15))</formula>
    </cfRule>
  </conditionalFormatting>
  <conditionalFormatting sqref="N15">
    <cfRule type="expression" dxfId="185" priority="1" stopIfTrue="1">
      <formula>AND(NOT(ISBLANK($C15)),ISBLANK(N15))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5">
      <formula1>$B$19:$B$22</formula1>
    </dataValidation>
  </dataValidations>
  <pageMargins left="0.37" right="0.31" top="0.68" bottom="0.68" header="0.34" footer="0.25"/>
  <pageSetup paperSize="9" scale="55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48533"/>
  <sheetViews>
    <sheetView tabSelected="1" zoomScale="80" zoomScaleNormal="80"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9.140625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8</v>
      </c>
      <c r="B1" s="114" t="s">
        <v>112</v>
      </c>
      <c r="C1" s="115"/>
      <c r="D1" s="115"/>
      <c r="E1" s="116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10</v>
      </c>
      <c r="B3" s="114" t="s">
        <v>7</v>
      </c>
      <c r="C3" s="115"/>
      <c r="D3" s="115"/>
      <c r="E3" s="116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11</v>
      </c>
      <c r="B5" s="12" t="s">
        <v>12</v>
      </c>
      <c r="C5" s="13">
        <v>43994</v>
      </c>
      <c r="D5" s="12" t="s">
        <v>13</v>
      </c>
      <c r="E5" s="13">
        <v>44023</v>
      </c>
      <c r="F5" s="14"/>
      <c r="G5" s="125"/>
      <c r="H5" s="126"/>
      <c r="I5" s="126"/>
      <c r="J5" s="126"/>
      <c r="K5" s="12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1" t="s">
        <v>14</v>
      </c>
      <c r="B8" s="18" t="s">
        <v>15</v>
      </c>
      <c r="C8" s="18" t="s">
        <v>16</v>
      </c>
      <c r="D8" s="18" t="s">
        <v>15</v>
      </c>
      <c r="E8" s="18" t="s">
        <v>17</v>
      </c>
      <c r="F8" s="18" t="s">
        <v>18</v>
      </c>
      <c r="G8" s="112" t="s">
        <v>19</v>
      </c>
      <c r="H8" s="117"/>
      <c r="I8" s="117"/>
      <c r="J8" s="113"/>
      <c r="K8" s="111" t="s">
        <v>20</v>
      </c>
      <c r="L8" s="18" t="s">
        <v>21</v>
      </c>
      <c r="M8" s="19" t="s">
        <v>22</v>
      </c>
      <c r="N8" s="19" t="s">
        <v>23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24</v>
      </c>
      <c r="B9" s="22" t="s">
        <v>25</v>
      </c>
      <c r="C9" s="22" t="s">
        <v>26</v>
      </c>
      <c r="D9" s="22" t="s">
        <v>26</v>
      </c>
      <c r="E9" s="22" t="s">
        <v>27</v>
      </c>
      <c r="F9" s="22" t="s">
        <v>26</v>
      </c>
      <c r="G9" s="118"/>
      <c r="H9" s="119"/>
      <c r="I9" s="119"/>
      <c r="J9" s="120"/>
      <c r="K9" s="21" t="s">
        <v>28</v>
      </c>
      <c r="L9" s="22" t="s">
        <v>29</v>
      </c>
      <c r="M9" s="23"/>
      <c r="N9" s="127" t="s">
        <v>30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31</v>
      </c>
      <c r="B10" s="26" t="s">
        <v>32</v>
      </c>
      <c r="C10" s="26" t="s">
        <v>33</v>
      </c>
      <c r="D10" s="26" t="s">
        <v>33</v>
      </c>
      <c r="E10" s="26" t="s">
        <v>33</v>
      </c>
      <c r="F10" s="26" t="s">
        <v>33</v>
      </c>
      <c r="G10" s="27" t="s">
        <v>34</v>
      </c>
      <c r="H10" s="27" t="s">
        <v>35</v>
      </c>
      <c r="I10" s="27" t="s">
        <v>36</v>
      </c>
      <c r="J10" s="27"/>
      <c r="K10" s="28" t="s">
        <v>37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27"/>
      <c r="H11" s="27"/>
      <c r="I11" s="27"/>
      <c r="J11" s="27"/>
      <c r="K11" s="27"/>
      <c r="L11" s="29"/>
      <c r="M11" s="30"/>
      <c r="N11" s="30"/>
    </row>
    <row r="12" spans="1:26" ht="15.75" x14ac:dyDescent="0.25">
      <c r="A12" s="33">
        <v>44021</v>
      </c>
      <c r="B12" s="128" t="s">
        <v>38</v>
      </c>
      <c r="C12" s="35">
        <v>64.95</v>
      </c>
      <c r="D12" s="36">
        <v>0</v>
      </c>
      <c r="E12" s="35"/>
      <c r="F12" s="129">
        <f>C12-D12</f>
        <v>64.95</v>
      </c>
      <c r="G12" s="130">
        <v>172</v>
      </c>
      <c r="H12" s="130">
        <v>4001</v>
      </c>
      <c r="I12" s="131"/>
      <c r="J12" s="132" t="s">
        <v>39</v>
      </c>
      <c r="K12" s="132" t="s">
        <v>139</v>
      </c>
      <c r="L12" s="133" t="s">
        <v>140</v>
      </c>
      <c r="M12" s="133" t="s">
        <v>141</v>
      </c>
      <c r="N12" s="134"/>
    </row>
    <row r="13" spans="1:26" ht="33" customHeight="1" x14ac:dyDescent="0.25">
      <c r="A13" s="33">
        <v>44006</v>
      </c>
      <c r="B13" s="128" t="s">
        <v>38</v>
      </c>
      <c r="C13" s="35">
        <v>-51.96</v>
      </c>
      <c r="D13" s="36">
        <v>0</v>
      </c>
      <c r="E13" s="35"/>
      <c r="F13" s="129">
        <f t="shared" ref="F13" si="0">C13-D13</f>
        <v>-51.96</v>
      </c>
      <c r="G13" s="130">
        <v>172</v>
      </c>
      <c r="H13" s="130">
        <v>4001</v>
      </c>
      <c r="I13" s="131"/>
      <c r="J13" s="132" t="s">
        <v>39</v>
      </c>
      <c r="K13" s="132" t="s">
        <v>139</v>
      </c>
      <c r="L13" s="133" t="s">
        <v>142</v>
      </c>
      <c r="M13" s="133" t="s">
        <v>141</v>
      </c>
      <c r="N13" s="134"/>
      <c r="P13" s="5" t="b">
        <f t="shared" ref="P13" si="1">OR(G13&lt;100,LEN(G13)=2)</f>
        <v>0</v>
      </c>
      <c r="Q13" s="5" t="b">
        <f t="shared" ref="Q13" si="2">OR(H13&lt;1000,LEN(H13)=3)</f>
        <v>0</v>
      </c>
      <c r="R13" s="5" t="b">
        <f t="shared" ref="R13" si="3">IF(I13&lt;1000,TRUE)</f>
        <v>1</v>
      </c>
      <c r="S13" s="5" t="e">
        <f>OR(#REF!&lt;100000,LEN(#REF!)=5)</f>
        <v>#REF!</v>
      </c>
      <c r="T13" s="110"/>
    </row>
    <row r="14" spans="1:26" ht="20.100000000000001" customHeight="1" thickBot="1" x14ac:dyDescent="0.25">
      <c r="A14" s="121" t="s">
        <v>44</v>
      </c>
      <c r="B14" s="122"/>
      <c r="C14" s="43">
        <f>SUM(C12:C13)</f>
        <v>12.990000000000002</v>
      </c>
      <c r="D14" s="43">
        <f>SUM(D12:D13)</f>
        <v>0</v>
      </c>
      <c r="E14" s="43"/>
      <c r="F14" s="43">
        <f>SUM(F12:F13)</f>
        <v>12.990000000000002</v>
      </c>
      <c r="G14" s="44"/>
      <c r="H14" s="44"/>
      <c r="I14" s="44"/>
      <c r="J14" s="45"/>
      <c r="K14" s="45"/>
      <c r="L14" s="46"/>
      <c r="M14" s="47"/>
      <c r="N14" s="48"/>
    </row>
    <row r="16" spans="1:26" x14ac:dyDescent="0.2">
      <c r="B16" s="112" t="s">
        <v>45</v>
      </c>
      <c r="C16" s="113"/>
    </row>
    <row r="17" spans="2:3" x14ac:dyDescent="0.2">
      <c r="B17" s="49" t="s">
        <v>46</v>
      </c>
      <c r="C17" s="50" t="s">
        <v>47</v>
      </c>
    </row>
    <row r="18" spans="2:3" x14ac:dyDescent="0.2">
      <c r="B18" s="49" t="s">
        <v>38</v>
      </c>
      <c r="C18" s="50" t="s">
        <v>48</v>
      </c>
    </row>
    <row r="19" spans="2:3" x14ac:dyDescent="0.2">
      <c r="B19" s="49" t="s">
        <v>39</v>
      </c>
      <c r="C19" s="50" t="s">
        <v>49</v>
      </c>
    </row>
    <row r="20" spans="2:3" x14ac:dyDescent="0.2">
      <c r="B20" s="30" t="s">
        <v>50</v>
      </c>
      <c r="C20" s="51" t="s">
        <v>51</v>
      </c>
    </row>
    <row r="1048533" spans="8:8" x14ac:dyDescent="0.2">
      <c r="H1048533" s="130"/>
    </row>
  </sheetData>
  <mergeCells count="6">
    <mergeCell ref="B1:E1"/>
    <mergeCell ref="B3:E3"/>
    <mergeCell ref="G8:J8"/>
    <mergeCell ref="G9:J9"/>
    <mergeCell ref="A14:B14"/>
    <mergeCell ref="B16:C16"/>
  </mergeCells>
  <conditionalFormatting sqref="J12:K12">
    <cfRule type="expression" priority="6" stopIfTrue="1">
      <formula>AND(SUM($P12:$T12)&gt;0,NOT(ISBLANK(J12)))</formula>
    </cfRule>
    <cfRule type="expression" dxfId="9" priority="7" stopIfTrue="1">
      <formula>SUM($P12:$T12)&gt;0</formula>
    </cfRule>
  </conditionalFormatting>
  <conditionalFormatting sqref="B1:E1 B3:E3 C12:C13">
    <cfRule type="expression" dxfId="8" priority="8" stopIfTrue="1">
      <formula>ISBLANK(B1)</formula>
    </cfRule>
  </conditionalFormatting>
  <conditionalFormatting sqref="L12:N12 N13">
    <cfRule type="expression" dxfId="7" priority="9" stopIfTrue="1">
      <formula>AND(NOT(ISBLANK($C12)),ISBLANK(L12))</formula>
    </cfRule>
  </conditionalFormatting>
  <conditionalFormatting sqref="B12:B13">
    <cfRule type="expression" dxfId="6" priority="10" stopIfTrue="1">
      <formula>AND(NOT(ISBLANK(C12)),ISBLANK(B12))</formula>
    </cfRule>
  </conditionalFormatting>
  <conditionalFormatting sqref="A12:A13">
    <cfRule type="expression" dxfId="5" priority="11" stopIfTrue="1">
      <formula>AND(NOT(ISBLANK(C12)),ISBLANK(A12))</formula>
    </cfRule>
  </conditionalFormatting>
  <conditionalFormatting sqref="E13">
    <cfRule type="expression" dxfId="4" priority="12" stopIfTrue="1">
      <formula>AND(NOT(ISBLANK(C13)),ISBLANK(E13),B13="S")</formula>
    </cfRule>
  </conditionalFormatting>
  <conditionalFormatting sqref="E12">
    <cfRule type="expression" dxfId="3" priority="5" stopIfTrue="1">
      <formula>AND(NOT(ISBLANK(C12)),ISBLANK(E12),B12="S")</formula>
    </cfRule>
  </conditionalFormatting>
  <conditionalFormatting sqref="E5 C5">
    <cfRule type="expression" dxfId="2" priority="4" stopIfTrue="1">
      <formula>ISBLANK(C5)</formula>
    </cfRule>
  </conditionalFormatting>
  <conditionalFormatting sqref="J13:K13">
    <cfRule type="expression" priority="1" stopIfTrue="1">
      <formula>AND(SUM($P13:$T13)&gt;0,NOT(ISBLANK(J13)))</formula>
    </cfRule>
    <cfRule type="expression" dxfId="1" priority="2" stopIfTrue="1">
      <formula>SUM($P13:$T13)&gt;0</formula>
    </cfRule>
  </conditionalFormatting>
  <conditionalFormatting sqref="L13:M13">
    <cfRule type="expression" dxfId="0" priority="3" stopIfTrue="1">
      <formula>AND(NOT(ISBLANK($C13)),ISBLANK(L13))</formula>
    </cfRule>
  </conditionalFormatting>
  <dataValidations count="4">
    <dataValidation type="list" allowBlank="1" showInputMessage="1" showErrorMessage="1" sqref="B12:B13">
      <formula1>$B$17:$B$20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</dataValidations>
  <pageMargins left="0.37" right="0.31" top="0.68" bottom="0.68" header="0.34" footer="0.25"/>
  <pageSetup paperSize="9" scale="56" fitToHeight="0" orientation="landscape" r:id="rId1"/>
  <headerFooter alignWithMargins="0">
    <oddFooter>&amp;L&amp;Z&amp;F&amp;RPrinted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topLeftCell="B1" zoomScale="90" workbookViewId="0">
      <selection activeCell="B13" sqref="A13:XFD22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3" width="36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8</v>
      </c>
      <c r="B1" s="114" t="s">
        <v>112</v>
      </c>
      <c r="C1" s="115"/>
      <c r="D1" s="115"/>
      <c r="E1" s="116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10</v>
      </c>
      <c r="B3" s="114" t="s">
        <v>1</v>
      </c>
      <c r="C3" s="115"/>
      <c r="D3" s="115"/>
      <c r="E3" s="116"/>
      <c r="F3" s="10"/>
      <c r="G3" s="10"/>
      <c r="H3" s="10"/>
      <c r="I3" s="10"/>
      <c r="J3" s="10"/>
      <c r="K3" s="10"/>
      <c r="L3" s="102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11</v>
      </c>
      <c r="B5" s="12" t="s">
        <v>12</v>
      </c>
      <c r="C5" s="13">
        <v>43994</v>
      </c>
      <c r="D5" s="12" t="s">
        <v>13</v>
      </c>
      <c r="E5" s="13">
        <v>44023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7" t="s">
        <v>14</v>
      </c>
      <c r="B8" s="18" t="s">
        <v>15</v>
      </c>
      <c r="C8" s="18" t="s">
        <v>16</v>
      </c>
      <c r="D8" s="18" t="s">
        <v>15</v>
      </c>
      <c r="E8" s="18" t="s">
        <v>17</v>
      </c>
      <c r="F8" s="18" t="s">
        <v>18</v>
      </c>
      <c r="G8" s="112" t="s">
        <v>19</v>
      </c>
      <c r="H8" s="117"/>
      <c r="I8" s="117"/>
      <c r="J8" s="113"/>
      <c r="K8" s="17" t="s">
        <v>20</v>
      </c>
      <c r="L8" s="18" t="s">
        <v>21</v>
      </c>
      <c r="M8" s="19" t="s">
        <v>22</v>
      </c>
      <c r="N8" s="19" t="s">
        <v>23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24</v>
      </c>
      <c r="B9" s="22" t="s">
        <v>25</v>
      </c>
      <c r="C9" s="22" t="s">
        <v>26</v>
      </c>
      <c r="D9" s="22" t="s">
        <v>26</v>
      </c>
      <c r="E9" s="22" t="s">
        <v>27</v>
      </c>
      <c r="F9" s="22" t="s">
        <v>26</v>
      </c>
      <c r="G9" s="118"/>
      <c r="H9" s="119"/>
      <c r="I9" s="119"/>
      <c r="J9" s="120"/>
      <c r="K9" s="21" t="s">
        <v>28</v>
      </c>
      <c r="L9" s="22" t="s">
        <v>29</v>
      </c>
      <c r="M9" s="23"/>
      <c r="N9" s="24" t="s">
        <v>30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31</v>
      </c>
      <c r="B10" s="26" t="s">
        <v>32</v>
      </c>
      <c r="C10" s="26" t="s">
        <v>33</v>
      </c>
      <c r="D10" s="26" t="s">
        <v>33</v>
      </c>
      <c r="E10" s="26" t="s">
        <v>33</v>
      </c>
      <c r="F10" s="26" t="s">
        <v>33</v>
      </c>
      <c r="G10" s="65" t="s">
        <v>34</v>
      </c>
      <c r="H10" s="65" t="s">
        <v>35</v>
      </c>
      <c r="I10" s="65" t="s">
        <v>36</v>
      </c>
      <c r="J10" s="65"/>
      <c r="K10" s="28" t="s">
        <v>37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65"/>
      <c r="H11" s="65"/>
      <c r="I11" s="65"/>
      <c r="J11" s="65"/>
      <c r="K11" s="65"/>
      <c r="L11" s="29"/>
      <c r="M11" s="30"/>
      <c r="N11" s="30"/>
    </row>
    <row r="12" spans="1:26" ht="20.100000000000001" customHeight="1" x14ac:dyDescent="0.25">
      <c r="A12" s="103">
        <v>44011</v>
      </c>
      <c r="B12" s="41" t="s">
        <v>38</v>
      </c>
      <c r="C12" s="35">
        <v>20</v>
      </c>
      <c r="D12" s="36">
        <v>0</v>
      </c>
      <c r="E12" s="35"/>
      <c r="F12" s="37">
        <v>20</v>
      </c>
      <c r="G12" s="38">
        <v>112</v>
      </c>
      <c r="H12" s="38">
        <v>4207</v>
      </c>
      <c r="I12" s="38"/>
      <c r="J12" s="84" t="s">
        <v>39</v>
      </c>
      <c r="K12" s="84" t="s">
        <v>113</v>
      </c>
      <c r="L12" s="104" t="s">
        <v>119</v>
      </c>
      <c r="M12" s="85" t="s">
        <v>62</v>
      </c>
      <c r="N12" s="85" t="s">
        <v>120</v>
      </c>
      <c r="P12" s="5" t="b">
        <f>OR(G12&lt;100,LEN(G12)=2)</f>
        <v>0</v>
      </c>
      <c r="Q12" s="5" t="b">
        <f>OR(H12&lt;1000,LEN(H12)=3)</f>
        <v>0</v>
      </c>
      <c r="R12" s="5" t="b">
        <f>IF(I12&lt;1000,TRUE)</f>
        <v>1</v>
      </c>
      <c r="S12" s="5" t="e">
        <f>OR(#REF!&lt;100000,LEN(#REF!)=5)</f>
        <v>#REF!</v>
      </c>
    </row>
    <row r="13" spans="1:26" ht="13.5" thickBot="1" x14ac:dyDescent="0.25">
      <c r="B13" s="107"/>
      <c r="C13" s="43">
        <f>SUM(C12:C12)</f>
        <v>20</v>
      </c>
      <c r="D13" s="43">
        <f>SUM(D12:D12)</f>
        <v>0</v>
      </c>
      <c r="E13" s="43"/>
      <c r="F13" s="43">
        <f>SUM(F12:F12)</f>
        <v>20</v>
      </c>
      <c r="G13" s="44"/>
      <c r="H13" s="44"/>
      <c r="I13" s="44"/>
      <c r="J13" s="45"/>
      <c r="K13" s="45"/>
      <c r="L13" s="46"/>
      <c r="M13" s="47"/>
      <c r="N13" s="48"/>
    </row>
    <row r="15" spans="1:26" x14ac:dyDescent="0.2">
      <c r="B15" s="112" t="s">
        <v>45</v>
      </c>
      <c r="C15" s="113"/>
      <c r="F15" s="90"/>
    </row>
    <row r="16" spans="1:26" x14ac:dyDescent="0.2">
      <c r="B16" s="49" t="s">
        <v>46</v>
      </c>
      <c r="C16" s="50" t="s">
        <v>47</v>
      </c>
    </row>
    <row r="17" spans="2:3" x14ac:dyDescent="0.2">
      <c r="B17" s="49" t="s">
        <v>38</v>
      </c>
      <c r="C17" s="50" t="s">
        <v>48</v>
      </c>
    </row>
    <row r="18" spans="2:3" x14ac:dyDescent="0.2">
      <c r="B18" s="49" t="s">
        <v>39</v>
      </c>
      <c r="C18" s="50" t="s">
        <v>49</v>
      </c>
    </row>
    <row r="19" spans="2:3" x14ac:dyDescent="0.2">
      <c r="B19" s="30" t="s">
        <v>50</v>
      </c>
      <c r="C19" s="51" t="s">
        <v>51</v>
      </c>
    </row>
  </sheetData>
  <mergeCells count="5">
    <mergeCell ref="B1:E1"/>
    <mergeCell ref="B3:E3"/>
    <mergeCell ref="G8:J8"/>
    <mergeCell ref="G9:J9"/>
    <mergeCell ref="B15:C15"/>
  </mergeCells>
  <conditionalFormatting sqref="J12:K12">
    <cfRule type="expression" priority="16" stopIfTrue="1">
      <formula>AND(SUM($P12:$T12)&gt;0,NOT(ISBLANK(J12)))</formula>
    </cfRule>
    <cfRule type="expression" dxfId="184" priority="17" stopIfTrue="1">
      <formula>SUM($P12:$T12)&gt;0</formula>
    </cfRule>
  </conditionalFormatting>
  <conditionalFormatting sqref="C5 B1:E1 B3:E3 C12 E5">
    <cfRule type="expression" dxfId="183" priority="18" stopIfTrue="1">
      <formula>ISBLANK(B1)</formula>
    </cfRule>
  </conditionalFormatting>
  <conditionalFormatting sqref="L12:N12">
    <cfRule type="expression" dxfId="182" priority="19" stopIfTrue="1">
      <formula>AND(NOT(ISBLANK($C12)),ISBLANK(L12))</formula>
    </cfRule>
  </conditionalFormatting>
  <conditionalFormatting sqref="B12">
    <cfRule type="expression" dxfId="181" priority="20" stopIfTrue="1">
      <formula>AND(NOT(ISBLANK(C12)),ISBLANK(B12))</formula>
    </cfRule>
  </conditionalFormatting>
  <conditionalFormatting sqref="A12">
    <cfRule type="expression" dxfId="180" priority="21" stopIfTrue="1">
      <formula>AND(NOT(ISBLANK(C12)),ISBLANK(A12))</formula>
    </cfRule>
  </conditionalFormatting>
  <conditionalFormatting sqref="E12">
    <cfRule type="expression" dxfId="179" priority="22" stopIfTrue="1">
      <formula>AND(NOT(ISBLANK(C12)),ISBLANK(E12),B12="S")</formula>
    </cfRule>
  </conditionalFormatting>
  <dataValidations count="3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"/>
  <sheetViews>
    <sheetView zoomScale="85" zoomScaleNormal="85" workbookViewId="0">
      <selection activeCell="C31" sqref="C31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5703125" style="5" customWidth="1"/>
    <col min="7" max="7" width="8.42578125" style="5" customWidth="1"/>
    <col min="8" max="8" width="9" style="5" customWidth="1"/>
    <col min="9" max="9" width="11.5703125" style="5" bestFit="1" customWidth="1"/>
    <col min="10" max="10" width="3" style="5" customWidth="1"/>
    <col min="11" max="11" width="32.140625" style="5" customWidth="1"/>
    <col min="12" max="12" width="47.4257812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8</v>
      </c>
      <c r="B1" s="114" t="s">
        <v>9</v>
      </c>
      <c r="C1" s="115"/>
      <c r="D1" s="115"/>
      <c r="E1" s="116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10</v>
      </c>
      <c r="B3" s="114" t="s">
        <v>0</v>
      </c>
      <c r="C3" s="115"/>
      <c r="D3" s="115"/>
      <c r="E3" s="116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11</v>
      </c>
      <c r="B5" s="12" t="s">
        <v>12</v>
      </c>
      <c r="C5" s="13">
        <v>43994</v>
      </c>
      <c r="D5" s="12" t="s">
        <v>13</v>
      </c>
      <c r="E5" s="13">
        <v>44023</v>
      </c>
      <c r="F5" s="52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7" t="s">
        <v>14</v>
      </c>
      <c r="B8" s="18" t="s">
        <v>15</v>
      </c>
      <c r="C8" s="18" t="s">
        <v>16</v>
      </c>
      <c r="D8" s="18" t="s">
        <v>15</v>
      </c>
      <c r="E8" s="18" t="s">
        <v>17</v>
      </c>
      <c r="F8" s="18" t="s">
        <v>18</v>
      </c>
      <c r="G8" s="112" t="s">
        <v>19</v>
      </c>
      <c r="H8" s="117"/>
      <c r="I8" s="117"/>
      <c r="J8" s="113"/>
      <c r="K8" s="17" t="s">
        <v>20</v>
      </c>
      <c r="L8" s="18" t="s">
        <v>21</v>
      </c>
      <c r="M8" s="19" t="s">
        <v>22</v>
      </c>
      <c r="N8" s="19" t="s">
        <v>23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24</v>
      </c>
      <c r="B9" s="22" t="s">
        <v>25</v>
      </c>
      <c r="C9" s="22" t="s">
        <v>26</v>
      </c>
      <c r="D9" s="22" t="s">
        <v>26</v>
      </c>
      <c r="E9" s="22" t="s">
        <v>27</v>
      </c>
      <c r="F9" s="22" t="s">
        <v>26</v>
      </c>
      <c r="G9" s="118"/>
      <c r="H9" s="119"/>
      <c r="I9" s="119"/>
      <c r="J9" s="120"/>
      <c r="K9" s="21" t="s">
        <v>28</v>
      </c>
      <c r="L9" s="22" t="s">
        <v>29</v>
      </c>
      <c r="M9" s="23"/>
      <c r="N9" s="24" t="s">
        <v>30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31</v>
      </c>
      <c r="B10" s="26" t="s">
        <v>32</v>
      </c>
      <c r="C10" s="26" t="s">
        <v>33</v>
      </c>
      <c r="D10" s="26" t="s">
        <v>33</v>
      </c>
      <c r="E10" s="26" t="s">
        <v>33</v>
      </c>
      <c r="F10" s="26" t="s">
        <v>33</v>
      </c>
      <c r="G10" s="27" t="s">
        <v>34</v>
      </c>
      <c r="H10" s="27" t="s">
        <v>35</v>
      </c>
      <c r="I10" s="27" t="s">
        <v>36</v>
      </c>
      <c r="J10" s="27"/>
      <c r="K10" s="28" t="s">
        <v>37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27"/>
      <c r="H11" s="27"/>
      <c r="I11" s="27"/>
      <c r="J11" s="27"/>
      <c r="K11" s="27"/>
      <c r="L11" s="29"/>
      <c r="M11" s="30"/>
      <c r="N11" s="30"/>
    </row>
    <row r="12" spans="1:26" ht="0.75" customHeight="1" x14ac:dyDescent="0.2">
      <c r="A12" s="32"/>
      <c r="B12" s="26"/>
      <c r="C12" s="26"/>
      <c r="D12" s="26"/>
      <c r="E12" s="26"/>
      <c r="F12" s="26"/>
      <c r="G12" s="27"/>
      <c r="H12" s="27"/>
      <c r="I12" s="27"/>
      <c r="J12" s="27"/>
      <c r="K12" s="27"/>
      <c r="L12" s="29"/>
      <c r="M12" s="30"/>
      <c r="N12" s="30"/>
    </row>
    <row r="13" spans="1:26" s="55" customFormat="1" ht="20.100000000000001" customHeight="1" x14ac:dyDescent="0.25">
      <c r="A13" s="53">
        <v>43993</v>
      </c>
      <c r="B13" s="41" t="s">
        <v>39</v>
      </c>
      <c r="C13" s="54">
        <v>11.36</v>
      </c>
      <c r="D13" s="37">
        <v>1.9</v>
      </c>
      <c r="E13" s="54"/>
      <c r="F13" s="37">
        <v>9.4600000000000009</v>
      </c>
      <c r="G13" s="38">
        <v>611</v>
      </c>
      <c r="H13" s="38">
        <v>4200</v>
      </c>
      <c r="I13" s="38">
        <v>61106</v>
      </c>
      <c r="J13" s="39"/>
      <c r="K13" s="39" t="s">
        <v>52</v>
      </c>
      <c r="L13" s="40" t="s">
        <v>53</v>
      </c>
      <c r="M13" s="40" t="s">
        <v>54</v>
      </c>
      <c r="N13" s="40" t="s">
        <v>55</v>
      </c>
    </row>
    <row r="14" spans="1:26" s="55" customFormat="1" ht="20.100000000000001" customHeight="1" x14ac:dyDescent="0.25">
      <c r="A14" s="53">
        <v>43993</v>
      </c>
      <c r="B14" s="41" t="s">
        <v>39</v>
      </c>
      <c r="C14" s="54">
        <v>12.1</v>
      </c>
      <c r="D14" s="37">
        <v>2.02</v>
      </c>
      <c r="E14" s="54"/>
      <c r="F14" s="37">
        <v>10.08</v>
      </c>
      <c r="G14" s="38">
        <v>611</v>
      </c>
      <c r="H14" s="38">
        <v>4200</v>
      </c>
      <c r="I14" s="38">
        <v>61106</v>
      </c>
      <c r="J14" s="39"/>
      <c r="K14" s="39" t="s">
        <v>52</v>
      </c>
      <c r="L14" s="40" t="s">
        <v>53</v>
      </c>
      <c r="M14" s="40" t="s">
        <v>54</v>
      </c>
      <c r="N14" s="40" t="s">
        <v>55</v>
      </c>
    </row>
    <row r="15" spans="1:26" s="55" customFormat="1" ht="20.100000000000001" customHeight="1" x14ac:dyDescent="0.25">
      <c r="A15" s="53">
        <v>43996</v>
      </c>
      <c r="B15" s="41" t="s">
        <v>38</v>
      </c>
      <c r="C15" s="54">
        <v>500</v>
      </c>
      <c r="D15" s="37">
        <v>0</v>
      </c>
      <c r="E15" s="54"/>
      <c r="F15" s="37">
        <v>500</v>
      </c>
      <c r="G15" s="38">
        <v>611</v>
      </c>
      <c r="H15" s="38">
        <v>4200</v>
      </c>
      <c r="I15" s="38">
        <v>61106</v>
      </c>
      <c r="J15" s="39"/>
      <c r="K15" s="39" t="s">
        <v>52</v>
      </c>
      <c r="L15" s="40" t="s">
        <v>56</v>
      </c>
      <c r="M15" s="40" t="s">
        <v>57</v>
      </c>
      <c r="N15" s="40" t="s">
        <v>55</v>
      </c>
    </row>
    <row r="16" spans="1:26" s="55" customFormat="1" ht="20.100000000000001" hidden="1" customHeight="1" x14ac:dyDescent="0.25">
      <c r="A16" s="53">
        <v>43996</v>
      </c>
      <c r="B16" s="41" t="s">
        <v>39</v>
      </c>
      <c r="C16" s="54">
        <v>174</v>
      </c>
      <c r="D16" s="37">
        <v>29</v>
      </c>
      <c r="E16" s="54"/>
      <c r="F16" s="37">
        <v>145</v>
      </c>
      <c r="G16" s="38">
        <v>611</v>
      </c>
      <c r="H16" s="38">
        <v>4200</v>
      </c>
      <c r="I16" s="38">
        <v>61111</v>
      </c>
      <c r="J16" s="39"/>
      <c r="K16" s="39" t="s">
        <v>52</v>
      </c>
      <c r="L16" s="40" t="s">
        <v>58</v>
      </c>
      <c r="M16" s="40" t="s">
        <v>59</v>
      </c>
      <c r="N16" s="40" t="s">
        <v>60</v>
      </c>
    </row>
    <row r="17" spans="1:14" s="55" customFormat="1" ht="20.100000000000001" customHeight="1" x14ac:dyDescent="0.25">
      <c r="A17" s="53">
        <v>43997</v>
      </c>
      <c r="B17" s="41" t="s">
        <v>38</v>
      </c>
      <c r="C17" s="54">
        <v>200</v>
      </c>
      <c r="D17" s="37">
        <v>0</v>
      </c>
      <c r="E17" s="54"/>
      <c r="F17" s="37">
        <v>200</v>
      </c>
      <c r="G17" s="38">
        <v>595</v>
      </c>
      <c r="H17" s="38">
        <v>4200</v>
      </c>
      <c r="I17" s="38">
        <v>59516</v>
      </c>
      <c r="J17" s="39"/>
      <c r="K17" s="39" t="s">
        <v>52</v>
      </c>
      <c r="L17" s="40" t="s">
        <v>61</v>
      </c>
      <c r="M17" s="40" t="s">
        <v>62</v>
      </c>
      <c r="N17" s="40" t="s">
        <v>63</v>
      </c>
    </row>
    <row r="18" spans="1:14" s="55" customFormat="1" ht="20.100000000000001" customHeight="1" x14ac:dyDescent="0.25">
      <c r="A18" s="53">
        <v>44001</v>
      </c>
      <c r="B18" s="41" t="s">
        <v>38</v>
      </c>
      <c r="C18" s="54">
        <v>200</v>
      </c>
      <c r="D18" s="37">
        <v>0</v>
      </c>
      <c r="E18" s="54"/>
      <c r="F18" s="37">
        <v>200</v>
      </c>
      <c r="G18" s="38">
        <v>595</v>
      </c>
      <c r="H18" s="38">
        <v>4200</v>
      </c>
      <c r="I18" s="38">
        <v>59516</v>
      </c>
      <c r="J18" s="39"/>
      <c r="K18" s="39" t="s">
        <v>52</v>
      </c>
      <c r="L18" s="40" t="s">
        <v>61</v>
      </c>
      <c r="M18" s="40" t="s">
        <v>62</v>
      </c>
      <c r="N18" s="40" t="s">
        <v>63</v>
      </c>
    </row>
    <row r="19" spans="1:14" s="55" customFormat="1" ht="20.100000000000001" customHeight="1" x14ac:dyDescent="0.25">
      <c r="A19" s="53">
        <v>44002</v>
      </c>
      <c r="B19" s="41" t="s">
        <v>38</v>
      </c>
      <c r="C19" s="54">
        <v>5</v>
      </c>
      <c r="D19" s="37">
        <v>0</v>
      </c>
      <c r="E19" s="54"/>
      <c r="F19" s="37">
        <v>5</v>
      </c>
      <c r="G19" s="38">
        <v>611</v>
      </c>
      <c r="H19" s="38">
        <v>4200</v>
      </c>
      <c r="I19" s="38">
        <v>61108</v>
      </c>
      <c r="J19" s="39"/>
      <c r="K19" s="39" t="s">
        <v>52</v>
      </c>
      <c r="L19" s="40" t="s">
        <v>64</v>
      </c>
      <c r="M19" s="40" t="s">
        <v>65</v>
      </c>
      <c r="N19" s="40" t="s">
        <v>66</v>
      </c>
    </row>
    <row r="20" spans="1:14" s="55" customFormat="1" ht="20.100000000000001" customHeight="1" x14ac:dyDescent="0.25">
      <c r="A20" s="53">
        <v>44005</v>
      </c>
      <c r="B20" s="41" t="s">
        <v>38</v>
      </c>
      <c r="C20" s="54">
        <v>181.85</v>
      </c>
      <c r="D20" s="37">
        <v>0</v>
      </c>
      <c r="E20" s="54"/>
      <c r="F20" s="37">
        <v>181.85</v>
      </c>
      <c r="G20" s="38">
        <v>611</v>
      </c>
      <c r="H20" s="38">
        <v>4200</v>
      </c>
      <c r="I20" s="38">
        <v>61106</v>
      </c>
      <c r="J20" s="39"/>
      <c r="K20" s="39" t="s">
        <v>52</v>
      </c>
      <c r="L20" s="40" t="s">
        <v>67</v>
      </c>
      <c r="M20" s="40" t="s">
        <v>62</v>
      </c>
      <c r="N20" s="40" t="s">
        <v>55</v>
      </c>
    </row>
    <row r="21" spans="1:14" s="55" customFormat="1" ht="20.100000000000001" customHeight="1" x14ac:dyDescent="0.25">
      <c r="A21" s="53">
        <v>44008</v>
      </c>
      <c r="B21" s="41" t="s">
        <v>38</v>
      </c>
      <c r="C21" s="54">
        <v>300</v>
      </c>
      <c r="D21" s="37">
        <v>0</v>
      </c>
      <c r="E21" s="54"/>
      <c r="F21" s="37">
        <v>300</v>
      </c>
      <c r="G21" s="38">
        <v>611</v>
      </c>
      <c r="H21" s="38">
        <v>4200</v>
      </c>
      <c r="I21" s="38">
        <v>61106</v>
      </c>
      <c r="J21" s="39"/>
      <c r="K21" s="39" t="s">
        <v>52</v>
      </c>
      <c r="L21" s="40" t="s">
        <v>67</v>
      </c>
      <c r="M21" s="40" t="s">
        <v>62</v>
      </c>
      <c r="N21" s="40" t="s">
        <v>55</v>
      </c>
    </row>
    <row r="22" spans="1:14" s="55" customFormat="1" ht="20.100000000000001" customHeight="1" x14ac:dyDescent="0.25">
      <c r="A22" s="53">
        <v>44009</v>
      </c>
      <c r="B22" s="41" t="s">
        <v>38</v>
      </c>
      <c r="C22" s="54">
        <v>35</v>
      </c>
      <c r="D22" s="37">
        <v>0</v>
      </c>
      <c r="E22" s="54"/>
      <c r="F22" s="37">
        <v>35</v>
      </c>
      <c r="G22" s="38">
        <v>611</v>
      </c>
      <c r="H22" s="38">
        <v>4200</v>
      </c>
      <c r="I22" s="38">
        <v>61108</v>
      </c>
      <c r="J22" s="39"/>
      <c r="K22" s="39" t="s">
        <v>52</v>
      </c>
      <c r="L22" s="40" t="s">
        <v>64</v>
      </c>
      <c r="M22" s="40" t="s">
        <v>65</v>
      </c>
      <c r="N22" s="40" t="s">
        <v>66</v>
      </c>
    </row>
    <row r="23" spans="1:14" s="55" customFormat="1" ht="20.100000000000001" customHeight="1" x14ac:dyDescent="0.25">
      <c r="A23" s="53">
        <v>44012</v>
      </c>
      <c r="B23" s="41" t="s">
        <v>38</v>
      </c>
      <c r="C23" s="54">
        <v>500</v>
      </c>
      <c r="D23" s="37">
        <v>0</v>
      </c>
      <c r="E23" s="54"/>
      <c r="F23" s="37">
        <v>500</v>
      </c>
      <c r="G23" s="38">
        <v>595</v>
      </c>
      <c r="H23" s="38">
        <v>4200</v>
      </c>
      <c r="I23" s="38">
        <v>59516</v>
      </c>
      <c r="J23" s="39"/>
      <c r="K23" s="39" t="s">
        <v>52</v>
      </c>
      <c r="L23" s="40" t="s">
        <v>68</v>
      </c>
      <c r="M23" s="40" t="s">
        <v>57</v>
      </c>
      <c r="N23" s="40" t="s">
        <v>63</v>
      </c>
    </row>
    <row r="24" spans="1:14" s="55" customFormat="1" ht="20.100000000000001" customHeight="1" x14ac:dyDescent="0.25">
      <c r="A24" s="53">
        <v>44013</v>
      </c>
      <c r="B24" s="41" t="s">
        <v>38</v>
      </c>
      <c r="C24" s="54">
        <v>500</v>
      </c>
      <c r="D24" s="37">
        <v>0</v>
      </c>
      <c r="E24" s="54"/>
      <c r="F24" s="37">
        <v>500</v>
      </c>
      <c r="G24" s="38">
        <v>611</v>
      </c>
      <c r="H24" s="38">
        <v>4200</v>
      </c>
      <c r="I24" s="38">
        <v>61106</v>
      </c>
      <c r="J24" s="39"/>
      <c r="K24" s="39" t="s">
        <v>52</v>
      </c>
      <c r="L24" s="40" t="s">
        <v>69</v>
      </c>
      <c r="M24" s="40" t="s">
        <v>57</v>
      </c>
      <c r="N24" s="40" t="s">
        <v>55</v>
      </c>
    </row>
    <row r="25" spans="1:14" s="55" customFormat="1" ht="20.100000000000001" customHeight="1" x14ac:dyDescent="0.25">
      <c r="A25" s="53">
        <v>44013</v>
      </c>
      <c r="B25" s="41" t="s">
        <v>38</v>
      </c>
      <c r="C25" s="54">
        <v>200.25</v>
      </c>
      <c r="D25" s="37">
        <v>0</v>
      </c>
      <c r="E25" s="54"/>
      <c r="F25" s="37">
        <v>200.25</v>
      </c>
      <c r="G25" s="38">
        <v>611</v>
      </c>
      <c r="H25" s="38">
        <v>4200</v>
      </c>
      <c r="I25" s="38">
        <v>61106</v>
      </c>
      <c r="J25" s="39"/>
      <c r="K25" s="39" t="s">
        <v>52</v>
      </c>
      <c r="L25" s="40" t="s">
        <v>70</v>
      </c>
      <c r="M25" s="40" t="s">
        <v>62</v>
      </c>
      <c r="N25" s="40" t="s">
        <v>55</v>
      </c>
    </row>
    <row r="26" spans="1:14" s="55" customFormat="1" ht="20.100000000000001" customHeight="1" x14ac:dyDescent="0.25">
      <c r="A26" s="53">
        <v>44014</v>
      </c>
      <c r="B26" s="41" t="s">
        <v>38</v>
      </c>
      <c r="C26" s="54">
        <v>10</v>
      </c>
      <c r="D26" s="37">
        <v>0</v>
      </c>
      <c r="E26" s="54"/>
      <c r="F26" s="37">
        <v>10</v>
      </c>
      <c r="G26" s="38">
        <v>611</v>
      </c>
      <c r="H26" s="38">
        <v>4200</v>
      </c>
      <c r="I26" s="38">
        <v>61108</v>
      </c>
      <c r="J26" s="39"/>
      <c r="K26" s="39" t="s">
        <v>52</v>
      </c>
      <c r="L26" s="40" t="s">
        <v>64</v>
      </c>
      <c r="M26" s="40" t="s">
        <v>65</v>
      </c>
      <c r="N26" s="40" t="s">
        <v>66</v>
      </c>
    </row>
    <row r="27" spans="1:14" s="55" customFormat="1" ht="20.100000000000001" customHeight="1" x14ac:dyDescent="0.25">
      <c r="A27" s="53">
        <v>44015</v>
      </c>
      <c r="B27" s="41" t="s">
        <v>38</v>
      </c>
      <c r="C27" s="54">
        <v>400</v>
      </c>
      <c r="D27" s="37">
        <v>0</v>
      </c>
      <c r="E27" s="54"/>
      <c r="F27" s="37">
        <v>400</v>
      </c>
      <c r="G27" s="38">
        <v>611</v>
      </c>
      <c r="H27" s="38">
        <v>4200</v>
      </c>
      <c r="I27" s="38">
        <v>61106</v>
      </c>
      <c r="J27" s="39"/>
      <c r="K27" s="39" t="s">
        <v>52</v>
      </c>
      <c r="L27" s="40" t="s">
        <v>67</v>
      </c>
      <c r="M27" s="40" t="s">
        <v>62</v>
      </c>
      <c r="N27" s="40" t="s">
        <v>55</v>
      </c>
    </row>
    <row r="28" spans="1:14" s="55" customFormat="1" ht="20.100000000000001" customHeight="1" x14ac:dyDescent="0.25">
      <c r="A28" s="53">
        <v>44017</v>
      </c>
      <c r="B28" s="41" t="s">
        <v>38</v>
      </c>
      <c r="C28" s="54">
        <v>500</v>
      </c>
      <c r="D28" s="37">
        <v>0</v>
      </c>
      <c r="E28" s="54"/>
      <c r="F28" s="37">
        <v>500</v>
      </c>
      <c r="G28" s="38">
        <v>611</v>
      </c>
      <c r="H28" s="38">
        <v>4200</v>
      </c>
      <c r="I28" s="38">
        <v>61106</v>
      </c>
      <c r="J28" s="39"/>
      <c r="K28" s="39" t="s">
        <v>52</v>
      </c>
      <c r="L28" s="40" t="s">
        <v>69</v>
      </c>
      <c r="M28" s="40" t="s">
        <v>57</v>
      </c>
      <c r="N28" s="40" t="s">
        <v>55</v>
      </c>
    </row>
    <row r="29" spans="1:14" s="55" customFormat="1" ht="20.100000000000001" customHeight="1" x14ac:dyDescent="0.25">
      <c r="A29" s="53">
        <v>44019</v>
      </c>
      <c r="B29" s="41" t="s">
        <v>38</v>
      </c>
      <c r="C29" s="54">
        <v>250</v>
      </c>
      <c r="D29" s="37">
        <v>0</v>
      </c>
      <c r="E29" s="54"/>
      <c r="F29" s="37">
        <v>250</v>
      </c>
      <c r="G29" s="38">
        <v>611</v>
      </c>
      <c r="H29" s="38">
        <v>4200</v>
      </c>
      <c r="I29" s="38">
        <v>61106</v>
      </c>
      <c r="J29" s="39"/>
      <c r="K29" s="39" t="s">
        <v>52</v>
      </c>
      <c r="L29" s="40" t="s">
        <v>71</v>
      </c>
      <c r="M29" s="40" t="s">
        <v>62</v>
      </c>
      <c r="N29" s="40" t="s">
        <v>55</v>
      </c>
    </row>
    <row r="30" spans="1:14" s="55" customFormat="1" ht="20.100000000000001" customHeight="1" x14ac:dyDescent="0.25">
      <c r="A30" s="53">
        <v>44020</v>
      </c>
      <c r="B30" s="41" t="s">
        <v>38</v>
      </c>
      <c r="C30" s="54">
        <v>500</v>
      </c>
      <c r="D30" s="37">
        <v>0</v>
      </c>
      <c r="E30" s="54"/>
      <c r="F30" s="37">
        <v>500</v>
      </c>
      <c r="G30" s="38">
        <v>611</v>
      </c>
      <c r="H30" s="38">
        <v>4200</v>
      </c>
      <c r="I30" s="38">
        <v>61106</v>
      </c>
      <c r="J30" s="39"/>
      <c r="K30" s="39" t="s">
        <v>52</v>
      </c>
      <c r="L30" s="40" t="s">
        <v>69</v>
      </c>
      <c r="M30" s="40" t="s">
        <v>57</v>
      </c>
      <c r="N30" s="40" t="s">
        <v>55</v>
      </c>
    </row>
    <row r="31" spans="1:14" ht="20.100000000000001" customHeight="1" thickBot="1" x14ac:dyDescent="0.25">
      <c r="A31" s="121" t="s">
        <v>44</v>
      </c>
      <c r="B31" s="122"/>
      <c r="C31" s="43">
        <f>SUM(C13:C30)</f>
        <v>4479.5599999999995</v>
      </c>
      <c r="D31" s="43">
        <f>SUM(D13:D30)</f>
        <v>32.92</v>
      </c>
      <c r="E31" s="43"/>
      <c r="F31" s="43">
        <f>SUM(F13:F30)</f>
        <v>4446.6399999999994</v>
      </c>
      <c r="G31" s="44"/>
      <c r="H31" s="44"/>
      <c r="I31" s="44"/>
      <c r="J31" s="45"/>
      <c r="K31" s="45"/>
      <c r="L31" s="46"/>
      <c r="M31" s="47"/>
      <c r="N31" s="48"/>
    </row>
    <row r="33" spans="2:3" x14ac:dyDescent="0.2">
      <c r="B33" s="112" t="s">
        <v>45</v>
      </c>
      <c r="C33" s="113"/>
    </row>
    <row r="34" spans="2:3" x14ac:dyDescent="0.2">
      <c r="B34" s="49" t="s">
        <v>46</v>
      </c>
      <c r="C34" s="50" t="s">
        <v>47</v>
      </c>
    </row>
    <row r="35" spans="2:3" x14ac:dyDescent="0.2">
      <c r="B35" s="49" t="s">
        <v>38</v>
      </c>
      <c r="C35" s="50" t="s">
        <v>48</v>
      </c>
    </row>
    <row r="36" spans="2:3" x14ac:dyDescent="0.2">
      <c r="B36" s="49" t="s">
        <v>39</v>
      </c>
      <c r="C36" s="50" t="s">
        <v>49</v>
      </c>
    </row>
    <row r="37" spans="2:3" x14ac:dyDescent="0.2">
      <c r="B37" s="30" t="s">
        <v>50</v>
      </c>
      <c r="C37" s="51" t="s">
        <v>51</v>
      </c>
    </row>
  </sheetData>
  <mergeCells count="6">
    <mergeCell ref="B33:C33"/>
    <mergeCell ref="B1:E1"/>
    <mergeCell ref="B3:E3"/>
    <mergeCell ref="G8:J8"/>
    <mergeCell ref="G9:J9"/>
    <mergeCell ref="A31:B31"/>
  </mergeCells>
  <conditionalFormatting sqref="B1:E1 B3:E3 C25 C28:C30">
    <cfRule type="expression" dxfId="178" priority="96" stopIfTrue="1">
      <formula>ISBLANK(B1)</formula>
    </cfRule>
  </conditionalFormatting>
  <conditionalFormatting sqref="B25 B28:B30">
    <cfRule type="expression" dxfId="177" priority="93" stopIfTrue="1">
      <formula>AND(NOT(ISBLANK(C25)),ISBLANK(B25))</formula>
    </cfRule>
  </conditionalFormatting>
  <conditionalFormatting sqref="A25 A28:A30">
    <cfRule type="expression" dxfId="176" priority="94" stopIfTrue="1">
      <formula>AND(NOT(ISBLANK(C25)),ISBLANK(A25))</formula>
    </cfRule>
  </conditionalFormatting>
  <conditionalFormatting sqref="E25 E28:E30">
    <cfRule type="expression" dxfId="175" priority="95" stopIfTrue="1">
      <formula>AND(NOT(ISBLANK(C25)),ISBLANK(E25),B25="S")</formula>
    </cfRule>
  </conditionalFormatting>
  <conditionalFormatting sqref="L25:N25 L28:N30">
    <cfRule type="expression" dxfId="174" priority="92" stopIfTrue="1">
      <formula>AND(NOT(ISBLANK($C25)),ISBLANK(L25))</formula>
    </cfRule>
  </conditionalFormatting>
  <conditionalFormatting sqref="J25 J28:J30">
    <cfRule type="expression" priority="90" stopIfTrue="1">
      <formula>AND(SUM($P25:$T25)&gt;0,NOT(ISBLANK(J25)))</formula>
    </cfRule>
    <cfRule type="expression" dxfId="173" priority="91" stopIfTrue="1">
      <formula>SUM($P25:$T25)&gt;0</formula>
    </cfRule>
  </conditionalFormatting>
  <conditionalFormatting sqref="K28:K30">
    <cfRule type="expression" priority="88" stopIfTrue="1">
      <formula>AND(SUM($P28:$T28)&gt;0,NOT(ISBLANK(K28)))</formula>
    </cfRule>
    <cfRule type="expression" dxfId="172" priority="89" stopIfTrue="1">
      <formula>SUM($P28:$T28)&gt;0</formula>
    </cfRule>
  </conditionalFormatting>
  <conditionalFormatting sqref="L13:N13">
    <cfRule type="expression" dxfId="171" priority="81" stopIfTrue="1">
      <formula>AND(NOT(ISBLANK($C13)),ISBLANK(L13))</formula>
    </cfRule>
  </conditionalFormatting>
  <conditionalFormatting sqref="K25">
    <cfRule type="expression" priority="86" stopIfTrue="1">
      <formula>AND(SUM($P25:$T25)&gt;0,NOT(ISBLANK(K25)))</formula>
    </cfRule>
    <cfRule type="expression" dxfId="170" priority="87" stopIfTrue="1">
      <formula>SUM($P25:$T25)&gt;0</formula>
    </cfRule>
  </conditionalFormatting>
  <conditionalFormatting sqref="C13">
    <cfRule type="expression" dxfId="169" priority="85" stopIfTrue="1">
      <formula>ISBLANK(C13)</formula>
    </cfRule>
  </conditionalFormatting>
  <conditionalFormatting sqref="B13">
    <cfRule type="expression" dxfId="168" priority="82" stopIfTrue="1">
      <formula>AND(NOT(ISBLANK(C13)),ISBLANK(B13))</formula>
    </cfRule>
  </conditionalFormatting>
  <conditionalFormatting sqref="A13">
    <cfRule type="expression" dxfId="167" priority="83" stopIfTrue="1">
      <formula>AND(NOT(ISBLANK(C13)),ISBLANK(A13))</formula>
    </cfRule>
  </conditionalFormatting>
  <conditionalFormatting sqref="E13">
    <cfRule type="expression" dxfId="166" priority="84" stopIfTrue="1">
      <formula>AND(NOT(ISBLANK(C13)),ISBLANK(E13),B13="S")</formula>
    </cfRule>
  </conditionalFormatting>
  <conditionalFormatting sqref="K13">
    <cfRule type="expression" priority="77" stopIfTrue="1">
      <formula>AND(SUM($P13:$T13)&gt;0,NOT(ISBLANK(K13)))</formula>
    </cfRule>
    <cfRule type="expression" dxfId="165" priority="78" stopIfTrue="1">
      <formula>SUM($P13:$T13)&gt;0</formula>
    </cfRule>
  </conditionalFormatting>
  <conditionalFormatting sqref="J13">
    <cfRule type="expression" priority="79" stopIfTrue="1">
      <formula>AND(SUM($P13:$T13)&gt;0,NOT(ISBLANK(J13)))</formula>
    </cfRule>
    <cfRule type="expression" dxfId="164" priority="80" stopIfTrue="1">
      <formula>SUM($P13:$T13)&gt;0</formula>
    </cfRule>
  </conditionalFormatting>
  <conditionalFormatting sqref="C23:C24">
    <cfRule type="expression" dxfId="163" priority="76" stopIfTrue="1">
      <formula>ISBLANK(C23)</formula>
    </cfRule>
  </conditionalFormatting>
  <conditionalFormatting sqref="B23:B24">
    <cfRule type="expression" dxfId="162" priority="73" stopIfTrue="1">
      <formula>AND(NOT(ISBLANK(C23)),ISBLANK(B23))</formula>
    </cfRule>
  </conditionalFormatting>
  <conditionalFormatting sqref="A23:A24">
    <cfRule type="expression" dxfId="161" priority="74" stopIfTrue="1">
      <formula>AND(NOT(ISBLANK(C23)),ISBLANK(A23))</formula>
    </cfRule>
  </conditionalFormatting>
  <conditionalFormatting sqref="E23:E24">
    <cfRule type="expression" dxfId="160" priority="75" stopIfTrue="1">
      <formula>AND(NOT(ISBLANK(C23)),ISBLANK(E23),B23="S")</formula>
    </cfRule>
  </conditionalFormatting>
  <conditionalFormatting sqref="K23:K24">
    <cfRule type="expression" priority="69" stopIfTrue="1">
      <formula>AND(SUM($P23:$T23)&gt;0,NOT(ISBLANK(K23)))</formula>
    </cfRule>
    <cfRule type="expression" dxfId="159" priority="70" stopIfTrue="1">
      <formula>SUM($P23:$T23)&gt;0</formula>
    </cfRule>
  </conditionalFormatting>
  <conditionalFormatting sqref="N23:N24">
    <cfRule type="expression" dxfId="158" priority="66" stopIfTrue="1">
      <formula>AND(NOT(ISBLANK($C23)),ISBLANK(N23))</formula>
    </cfRule>
  </conditionalFormatting>
  <conditionalFormatting sqref="J23:J24">
    <cfRule type="expression" priority="71" stopIfTrue="1">
      <formula>AND(SUM($P23:$T23)&gt;0,NOT(ISBLANK(J23)))</formula>
    </cfRule>
    <cfRule type="expression" dxfId="157" priority="72" stopIfTrue="1">
      <formula>SUM($P23:$T23)&gt;0</formula>
    </cfRule>
  </conditionalFormatting>
  <conditionalFormatting sqref="L23:L24">
    <cfRule type="expression" dxfId="156" priority="68" stopIfTrue="1">
      <formula>AND(NOT(ISBLANK($C23)),ISBLANK(L23))</formula>
    </cfRule>
  </conditionalFormatting>
  <conditionalFormatting sqref="M23:M24">
    <cfRule type="expression" dxfId="155" priority="67" stopIfTrue="1">
      <formula>AND(NOT(ISBLANK($C23)),ISBLANK(M23))</formula>
    </cfRule>
  </conditionalFormatting>
  <conditionalFormatting sqref="N19:N21">
    <cfRule type="expression" dxfId="154" priority="55" stopIfTrue="1">
      <formula>AND(NOT(ISBLANK($C19)),ISBLANK(N19))</formula>
    </cfRule>
  </conditionalFormatting>
  <conditionalFormatting sqref="C19:C21">
    <cfRule type="expression" dxfId="153" priority="65" stopIfTrue="1">
      <formula>ISBLANK(C19)</formula>
    </cfRule>
  </conditionalFormatting>
  <conditionalFormatting sqref="B19:B21">
    <cfRule type="expression" dxfId="152" priority="62" stopIfTrue="1">
      <formula>AND(NOT(ISBLANK(C19)),ISBLANK(B19))</formula>
    </cfRule>
  </conditionalFormatting>
  <conditionalFormatting sqref="A19:A21">
    <cfRule type="expression" dxfId="151" priority="63" stopIfTrue="1">
      <formula>AND(NOT(ISBLANK(C19)),ISBLANK(A19))</formula>
    </cfRule>
  </conditionalFormatting>
  <conditionalFormatting sqref="E19:E21">
    <cfRule type="expression" dxfId="150" priority="64" stopIfTrue="1">
      <formula>AND(NOT(ISBLANK(C19)),ISBLANK(E19),B19="S")</formula>
    </cfRule>
  </conditionalFormatting>
  <conditionalFormatting sqref="K19:K21">
    <cfRule type="expression" priority="58" stopIfTrue="1">
      <formula>AND(SUM($P19:$T19)&gt;0,NOT(ISBLANK(K19)))</formula>
    </cfRule>
    <cfRule type="expression" dxfId="149" priority="59" stopIfTrue="1">
      <formula>SUM($P19:$T19)&gt;0</formula>
    </cfRule>
  </conditionalFormatting>
  <conditionalFormatting sqref="J19:J21">
    <cfRule type="expression" priority="60" stopIfTrue="1">
      <formula>AND(SUM($P19:$T19)&gt;0,NOT(ISBLANK(J19)))</formula>
    </cfRule>
    <cfRule type="expression" dxfId="148" priority="61" stopIfTrue="1">
      <formula>SUM($P19:$T19)&gt;0</formula>
    </cfRule>
  </conditionalFormatting>
  <conditionalFormatting sqref="L19:L21">
    <cfRule type="expression" dxfId="147" priority="57" stopIfTrue="1">
      <formula>AND(NOT(ISBLANK($C19)),ISBLANK(L19))</formula>
    </cfRule>
  </conditionalFormatting>
  <conditionalFormatting sqref="M19:M21">
    <cfRule type="expression" dxfId="146" priority="56" stopIfTrue="1">
      <formula>AND(NOT(ISBLANK($C19)),ISBLANK(M19))</formula>
    </cfRule>
  </conditionalFormatting>
  <conditionalFormatting sqref="N22">
    <cfRule type="expression" dxfId="145" priority="44" stopIfTrue="1">
      <formula>AND(NOT(ISBLANK($C22)),ISBLANK(N22))</formula>
    </cfRule>
  </conditionalFormatting>
  <conditionalFormatting sqref="C22">
    <cfRule type="expression" dxfId="144" priority="54" stopIfTrue="1">
      <formula>ISBLANK(C22)</formula>
    </cfRule>
  </conditionalFormatting>
  <conditionalFormatting sqref="B22">
    <cfRule type="expression" dxfId="143" priority="51" stopIfTrue="1">
      <formula>AND(NOT(ISBLANK(C22)),ISBLANK(B22))</formula>
    </cfRule>
  </conditionalFormatting>
  <conditionalFormatting sqref="A22">
    <cfRule type="expression" dxfId="142" priority="52" stopIfTrue="1">
      <formula>AND(NOT(ISBLANK(C22)),ISBLANK(A22))</formula>
    </cfRule>
  </conditionalFormatting>
  <conditionalFormatting sqref="E22">
    <cfRule type="expression" dxfId="141" priority="53" stopIfTrue="1">
      <formula>AND(NOT(ISBLANK(C22)),ISBLANK(E22),B22="S")</formula>
    </cfRule>
  </conditionalFormatting>
  <conditionalFormatting sqref="K22">
    <cfRule type="expression" priority="47" stopIfTrue="1">
      <formula>AND(SUM($P22:$T22)&gt;0,NOT(ISBLANK(K22)))</formula>
    </cfRule>
    <cfRule type="expression" dxfId="140" priority="48" stopIfTrue="1">
      <formula>SUM($P22:$T22)&gt;0</formula>
    </cfRule>
  </conditionalFormatting>
  <conditionalFormatting sqref="J22">
    <cfRule type="expression" priority="49" stopIfTrue="1">
      <formula>AND(SUM($P22:$T22)&gt;0,NOT(ISBLANK(J22)))</formula>
    </cfRule>
    <cfRule type="expression" dxfId="139" priority="50" stopIfTrue="1">
      <formula>SUM($P22:$T22)&gt;0</formula>
    </cfRule>
  </conditionalFormatting>
  <conditionalFormatting sqref="L22">
    <cfRule type="expression" dxfId="138" priority="46" stopIfTrue="1">
      <formula>AND(NOT(ISBLANK($C22)),ISBLANK(L22))</formula>
    </cfRule>
  </conditionalFormatting>
  <conditionalFormatting sqref="M22">
    <cfRule type="expression" dxfId="137" priority="45" stopIfTrue="1">
      <formula>AND(NOT(ISBLANK($C22)),ISBLANK(M22))</formula>
    </cfRule>
  </conditionalFormatting>
  <conditionalFormatting sqref="N26:N27">
    <cfRule type="expression" dxfId="136" priority="33" stopIfTrue="1">
      <formula>AND(NOT(ISBLANK($C26)),ISBLANK(N26))</formula>
    </cfRule>
  </conditionalFormatting>
  <conditionalFormatting sqref="C26:C27">
    <cfRule type="expression" dxfId="135" priority="43" stopIfTrue="1">
      <formula>ISBLANK(C26)</formula>
    </cfRule>
  </conditionalFormatting>
  <conditionalFormatting sqref="B26:B27">
    <cfRule type="expression" dxfId="134" priority="40" stopIfTrue="1">
      <formula>AND(NOT(ISBLANK(C26)),ISBLANK(B26))</formula>
    </cfRule>
  </conditionalFormatting>
  <conditionalFormatting sqref="A26:A27">
    <cfRule type="expression" dxfId="133" priority="41" stopIfTrue="1">
      <formula>AND(NOT(ISBLANK(C26)),ISBLANK(A26))</formula>
    </cfRule>
  </conditionalFormatting>
  <conditionalFormatting sqref="E26:E27">
    <cfRule type="expression" dxfId="132" priority="42" stopIfTrue="1">
      <formula>AND(NOT(ISBLANK(C26)),ISBLANK(E26),B26="S")</formula>
    </cfRule>
  </conditionalFormatting>
  <conditionalFormatting sqref="K26:K27">
    <cfRule type="expression" priority="36" stopIfTrue="1">
      <formula>AND(SUM($P26:$T26)&gt;0,NOT(ISBLANK(K26)))</formula>
    </cfRule>
    <cfRule type="expression" dxfId="131" priority="37" stopIfTrue="1">
      <formula>SUM($P26:$T26)&gt;0</formula>
    </cfRule>
  </conditionalFormatting>
  <conditionalFormatting sqref="J26:J27">
    <cfRule type="expression" priority="38" stopIfTrue="1">
      <formula>AND(SUM($P26:$T26)&gt;0,NOT(ISBLANK(J26)))</formula>
    </cfRule>
    <cfRule type="expression" dxfId="130" priority="39" stopIfTrue="1">
      <formula>SUM($P26:$T26)&gt;0</formula>
    </cfRule>
  </conditionalFormatting>
  <conditionalFormatting sqref="L26:L27">
    <cfRule type="expression" dxfId="129" priority="35" stopIfTrue="1">
      <formula>AND(NOT(ISBLANK($C26)),ISBLANK(L26))</formula>
    </cfRule>
  </conditionalFormatting>
  <conditionalFormatting sqref="M26:M27">
    <cfRule type="expression" dxfId="128" priority="34" stopIfTrue="1">
      <formula>AND(NOT(ISBLANK($C26)),ISBLANK(M26))</formula>
    </cfRule>
  </conditionalFormatting>
  <conditionalFormatting sqref="C16:C18">
    <cfRule type="expression" dxfId="127" priority="32" stopIfTrue="1">
      <formula>ISBLANK(C16)</formula>
    </cfRule>
  </conditionalFormatting>
  <conditionalFormatting sqref="B16:B18">
    <cfRule type="expression" dxfId="126" priority="29" stopIfTrue="1">
      <formula>AND(NOT(ISBLANK(C16)),ISBLANK(B16))</formula>
    </cfRule>
  </conditionalFormatting>
  <conditionalFormatting sqref="A16:A18">
    <cfRule type="expression" dxfId="125" priority="30" stopIfTrue="1">
      <formula>AND(NOT(ISBLANK(C16)),ISBLANK(A16))</formula>
    </cfRule>
  </conditionalFormatting>
  <conditionalFormatting sqref="E16:E18">
    <cfRule type="expression" dxfId="124" priority="31" stopIfTrue="1">
      <formula>AND(NOT(ISBLANK(C16)),ISBLANK(E16),B16="S")</formula>
    </cfRule>
  </conditionalFormatting>
  <conditionalFormatting sqref="K16:K18">
    <cfRule type="expression" priority="24" stopIfTrue="1">
      <formula>AND(SUM($P16:$T16)&gt;0,NOT(ISBLANK(K16)))</formula>
    </cfRule>
    <cfRule type="expression" dxfId="123" priority="25" stopIfTrue="1">
      <formula>SUM($P16:$T16)&gt;0</formula>
    </cfRule>
  </conditionalFormatting>
  <conditionalFormatting sqref="L16:N16 M17:M18">
    <cfRule type="expression" dxfId="122" priority="28" stopIfTrue="1">
      <formula>AND(NOT(ISBLANK($C16)),ISBLANK(L16))</formula>
    </cfRule>
  </conditionalFormatting>
  <conditionalFormatting sqref="J16:J18">
    <cfRule type="expression" priority="26" stopIfTrue="1">
      <formula>AND(SUM($P16:$T16)&gt;0,NOT(ISBLANK(J16)))</formula>
    </cfRule>
    <cfRule type="expression" dxfId="121" priority="27" stopIfTrue="1">
      <formula>SUM($P16:$T16)&gt;0</formula>
    </cfRule>
  </conditionalFormatting>
  <conditionalFormatting sqref="L14:N14">
    <cfRule type="expression" dxfId="120" priority="19" stopIfTrue="1">
      <formula>AND(NOT(ISBLANK($C14)),ISBLANK(L14))</formula>
    </cfRule>
  </conditionalFormatting>
  <conditionalFormatting sqref="C14">
    <cfRule type="expression" dxfId="119" priority="23" stopIfTrue="1">
      <formula>ISBLANK(C14)</formula>
    </cfRule>
  </conditionalFormatting>
  <conditionalFormatting sqref="B14">
    <cfRule type="expression" dxfId="118" priority="20" stopIfTrue="1">
      <formula>AND(NOT(ISBLANK(C14)),ISBLANK(B14))</formula>
    </cfRule>
  </conditionalFormatting>
  <conditionalFormatting sqref="A14">
    <cfRule type="expression" dxfId="117" priority="21" stopIfTrue="1">
      <formula>AND(NOT(ISBLANK(C14)),ISBLANK(A14))</formula>
    </cfRule>
  </conditionalFormatting>
  <conditionalFormatting sqref="E14">
    <cfRule type="expression" dxfId="116" priority="22" stopIfTrue="1">
      <formula>AND(NOT(ISBLANK(C14)),ISBLANK(E14),B14="S")</formula>
    </cfRule>
  </conditionalFormatting>
  <conditionalFormatting sqref="K14">
    <cfRule type="expression" priority="15" stopIfTrue="1">
      <formula>AND(SUM($P14:$T14)&gt;0,NOT(ISBLANK(K14)))</formula>
    </cfRule>
    <cfRule type="expression" dxfId="115" priority="16" stopIfTrue="1">
      <formula>SUM($P14:$T14)&gt;0</formula>
    </cfRule>
  </conditionalFormatting>
  <conditionalFormatting sqref="J14">
    <cfRule type="expression" priority="17" stopIfTrue="1">
      <formula>AND(SUM($P14:$T14)&gt;0,NOT(ISBLANK(J14)))</formula>
    </cfRule>
    <cfRule type="expression" dxfId="114" priority="18" stopIfTrue="1">
      <formula>SUM($P14:$T14)&gt;0</formula>
    </cfRule>
  </conditionalFormatting>
  <conditionalFormatting sqref="N15">
    <cfRule type="expression" dxfId="113" priority="4" stopIfTrue="1">
      <formula>AND(NOT(ISBLANK($C15)),ISBLANK(N15))</formula>
    </cfRule>
  </conditionalFormatting>
  <conditionalFormatting sqref="C15">
    <cfRule type="expression" dxfId="112" priority="14" stopIfTrue="1">
      <formula>ISBLANK(C15)</formula>
    </cfRule>
  </conditionalFormatting>
  <conditionalFormatting sqref="B15">
    <cfRule type="expression" dxfId="111" priority="11" stopIfTrue="1">
      <formula>AND(NOT(ISBLANK(C15)),ISBLANK(B15))</formula>
    </cfRule>
  </conditionalFormatting>
  <conditionalFormatting sqref="A15">
    <cfRule type="expression" dxfId="110" priority="12" stopIfTrue="1">
      <formula>AND(NOT(ISBLANK(C15)),ISBLANK(A15))</formula>
    </cfRule>
  </conditionalFormatting>
  <conditionalFormatting sqref="E15">
    <cfRule type="expression" dxfId="109" priority="13" stopIfTrue="1">
      <formula>AND(NOT(ISBLANK(C15)),ISBLANK(E15),B15="S")</formula>
    </cfRule>
  </conditionalFormatting>
  <conditionalFormatting sqref="K15">
    <cfRule type="expression" priority="7" stopIfTrue="1">
      <formula>AND(SUM($P15:$T15)&gt;0,NOT(ISBLANK(K15)))</formula>
    </cfRule>
    <cfRule type="expression" dxfId="108" priority="8" stopIfTrue="1">
      <formula>SUM($P15:$T15)&gt;0</formula>
    </cfRule>
  </conditionalFormatting>
  <conditionalFormatting sqref="J15">
    <cfRule type="expression" priority="9" stopIfTrue="1">
      <formula>AND(SUM($P15:$T15)&gt;0,NOT(ISBLANK(J15)))</formula>
    </cfRule>
    <cfRule type="expression" dxfId="107" priority="10" stopIfTrue="1">
      <formula>SUM($P15:$T15)&gt;0</formula>
    </cfRule>
  </conditionalFormatting>
  <conditionalFormatting sqref="L15">
    <cfRule type="expression" dxfId="106" priority="6" stopIfTrue="1">
      <formula>AND(NOT(ISBLANK($C15)),ISBLANK(L15))</formula>
    </cfRule>
  </conditionalFormatting>
  <conditionalFormatting sqref="M15">
    <cfRule type="expression" dxfId="105" priority="5" stopIfTrue="1">
      <formula>AND(NOT(ISBLANK($C15)),ISBLANK(M15))</formula>
    </cfRule>
  </conditionalFormatting>
  <conditionalFormatting sqref="L17:L18">
    <cfRule type="expression" dxfId="104" priority="3" stopIfTrue="1">
      <formula>AND(NOT(ISBLANK($C17)),ISBLANK(L17))</formula>
    </cfRule>
  </conditionalFormatting>
  <conditionalFormatting sqref="N17:N18">
    <cfRule type="expression" dxfId="103" priority="2" stopIfTrue="1">
      <formula>AND(NOT(ISBLANK($C17)),ISBLANK(N17))</formula>
    </cfRule>
  </conditionalFormatting>
  <conditionalFormatting sqref="E5 C5">
    <cfRule type="expression" dxfId="102" priority="1" stopIfTrue="1">
      <formula>ISBLANK(C5)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80" zoomScaleNormal="80" workbookViewId="0">
      <selection activeCell="A13" sqref="A13:XFD22"/>
    </sheetView>
  </sheetViews>
  <sheetFormatPr defaultColWidth="9.140625" defaultRowHeight="12.75" outlineLevelCol="1" x14ac:dyDescent="0.2"/>
  <cols>
    <col min="1" max="1" width="11.85546875" style="55" bestFit="1" customWidth="1"/>
    <col min="2" max="2" width="10.42578125" style="55" customWidth="1"/>
    <col min="3" max="6" width="15.7109375" style="55" customWidth="1"/>
    <col min="7" max="7" width="8.42578125" style="55" customWidth="1"/>
    <col min="8" max="8" width="9" style="55" customWidth="1"/>
    <col min="9" max="9" width="11.7109375" style="55" bestFit="1" customWidth="1"/>
    <col min="10" max="10" width="3" style="55" customWidth="1"/>
    <col min="11" max="11" width="32.140625" style="55" customWidth="1"/>
    <col min="12" max="12" width="47.42578125" style="55" customWidth="1"/>
    <col min="13" max="14" width="27.42578125" style="55" customWidth="1"/>
    <col min="15" max="15" width="9.140625" style="55"/>
    <col min="16" max="18" width="9.140625" style="55" customWidth="1" outlineLevel="1"/>
    <col min="19" max="19" width="10.42578125" style="55" customWidth="1" outlineLevel="1"/>
    <col min="20" max="16384" width="9.140625" style="55"/>
  </cols>
  <sheetData>
    <row r="1" spans="1:26" ht="36.75" customHeight="1" x14ac:dyDescent="0.2">
      <c r="A1" s="1" t="s">
        <v>8</v>
      </c>
      <c r="B1" s="114" t="s">
        <v>9</v>
      </c>
      <c r="C1" s="115"/>
      <c r="D1" s="115"/>
      <c r="E1" s="116"/>
      <c r="F1" s="56"/>
      <c r="G1" s="56"/>
      <c r="H1" s="56"/>
      <c r="I1" s="56"/>
      <c r="J1" s="56"/>
      <c r="K1" s="56"/>
      <c r="L1" s="57"/>
      <c r="M1" s="3"/>
      <c r="N1" s="4"/>
    </row>
    <row r="2" spans="1:26" x14ac:dyDescent="0.2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26" ht="36.75" customHeight="1" x14ac:dyDescent="0.2">
      <c r="A3" s="9" t="s">
        <v>10</v>
      </c>
      <c r="B3" s="114" t="s">
        <v>0</v>
      </c>
      <c r="C3" s="115"/>
      <c r="D3" s="115"/>
      <c r="E3" s="116"/>
      <c r="F3" s="10"/>
      <c r="G3" s="10"/>
      <c r="H3" s="10"/>
      <c r="I3" s="10"/>
      <c r="J3" s="10"/>
      <c r="K3" s="10"/>
      <c r="L3" s="59"/>
      <c r="M3" s="59"/>
      <c r="N3" s="60"/>
    </row>
    <row r="4" spans="1:26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26" ht="36" customHeight="1" x14ac:dyDescent="0.2">
      <c r="A5" s="11" t="s">
        <v>11</v>
      </c>
      <c r="B5" s="12" t="s">
        <v>12</v>
      </c>
      <c r="C5" s="13">
        <v>43994</v>
      </c>
      <c r="D5" s="12" t="s">
        <v>13</v>
      </c>
      <c r="E5" s="13">
        <v>44023</v>
      </c>
      <c r="F5" s="14"/>
      <c r="G5" s="15"/>
      <c r="H5" s="16"/>
      <c r="I5" s="16"/>
      <c r="J5" s="16"/>
      <c r="K5" s="16"/>
      <c r="L5" s="59"/>
      <c r="M5" s="59"/>
      <c r="N5" s="60"/>
    </row>
    <row r="6" spans="1:26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</row>
    <row r="7" spans="1:26" x14ac:dyDescent="0.2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</row>
    <row r="8" spans="1:26" x14ac:dyDescent="0.2">
      <c r="A8" s="17" t="s">
        <v>14</v>
      </c>
      <c r="B8" s="18" t="s">
        <v>15</v>
      </c>
      <c r="C8" s="18" t="s">
        <v>16</v>
      </c>
      <c r="D8" s="18" t="s">
        <v>15</v>
      </c>
      <c r="E8" s="18" t="s">
        <v>17</v>
      </c>
      <c r="F8" s="18" t="s">
        <v>18</v>
      </c>
      <c r="G8" s="112" t="s">
        <v>19</v>
      </c>
      <c r="H8" s="117"/>
      <c r="I8" s="117"/>
      <c r="J8" s="113"/>
      <c r="K8" s="17" t="s">
        <v>20</v>
      </c>
      <c r="L8" s="61" t="s">
        <v>21</v>
      </c>
      <c r="M8" s="19" t="s">
        <v>22</v>
      </c>
      <c r="N8" s="19" t="s">
        <v>23</v>
      </c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x14ac:dyDescent="0.2">
      <c r="A9" s="21" t="s">
        <v>24</v>
      </c>
      <c r="B9" s="22" t="s">
        <v>25</v>
      </c>
      <c r="C9" s="22" t="s">
        <v>26</v>
      </c>
      <c r="D9" s="22" t="s">
        <v>26</v>
      </c>
      <c r="E9" s="22" t="s">
        <v>27</v>
      </c>
      <c r="F9" s="22" t="s">
        <v>26</v>
      </c>
      <c r="G9" s="118"/>
      <c r="H9" s="119"/>
      <c r="I9" s="119"/>
      <c r="J9" s="120"/>
      <c r="K9" s="21" t="s">
        <v>28</v>
      </c>
      <c r="L9" s="63" t="s">
        <v>29</v>
      </c>
      <c r="M9" s="23"/>
      <c r="N9" s="24" t="s">
        <v>30</v>
      </c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x14ac:dyDescent="0.2">
      <c r="A10" s="25" t="s">
        <v>31</v>
      </c>
      <c r="B10" s="64" t="s">
        <v>32</v>
      </c>
      <c r="C10" s="64" t="s">
        <v>33</v>
      </c>
      <c r="D10" s="64" t="s">
        <v>33</v>
      </c>
      <c r="E10" s="64" t="s">
        <v>33</v>
      </c>
      <c r="F10" s="64" t="s">
        <v>33</v>
      </c>
      <c r="G10" s="65" t="s">
        <v>34</v>
      </c>
      <c r="H10" s="65" t="s">
        <v>35</v>
      </c>
      <c r="I10" s="65" t="s">
        <v>36</v>
      </c>
      <c r="J10" s="65"/>
      <c r="K10" s="28" t="s">
        <v>37</v>
      </c>
      <c r="L10" s="66"/>
      <c r="M10" s="67"/>
      <c r="N10" s="68"/>
    </row>
    <row r="11" spans="1:26" ht="0.75" customHeight="1" x14ac:dyDescent="0.2">
      <c r="A11" s="69"/>
      <c r="B11" s="64"/>
      <c r="C11" s="64"/>
      <c r="D11" s="64"/>
      <c r="E11" s="64"/>
      <c r="F11" s="64"/>
      <c r="G11" s="65"/>
      <c r="H11" s="65"/>
      <c r="I11" s="65"/>
      <c r="J11" s="65"/>
      <c r="K11" s="65"/>
      <c r="L11" s="66"/>
      <c r="M11" s="67"/>
      <c r="N11" s="67"/>
    </row>
    <row r="12" spans="1:26" ht="20.100000000000001" customHeight="1" thickBot="1" x14ac:dyDescent="0.25">
      <c r="A12" s="53" t="s">
        <v>72</v>
      </c>
      <c r="B12" s="41" t="s">
        <v>39</v>
      </c>
      <c r="C12" s="54">
        <v>14.99</v>
      </c>
      <c r="D12" s="37">
        <v>2.5</v>
      </c>
      <c r="E12" s="54"/>
      <c r="F12" s="37">
        <v>12.49</v>
      </c>
      <c r="G12" s="38">
        <v>595</v>
      </c>
      <c r="H12" s="38">
        <v>1101</v>
      </c>
      <c r="I12" s="38"/>
      <c r="J12" s="70"/>
      <c r="K12" s="70" t="s">
        <v>73</v>
      </c>
      <c r="L12" s="71" t="s">
        <v>74</v>
      </c>
      <c r="M12" s="72" t="s">
        <v>54</v>
      </c>
      <c r="N12" s="72" t="s">
        <v>75</v>
      </c>
    </row>
    <row r="13" spans="1:26" ht="20.100000000000001" customHeight="1" thickBot="1" x14ac:dyDescent="0.25">
      <c r="A13" s="123"/>
      <c r="B13" s="124"/>
      <c r="C13" s="73">
        <f>SUM(C12:C12)</f>
        <v>14.99</v>
      </c>
      <c r="D13" s="73">
        <f>SUM(D12:D12)</f>
        <v>2.5</v>
      </c>
      <c r="E13" s="73">
        <f>SUM(E12:E12)</f>
        <v>0</v>
      </c>
      <c r="F13" s="73">
        <f>SUM(F12:F12)</f>
        <v>12.49</v>
      </c>
      <c r="G13" s="74"/>
      <c r="H13" s="74"/>
      <c r="I13" s="74"/>
      <c r="J13" s="75"/>
      <c r="K13" s="75"/>
      <c r="L13" s="76"/>
      <c r="M13" s="77"/>
      <c r="N13" s="78"/>
    </row>
    <row r="15" spans="1:26" x14ac:dyDescent="0.2">
      <c r="B15" s="112" t="s">
        <v>45</v>
      </c>
      <c r="C15" s="113"/>
    </row>
    <row r="16" spans="1:26" x14ac:dyDescent="0.2">
      <c r="B16" s="79" t="s">
        <v>46</v>
      </c>
      <c r="C16" s="80" t="s">
        <v>47</v>
      </c>
    </row>
    <row r="17" spans="2:3" x14ac:dyDescent="0.2">
      <c r="B17" s="79" t="s">
        <v>38</v>
      </c>
      <c r="C17" s="80" t="s">
        <v>48</v>
      </c>
    </row>
    <row r="18" spans="2:3" x14ac:dyDescent="0.2">
      <c r="B18" s="79" t="s">
        <v>39</v>
      </c>
      <c r="C18" s="80" t="s">
        <v>49</v>
      </c>
    </row>
    <row r="19" spans="2:3" x14ac:dyDescent="0.2">
      <c r="B19" s="67" t="s">
        <v>50</v>
      </c>
      <c r="C19" s="81" t="s">
        <v>51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:K12">
    <cfRule type="expression" priority="7" stopIfTrue="1">
      <formula>AND(SUM($P12:$T12)&gt;0,NOT(ISBLANK(J12)))</formula>
    </cfRule>
    <cfRule type="expression" dxfId="101" priority="8" stopIfTrue="1">
      <formula>SUM($P12:$T12)&gt;0</formula>
    </cfRule>
  </conditionalFormatting>
  <conditionalFormatting sqref="E5 C5 B1:E1 B3:E3 C12">
    <cfRule type="expression" dxfId="100" priority="9" stopIfTrue="1">
      <formula>ISBLANK(B1)</formula>
    </cfRule>
  </conditionalFormatting>
  <conditionalFormatting sqref="M12:N12">
    <cfRule type="expression" dxfId="99" priority="10" stopIfTrue="1">
      <formula>AND(NOT(ISBLANK($C12)),ISBLANK(M12))</formula>
    </cfRule>
  </conditionalFormatting>
  <conditionalFormatting sqref="B12">
    <cfRule type="expression" dxfId="98" priority="11" stopIfTrue="1">
      <formula>AND(NOT(ISBLANK(C12)),ISBLANK(B12))</formula>
    </cfRule>
  </conditionalFormatting>
  <conditionalFormatting sqref="A12">
    <cfRule type="expression" dxfId="97" priority="12" stopIfTrue="1">
      <formula>AND(NOT(ISBLANK(C12)),ISBLANK(A12))</formula>
    </cfRule>
  </conditionalFormatting>
  <conditionalFormatting sqref="E12">
    <cfRule type="expression" dxfId="96" priority="13" stopIfTrue="1">
      <formula>AND(NOT(ISBLANK(C12)),ISBLANK(E12),B12="S")</formula>
    </cfRule>
  </conditionalFormatting>
  <conditionalFormatting sqref="L12">
    <cfRule type="expression" priority="5" stopIfTrue="1">
      <formula>AND(SUM($P12:$T12)&gt;0,NOT(ISBLANK(L12)))</formula>
    </cfRule>
    <cfRule type="expression" dxfId="95" priority="6" stopIfTrue="1">
      <formula>SUM($P12:$T12)&gt;0</formula>
    </cfRule>
  </conditionalFormatting>
  <dataValidations count="4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zoomScale="90" workbookViewId="0"/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3" width="36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8</v>
      </c>
      <c r="B1" s="114" t="s">
        <v>112</v>
      </c>
      <c r="C1" s="115"/>
      <c r="D1" s="115"/>
      <c r="E1" s="116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10</v>
      </c>
      <c r="B3" s="114" t="s">
        <v>2</v>
      </c>
      <c r="C3" s="115"/>
      <c r="D3" s="115"/>
      <c r="E3" s="116"/>
      <c r="F3" s="10"/>
      <c r="G3" s="10"/>
      <c r="H3" s="10"/>
      <c r="I3" s="10"/>
      <c r="J3" s="10"/>
      <c r="K3" s="10"/>
      <c r="L3" s="102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11</v>
      </c>
      <c r="B5" s="12" t="s">
        <v>12</v>
      </c>
      <c r="C5" s="13">
        <v>43994</v>
      </c>
      <c r="D5" s="12" t="s">
        <v>13</v>
      </c>
      <c r="E5" s="13">
        <v>44023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7" t="s">
        <v>14</v>
      </c>
      <c r="B8" s="18" t="s">
        <v>15</v>
      </c>
      <c r="C8" s="18" t="s">
        <v>16</v>
      </c>
      <c r="D8" s="18" t="s">
        <v>15</v>
      </c>
      <c r="E8" s="18" t="s">
        <v>17</v>
      </c>
      <c r="F8" s="18" t="s">
        <v>18</v>
      </c>
      <c r="G8" s="112" t="s">
        <v>19</v>
      </c>
      <c r="H8" s="117"/>
      <c r="I8" s="117"/>
      <c r="J8" s="113"/>
      <c r="K8" s="17" t="s">
        <v>20</v>
      </c>
      <c r="L8" s="18" t="s">
        <v>21</v>
      </c>
      <c r="M8" s="19" t="s">
        <v>22</v>
      </c>
      <c r="N8" s="19" t="s">
        <v>23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24</v>
      </c>
      <c r="B9" s="22" t="s">
        <v>25</v>
      </c>
      <c r="C9" s="22" t="s">
        <v>26</v>
      </c>
      <c r="D9" s="22" t="s">
        <v>26</v>
      </c>
      <c r="E9" s="22" t="s">
        <v>27</v>
      </c>
      <c r="F9" s="22" t="s">
        <v>26</v>
      </c>
      <c r="G9" s="118"/>
      <c r="H9" s="119"/>
      <c r="I9" s="119"/>
      <c r="J9" s="120"/>
      <c r="K9" s="21" t="s">
        <v>28</v>
      </c>
      <c r="L9" s="22" t="s">
        <v>29</v>
      </c>
      <c r="M9" s="23"/>
      <c r="N9" s="24" t="s">
        <v>30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31</v>
      </c>
      <c r="B10" s="26" t="s">
        <v>32</v>
      </c>
      <c r="C10" s="26" t="s">
        <v>33</v>
      </c>
      <c r="D10" s="26" t="s">
        <v>33</v>
      </c>
      <c r="E10" s="26" t="s">
        <v>33</v>
      </c>
      <c r="F10" s="26" t="s">
        <v>33</v>
      </c>
      <c r="G10" s="65" t="s">
        <v>34</v>
      </c>
      <c r="H10" s="65" t="s">
        <v>35</v>
      </c>
      <c r="I10" s="65" t="s">
        <v>36</v>
      </c>
      <c r="J10" s="65"/>
      <c r="K10" s="28" t="s">
        <v>37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65"/>
      <c r="H11" s="65"/>
      <c r="I11" s="65"/>
      <c r="J11" s="65"/>
      <c r="K11" s="65"/>
      <c r="L11" s="29"/>
      <c r="M11" s="30"/>
      <c r="N11" s="30"/>
    </row>
    <row r="12" spans="1:26" ht="20.100000000000001" customHeight="1" x14ac:dyDescent="0.25">
      <c r="A12" s="103">
        <v>44011</v>
      </c>
      <c r="B12" s="41" t="s">
        <v>39</v>
      </c>
      <c r="C12" s="35">
        <v>180</v>
      </c>
      <c r="D12" s="36">
        <v>30</v>
      </c>
      <c r="E12" s="35"/>
      <c r="F12" s="37">
        <v>150</v>
      </c>
      <c r="G12" s="38">
        <v>210</v>
      </c>
      <c r="H12" s="38">
        <v>1101</v>
      </c>
      <c r="I12" s="38"/>
      <c r="J12" s="84" t="s">
        <v>39</v>
      </c>
      <c r="K12" s="84" t="s">
        <v>113</v>
      </c>
      <c r="L12" s="104" t="s">
        <v>114</v>
      </c>
      <c r="M12" s="85" t="s">
        <v>115</v>
      </c>
      <c r="N12" s="85" t="s">
        <v>116</v>
      </c>
      <c r="P12" s="5" t="b">
        <f>OR(G12&lt;100,LEN(G12)=2)</f>
        <v>0</v>
      </c>
      <c r="Q12" s="5" t="b">
        <f>OR(H12&lt;1000,LEN(H12)=3)</f>
        <v>0</v>
      </c>
      <c r="R12" s="5" t="b">
        <f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97"/>
      <c r="B13" s="34" t="s">
        <v>38</v>
      </c>
      <c r="C13" s="35">
        <v>8.58</v>
      </c>
      <c r="D13" s="36">
        <v>0</v>
      </c>
      <c r="E13" s="35"/>
      <c r="F13" s="37">
        <v>8.58</v>
      </c>
      <c r="G13" s="38">
        <v>112</v>
      </c>
      <c r="H13" s="38">
        <v>4207</v>
      </c>
      <c r="I13" s="38"/>
      <c r="J13" s="84" t="s">
        <v>39</v>
      </c>
      <c r="K13" s="84" t="s">
        <v>113</v>
      </c>
      <c r="L13" s="105" t="s">
        <v>117</v>
      </c>
      <c r="M13" s="105" t="s">
        <v>62</v>
      </c>
      <c r="N13" s="105" t="s">
        <v>118</v>
      </c>
      <c r="P13" s="5" t="e">
        <f>OR(#REF!&lt;100,LEN(#REF!)=2)</f>
        <v>#REF!</v>
      </c>
      <c r="Q13" s="5" t="e">
        <f>OR(#REF!&lt;1000,LEN(#REF!)=3)</f>
        <v>#REF!</v>
      </c>
      <c r="R13" s="5" t="e">
        <f>IF(#REF!&lt;1000,TRUE)</f>
        <v>#REF!</v>
      </c>
      <c r="S13" s="5" t="e">
        <f>OR(#REF!&lt;100000,LEN(#REF!)=5)</f>
        <v>#REF!</v>
      </c>
    </row>
    <row r="14" spans="1:26" ht="13.5" thickBot="1" x14ac:dyDescent="0.25">
      <c r="A14" s="106" t="s">
        <v>44</v>
      </c>
      <c r="B14" s="107"/>
      <c r="C14" s="43">
        <f>SUM(C12:C13)</f>
        <v>188.58</v>
      </c>
      <c r="D14" s="43">
        <f>SUM(D12:D13)</f>
        <v>30</v>
      </c>
      <c r="E14" s="43"/>
      <c r="F14" s="43">
        <f>SUM(F12:F13)</f>
        <v>158.58000000000001</v>
      </c>
      <c r="G14" s="44"/>
      <c r="H14" s="44"/>
      <c r="I14" s="44"/>
      <c r="J14" s="45"/>
      <c r="K14" s="45"/>
      <c r="L14" s="46"/>
      <c r="M14" s="47"/>
      <c r="N14" s="48"/>
    </row>
    <row r="16" spans="1:26" x14ac:dyDescent="0.2">
      <c r="B16" s="112" t="s">
        <v>45</v>
      </c>
      <c r="C16" s="113"/>
      <c r="F16" s="90"/>
    </row>
    <row r="17" spans="2:3" x14ac:dyDescent="0.2">
      <c r="B17" s="49" t="s">
        <v>46</v>
      </c>
      <c r="C17" s="50" t="s">
        <v>47</v>
      </c>
    </row>
    <row r="18" spans="2:3" x14ac:dyDescent="0.2">
      <c r="B18" s="49" t="s">
        <v>38</v>
      </c>
      <c r="C18" s="50" t="s">
        <v>48</v>
      </c>
    </row>
    <row r="19" spans="2:3" x14ac:dyDescent="0.2">
      <c r="B19" s="49" t="s">
        <v>39</v>
      </c>
      <c r="C19" s="50" t="s">
        <v>49</v>
      </c>
    </row>
    <row r="20" spans="2:3" x14ac:dyDescent="0.2">
      <c r="B20" s="30" t="s">
        <v>50</v>
      </c>
      <c r="C20" s="51" t="s">
        <v>51</v>
      </c>
    </row>
  </sheetData>
  <mergeCells count="5">
    <mergeCell ref="B1:E1"/>
    <mergeCell ref="B3:E3"/>
    <mergeCell ref="G8:J8"/>
    <mergeCell ref="G9:J9"/>
    <mergeCell ref="B16:C16"/>
  </mergeCells>
  <conditionalFormatting sqref="J12:K12 J13">
    <cfRule type="expression" priority="16" stopIfTrue="1">
      <formula>AND(SUM($P12:$T12)&gt;0,NOT(ISBLANK(J12)))</formula>
    </cfRule>
    <cfRule type="expression" dxfId="94" priority="17" stopIfTrue="1">
      <formula>SUM($P12:$T12)&gt;0</formula>
    </cfRule>
  </conditionalFormatting>
  <conditionalFormatting sqref="C5 B1:E1 B3:E3 C12 E5">
    <cfRule type="expression" dxfId="93" priority="18" stopIfTrue="1">
      <formula>ISBLANK(B1)</formula>
    </cfRule>
  </conditionalFormatting>
  <conditionalFormatting sqref="L12:N12">
    <cfRule type="expression" dxfId="92" priority="19" stopIfTrue="1">
      <formula>AND(NOT(ISBLANK($C12)),ISBLANK(L12))</formula>
    </cfRule>
  </conditionalFormatting>
  <conditionalFormatting sqref="B12">
    <cfRule type="expression" dxfId="91" priority="20" stopIfTrue="1">
      <formula>AND(NOT(ISBLANK(C12)),ISBLANK(B12))</formula>
    </cfRule>
  </conditionalFormatting>
  <conditionalFormatting sqref="A12">
    <cfRule type="expression" dxfId="90" priority="21" stopIfTrue="1">
      <formula>AND(NOT(ISBLANK(C12)),ISBLANK(A12))</formula>
    </cfRule>
  </conditionalFormatting>
  <conditionalFormatting sqref="E12">
    <cfRule type="expression" dxfId="89" priority="22" stopIfTrue="1">
      <formula>AND(NOT(ISBLANK(C12)),ISBLANK(E12),B12="S")</formula>
    </cfRule>
  </conditionalFormatting>
  <conditionalFormatting sqref="B13">
    <cfRule type="expression" dxfId="88" priority="13" stopIfTrue="1">
      <formula>AND(NOT(ISBLANK(C13)),ISBLANK(B13))</formula>
    </cfRule>
  </conditionalFormatting>
  <conditionalFormatting sqref="C13">
    <cfRule type="expression" dxfId="87" priority="11" stopIfTrue="1">
      <formula>ISBLANK(C13)</formula>
    </cfRule>
  </conditionalFormatting>
  <conditionalFormatting sqref="E13">
    <cfRule type="expression" dxfId="86" priority="12" stopIfTrue="1">
      <formula>AND(NOT(ISBLANK(C13)),ISBLANK(E13),B13="S")</formula>
    </cfRule>
  </conditionalFormatting>
  <conditionalFormatting sqref="A13">
    <cfRule type="expression" dxfId="85" priority="26" stopIfTrue="1">
      <formula>AND(NOT(ISBLANK(#REF!)),ISBLANK(A13))</formula>
    </cfRule>
  </conditionalFormatting>
  <conditionalFormatting sqref="K13">
    <cfRule type="expression" priority="7" stopIfTrue="1">
      <formula>AND(SUM($P13:$T13)&gt;0,NOT(ISBLANK(K13)))</formula>
    </cfRule>
    <cfRule type="expression" dxfId="84" priority="8" stopIfTrue="1">
      <formula>SUM($P13:$T13)&gt;0</formula>
    </cfRule>
  </conditionalFormatting>
  <dataValidations count="3">
    <dataValidation type="list" allowBlank="1" showInputMessage="1" showErrorMessage="1" sqref="B12:B13">
      <formula1>$B$17:$B$20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zoomScale="80" zoomScaleNormal="80" workbookViewId="0">
      <selection activeCell="A21" sqref="A21:XFD28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8</v>
      </c>
      <c r="B1" s="114" t="s">
        <v>9</v>
      </c>
      <c r="C1" s="115"/>
      <c r="D1" s="115"/>
      <c r="E1" s="116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10</v>
      </c>
      <c r="B3" s="114" t="s">
        <v>4</v>
      </c>
      <c r="C3" s="115"/>
      <c r="D3" s="115"/>
      <c r="E3" s="116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11</v>
      </c>
      <c r="B5" s="12" t="s">
        <v>12</v>
      </c>
      <c r="C5" s="13">
        <v>43994</v>
      </c>
      <c r="D5" s="12" t="s">
        <v>13</v>
      </c>
      <c r="E5" s="13">
        <v>44023</v>
      </c>
      <c r="F5" s="52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7" t="s">
        <v>14</v>
      </c>
      <c r="B8" s="18" t="s">
        <v>15</v>
      </c>
      <c r="C8" s="18" t="s">
        <v>16</v>
      </c>
      <c r="D8" s="18" t="s">
        <v>15</v>
      </c>
      <c r="E8" s="18" t="s">
        <v>17</v>
      </c>
      <c r="F8" s="18" t="s">
        <v>18</v>
      </c>
      <c r="G8" s="112" t="s">
        <v>19</v>
      </c>
      <c r="H8" s="117"/>
      <c r="I8" s="117"/>
      <c r="J8" s="113"/>
      <c r="K8" s="17" t="s">
        <v>20</v>
      </c>
      <c r="L8" s="18" t="s">
        <v>21</v>
      </c>
      <c r="M8" s="19" t="s">
        <v>22</v>
      </c>
      <c r="N8" s="19" t="s">
        <v>23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24</v>
      </c>
      <c r="B9" s="22" t="s">
        <v>25</v>
      </c>
      <c r="C9" s="22" t="s">
        <v>26</v>
      </c>
      <c r="D9" s="22" t="s">
        <v>26</v>
      </c>
      <c r="E9" s="22" t="s">
        <v>27</v>
      </c>
      <c r="F9" s="22" t="s">
        <v>26</v>
      </c>
      <c r="G9" s="118"/>
      <c r="H9" s="119"/>
      <c r="I9" s="119"/>
      <c r="J9" s="120"/>
      <c r="K9" s="21" t="s">
        <v>28</v>
      </c>
      <c r="L9" s="22" t="s">
        <v>29</v>
      </c>
      <c r="M9" s="23"/>
      <c r="N9" s="24" t="s">
        <v>30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31</v>
      </c>
      <c r="B10" s="26" t="s">
        <v>32</v>
      </c>
      <c r="C10" s="26" t="s">
        <v>33</v>
      </c>
      <c r="D10" s="26" t="s">
        <v>33</v>
      </c>
      <c r="E10" s="26" t="s">
        <v>33</v>
      </c>
      <c r="F10" s="26" t="s">
        <v>33</v>
      </c>
      <c r="G10" s="65" t="s">
        <v>34</v>
      </c>
      <c r="H10" s="65" t="s">
        <v>35</v>
      </c>
      <c r="I10" s="65" t="s">
        <v>36</v>
      </c>
      <c r="J10" s="65"/>
      <c r="K10" s="28" t="s">
        <v>37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65"/>
      <c r="H11" s="65"/>
      <c r="I11" s="65"/>
      <c r="J11" s="65"/>
      <c r="K11" s="65"/>
      <c r="L11" s="29"/>
      <c r="M11" s="30"/>
      <c r="N11" s="30"/>
    </row>
    <row r="12" spans="1:26" ht="20.100000000000001" customHeight="1" x14ac:dyDescent="0.25">
      <c r="A12" s="33" t="s">
        <v>79</v>
      </c>
      <c r="B12" s="34" t="s">
        <v>39</v>
      </c>
      <c r="C12" s="35">
        <v>16</v>
      </c>
      <c r="D12" s="82">
        <v>2.7</v>
      </c>
      <c r="E12" s="82"/>
      <c r="F12" s="37">
        <v>13.3</v>
      </c>
      <c r="G12" s="38">
        <v>490</v>
      </c>
      <c r="H12" s="38">
        <v>4011</v>
      </c>
      <c r="I12" s="83"/>
      <c r="J12" s="84"/>
      <c r="K12" s="84" t="s">
        <v>4</v>
      </c>
      <c r="L12" s="85" t="s">
        <v>80</v>
      </c>
      <c r="M12" s="85" t="s">
        <v>81</v>
      </c>
      <c r="N12" s="85" t="s">
        <v>82</v>
      </c>
      <c r="P12" s="5" t="b">
        <f t="shared" ref="P12:P13" si="0">OR(G12&lt;100,LEN(G12)=2)</f>
        <v>0</v>
      </c>
      <c r="Q12" s="5" t="b">
        <f t="shared" ref="Q12:Q13" si="1">OR(H12&lt;1000,LEN(H12)=3)</f>
        <v>0</v>
      </c>
      <c r="R12" s="5" t="b">
        <f t="shared" ref="R12:R13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33" t="s">
        <v>83</v>
      </c>
      <c r="B13" s="34" t="s">
        <v>39</v>
      </c>
      <c r="C13" s="35">
        <v>8.5</v>
      </c>
      <c r="D13" s="82">
        <v>1.42</v>
      </c>
      <c r="E13" s="82"/>
      <c r="F13" s="37">
        <v>7.08</v>
      </c>
      <c r="G13" s="38">
        <v>490</v>
      </c>
      <c r="H13" s="38">
        <v>4011</v>
      </c>
      <c r="I13" s="83"/>
      <c r="J13" s="84"/>
      <c r="K13" s="84" t="s">
        <v>4</v>
      </c>
      <c r="L13" s="85" t="s">
        <v>84</v>
      </c>
      <c r="M13" s="85" t="s">
        <v>85</v>
      </c>
      <c r="N13" s="85" t="s">
        <v>82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20.100000000000001" customHeight="1" x14ac:dyDescent="0.25">
      <c r="A14" s="33" t="s">
        <v>86</v>
      </c>
      <c r="B14" s="34" t="s">
        <v>38</v>
      </c>
      <c r="C14" s="35">
        <v>83.99</v>
      </c>
      <c r="D14" s="36">
        <v>0</v>
      </c>
      <c r="E14" s="82"/>
      <c r="F14" s="37">
        <v>83.99</v>
      </c>
      <c r="G14" s="38">
        <v>490</v>
      </c>
      <c r="H14" s="38">
        <v>4011</v>
      </c>
      <c r="I14" s="83"/>
      <c r="J14" s="84"/>
      <c r="K14" s="84" t="s">
        <v>4</v>
      </c>
      <c r="L14" s="85" t="s">
        <v>87</v>
      </c>
      <c r="M14" s="85" t="s">
        <v>88</v>
      </c>
      <c r="N14" s="85" t="s">
        <v>82</v>
      </c>
    </row>
    <row r="15" spans="1:26" ht="20.100000000000001" customHeight="1" x14ac:dyDescent="0.25">
      <c r="A15" s="33" t="s">
        <v>89</v>
      </c>
      <c r="B15" s="34" t="s">
        <v>90</v>
      </c>
      <c r="C15" s="35">
        <v>27.98</v>
      </c>
      <c r="D15" s="36">
        <v>0</v>
      </c>
      <c r="E15" s="82"/>
      <c r="F15" s="35">
        <v>27.98</v>
      </c>
      <c r="G15" s="86">
        <v>490</v>
      </c>
      <c r="H15" s="87">
        <v>4011</v>
      </c>
      <c r="I15" s="83"/>
      <c r="J15" s="84"/>
      <c r="K15" s="84" t="s">
        <v>4</v>
      </c>
      <c r="L15" s="85" t="s">
        <v>91</v>
      </c>
      <c r="M15" s="85" t="s">
        <v>92</v>
      </c>
      <c r="N15" s="85" t="s">
        <v>82</v>
      </c>
    </row>
    <row r="16" spans="1:26" ht="20.100000000000001" customHeight="1" x14ac:dyDescent="0.25">
      <c r="A16" s="33" t="s">
        <v>93</v>
      </c>
      <c r="B16" s="34" t="s">
        <v>90</v>
      </c>
      <c r="C16" s="82">
        <v>21.98</v>
      </c>
      <c r="D16" s="36">
        <v>0</v>
      </c>
      <c r="E16" s="35"/>
      <c r="F16" s="82">
        <v>21.98</v>
      </c>
      <c r="G16" s="38">
        <v>490</v>
      </c>
      <c r="H16" s="38">
        <v>4011</v>
      </c>
      <c r="I16" s="83"/>
      <c r="J16" s="84"/>
      <c r="K16" s="84" t="s">
        <v>4</v>
      </c>
      <c r="L16" s="85" t="s">
        <v>94</v>
      </c>
      <c r="M16" s="85" t="s">
        <v>95</v>
      </c>
      <c r="N16" s="85" t="s">
        <v>82</v>
      </c>
    </row>
    <row r="17" spans="1:14" ht="20.100000000000001" customHeight="1" x14ac:dyDescent="0.25">
      <c r="A17" s="33" t="s">
        <v>93</v>
      </c>
      <c r="B17" s="34" t="s">
        <v>90</v>
      </c>
      <c r="C17" s="82">
        <v>61.99</v>
      </c>
      <c r="D17" s="36">
        <v>0</v>
      </c>
      <c r="E17" s="35"/>
      <c r="F17" s="82">
        <v>61.99</v>
      </c>
      <c r="G17" s="38">
        <v>490</v>
      </c>
      <c r="H17" s="38">
        <v>4001</v>
      </c>
      <c r="I17" s="83"/>
      <c r="J17" s="84"/>
      <c r="K17" s="84" t="s">
        <v>4</v>
      </c>
      <c r="L17" s="85" t="s">
        <v>96</v>
      </c>
      <c r="M17" s="85" t="s">
        <v>97</v>
      </c>
      <c r="N17" s="85" t="s">
        <v>78</v>
      </c>
    </row>
    <row r="18" spans="1:14" ht="20.100000000000001" customHeight="1" x14ac:dyDescent="0.25">
      <c r="A18" s="33" t="s">
        <v>98</v>
      </c>
      <c r="B18" s="34" t="s">
        <v>90</v>
      </c>
      <c r="C18" s="82">
        <v>11.5</v>
      </c>
      <c r="D18" s="36">
        <v>0</v>
      </c>
      <c r="E18" s="35"/>
      <c r="F18" s="82">
        <v>11.5</v>
      </c>
      <c r="G18" s="38">
        <v>490</v>
      </c>
      <c r="H18" s="38">
        <v>4004</v>
      </c>
      <c r="I18" s="83"/>
      <c r="J18" s="84"/>
      <c r="K18" s="84" t="s">
        <v>4</v>
      </c>
      <c r="L18" s="85" t="s">
        <v>99</v>
      </c>
      <c r="M18" s="85" t="s">
        <v>100</v>
      </c>
      <c r="N18" s="85" t="s">
        <v>101</v>
      </c>
    </row>
    <row r="19" spans="1:14" ht="20.100000000000001" customHeight="1" x14ac:dyDescent="0.25">
      <c r="A19" s="33">
        <v>44019</v>
      </c>
      <c r="B19" s="34" t="s">
        <v>38</v>
      </c>
      <c r="C19" s="82">
        <v>10.89</v>
      </c>
      <c r="D19" s="36">
        <v>0</v>
      </c>
      <c r="E19" s="35"/>
      <c r="F19" s="82">
        <v>10.89</v>
      </c>
      <c r="G19" s="38">
        <v>490</v>
      </c>
      <c r="H19" s="38">
        <v>4011</v>
      </c>
      <c r="I19" s="83"/>
      <c r="J19" s="84"/>
      <c r="K19" s="84" t="s">
        <v>4</v>
      </c>
      <c r="L19" s="85" t="s">
        <v>102</v>
      </c>
      <c r="M19" s="85" t="s">
        <v>103</v>
      </c>
      <c r="N19" s="85" t="s">
        <v>104</v>
      </c>
    </row>
    <row r="20" spans="1:14" ht="20.100000000000001" customHeight="1" x14ac:dyDescent="0.25">
      <c r="A20" s="33">
        <v>44010</v>
      </c>
      <c r="B20" s="34" t="s">
        <v>38</v>
      </c>
      <c r="C20" s="82">
        <v>1</v>
      </c>
      <c r="D20" s="36">
        <v>0</v>
      </c>
      <c r="E20" s="35"/>
      <c r="F20" s="37">
        <v>1</v>
      </c>
      <c r="G20" s="86">
        <v>490</v>
      </c>
      <c r="H20" s="87">
        <v>4011</v>
      </c>
      <c r="I20" s="83"/>
      <c r="J20" s="84"/>
      <c r="K20" s="84" t="s">
        <v>4</v>
      </c>
      <c r="L20" s="85" t="s">
        <v>105</v>
      </c>
      <c r="M20" s="85" t="s">
        <v>106</v>
      </c>
      <c r="N20" s="85" t="s">
        <v>107</v>
      </c>
    </row>
    <row r="21" spans="1:14" ht="20.100000000000001" customHeight="1" thickBot="1" x14ac:dyDescent="0.25">
      <c r="A21" s="121" t="s">
        <v>44</v>
      </c>
      <c r="B21" s="122"/>
      <c r="C21" s="43">
        <f>SUM(C12:C20)</f>
        <v>243.82999999999998</v>
      </c>
      <c r="D21" s="43">
        <f>SUM(D12:D20)</f>
        <v>4.12</v>
      </c>
      <c r="E21" s="43">
        <f>SUM(E12:E20)</f>
        <v>0</v>
      </c>
      <c r="F21" s="88">
        <f t="shared" ref="F21" si="3">C21-D21</f>
        <v>239.70999999999998</v>
      </c>
      <c r="G21" s="44"/>
      <c r="H21" s="44"/>
      <c r="I21" s="44"/>
      <c r="J21" s="45"/>
      <c r="K21" s="45"/>
      <c r="L21" s="46"/>
      <c r="M21" s="47"/>
      <c r="N21" s="48"/>
    </row>
    <row r="23" spans="1:14" x14ac:dyDescent="0.2">
      <c r="B23" s="112" t="s">
        <v>45</v>
      </c>
      <c r="C23" s="113"/>
    </row>
    <row r="24" spans="1:14" x14ac:dyDescent="0.2">
      <c r="B24" s="49" t="s">
        <v>46</v>
      </c>
      <c r="C24" s="50" t="s">
        <v>47</v>
      </c>
    </row>
    <row r="25" spans="1:14" x14ac:dyDescent="0.2">
      <c r="B25" s="49" t="s">
        <v>38</v>
      </c>
      <c r="C25" s="50" t="s">
        <v>48</v>
      </c>
      <c r="I25" s="89"/>
      <c r="K25" s="90"/>
    </row>
    <row r="26" spans="1:14" x14ac:dyDescent="0.2">
      <c r="B26" s="49" t="s">
        <v>39</v>
      </c>
      <c r="C26" s="50" t="s">
        <v>49</v>
      </c>
      <c r="I26" s="89"/>
      <c r="K26" s="90"/>
    </row>
    <row r="27" spans="1:14" x14ac:dyDescent="0.2">
      <c r="B27" s="30" t="s">
        <v>50</v>
      </c>
      <c r="C27" s="51" t="s">
        <v>51</v>
      </c>
      <c r="I27" s="89"/>
      <c r="K27" s="90"/>
    </row>
    <row r="28" spans="1:14" x14ac:dyDescent="0.2">
      <c r="I28" s="89"/>
      <c r="K28" s="90"/>
    </row>
  </sheetData>
  <mergeCells count="6">
    <mergeCell ref="B23:C23"/>
    <mergeCell ref="B1:E1"/>
    <mergeCell ref="B3:E3"/>
    <mergeCell ref="G8:J8"/>
    <mergeCell ref="G9:J9"/>
    <mergeCell ref="A21:B21"/>
  </mergeCells>
  <conditionalFormatting sqref="J12">
    <cfRule type="expression" priority="94" stopIfTrue="1">
      <formula>AND(SUM($P12:$T12)&gt;0,NOT(ISBLANK(J12)))</formula>
    </cfRule>
    <cfRule type="expression" dxfId="83" priority="95" stopIfTrue="1">
      <formula>SUM($P12:$T12)&gt;0</formula>
    </cfRule>
  </conditionalFormatting>
  <conditionalFormatting sqref="B1:E1 B3:E3 C12 C20 C14:C17">
    <cfRule type="expression" dxfId="82" priority="96" stopIfTrue="1">
      <formula>ISBLANK(B1)</formula>
    </cfRule>
  </conditionalFormatting>
  <conditionalFormatting sqref="N14:N15 L15:M16">
    <cfRule type="expression" dxfId="81" priority="97" stopIfTrue="1">
      <formula>AND(NOT(ISBLANK($C14)),ISBLANK(L14))</formula>
    </cfRule>
  </conditionalFormatting>
  <conditionalFormatting sqref="B12 B17 B15 B19:B20">
    <cfRule type="expression" dxfId="80" priority="98" stopIfTrue="1">
      <formula>AND(NOT(ISBLANK(C12)),ISBLANK(B12))</formula>
    </cfRule>
  </conditionalFormatting>
  <conditionalFormatting sqref="A12 A14:A17">
    <cfRule type="expression" dxfId="79" priority="99" stopIfTrue="1">
      <formula>AND(NOT(ISBLANK(C12)),ISBLANK(A12))</formula>
    </cfRule>
  </conditionalFormatting>
  <conditionalFormatting sqref="E14:E20">
    <cfRule type="expression" dxfId="78" priority="100" stopIfTrue="1">
      <formula>AND(NOT(ISBLANK(C14)),ISBLANK(E14),B14="S")</formula>
    </cfRule>
  </conditionalFormatting>
  <conditionalFormatting sqref="C13">
    <cfRule type="expression" dxfId="77" priority="90" stopIfTrue="1">
      <formula>ISBLANK(C13)</formula>
    </cfRule>
  </conditionalFormatting>
  <conditionalFormatting sqref="M20">
    <cfRule type="expression" dxfId="76" priority="49" stopIfTrue="1">
      <formula>AND(NOT(ISBLANK($C20)),ISBLANK(M20))</formula>
    </cfRule>
  </conditionalFormatting>
  <conditionalFormatting sqref="B13">
    <cfRule type="expression" dxfId="75" priority="91" stopIfTrue="1">
      <formula>AND(NOT(ISBLANK(C13)),ISBLANK(B13))</formula>
    </cfRule>
  </conditionalFormatting>
  <conditionalFormatting sqref="A13">
    <cfRule type="expression" dxfId="74" priority="92" stopIfTrue="1">
      <formula>AND(NOT(ISBLANK(C13)),ISBLANK(A13))</formula>
    </cfRule>
  </conditionalFormatting>
  <conditionalFormatting sqref="E12:E13">
    <cfRule type="expression" dxfId="73" priority="93" stopIfTrue="1">
      <formula>AND(NOT(ISBLANK(C12)),ISBLANK(E12),B12="S")</formula>
    </cfRule>
  </conditionalFormatting>
  <conditionalFormatting sqref="K15:K16 J13:J20">
    <cfRule type="expression" priority="88" stopIfTrue="1">
      <formula>AND(SUM($P13:$T13)&gt;0,NOT(ISBLANK(J13)))</formula>
    </cfRule>
    <cfRule type="expression" dxfId="72" priority="89" stopIfTrue="1">
      <formula>SUM($P13:$T13)&gt;0</formula>
    </cfRule>
  </conditionalFormatting>
  <conditionalFormatting sqref="N18">
    <cfRule type="expression" dxfId="71" priority="58" stopIfTrue="1">
      <formula>AND(NOT(ISBLANK($C18)),ISBLANK(N18))</formula>
    </cfRule>
  </conditionalFormatting>
  <conditionalFormatting sqref="M17">
    <cfRule type="expression" dxfId="70" priority="63" stopIfTrue="1">
      <formula>AND(NOT(ISBLANK($C17)),ISBLANK(M17))</formula>
    </cfRule>
  </conditionalFormatting>
  <conditionalFormatting sqref="K12">
    <cfRule type="expression" priority="78" stopIfTrue="1">
      <formula>AND(SUM($P12:$T12)&gt;0,NOT(ISBLANK(K12)))</formula>
    </cfRule>
    <cfRule type="expression" dxfId="69" priority="79" stopIfTrue="1">
      <formula>SUM($P12:$T12)&gt;0</formula>
    </cfRule>
  </conditionalFormatting>
  <conditionalFormatting sqref="N12">
    <cfRule type="expression" dxfId="68" priority="80" stopIfTrue="1">
      <formula>AND(NOT(ISBLANK($C12)),ISBLANK(N12))</formula>
    </cfRule>
  </conditionalFormatting>
  <conditionalFormatting sqref="M12">
    <cfRule type="expression" dxfId="67" priority="77" stopIfTrue="1">
      <formula>AND(NOT(ISBLANK($C12)),ISBLANK(M12))</formula>
    </cfRule>
  </conditionalFormatting>
  <conditionalFormatting sqref="L12">
    <cfRule type="expression" dxfId="66" priority="76" stopIfTrue="1">
      <formula>AND(NOT(ISBLANK($C12)),ISBLANK(L12))</formula>
    </cfRule>
  </conditionalFormatting>
  <conditionalFormatting sqref="K13">
    <cfRule type="expression" priority="73" stopIfTrue="1">
      <formula>AND(SUM($P13:$T13)&gt;0,NOT(ISBLANK(K13)))</formula>
    </cfRule>
    <cfRule type="expression" dxfId="65" priority="74" stopIfTrue="1">
      <formula>SUM($P13:$T13)&gt;0</formula>
    </cfRule>
  </conditionalFormatting>
  <conditionalFormatting sqref="N13">
    <cfRule type="expression" dxfId="64" priority="75" stopIfTrue="1">
      <formula>AND(NOT(ISBLANK($C13)),ISBLANK(N13))</formula>
    </cfRule>
  </conditionalFormatting>
  <conditionalFormatting sqref="M13">
    <cfRule type="expression" dxfId="63" priority="72" stopIfTrue="1">
      <formula>AND(NOT(ISBLANK($C13)),ISBLANK(M13))</formula>
    </cfRule>
  </conditionalFormatting>
  <conditionalFormatting sqref="L13">
    <cfRule type="expression" dxfId="62" priority="71" stopIfTrue="1">
      <formula>AND(NOT(ISBLANK($C13)),ISBLANK(L13))</formula>
    </cfRule>
  </conditionalFormatting>
  <conditionalFormatting sqref="K14">
    <cfRule type="expression" priority="69" stopIfTrue="1">
      <formula>AND(SUM($P14:$T14)&gt;0,NOT(ISBLANK(K14)))</formula>
    </cfRule>
    <cfRule type="expression" dxfId="61" priority="70" stopIfTrue="1">
      <formula>SUM($P14:$T14)&gt;0</formula>
    </cfRule>
  </conditionalFormatting>
  <conditionalFormatting sqref="M14">
    <cfRule type="expression" dxfId="60" priority="68" stopIfTrue="1">
      <formula>AND(NOT(ISBLANK($C14)),ISBLANK(M14))</formula>
    </cfRule>
  </conditionalFormatting>
  <conditionalFormatting sqref="L14">
    <cfRule type="expression" dxfId="59" priority="67" stopIfTrue="1">
      <formula>AND(NOT(ISBLANK($C14)),ISBLANK(L14))</formula>
    </cfRule>
  </conditionalFormatting>
  <conditionalFormatting sqref="N16">
    <cfRule type="expression" dxfId="58" priority="66" stopIfTrue="1">
      <formula>AND(NOT(ISBLANK($C16)),ISBLANK(N16))</formula>
    </cfRule>
  </conditionalFormatting>
  <conditionalFormatting sqref="K17">
    <cfRule type="expression" priority="64" stopIfTrue="1">
      <formula>AND(SUM($P17:$T17)&gt;0,NOT(ISBLANK(K17)))</formula>
    </cfRule>
    <cfRule type="expression" dxfId="57" priority="65" stopIfTrue="1">
      <formula>SUM($P17:$T17)&gt;0</formula>
    </cfRule>
  </conditionalFormatting>
  <conditionalFormatting sqref="L17">
    <cfRule type="expression" dxfId="56" priority="62" stopIfTrue="1">
      <formula>AND(NOT(ISBLANK($C17)),ISBLANK(L17))</formula>
    </cfRule>
  </conditionalFormatting>
  <conditionalFormatting sqref="N17">
    <cfRule type="expression" dxfId="55" priority="61" stopIfTrue="1">
      <formula>AND(NOT(ISBLANK($C17)),ISBLANK(N17))</formula>
    </cfRule>
  </conditionalFormatting>
  <conditionalFormatting sqref="C18:C19">
    <cfRule type="expression" dxfId="54" priority="59" stopIfTrue="1">
      <formula>ISBLANK(C18)</formula>
    </cfRule>
  </conditionalFormatting>
  <conditionalFormatting sqref="A18:A19">
    <cfRule type="expression" dxfId="53" priority="60" stopIfTrue="1">
      <formula>AND(NOT(ISBLANK(C18)),ISBLANK(A18))</formula>
    </cfRule>
  </conditionalFormatting>
  <conditionalFormatting sqref="K18:K19">
    <cfRule type="expression" priority="56" stopIfTrue="1">
      <formula>AND(SUM($P18:$T18)&gt;0,NOT(ISBLANK(K18)))</formula>
    </cfRule>
    <cfRule type="expression" dxfId="52" priority="57" stopIfTrue="1">
      <formula>SUM($P18:$T18)&gt;0</formula>
    </cfRule>
  </conditionalFormatting>
  <conditionalFormatting sqref="M18">
    <cfRule type="expression" dxfId="51" priority="55" stopIfTrue="1">
      <formula>AND(NOT(ISBLANK($C18)),ISBLANK(M18))</formula>
    </cfRule>
  </conditionalFormatting>
  <conditionalFormatting sqref="L18:L19">
    <cfRule type="expression" dxfId="50" priority="54" stopIfTrue="1">
      <formula>AND(NOT(ISBLANK($C18)),ISBLANK(L18))</formula>
    </cfRule>
  </conditionalFormatting>
  <conditionalFormatting sqref="N19">
    <cfRule type="expression" dxfId="49" priority="53" stopIfTrue="1">
      <formula>AND(NOT(ISBLANK($C19)),ISBLANK(N19))</formula>
    </cfRule>
  </conditionalFormatting>
  <conditionalFormatting sqref="M19">
    <cfRule type="expression" dxfId="48" priority="52" stopIfTrue="1">
      <formula>AND(NOT(ISBLANK($C19)),ISBLANK(M19))</formula>
    </cfRule>
  </conditionalFormatting>
  <conditionalFormatting sqref="A20">
    <cfRule type="expression" dxfId="47" priority="51" stopIfTrue="1">
      <formula>AND(NOT(ISBLANK(C20)),ISBLANK(A20))</formula>
    </cfRule>
  </conditionalFormatting>
  <conditionalFormatting sqref="N20">
    <cfRule type="expression" dxfId="46" priority="50" stopIfTrue="1">
      <formula>AND(NOT(ISBLANK($C20)),ISBLANK(N20))</formula>
    </cfRule>
  </conditionalFormatting>
  <conditionalFormatting sqref="L20">
    <cfRule type="expression" dxfId="45" priority="48" stopIfTrue="1">
      <formula>AND(NOT(ISBLANK($C20)),ISBLANK(L20))</formula>
    </cfRule>
  </conditionalFormatting>
  <conditionalFormatting sqref="B14">
    <cfRule type="expression" dxfId="44" priority="11" stopIfTrue="1">
      <formula>AND(NOT(ISBLANK(C14)),ISBLANK(B14))</formula>
    </cfRule>
  </conditionalFormatting>
  <conditionalFormatting sqref="B16">
    <cfRule type="expression" dxfId="43" priority="10" stopIfTrue="1">
      <formula>AND(NOT(ISBLANK(C16)),ISBLANK(B16))</formula>
    </cfRule>
  </conditionalFormatting>
  <conditionalFormatting sqref="B18">
    <cfRule type="expression" dxfId="42" priority="9" stopIfTrue="1">
      <formula>AND(NOT(ISBLANK(C18)),ISBLANK(B18))</formula>
    </cfRule>
  </conditionalFormatting>
  <conditionalFormatting sqref="F15:F17">
    <cfRule type="expression" dxfId="41" priority="6" stopIfTrue="1">
      <formula>ISBLANK(F15)</formula>
    </cfRule>
  </conditionalFormatting>
  <conditionalFormatting sqref="F18:F19">
    <cfRule type="expression" dxfId="40" priority="5" stopIfTrue="1">
      <formula>ISBLANK(F18)</formula>
    </cfRule>
  </conditionalFormatting>
  <conditionalFormatting sqref="D12:D13">
    <cfRule type="expression" dxfId="39" priority="4" stopIfTrue="1">
      <formula>AND(NOT(ISBLANK(B12)),ISBLANK(D12),A12="S")</formula>
    </cfRule>
  </conditionalFormatting>
  <conditionalFormatting sqref="K20">
    <cfRule type="expression" priority="2" stopIfTrue="1">
      <formula>AND(SUM($P20:$T20)&gt;0,NOT(ISBLANK(K20)))</formula>
    </cfRule>
    <cfRule type="expression" dxfId="38" priority="3" stopIfTrue="1">
      <formula>SUM($P20:$T20)&gt;0</formula>
    </cfRule>
  </conditionalFormatting>
  <conditionalFormatting sqref="E5 C5">
    <cfRule type="expression" dxfId="37" priority="1" stopIfTrue="1">
      <formula>ISBLANK(C5)</formula>
    </cfRule>
  </conditionalFormatting>
  <dataValidations count="4">
    <dataValidation type="list" allowBlank="1" showInputMessage="1" showErrorMessage="1" sqref="B12:B20">
      <formula1>$B$24:$B$27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75" zoomScaleNormal="75" workbookViewId="0">
      <selection activeCell="A13" sqref="A13:XFD31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8</v>
      </c>
      <c r="B1" s="114" t="s">
        <v>9</v>
      </c>
      <c r="C1" s="115"/>
      <c r="D1" s="115"/>
      <c r="E1" s="116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10</v>
      </c>
      <c r="B3" s="114" t="s">
        <v>6</v>
      </c>
      <c r="C3" s="115"/>
      <c r="D3" s="115"/>
      <c r="E3" s="116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11</v>
      </c>
      <c r="B5" s="12" t="s">
        <v>12</v>
      </c>
      <c r="C5" s="13">
        <v>43994</v>
      </c>
      <c r="D5" s="12" t="s">
        <v>13</v>
      </c>
      <c r="E5" s="13">
        <v>44023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7" t="s">
        <v>14</v>
      </c>
      <c r="B8" s="18" t="s">
        <v>15</v>
      </c>
      <c r="C8" s="18" t="s">
        <v>16</v>
      </c>
      <c r="D8" s="18" t="s">
        <v>15</v>
      </c>
      <c r="E8" s="18" t="s">
        <v>17</v>
      </c>
      <c r="F8" s="18" t="s">
        <v>18</v>
      </c>
      <c r="G8" s="112" t="s">
        <v>19</v>
      </c>
      <c r="H8" s="117"/>
      <c r="I8" s="117"/>
      <c r="J8" s="113"/>
      <c r="K8" s="17" t="s">
        <v>20</v>
      </c>
      <c r="L8" s="18" t="s">
        <v>21</v>
      </c>
      <c r="M8" s="19" t="s">
        <v>22</v>
      </c>
      <c r="N8" s="19" t="s">
        <v>23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24</v>
      </c>
      <c r="B9" s="22" t="s">
        <v>25</v>
      </c>
      <c r="C9" s="22" t="s">
        <v>26</v>
      </c>
      <c r="D9" s="22" t="s">
        <v>26</v>
      </c>
      <c r="E9" s="22" t="s">
        <v>27</v>
      </c>
      <c r="F9" s="22" t="s">
        <v>26</v>
      </c>
      <c r="G9" s="118"/>
      <c r="H9" s="119"/>
      <c r="I9" s="119"/>
      <c r="J9" s="120"/>
      <c r="K9" s="21" t="s">
        <v>28</v>
      </c>
      <c r="L9" s="22" t="s">
        <v>29</v>
      </c>
      <c r="M9" s="23"/>
      <c r="N9" s="24" t="s">
        <v>30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31</v>
      </c>
      <c r="B10" s="26" t="s">
        <v>32</v>
      </c>
      <c r="C10" s="26" t="s">
        <v>33</v>
      </c>
      <c r="D10" s="26" t="s">
        <v>33</v>
      </c>
      <c r="E10" s="26" t="s">
        <v>33</v>
      </c>
      <c r="F10" s="26" t="s">
        <v>33</v>
      </c>
      <c r="G10" s="27" t="s">
        <v>34</v>
      </c>
      <c r="H10" s="27" t="s">
        <v>35</v>
      </c>
      <c r="I10" s="27" t="s">
        <v>36</v>
      </c>
      <c r="J10" s="27"/>
      <c r="K10" s="28" t="s">
        <v>37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27"/>
      <c r="H11" s="27"/>
      <c r="I11" s="27"/>
      <c r="J11" s="27"/>
      <c r="K11" s="27"/>
      <c r="L11" s="29"/>
      <c r="M11" s="30"/>
      <c r="N11" s="30"/>
    </row>
    <row r="12" spans="1:26" ht="20.100000000000001" customHeight="1" x14ac:dyDescent="0.25">
      <c r="A12" s="33">
        <v>43991</v>
      </c>
      <c r="B12" s="34" t="s">
        <v>38</v>
      </c>
      <c r="C12" s="35">
        <v>50.91</v>
      </c>
      <c r="D12" s="36">
        <v>0</v>
      </c>
      <c r="E12" s="35"/>
      <c r="F12" s="37">
        <v>50.91</v>
      </c>
      <c r="G12" s="38">
        <v>260</v>
      </c>
      <c r="H12" s="38">
        <v>4014</v>
      </c>
      <c r="I12" s="38"/>
      <c r="J12" s="39" t="s">
        <v>39</v>
      </c>
      <c r="K12" s="39" t="s">
        <v>40</v>
      </c>
      <c r="L12" s="40" t="s">
        <v>41</v>
      </c>
      <c r="M12" s="40" t="s">
        <v>42</v>
      </c>
      <c r="N12" s="40" t="s">
        <v>43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1</v>
      </c>
      <c r="S12" s="5" t="e">
        <f>OR(#REF!&lt;100000,LEN(#REF!)=5)</f>
        <v>#REF!</v>
      </c>
    </row>
    <row r="13" spans="1:26" ht="20.100000000000001" customHeight="1" thickBot="1" x14ac:dyDescent="0.25">
      <c r="A13" s="121" t="s">
        <v>44</v>
      </c>
      <c r="B13" s="122"/>
      <c r="C13" s="43">
        <f>SUM(C12:C12)</f>
        <v>50.91</v>
      </c>
      <c r="D13" s="43">
        <f>SUM(D12:D12)</f>
        <v>0</v>
      </c>
      <c r="E13" s="43"/>
      <c r="F13" s="43">
        <f>SUM(F12:F12)</f>
        <v>50.91</v>
      </c>
      <c r="G13" s="44"/>
      <c r="H13" s="44"/>
      <c r="I13" s="44"/>
      <c r="J13" s="45"/>
      <c r="K13" s="45"/>
      <c r="L13" s="46"/>
      <c r="M13" s="47"/>
      <c r="N13" s="48"/>
    </row>
    <row r="15" spans="1:26" x14ac:dyDescent="0.2">
      <c r="B15" s="112" t="s">
        <v>45</v>
      </c>
      <c r="C15" s="113"/>
    </row>
    <row r="16" spans="1:26" x14ac:dyDescent="0.2">
      <c r="B16" s="49" t="s">
        <v>46</v>
      </c>
      <c r="C16" s="50" t="s">
        <v>47</v>
      </c>
    </row>
    <row r="17" spans="2:3" x14ac:dyDescent="0.2">
      <c r="B17" s="49" t="s">
        <v>38</v>
      </c>
      <c r="C17" s="50" t="s">
        <v>48</v>
      </c>
    </row>
    <row r="18" spans="2:3" x14ac:dyDescent="0.2">
      <c r="B18" s="49" t="s">
        <v>39</v>
      </c>
      <c r="C18" s="50" t="s">
        <v>49</v>
      </c>
    </row>
    <row r="19" spans="2:3" x14ac:dyDescent="0.2">
      <c r="B19" s="30" t="s">
        <v>50</v>
      </c>
      <c r="C19" s="51" t="s">
        <v>51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:K12">
    <cfRule type="expression" priority="3" stopIfTrue="1">
      <formula>AND(SUM($P12:$T12)&gt;0,NOT(ISBLANK(J12)))</formula>
    </cfRule>
    <cfRule type="expression" dxfId="36" priority="4" stopIfTrue="1">
      <formula>SUM($P12:$T12)&gt;0</formula>
    </cfRule>
  </conditionalFormatting>
  <conditionalFormatting sqref="E5 C12 C5 B1:E1 B3:E3">
    <cfRule type="expression" dxfId="35" priority="5" stopIfTrue="1">
      <formula>ISBLANK(B1)</formula>
    </cfRule>
  </conditionalFormatting>
  <conditionalFormatting sqref="L12:N12">
    <cfRule type="expression" dxfId="34" priority="6" stopIfTrue="1">
      <formula>AND(NOT(ISBLANK($C12)),ISBLANK(L12))</formula>
    </cfRule>
  </conditionalFormatting>
  <conditionalFormatting sqref="B12">
    <cfRule type="expression" dxfId="33" priority="7" stopIfTrue="1">
      <formula>AND(NOT(ISBLANK(C12)),ISBLANK(B12))</formula>
    </cfRule>
  </conditionalFormatting>
  <conditionalFormatting sqref="A12">
    <cfRule type="expression" dxfId="32" priority="8" stopIfTrue="1">
      <formula>AND(NOT(ISBLANK(C12)),ISBLANK(A12))</formula>
    </cfRule>
  </conditionalFormatting>
  <conditionalFormatting sqref="E12">
    <cfRule type="expression" dxfId="31" priority="9" stopIfTrue="1">
      <formula>AND(NOT(ISBLANK(C12)),ISBLANK(E12),B12="S")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">
      <formula1>$B$16:$B$19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48537"/>
  <sheetViews>
    <sheetView zoomScale="80" zoomScaleNormal="80" workbookViewId="0">
      <selection activeCell="A18" sqref="A18:XFD27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9.140625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8</v>
      </c>
      <c r="B1" s="114" t="s">
        <v>112</v>
      </c>
      <c r="C1" s="115"/>
      <c r="D1" s="115"/>
      <c r="E1" s="116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10</v>
      </c>
      <c r="B3" s="114" t="s">
        <v>3</v>
      </c>
      <c r="C3" s="115"/>
      <c r="D3" s="115"/>
      <c r="E3" s="116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11</v>
      </c>
      <c r="B5" s="12" t="s">
        <v>12</v>
      </c>
      <c r="C5" s="13">
        <v>43994</v>
      </c>
      <c r="D5" s="12" t="s">
        <v>13</v>
      </c>
      <c r="E5" s="13">
        <v>44023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7" t="s">
        <v>14</v>
      </c>
      <c r="B8" s="18" t="s">
        <v>15</v>
      </c>
      <c r="C8" s="18" t="s">
        <v>16</v>
      </c>
      <c r="D8" s="18" t="s">
        <v>15</v>
      </c>
      <c r="E8" s="18" t="s">
        <v>17</v>
      </c>
      <c r="F8" s="18" t="s">
        <v>18</v>
      </c>
      <c r="G8" s="112" t="s">
        <v>19</v>
      </c>
      <c r="H8" s="117"/>
      <c r="I8" s="117"/>
      <c r="J8" s="113"/>
      <c r="K8" s="17" t="s">
        <v>20</v>
      </c>
      <c r="L8" s="18" t="s">
        <v>21</v>
      </c>
      <c r="M8" s="19" t="s">
        <v>22</v>
      </c>
      <c r="N8" s="19" t="s">
        <v>23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24</v>
      </c>
      <c r="B9" s="22" t="s">
        <v>25</v>
      </c>
      <c r="C9" s="22" t="s">
        <v>26</v>
      </c>
      <c r="D9" s="22" t="s">
        <v>26</v>
      </c>
      <c r="E9" s="22" t="s">
        <v>27</v>
      </c>
      <c r="F9" s="22" t="s">
        <v>26</v>
      </c>
      <c r="G9" s="118"/>
      <c r="H9" s="119"/>
      <c r="I9" s="119"/>
      <c r="J9" s="120"/>
      <c r="K9" s="21" t="s">
        <v>28</v>
      </c>
      <c r="L9" s="22" t="s">
        <v>29</v>
      </c>
      <c r="M9" s="23"/>
      <c r="N9" s="24" t="s">
        <v>30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31</v>
      </c>
      <c r="B10" s="26" t="s">
        <v>32</v>
      </c>
      <c r="C10" s="26" t="s">
        <v>33</v>
      </c>
      <c r="D10" s="26" t="s">
        <v>33</v>
      </c>
      <c r="E10" s="26" t="s">
        <v>33</v>
      </c>
      <c r="F10" s="26" t="s">
        <v>33</v>
      </c>
      <c r="G10" s="65" t="s">
        <v>34</v>
      </c>
      <c r="H10" s="65" t="s">
        <v>35</v>
      </c>
      <c r="I10" s="65" t="s">
        <v>36</v>
      </c>
      <c r="J10" s="65"/>
      <c r="K10" s="28" t="s">
        <v>37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65"/>
      <c r="H11" s="65"/>
      <c r="I11" s="65"/>
      <c r="J11" s="65"/>
      <c r="K11" s="65"/>
      <c r="L11" s="29"/>
      <c r="M11" s="30"/>
      <c r="N11" s="30"/>
    </row>
    <row r="12" spans="1:26" ht="15.75" x14ac:dyDescent="0.25">
      <c r="A12" s="33">
        <v>44000</v>
      </c>
      <c r="B12" s="41" t="s">
        <v>39</v>
      </c>
      <c r="C12" s="35">
        <v>191.5</v>
      </c>
      <c r="D12" s="36">
        <v>31.91</v>
      </c>
      <c r="E12" s="35"/>
      <c r="F12" s="37">
        <f>C12-D12</f>
        <v>159.59</v>
      </c>
      <c r="G12" s="38">
        <v>110</v>
      </c>
      <c r="H12" s="38">
        <v>4001</v>
      </c>
      <c r="I12" s="83"/>
      <c r="J12" s="84" t="s">
        <v>39</v>
      </c>
      <c r="K12" s="84" t="s">
        <v>3</v>
      </c>
      <c r="L12" s="85" t="s">
        <v>125</v>
      </c>
      <c r="M12" s="85" t="s">
        <v>126</v>
      </c>
      <c r="N12" s="109" t="s">
        <v>127</v>
      </c>
    </row>
    <row r="13" spans="1:26" ht="33" customHeight="1" x14ac:dyDescent="0.25">
      <c r="A13" s="33">
        <v>44001</v>
      </c>
      <c r="B13" s="41" t="s">
        <v>39</v>
      </c>
      <c r="C13" s="35">
        <v>2.09</v>
      </c>
      <c r="D13" s="36">
        <v>0.35</v>
      </c>
      <c r="E13" s="35"/>
      <c r="F13" s="37">
        <f t="shared" ref="F13:F17" si="0">C13-D13</f>
        <v>1.7399999999999998</v>
      </c>
      <c r="G13" s="38">
        <v>110</v>
      </c>
      <c r="H13" s="38">
        <v>2001</v>
      </c>
      <c r="I13" s="83"/>
      <c r="J13" s="84" t="s">
        <v>39</v>
      </c>
      <c r="K13" s="84" t="s">
        <v>3</v>
      </c>
      <c r="L13" s="85" t="s">
        <v>128</v>
      </c>
      <c r="M13" s="85" t="s">
        <v>54</v>
      </c>
      <c r="N13" s="109" t="s">
        <v>129</v>
      </c>
      <c r="P13" s="5" t="b">
        <f t="shared" ref="P13:P14" si="1">OR(G13&lt;100,LEN(G13)=2)</f>
        <v>0</v>
      </c>
      <c r="Q13" s="5" t="b">
        <f t="shared" ref="Q13:Q14" si="2">OR(H13&lt;1000,LEN(H13)=3)</f>
        <v>0</v>
      </c>
      <c r="R13" s="5" t="b">
        <f t="shared" ref="R13:R14" si="3">IF(I13&lt;1000,TRUE)</f>
        <v>1</v>
      </c>
      <c r="S13" s="5" t="e">
        <f>OR(#REF!&lt;100000,LEN(#REF!)=5)</f>
        <v>#REF!</v>
      </c>
      <c r="T13" s="110"/>
    </row>
    <row r="14" spans="1:26" ht="20.100000000000001" customHeight="1" x14ac:dyDescent="0.25">
      <c r="A14" s="33">
        <v>44007</v>
      </c>
      <c r="B14" s="34" t="s">
        <v>39</v>
      </c>
      <c r="C14" s="35">
        <v>26.09</v>
      </c>
      <c r="D14" s="36">
        <v>4.3499999999999996</v>
      </c>
      <c r="E14" s="35"/>
      <c r="F14" s="37">
        <f t="shared" si="0"/>
        <v>21.740000000000002</v>
      </c>
      <c r="G14" s="38">
        <v>110</v>
      </c>
      <c r="H14" s="38">
        <v>2001</v>
      </c>
      <c r="I14" s="38"/>
      <c r="J14" s="84" t="s">
        <v>39</v>
      </c>
      <c r="K14" s="84" t="s">
        <v>3</v>
      </c>
      <c r="L14" s="85" t="s">
        <v>130</v>
      </c>
      <c r="M14" s="85" t="s">
        <v>54</v>
      </c>
      <c r="N14" s="109" t="s">
        <v>131</v>
      </c>
      <c r="P14" s="5" t="b">
        <f t="shared" si="1"/>
        <v>0</v>
      </c>
      <c r="Q14" s="5" t="b">
        <f t="shared" si="2"/>
        <v>0</v>
      </c>
      <c r="R14" s="5" t="b">
        <f t="shared" si="3"/>
        <v>1</v>
      </c>
      <c r="S14" s="5" t="e">
        <f>OR(#REF!&lt;100000,LEN(#REF!)=5)</f>
        <v>#REF!</v>
      </c>
    </row>
    <row r="15" spans="1:26" ht="20.100000000000001" customHeight="1" x14ac:dyDescent="0.25">
      <c r="A15" s="33">
        <v>44011</v>
      </c>
      <c r="B15" s="34" t="s">
        <v>39</v>
      </c>
      <c r="C15" s="35">
        <v>69.75</v>
      </c>
      <c r="D15" s="36">
        <v>11.6</v>
      </c>
      <c r="E15" s="35"/>
      <c r="F15" s="37">
        <f t="shared" si="0"/>
        <v>58.15</v>
      </c>
      <c r="G15" s="38">
        <v>110</v>
      </c>
      <c r="H15" s="38">
        <v>2001</v>
      </c>
      <c r="I15" s="38"/>
      <c r="J15" s="84" t="s">
        <v>39</v>
      </c>
      <c r="K15" s="84" t="s">
        <v>3</v>
      </c>
      <c r="L15" s="85" t="s">
        <v>132</v>
      </c>
      <c r="M15" s="85" t="s">
        <v>133</v>
      </c>
      <c r="N15" s="109" t="s">
        <v>134</v>
      </c>
    </row>
    <row r="16" spans="1:26" ht="20.100000000000001" customHeight="1" x14ac:dyDescent="0.25">
      <c r="A16" s="33">
        <v>44018</v>
      </c>
      <c r="B16" s="34" t="s">
        <v>39</v>
      </c>
      <c r="C16" s="35">
        <v>84.6</v>
      </c>
      <c r="D16" s="36">
        <v>14.1</v>
      </c>
      <c r="E16" s="35"/>
      <c r="F16" s="37">
        <f t="shared" si="0"/>
        <v>70.5</v>
      </c>
      <c r="G16" s="38">
        <v>110</v>
      </c>
      <c r="H16" s="38">
        <v>2001</v>
      </c>
      <c r="I16" s="38"/>
      <c r="J16" s="84" t="s">
        <v>39</v>
      </c>
      <c r="K16" s="84" t="s">
        <v>3</v>
      </c>
      <c r="L16" s="85" t="s">
        <v>135</v>
      </c>
      <c r="M16" s="85" t="s">
        <v>136</v>
      </c>
      <c r="N16" s="85" t="s">
        <v>134</v>
      </c>
    </row>
    <row r="17" spans="1:14" ht="20.100000000000001" customHeight="1" x14ac:dyDescent="0.25">
      <c r="A17" s="33">
        <v>44018</v>
      </c>
      <c r="B17" s="34" t="s">
        <v>39</v>
      </c>
      <c r="C17" s="35">
        <v>89</v>
      </c>
      <c r="D17" s="36">
        <v>14.84</v>
      </c>
      <c r="E17" s="35"/>
      <c r="F17" s="37">
        <f t="shared" si="0"/>
        <v>74.16</v>
      </c>
      <c r="G17" s="38">
        <v>110</v>
      </c>
      <c r="H17" s="38">
        <v>4001</v>
      </c>
      <c r="I17" s="38"/>
      <c r="J17" s="84" t="s">
        <v>39</v>
      </c>
      <c r="K17" s="84" t="s">
        <v>3</v>
      </c>
      <c r="L17" s="85" t="s">
        <v>137</v>
      </c>
      <c r="M17" s="85" t="s">
        <v>54</v>
      </c>
      <c r="N17" s="85" t="s">
        <v>138</v>
      </c>
    </row>
    <row r="18" spans="1:14" ht="20.100000000000001" customHeight="1" thickBot="1" x14ac:dyDescent="0.25">
      <c r="A18" s="121" t="s">
        <v>44</v>
      </c>
      <c r="B18" s="122"/>
      <c r="C18" s="43">
        <f>SUM(C12:C17)</f>
        <v>463.03</v>
      </c>
      <c r="D18" s="43">
        <f>SUM(D12:D17)</f>
        <v>77.150000000000006</v>
      </c>
      <c r="E18" s="43"/>
      <c r="F18" s="43">
        <f>SUM(F12:F17)</f>
        <v>385.88</v>
      </c>
      <c r="G18" s="44"/>
      <c r="H18" s="44"/>
      <c r="I18" s="44"/>
      <c r="J18" s="45"/>
      <c r="K18" s="45"/>
      <c r="L18" s="46"/>
      <c r="M18" s="47"/>
      <c r="N18" s="48"/>
    </row>
    <row r="20" spans="1:14" x14ac:dyDescent="0.2">
      <c r="B20" s="112" t="s">
        <v>45</v>
      </c>
      <c r="C20" s="113"/>
    </row>
    <row r="21" spans="1:14" x14ac:dyDescent="0.2">
      <c r="B21" s="49" t="s">
        <v>46</v>
      </c>
      <c r="C21" s="50" t="s">
        <v>47</v>
      </c>
    </row>
    <row r="22" spans="1:14" x14ac:dyDescent="0.2">
      <c r="B22" s="49" t="s">
        <v>38</v>
      </c>
      <c r="C22" s="50" t="s">
        <v>48</v>
      </c>
    </row>
    <row r="23" spans="1:14" x14ac:dyDescent="0.2">
      <c r="B23" s="49" t="s">
        <v>39</v>
      </c>
      <c r="C23" s="50" t="s">
        <v>49</v>
      </c>
    </row>
    <row r="24" spans="1:14" x14ac:dyDescent="0.2">
      <c r="B24" s="30" t="s">
        <v>50</v>
      </c>
      <c r="C24" s="51" t="s">
        <v>51</v>
      </c>
    </row>
    <row r="1048537" spans="8:8" x14ac:dyDescent="0.2">
      <c r="H1048537" s="38"/>
    </row>
  </sheetData>
  <mergeCells count="6">
    <mergeCell ref="B20:C20"/>
    <mergeCell ref="B1:E1"/>
    <mergeCell ref="B3:E3"/>
    <mergeCell ref="G8:J8"/>
    <mergeCell ref="G9:J9"/>
    <mergeCell ref="A18:B18"/>
  </mergeCells>
  <conditionalFormatting sqref="J12:K17">
    <cfRule type="expression" priority="3" stopIfTrue="1">
      <formula>AND(SUM($P12:$T12)&gt;0,NOT(ISBLANK(J12)))</formula>
    </cfRule>
    <cfRule type="expression" dxfId="30" priority="4" stopIfTrue="1">
      <formula>SUM($P12:$T12)&gt;0</formula>
    </cfRule>
  </conditionalFormatting>
  <conditionalFormatting sqref="B1:E1 B3:E3 C12:C17">
    <cfRule type="expression" dxfId="29" priority="5" stopIfTrue="1">
      <formula>ISBLANK(B1)</formula>
    </cfRule>
  </conditionalFormatting>
  <conditionalFormatting sqref="L12:N17">
    <cfRule type="expression" dxfId="28" priority="6" stopIfTrue="1">
      <formula>AND(NOT(ISBLANK($C12)),ISBLANK(L12))</formula>
    </cfRule>
  </conditionalFormatting>
  <conditionalFormatting sqref="B12:B17">
    <cfRule type="expression" dxfId="27" priority="7" stopIfTrue="1">
      <formula>AND(NOT(ISBLANK(C12)),ISBLANK(B12))</formula>
    </cfRule>
  </conditionalFormatting>
  <conditionalFormatting sqref="A12:A17">
    <cfRule type="expression" dxfId="26" priority="8" stopIfTrue="1">
      <formula>AND(NOT(ISBLANK(C12)),ISBLANK(A12))</formula>
    </cfRule>
  </conditionalFormatting>
  <conditionalFormatting sqref="E13:E17">
    <cfRule type="expression" dxfId="25" priority="9" stopIfTrue="1">
      <formula>AND(NOT(ISBLANK(C13)),ISBLANK(E13),B13="S")</formula>
    </cfRule>
  </conditionalFormatting>
  <conditionalFormatting sqref="E12">
    <cfRule type="expression" dxfId="24" priority="2" stopIfTrue="1">
      <formula>AND(NOT(ISBLANK(C12)),ISBLANK(E12),B12="S")</formula>
    </cfRule>
  </conditionalFormatting>
  <conditionalFormatting sqref="E5 C5">
    <cfRule type="expression" dxfId="23" priority="1" stopIfTrue="1">
      <formula>ISBLANK(C5)</formula>
    </cfRule>
  </conditionalFormatting>
  <dataValidations count="4">
    <dataValidation type="list" allowBlank="1" showInputMessage="1" showErrorMessage="1" sqref="B12:B17">
      <formula1>$B$21:$B$24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</dataValidations>
  <pageMargins left="0.37" right="0.31" top="0.68" bottom="0.68" header="0.34" footer="0.25"/>
  <pageSetup paperSize="9" scale="56" fitToHeight="0" orientation="landscape" r:id="rId1"/>
  <headerFooter alignWithMargins="0">
    <oddFooter>&amp;L&amp;Z&amp;F&amp;RPrinted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zoomScaleNormal="100" workbookViewId="0">
      <selection activeCell="A13" sqref="A13:XFD31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36.75" customHeight="1" x14ac:dyDescent="0.2">
      <c r="A1" s="1" t="s">
        <v>8</v>
      </c>
      <c r="B1" s="114" t="s">
        <v>9</v>
      </c>
      <c r="C1" s="115"/>
      <c r="D1" s="115"/>
      <c r="E1" s="116"/>
      <c r="F1" s="2"/>
      <c r="G1" s="2"/>
      <c r="H1" s="2"/>
      <c r="I1" s="2"/>
      <c r="J1" s="2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36.75" customHeight="1" x14ac:dyDescent="0.2">
      <c r="A3" s="9" t="s">
        <v>10</v>
      </c>
      <c r="B3" s="114" t="s">
        <v>3</v>
      </c>
      <c r="C3" s="115"/>
      <c r="D3" s="115"/>
      <c r="E3" s="116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36" customHeight="1" x14ac:dyDescent="0.2">
      <c r="A5" s="11" t="s">
        <v>11</v>
      </c>
      <c r="B5" s="12" t="s">
        <v>12</v>
      </c>
      <c r="C5" s="13">
        <v>43994</v>
      </c>
      <c r="D5" s="12" t="s">
        <v>13</v>
      </c>
      <c r="E5" s="13">
        <v>44023</v>
      </c>
      <c r="F5" s="14"/>
      <c r="G5" s="15"/>
      <c r="H5" s="16"/>
      <c r="I5" s="16"/>
      <c r="J5" s="16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7" t="s">
        <v>14</v>
      </c>
      <c r="B8" s="18" t="s">
        <v>15</v>
      </c>
      <c r="C8" s="18" t="s">
        <v>16</v>
      </c>
      <c r="D8" s="18" t="s">
        <v>15</v>
      </c>
      <c r="E8" s="18" t="s">
        <v>17</v>
      </c>
      <c r="F8" s="18" t="s">
        <v>18</v>
      </c>
      <c r="G8" s="112" t="s">
        <v>19</v>
      </c>
      <c r="H8" s="117"/>
      <c r="I8" s="117"/>
      <c r="J8" s="18" t="s">
        <v>20</v>
      </c>
      <c r="K8" s="18" t="s">
        <v>21</v>
      </c>
      <c r="L8" s="19" t="s">
        <v>22</v>
      </c>
      <c r="M8" s="19" t="s">
        <v>23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x14ac:dyDescent="0.2">
      <c r="A9" s="21" t="s">
        <v>24</v>
      </c>
      <c r="B9" s="22" t="s">
        <v>25</v>
      </c>
      <c r="C9" s="22" t="s">
        <v>26</v>
      </c>
      <c r="D9" s="22" t="s">
        <v>26</v>
      </c>
      <c r="E9" s="22" t="s">
        <v>27</v>
      </c>
      <c r="F9" s="22" t="s">
        <v>26</v>
      </c>
      <c r="G9" s="118"/>
      <c r="H9" s="119"/>
      <c r="I9" s="119"/>
      <c r="J9" s="22" t="s">
        <v>28</v>
      </c>
      <c r="K9" s="22" t="s">
        <v>29</v>
      </c>
      <c r="L9" s="23"/>
      <c r="M9" s="24" t="s">
        <v>30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x14ac:dyDescent="0.2">
      <c r="A10" s="25" t="s">
        <v>31</v>
      </c>
      <c r="B10" s="26" t="s">
        <v>32</v>
      </c>
      <c r="C10" s="26" t="s">
        <v>33</v>
      </c>
      <c r="D10" s="26" t="s">
        <v>33</v>
      </c>
      <c r="E10" s="26" t="s">
        <v>33</v>
      </c>
      <c r="F10" s="26" t="s">
        <v>33</v>
      </c>
      <c r="G10" s="65" t="s">
        <v>34</v>
      </c>
      <c r="H10" s="65" t="s">
        <v>35</v>
      </c>
      <c r="I10" s="91" t="s">
        <v>36</v>
      </c>
      <c r="J10" s="28" t="s">
        <v>37</v>
      </c>
      <c r="K10" s="29"/>
      <c r="L10" s="30"/>
      <c r="M10" s="31"/>
    </row>
    <row r="11" spans="1:25" ht="0.75" customHeight="1" x14ac:dyDescent="0.2">
      <c r="A11" s="32"/>
      <c r="B11" s="26"/>
      <c r="C11" s="26"/>
      <c r="D11" s="26"/>
      <c r="E11" s="26"/>
      <c r="F11" s="26"/>
      <c r="G11" s="92"/>
      <c r="H11" s="92"/>
      <c r="I11" s="92"/>
      <c r="J11" s="65"/>
      <c r="K11" s="29"/>
      <c r="L11" s="30"/>
      <c r="M11" s="30"/>
    </row>
    <row r="12" spans="1:25" ht="20.100000000000001" customHeight="1" x14ac:dyDescent="0.25">
      <c r="A12" s="33">
        <v>44020</v>
      </c>
      <c r="B12" s="34" t="s">
        <v>38</v>
      </c>
      <c r="C12" s="35">
        <v>9.99</v>
      </c>
      <c r="D12" s="36"/>
      <c r="E12" s="42"/>
      <c r="F12" s="93">
        <v>9.99</v>
      </c>
      <c r="G12" s="94">
        <v>110</v>
      </c>
      <c r="H12" s="38">
        <v>4400</v>
      </c>
      <c r="I12" s="95" t="s">
        <v>108</v>
      </c>
      <c r="J12" s="96" t="s">
        <v>3</v>
      </c>
      <c r="K12" s="85" t="s">
        <v>109</v>
      </c>
      <c r="L12" s="85" t="s">
        <v>110</v>
      </c>
      <c r="M12" s="85" t="s">
        <v>111</v>
      </c>
      <c r="O12" s="5" t="b">
        <f>OR(G12&lt;100,LEN(G12)=2)</f>
        <v>0</v>
      </c>
      <c r="P12" s="5" t="b">
        <f>OR(H12&lt;1000,LEN(H12)=3)</f>
        <v>0</v>
      </c>
    </row>
    <row r="13" spans="1:25" ht="20.100000000000001" customHeight="1" thickBot="1" x14ac:dyDescent="0.25">
      <c r="A13" s="121" t="s">
        <v>44</v>
      </c>
      <c r="B13" s="122"/>
      <c r="C13" s="43">
        <f>SUM(C12:C12)</f>
        <v>9.99</v>
      </c>
      <c r="D13" s="43">
        <f>SUM(D12:D12)</f>
        <v>0</v>
      </c>
      <c r="E13" s="43"/>
      <c r="F13" s="98">
        <f>SUM(F12:F12)</f>
        <v>9.99</v>
      </c>
      <c r="G13" s="99"/>
      <c r="H13" s="44"/>
      <c r="I13" s="100"/>
      <c r="J13" s="101"/>
      <c r="K13" s="46"/>
      <c r="L13" s="47"/>
      <c r="M13" s="48"/>
    </row>
    <row r="15" spans="1:25" x14ac:dyDescent="0.2">
      <c r="B15" s="112" t="s">
        <v>45</v>
      </c>
      <c r="C15" s="113"/>
    </row>
    <row r="16" spans="1:25" x14ac:dyDescent="0.2">
      <c r="B16" s="49" t="s">
        <v>46</v>
      </c>
      <c r="C16" s="50" t="s">
        <v>47</v>
      </c>
    </row>
    <row r="17" spans="2:3" x14ac:dyDescent="0.2">
      <c r="B17" s="49" t="s">
        <v>38</v>
      </c>
      <c r="C17" s="50" t="s">
        <v>48</v>
      </c>
    </row>
    <row r="18" spans="2:3" x14ac:dyDescent="0.2">
      <c r="B18" s="49" t="s">
        <v>39</v>
      </c>
      <c r="C18" s="50" t="s">
        <v>49</v>
      </c>
    </row>
    <row r="19" spans="2:3" x14ac:dyDescent="0.2">
      <c r="B19" s="30" t="s">
        <v>50</v>
      </c>
      <c r="C19" s="51" t="s">
        <v>51</v>
      </c>
    </row>
  </sheetData>
  <autoFilter ref="G1:G19"/>
  <mergeCells count="6">
    <mergeCell ref="B15:C15"/>
    <mergeCell ref="B1:E1"/>
    <mergeCell ref="B3:E3"/>
    <mergeCell ref="G8:I8"/>
    <mergeCell ref="G9:I9"/>
    <mergeCell ref="A13:B13"/>
  </mergeCells>
  <conditionalFormatting sqref="E5 C5 B1:E1 B3:E3 C12">
    <cfRule type="expression" dxfId="22" priority="3" stopIfTrue="1">
      <formula>ISBLANK(B1)</formula>
    </cfRule>
  </conditionalFormatting>
  <conditionalFormatting sqref="K12:M12">
    <cfRule type="expression" dxfId="21" priority="4" stopIfTrue="1">
      <formula>AND(NOT(ISBLANK($C12)),ISBLANK(K12))</formula>
    </cfRule>
  </conditionalFormatting>
  <conditionalFormatting sqref="B12">
    <cfRule type="expression" dxfId="20" priority="5" stopIfTrue="1">
      <formula>AND(NOT(ISBLANK(C12)),ISBLANK(B12))</formula>
    </cfRule>
  </conditionalFormatting>
  <conditionalFormatting sqref="A12">
    <cfRule type="expression" dxfId="19" priority="6" stopIfTrue="1">
      <formula>AND(NOT(ISBLANK(C12)),ISBLANK(A12))</formula>
    </cfRule>
  </conditionalFormatting>
  <conditionalFormatting sqref="J12">
    <cfRule type="expression" priority="1" stopIfTrue="1">
      <formula>AND(SUM($O12:$S12)&gt;0,NOT(ISBLANK(J12)))</formula>
    </cfRule>
    <cfRule type="expression" dxfId="18" priority="2" stopIfTrue="1">
      <formula>SUM($O12:$S12)&gt;0</formula>
    </cfRule>
  </conditionalFormatting>
  <conditionalFormatting sqref="E12">
    <cfRule type="expression" dxfId="17" priority="8" stopIfTrue="1">
      <formula>AND(NOT(ISBLANK(#REF!)),ISBLANK(E12),#REF!="S")</formula>
    </cfRule>
  </conditionalFormatting>
  <dataValidations count="4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7" orientation="landscape" r:id="rId1"/>
  <headerFooter alignWithMargins="0">
    <oddFooter>&amp;L&amp;Z&amp;F&amp;RPrinted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90" workbookViewId="0">
      <selection activeCell="A13" sqref="A13:XFD31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8</v>
      </c>
      <c r="B1" s="114" t="s">
        <v>9</v>
      </c>
      <c r="C1" s="115"/>
      <c r="D1" s="115"/>
      <c r="E1" s="116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10</v>
      </c>
      <c r="B3" s="114" t="s">
        <v>5</v>
      </c>
      <c r="C3" s="115"/>
      <c r="D3" s="115"/>
      <c r="E3" s="116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11</v>
      </c>
      <c r="B5" s="12" t="s">
        <v>12</v>
      </c>
      <c r="C5" s="13">
        <v>43994</v>
      </c>
      <c r="D5" s="12" t="s">
        <v>13</v>
      </c>
      <c r="E5" s="13">
        <v>44023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7" t="s">
        <v>14</v>
      </c>
      <c r="B8" s="18" t="s">
        <v>15</v>
      </c>
      <c r="C8" s="18" t="s">
        <v>16</v>
      </c>
      <c r="D8" s="18" t="s">
        <v>15</v>
      </c>
      <c r="E8" s="18" t="s">
        <v>17</v>
      </c>
      <c r="F8" s="18" t="s">
        <v>18</v>
      </c>
      <c r="G8" s="112" t="s">
        <v>19</v>
      </c>
      <c r="H8" s="117"/>
      <c r="I8" s="117"/>
      <c r="J8" s="113"/>
      <c r="K8" s="17" t="s">
        <v>20</v>
      </c>
      <c r="L8" s="18" t="s">
        <v>21</v>
      </c>
      <c r="M8" s="19" t="s">
        <v>22</v>
      </c>
      <c r="N8" s="19" t="s">
        <v>23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24</v>
      </c>
      <c r="B9" s="22" t="s">
        <v>25</v>
      </c>
      <c r="C9" s="22" t="s">
        <v>26</v>
      </c>
      <c r="D9" s="22" t="s">
        <v>26</v>
      </c>
      <c r="E9" s="22" t="s">
        <v>27</v>
      </c>
      <c r="F9" s="22" t="s">
        <v>26</v>
      </c>
      <c r="G9" s="118"/>
      <c r="H9" s="119"/>
      <c r="I9" s="119"/>
      <c r="J9" s="120"/>
      <c r="K9" s="21" t="s">
        <v>28</v>
      </c>
      <c r="L9" s="22" t="s">
        <v>29</v>
      </c>
      <c r="M9" s="23"/>
      <c r="N9" s="24" t="s">
        <v>30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31</v>
      </c>
      <c r="B10" s="26" t="s">
        <v>32</v>
      </c>
      <c r="C10" s="26" t="s">
        <v>33</v>
      </c>
      <c r="D10" s="26" t="s">
        <v>33</v>
      </c>
      <c r="E10" s="26" t="s">
        <v>33</v>
      </c>
      <c r="F10" s="26" t="s">
        <v>33</v>
      </c>
      <c r="G10" s="27" t="s">
        <v>34</v>
      </c>
      <c r="H10" s="27" t="s">
        <v>35</v>
      </c>
      <c r="I10" s="27" t="s">
        <v>36</v>
      </c>
      <c r="J10" s="27"/>
      <c r="K10" s="28" t="s">
        <v>37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27"/>
      <c r="H11" s="27"/>
      <c r="I11" s="27"/>
      <c r="J11" s="27"/>
      <c r="K11" s="27"/>
      <c r="L11" s="29"/>
      <c r="M11" s="30"/>
      <c r="N11" s="30"/>
    </row>
    <row r="12" spans="1:26" ht="20.100000000000001" customHeight="1" x14ac:dyDescent="0.25">
      <c r="A12" s="53">
        <v>43999</v>
      </c>
      <c r="B12" s="34" t="s">
        <v>39</v>
      </c>
      <c r="C12" s="35">
        <v>96</v>
      </c>
      <c r="D12" s="36">
        <v>15.99</v>
      </c>
      <c r="E12" s="35"/>
      <c r="F12" s="37">
        <v>80.010000000000005</v>
      </c>
      <c r="G12" s="38"/>
      <c r="H12" s="38">
        <v>690</v>
      </c>
      <c r="I12" s="38">
        <v>4001</v>
      </c>
      <c r="J12" s="39" t="s">
        <v>39</v>
      </c>
      <c r="K12" s="39" t="s">
        <v>7</v>
      </c>
      <c r="L12" s="39" t="s">
        <v>76</v>
      </c>
      <c r="M12" s="40" t="s">
        <v>77</v>
      </c>
      <c r="N12" s="40" t="s">
        <v>78</v>
      </c>
      <c r="P12" s="5" t="b">
        <f t="shared" ref="P12" si="0">OR(G12&lt;100,LEN(G12)=2)</f>
        <v>1</v>
      </c>
      <c r="Q12" s="5" t="b">
        <f t="shared" ref="Q12" si="1">OR(H12&lt;1000,LEN(H12)=3)</f>
        <v>1</v>
      </c>
      <c r="R12" s="5" t="b">
        <f t="shared" ref="R12" si="2">IF(I12&lt;1000,TRUE)</f>
        <v>0</v>
      </c>
      <c r="S12" s="5" t="e">
        <f>OR(#REF!&lt;100000,LEN(#REF!)=5)</f>
        <v>#REF!</v>
      </c>
    </row>
    <row r="13" spans="1:26" ht="20.100000000000001" customHeight="1" thickBot="1" x14ac:dyDescent="0.25">
      <c r="A13" s="121" t="s">
        <v>44</v>
      </c>
      <c r="B13" s="122"/>
      <c r="C13" s="43">
        <f>SUM(C12:C12)</f>
        <v>96</v>
      </c>
      <c r="D13" s="43">
        <f>SUM(D12:D12)</f>
        <v>15.99</v>
      </c>
      <c r="E13" s="43"/>
      <c r="F13" s="43">
        <f>SUM(F12:F12)</f>
        <v>80.010000000000005</v>
      </c>
      <c r="G13" s="44"/>
      <c r="H13" s="44"/>
      <c r="I13" s="44"/>
      <c r="J13" s="45"/>
      <c r="K13" s="45"/>
      <c r="L13" s="46"/>
      <c r="M13" s="47"/>
      <c r="N13" s="48"/>
    </row>
    <row r="15" spans="1:26" x14ac:dyDescent="0.2">
      <c r="B15" s="112" t="s">
        <v>45</v>
      </c>
      <c r="C15" s="113"/>
    </row>
    <row r="16" spans="1:26" x14ac:dyDescent="0.2">
      <c r="B16" s="49" t="s">
        <v>46</v>
      </c>
      <c r="C16" s="50" t="s">
        <v>47</v>
      </c>
    </row>
    <row r="17" spans="2:3" x14ac:dyDescent="0.2">
      <c r="B17" s="49" t="s">
        <v>38</v>
      </c>
      <c r="C17" s="50" t="s">
        <v>48</v>
      </c>
    </row>
    <row r="18" spans="2:3" x14ac:dyDescent="0.2">
      <c r="B18" s="49" t="s">
        <v>39</v>
      </c>
      <c r="C18" s="50" t="s">
        <v>49</v>
      </c>
    </row>
    <row r="19" spans="2:3" x14ac:dyDescent="0.2">
      <c r="B19" s="30" t="s">
        <v>50</v>
      </c>
      <c r="C19" s="51" t="s">
        <v>51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:K12">
    <cfRule type="expression" priority="9" stopIfTrue="1">
      <formula>AND(SUM($P12:$T12)&gt;0,NOT(ISBLANK(J12)))</formula>
    </cfRule>
    <cfRule type="expression" dxfId="16" priority="10" stopIfTrue="1">
      <formula>SUM($P12:$T12)&gt;0</formula>
    </cfRule>
  </conditionalFormatting>
  <conditionalFormatting sqref="E5 C12 C5 B1:E1 B3:E3">
    <cfRule type="expression" dxfId="15" priority="11" stopIfTrue="1">
      <formula>ISBLANK(B1)</formula>
    </cfRule>
  </conditionalFormatting>
  <conditionalFormatting sqref="M12:N12">
    <cfRule type="expression" dxfId="14" priority="12" stopIfTrue="1">
      <formula>AND(NOT(ISBLANK($C12)),ISBLANK(M12))</formula>
    </cfRule>
  </conditionalFormatting>
  <conditionalFormatting sqref="B12">
    <cfRule type="expression" dxfId="13" priority="13" stopIfTrue="1">
      <formula>AND(NOT(ISBLANK(C12)),ISBLANK(B12))</formula>
    </cfRule>
  </conditionalFormatting>
  <conditionalFormatting sqref="A12">
    <cfRule type="expression" dxfId="12" priority="14" stopIfTrue="1">
      <formula>AND(NOT(ISBLANK(C12)),ISBLANK(A12))</formula>
    </cfRule>
  </conditionalFormatting>
  <conditionalFormatting sqref="E12">
    <cfRule type="expression" dxfId="11" priority="15" stopIfTrue="1">
      <formula>AND(NOT(ISBLANK(C12)),ISBLANK(E12),B12="S")</formula>
    </cfRule>
  </conditionalFormatting>
  <conditionalFormatting sqref="L12">
    <cfRule type="expression" priority="5" stopIfTrue="1">
      <formula>AND(SUM($P12:$T12)&gt;0,NOT(ISBLANK(L12)))</formula>
    </cfRule>
    <cfRule type="expression" dxfId="10" priority="6" stopIfTrue="1">
      <formula>SUM($P12:$T12)&gt;0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">
      <formula1>$B$16:$B$19</formula1>
    </dataValidation>
  </dataValidations>
  <pageMargins left="0.37" right="0.31" top="0.68" bottom="0.68" header="0.34" footer="0.25"/>
  <pageSetup paperSize="9" scale="55" orientation="landscape" r:id="rId1"/>
  <headerFooter alignWithMargins="0">
    <oddFooter>&amp;L&amp;Z&amp;F&amp;RPrinted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Community Services</vt:lpstr>
      <vt:lpstr>Community services(2)</vt:lpstr>
      <vt:lpstr>Corporate</vt:lpstr>
      <vt:lpstr>JWS</vt:lpstr>
      <vt:lpstr>JWS(2)</vt:lpstr>
      <vt:lpstr>Marketing</vt:lpstr>
      <vt:lpstr>Museum</vt:lpstr>
      <vt:lpstr>Regulatory</vt:lpstr>
      <vt:lpstr>Theatre</vt:lpstr>
      <vt:lpstr>Theatre(2)</vt:lpstr>
      <vt:lpstr>Windle Valley</vt:lpstr>
    </vt:vector>
  </TitlesOfParts>
  <Company>Surrey Heath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Smith</dc:creator>
  <cp:lastModifiedBy>Michelle Smith</cp:lastModifiedBy>
  <dcterms:created xsi:type="dcterms:W3CDTF">2020-07-20T12:39:45Z</dcterms:created>
  <dcterms:modified xsi:type="dcterms:W3CDTF">2020-07-30T13:28:08Z</dcterms:modified>
</cp:coreProperties>
</file>