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cel\Barclaycard &amp; Corporate Cards\2020-21\"/>
    </mc:Choice>
  </mc:AlternateContent>
  <bookViews>
    <workbookView xWindow="0" yWindow="0" windowWidth="28800" windowHeight="11355" activeTab="4"/>
  </bookViews>
  <sheets>
    <sheet name="Community Services" sheetId="10" r:id="rId1"/>
    <sheet name="Corporate" sheetId="9" r:id="rId2"/>
    <sheet name="Housing" sheetId="4" r:id="rId3"/>
    <sheet name="JWS" sheetId="6" r:id="rId4"/>
    <sheet name="JWS(2)" sheetId="5" r:id="rId5"/>
    <sheet name="Marketing" sheetId="12" r:id="rId6"/>
    <sheet name="Theatre" sheetId="2" r:id="rId7"/>
    <sheet name="Theatre(2)" sheetId="7" r:id="rId8"/>
    <sheet name="Theatre(3)" sheetId="3" r:id="rId9"/>
    <sheet name="Windle Valley" sheetId="11" r:id="rId10"/>
  </sheets>
  <definedNames>
    <definedName name="_xlnm._FilterDatabase" localSheetId="6" hidden="1">Theatre!$F$12:$M$12</definedName>
    <definedName name="_xlnm._FilterDatabase" localSheetId="7" hidden="1">'Theatre(2)'!$G$1:$G$19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2" l="1"/>
  <c r="C14" i="12"/>
  <c r="D14" i="12"/>
  <c r="S13" i="12"/>
  <c r="R13" i="12"/>
  <c r="Q13" i="12"/>
  <c r="P13" i="12"/>
  <c r="S12" i="12"/>
  <c r="R12" i="12"/>
  <c r="Q12" i="12"/>
  <c r="P12" i="12"/>
  <c r="F14" i="11" l="1"/>
  <c r="C14" i="11"/>
  <c r="D14" i="11"/>
  <c r="S13" i="11"/>
  <c r="R13" i="11"/>
  <c r="Q13" i="11"/>
  <c r="P13" i="11"/>
  <c r="S12" i="11"/>
  <c r="R12" i="11"/>
  <c r="Q12" i="11"/>
  <c r="P12" i="11"/>
  <c r="E19" i="10" l="1"/>
  <c r="C19" i="10"/>
  <c r="S18" i="10"/>
  <c r="R18" i="10"/>
  <c r="Q18" i="10"/>
  <c r="P18" i="10"/>
  <c r="F18" i="10"/>
  <c r="S17" i="10"/>
  <c r="R17" i="10"/>
  <c r="Q17" i="10"/>
  <c r="P17" i="10"/>
  <c r="S16" i="10"/>
  <c r="R16" i="10"/>
  <c r="Q16" i="10"/>
  <c r="P16" i="10"/>
  <c r="F16" i="10"/>
  <c r="D16" i="10"/>
  <c r="S15" i="10"/>
  <c r="R15" i="10"/>
  <c r="Q15" i="10"/>
  <c r="P15" i="10"/>
  <c r="F15" i="10"/>
  <c r="S13" i="10"/>
  <c r="R13" i="10"/>
  <c r="Q13" i="10"/>
  <c r="P13" i="10"/>
  <c r="F13" i="10"/>
  <c r="S12" i="10"/>
  <c r="R12" i="10"/>
  <c r="Q12" i="10"/>
  <c r="P12" i="10"/>
  <c r="F12" i="10"/>
  <c r="F19" i="10" l="1"/>
  <c r="D19" i="10"/>
  <c r="F12" i="9"/>
  <c r="C12" i="9"/>
  <c r="D12" i="9"/>
  <c r="R11" i="9"/>
  <c r="Q11" i="9"/>
  <c r="P11" i="9"/>
  <c r="F13" i="7" l="1"/>
  <c r="D13" i="7"/>
  <c r="C13" i="7"/>
  <c r="P12" i="7"/>
  <c r="O12" i="7"/>
  <c r="F42" i="6" l="1"/>
  <c r="D42" i="6"/>
  <c r="C42" i="6"/>
  <c r="F15" i="5" l="1"/>
  <c r="E15" i="5"/>
  <c r="D15" i="5"/>
  <c r="C15" i="5"/>
  <c r="S13" i="5"/>
  <c r="R13" i="5"/>
  <c r="Q13" i="5"/>
  <c r="P13" i="5"/>
  <c r="S12" i="5"/>
  <c r="R12" i="5"/>
  <c r="Q12" i="5"/>
  <c r="P12" i="5"/>
  <c r="F15" i="4" l="1"/>
  <c r="C15" i="4"/>
  <c r="D15" i="4"/>
  <c r="S14" i="4"/>
  <c r="R14" i="4"/>
  <c r="Q14" i="4"/>
  <c r="P14" i="4"/>
  <c r="S12" i="4"/>
  <c r="R12" i="4"/>
  <c r="Q12" i="4"/>
  <c r="P12" i="4"/>
  <c r="D22" i="3" l="1"/>
  <c r="C22" i="3"/>
  <c r="F21" i="3"/>
  <c r="F20" i="3"/>
  <c r="F19" i="3"/>
  <c r="F18" i="3"/>
  <c r="F17" i="3"/>
  <c r="F16" i="3"/>
  <c r="F15" i="3"/>
  <c r="S14" i="3"/>
  <c r="R14" i="3"/>
  <c r="Q14" i="3"/>
  <c r="P14" i="3"/>
  <c r="F14" i="3"/>
  <c r="S13" i="3"/>
  <c r="R13" i="3"/>
  <c r="Q13" i="3"/>
  <c r="P13" i="3"/>
  <c r="F13" i="3"/>
  <c r="F12" i="3"/>
  <c r="F22" i="3" l="1"/>
  <c r="F13" i="2"/>
  <c r="D13" i="2"/>
  <c r="C13" i="2"/>
  <c r="R12" i="2"/>
  <c r="Q12" i="2"/>
  <c r="P12" i="2"/>
  <c r="O12" i="2"/>
</calcChain>
</file>

<file path=xl/sharedStrings.xml><?xml version="1.0" encoding="utf-8"?>
<sst xmlns="http://schemas.openxmlformats.org/spreadsheetml/2006/main" count="791" uniqueCount="116">
  <si>
    <t>Corporate</t>
  </si>
  <si>
    <t>Marketing</t>
  </si>
  <si>
    <t>Housing</t>
  </si>
  <si>
    <t>Theatre</t>
  </si>
  <si>
    <t>Windle Valley</t>
  </si>
  <si>
    <t>JWS</t>
  </si>
  <si>
    <t>Community Services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</si>
  <si>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</si>
  <si>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</si>
  <si>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</si>
  <si>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</si>
  <si>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</si>
  <si>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</si>
  <si>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</si>
  <si>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</si>
  <si>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</si>
  <si>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</si>
  <si>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</si>
  <si>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</si>
  <si>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</si>
  <si>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</si>
  <si>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</si>
  <si>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</si>
  <si>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</si>
  <si>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</si>
  <si>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</si>
  <si>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</si>
  <si>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</si>
  <si>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</si>
  <si>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</si>
  <si>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</si>
  <si>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</si>
  <si>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</si>
  <si>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</si>
  <si>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</si>
  <si>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</si>
  <si>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</si>
  <si>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</si>
  <si>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</si>
  <si>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Chromebook</t>
  </si>
  <si>
    <t>Amazon</t>
  </si>
  <si>
    <t>Computers</t>
  </si>
  <si>
    <t>Totals</t>
  </si>
  <si>
    <t>VAT indicators</t>
  </si>
  <si>
    <t>E</t>
  </si>
  <si>
    <t>Exempt</t>
  </si>
  <si>
    <t>Outside Scope</t>
  </si>
  <si>
    <t>S</t>
  </si>
  <si>
    <t>Standard Rated</t>
  </si>
  <si>
    <t>Z</t>
  </si>
  <si>
    <t>Zero Rated</t>
  </si>
  <si>
    <t>CORPORATE CARD</t>
  </si>
  <si>
    <t>Unibond no nails</t>
  </si>
  <si>
    <t>amazon</t>
  </si>
  <si>
    <t>building supplies</t>
  </si>
  <si>
    <t>18w LED Flat panel lights</t>
  </si>
  <si>
    <t>electrical</t>
  </si>
  <si>
    <t>White angle plastic</t>
  </si>
  <si>
    <t>ironmongery direct</t>
  </si>
  <si>
    <t xml:space="preserve">Flat pannel LEDs </t>
  </si>
  <si>
    <t>General Lamps</t>
  </si>
  <si>
    <t>Paint</t>
  </si>
  <si>
    <t>Tool Station</t>
  </si>
  <si>
    <t xml:space="preserve">Digital tester </t>
  </si>
  <si>
    <t>Lidl</t>
  </si>
  <si>
    <t xml:space="preserve">Surface kit </t>
  </si>
  <si>
    <t>lampshop</t>
  </si>
  <si>
    <t>PVC box and covers</t>
  </si>
  <si>
    <t>Halfords</t>
  </si>
  <si>
    <t>C05</t>
  </si>
  <si>
    <t>Payment to Surrey CC for Vehicle Crossover Works</t>
  </si>
  <si>
    <t>Surrey CC</t>
  </si>
  <si>
    <t>Statutory Bodies</t>
  </si>
  <si>
    <t>Payment to Surrey CC - Application Fee for Vehicle Crossover Works</t>
  </si>
  <si>
    <t xml:space="preserve"> </t>
  </si>
  <si>
    <t>Business Management</t>
  </si>
  <si>
    <t>Phone accessory</t>
  </si>
  <si>
    <t>Retail</t>
  </si>
  <si>
    <t xml:space="preserve">Amazon </t>
  </si>
  <si>
    <t>Flats</t>
  </si>
  <si>
    <t>View available grant funding for flats or projects across the UK</t>
  </si>
  <si>
    <t>Grants Online</t>
  </si>
  <si>
    <t xml:space="preserve">Subscription </t>
  </si>
  <si>
    <t>Communications and Engagement</t>
  </si>
  <si>
    <t>Twitter - Coronavirus ads</t>
  </si>
  <si>
    <t>Twitter</t>
  </si>
  <si>
    <t>SEP Campaigns</t>
  </si>
  <si>
    <t>JWS Campaigns</t>
  </si>
  <si>
    <t>Facebook - Coronavirus ads</t>
  </si>
  <si>
    <t>Facebook</t>
  </si>
  <si>
    <t>Google - Coronavirus ads</t>
  </si>
  <si>
    <t>Google</t>
  </si>
  <si>
    <t>iStock monthly subscription</t>
  </si>
  <si>
    <t>iStock</t>
  </si>
  <si>
    <t>SEP Web and Digital</t>
  </si>
  <si>
    <t>Spotify - Coronavirus ads</t>
  </si>
  <si>
    <t>Spotify</t>
  </si>
  <si>
    <t>FRONT</t>
  </si>
  <si>
    <t xml:space="preserve">Monthly Spotify payment </t>
  </si>
  <si>
    <t xml:space="preserve">Music </t>
  </si>
  <si>
    <t xml:space="preserve">Food items </t>
  </si>
  <si>
    <t>Morrisons</t>
  </si>
  <si>
    <t>Food</t>
  </si>
  <si>
    <t>Fabric softner</t>
  </si>
  <si>
    <t>Equipment</t>
  </si>
  <si>
    <t>coop</t>
  </si>
  <si>
    <t>Sandwich packaging</t>
  </si>
  <si>
    <t>Nextday Catering Equipment</t>
  </si>
  <si>
    <t>equipment</t>
  </si>
  <si>
    <t>Thompson Cooper Ltd</t>
  </si>
  <si>
    <t>Prime membership</t>
  </si>
  <si>
    <t>Marketing and Communications</t>
  </si>
  <si>
    <t>Theatre Marketing</t>
  </si>
  <si>
    <t>Advertising</t>
  </si>
  <si>
    <t>Membership</t>
  </si>
  <si>
    <t>Campaigns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</si>
</sst>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00"/>
    <numFmt numFmtId="167" formatCode="d\ mmm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14" fillId="0" borderId="0"/>
  </cellStyleXfs>
  <cellXfs count="189">
    <xf numFmtId="0" fontId="0" fillId="0" borderId="0" xfId="0"/>
    <xf numFmtId="0" fontId="2" fillId="0" borderId="1" xfId="1" applyFont="1" applyFill="1" applyBorder="1" applyAlignment="1" applyProtection="1"/>
    <xf numFmtId="0" fontId="1" fillId="0" borderId="5" xfId="1" applyFill="1" applyBorder="1" applyAlignment="1"/>
    <xf numFmtId="0" fontId="2" fillId="0" borderId="5" xfId="1" applyFont="1" applyFill="1" applyBorder="1" applyAlignment="1" applyProtection="1"/>
    <xf numFmtId="0" fontId="2" fillId="0" borderId="6" xfId="1" applyFont="1" applyFill="1" applyBorder="1" applyAlignment="1" applyProtection="1"/>
    <xf numFmtId="0" fontId="1" fillId="0" borderId="0" xfId="1" applyFill="1" applyProtection="1"/>
    <xf numFmtId="0" fontId="1" fillId="0" borderId="7" xfId="1" applyFill="1" applyBorder="1" applyProtection="1"/>
    <xf numFmtId="0" fontId="1" fillId="0" borderId="0" xfId="1" applyFill="1" applyBorder="1" applyProtection="1"/>
    <xf numFmtId="0" fontId="1" fillId="0" borderId="8" xfId="1" applyFill="1" applyBorder="1" applyProtection="1"/>
    <xf numFmtId="0" fontId="2" fillId="0" borderId="9" xfId="1" applyFont="1" applyFill="1" applyBorder="1" applyProtection="1"/>
    <xf numFmtId="0" fontId="2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right"/>
    </xf>
    <xf numFmtId="0" fontId="2" fillId="0" borderId="0" xfId="1" applyFont="1" applyFill="1" applyBorder="1" applyProtection="1"/>
    <xf numFmtId="15" fontId="4" fillId="0" borderId="0" xfId="1" applyNumberFormat="1" applyFont="1" applyFill="1" applyBorder="1" applyAlignment="1" applyProtection="1"/>
    <xf numFmtId="0" fontId="4" fillId="0" borderId="0" xfId="1" applyFont="1" applyFill="1" applyBorder="1" applyAlignment="1" applyProtection="1"/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0" fontId="2" fillId="0" borderId="15" xfId="1" applyFont="1" applyFill="1" applyBorder="1" applyAlignment="1" applyProtection="1">
      <alignment horizontal="center"/>
    </xf>
    <xf numFmtId="0" fontId="2" fillId="0" borderId="16" xfId="1" applyFont="1" applyFill="1" applyBorder="1" applyAlignment="1" applyProtection="1">
      <alignment horizontal="center"/>
    </xf>
    <xf numFmtId="0" fontId="2" fillId="0" borderId="19" xfId="1" applyFont="1" applyFill="1" applyBorder="1" applyAlignment="1" applyProtection="1">
      <alignment horizontal="center"/>
    </xf>
    <xf numFmtId="0" fontId="4" fillId="0" borderId="20" xfId="1" applyFont="1" applyFill="1" applyBorder="1" applyAlignment="1" applyProtection="1">
      <alignment horizontal="center"/>
    </xf>
    <xf numFmtId="0" fontId="2" fillId="0" borderId="21" xfId="1" applyFont="1" applyFill="1" applyBorder="1" applyProtection="1"/>
    <xf numFmtId="0" fontId="1" fillId="0" borderId="22" xfId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0" fontId="5" fillId="0" borderId="17" xfId="1" applyFont="1" applyFill="1" applyBorder="1" applyAlignment="1" applyProtection="1">
      <alignment horizontal="center"/>
    </xf>
    <xf numFmtId="0" fontId="2" fillId="0" borderId="22" xfId="1" applyFont="1" applyFill="1" applyBorder="1" applyAlignment="1" applyProtection="1">
      <alignment horizontal="center"/>
    </xf>
    <xf numFmtId="0" fontId="1" fillId="0" borderId="22" xfId="1" applyFill="1" applyBorder="1" applyProtection="1"/>
    <xf numFmtId="0" fontId="1" fillId="0" borderId="17" xfId="1" applyFill="1" applyBorder="1" applyProtection="1"/>
    <xf numFmtId="0" fontId="1" fillId="0" borderId="23" xfId="1" applyFill="1" applyBorder="1" applyProtection="1"/>
    <xf numFmtId="0" fontId="1" fillId="0" borderId="24" xfId="1" applyFill="1" applyBorder="1" applyProtection="1"/>
    <xf numFmtId="0" fontId="5" fillId="0" borderId="16" xfId="1" applyFont="1" applyFill="1" applyBorder="1" applyAlignment="1" applyProtection="1">
      <alignment horizontal="center"/>
    </xf>
    <xf numFmtId="14" fontId="4" fillId="0" borderId="25" xfId="1" applyNumberFormat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4" fontId="4" fillId="0" borderId="1" xfId="1" applyNumberFormat="1" applyFont="1" applyFill="1" applyBorder="1" applyProtection="1">
      <protection locked="0"/>
    </xf>
    <xf numFmtId="0" fontId="1" fillId="0" borderId="0" xfId="1" applyAlignment="1">
      <alignment horizontal="center" wrapText="1"/>
    </xf>
    <xf numFmtId="1" fontId="4" fillId="0" borderId="1" xfId="1" applyNumberFormat="1" applyFont="1" applyFill="1" applyBorder="1" applyProtection="1"/>
    <xf numFmtId="1" fontId="4" fillId="0" borderId="26" xfId="1" applyNumberFormat="1" applyFont="1" applyFill="1" applyBorder="1" applyProtection="1"/>
    <xf numFmtId="165" fontId="7" fillId="0" borderId="4" xfId="2" applyNumberFormat="1" applyFont="1" applyFill="1" applyBorder="1" applyAlignment="1" applyProtection="1">
      <alignment horizontal="center"/>
    </xf>
    <xf numFmtId="165" fontId="7" fillId="0" borderId="1" xfId="2" applyNumberFormat="1" applyFont="1" applyFill="1" applyBorder="1" applyAlignment="1" applyProtection="1">
      <alignment horizontal="left" wrapText="1"/>
      <protection locked="0"/>
    </xf>
    <xf numFmtId="165" fontId="7" fillId="0" borderId="1" xfId="2" applyNumberFormat="1" applyFont="1" applyFill="1" applyBorder="1" applyAlignment="1" applyProtection="1">
      <alignment horizontal="left"/>
      <protection locked="0"/>
    </xf>
    <xf numFmtId="14" fontId="1" fillId="0" borderId="25" xfId="1" applyNumberFormat="1" applyFill="1" applyBorder="1" applyProtection="1">
      <protection locked="0"/>
    </xf>
    <xf numFmtId="0" fontId="1" fillId="0" borderId="1" xfId="1" applyFill="1" applyBorder="1" applyAlignment="1" applyProtection="1">
      <alignment horizontal="center"/>
      <protection locked="0"/>
    </xf>
    <xf numFmtId="4" fontId="1" fillId="0" borderId="1" xfId="1" applyNumberFormat="1" applyFill="1" applyBorder="1" applyProtection="1">
      <protection locked="0"/>
    </xf>
    <xf numFmtId="4" fontId="1" fillId="0" borderId="1" xfId="1" applyNumberFormat="1" applyFill="1" applyBorder="1" applyProtection="1"/>
    <xf numFmtId="4" fontId="2" fillId="0" borderId="30" xfId="1" applyNumberFormat="1" applyFont="1" applyFill="1" applyBorder="1" applyProtection="1"/>
    <xf numFmtId="4" fontId="2" fillId="0" borderId="31" xfId="1" applyNumberFormat="1" applyFont="1" applyFill="1" applyBorder="1" applyProtection="1"/>
    <xf numFmtId="1" fontId="2" fillId="0" borderId="32" xfId="1" applyNumberFormat="1" applyFont="1" applyFill="1" applyBorder="1" applyProtection="1"/>
    <xf numFmtId="1" fontId="2" fillId="0" borderId="30" xfId="1" applyNumberFormat="1" applyFont="1" applyFill="1" applyBorder="1" applyProtection="1"/>
    <xf numFmtId="1" fontId="2" fillId="0" borderId="33" xfId="1" applyNumberFormat="1" applyFont="1" applyFill="1" applyBorder="1" applyProtection="1"/>
    <xf numFmtId="0" fontId="1" fillId="0" borderId="29" xfId="1" applyFill="1" applyBorder="1" applyProtection="1"/>
    <xf numFmtId="0" fontId="1" fillId="0" borderId="27" xfId="1" applyFill="1" applyBorder="1" applyAlignment="1" applyProtection="1">
      <alignment horizontal="left"/>
    </xf>
    <xf numFmtId="0" fontId="1" fillId="0" borderId="34" xfId="1" applyFill="1" applyBorder="1" applyAlignment="1" applyProtection="1">
      <alignment horizontal="left"/>
    </xf>
    <xf numFmtId="0" fontId="1" fillId="0" borderId="35" xfId="1" applyFill="1" applyBorder="1" applyAlignment="1" applyProtection="1">
      <alignment horizontal="left"/>
    </xf>
    <xf numFmtId="0" fontId="1" fillId="0" borderId="19" xfId="1" applyFill="1" applyBorder="1" applyProtection="1"/>
    <xf numFmtId="0" fontId="1" fillId="0" borderId="15" xfId="1" applyFill="1" applyBorder="1" applyProtection="1"/>
    <xf numFmtId="0" fontId="1" fillId="0" borderId="21" xfId="1" applyFill="1" applyBorder="1" applyProtection="1"/>
    <xf numFmtId="4" fontId="4" fillId="0" borderId="1" xfId="1" applyNumberFormat="1" applyFont="1" applyFill="1" applyBorder="1" applyProtection="1"/>
    <xf numFmtId="1" fontId="4" fillId="0" borderId="1" xfId="1" quotePrefix="1" applyNumberFormat="1" applyFont="1" applyFill="1" applyBorder="1" applyProtection="1"/>
    <xf numFmtId="165" fontId="7" fillId="0" borderId="1" xfId="3" applyNumberFormat="1" applyFont="1" applyFill="1" applyBorder="1" applyAlignment="1" applyProtection="1">
      <alignment horizontal="center"/>
    </xf>
    <xf numFmtId="165" fontId="7" fillId="0" borderId="1" xfId="3" applyNumberFormat="1" applyFont="1" applyFill="1" applyBorder="1" applyAlignment="1" applyProtection="1">
      <alignment horizontal="left"/>
      <protection locked="0"/>
    </xf>
    <xf numFmtId="165" fontId="7" fillId="0" borderId="1" xfId="3" applyNumberFormat="1" applyFont="1" applyFill="1" applyBorder="1" applyAlignment="1" applyProtection="1">
      <alignment horizontal="left" wrapText="1"/>
      <protection locked="0"/>
    </xf>
    <xf numFmtId="0" fontId="7" fillId="0" borderId="0" xfId="1" applyFont="1" applyFill="1" applyProtection="1"/>
    <xf numFmtId="0" fontId="1" fillId="0" borderId="27" xfId="1" applyFill="1" applyBorder="1" applyProtection="1"/>
    <xf numFmtId="0" fontId="8" fillId="0" borderId="22" xfId="1" applyFont="1" applyFill="1" applyBorder="1" applyAlignment="1" applyProtection="1">
      <alignment horizontal="center"/>
    </xf>
    <xf numFmtId="165" fontId="7" fillId="0" borderId="1" xfId="4" applyNumberFormat="1" applyFont="1" applyFill="1" applyBorder="1" applyAlignment="1" applyProtection="1">
      <alignment horizontal="center"/>
    </xf>
    <xf numFmtId="165" fontId="7" fillId="0" borderId="1" xfId="4" applyNumberFormat="1" applyFont="1" applyFill="1" applyBorder="1" applyAlignment="1" applyProtection="1">
      <alignment horizontal="left"/>
      <protection locked="0"/>
    </xf>
    <xf numFmtId="0" fontId="2" fillId="0" borderId="10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165" fontId="4" fillId="0" borderId="1" xfId="4" applyNumberFormat="1" applyFont="1" applyFill="1" applyBorder="1" applyAlignment="1" applyProtection="1">
      <alignment horizontal="center"/>
    </xf>
    <xf numFmtId="165" fontId="4" fillId="0" borderId="1" xfId="4" applyNumberFormat="1" applyFont="1" applyFill="1" applyBorder="1" applyAlignment="1" applyProtection="1">
      <alignment horizontal="left"/>
    </xf>
    <xf numFmtId="165" fontId="4" fillId="0" borderId="1" xfId="4" applyNumberFormat="1" applyFont="1" applyFill="1" applyBorder="1" applyAlignment="1" applyProtection="1">
      <alignment horizontal="left"/>
      <protection locked="0"/>
    </xf>
    <xf numFmtId="0" fontId="4" fillId="0" borderId="0" xfId="1" applyFont="1" applyFill="1" applyProtection="1"/>
    <xf numFmtId="165" fontId="0" fillId="0" borderId="1" xfId="4" applyNumberFormat="1" applyFont="1" applyFill="1" applyBorder="1" applyAlignment="1" applyProtection="1">
      <alignment horizontal="center"/>
    </xf>
    <xf numFmtId="165" fontId="0" fillId="0" borderId="1" xfId="4" applyNumberFormat="1" applyFont="1" applyFill="1" applyBorder="1" applyAlignment="1" applyProtection="1">
      <alignment horizontal="left"/>
      <protection locked="0"/>
    </xf>
    <xf numFmtId="15" fontId="2" fillId="0" borderId="0" xfId="1" applyNumberFormat="1" applyFont="1" applyFill="1" applyBorder="1" applyProtection="1"/>
    <xf numFmtId="0" fontId="2" fillId="0" borderId="1" xfId="5" applyFont="1" applyFill="1" applyBorder="1" applyAlignment="1" applyProtection="1"/>
    <xf numFmtId="0" fontId="10" fillId="0" borderId="5" xfId="5" applyFill="1" applyBorder="1" applyAlignment="1"/>
    <xf numFmtId="0" fontId="2" fillId="0" borderId="5" xfId="5" applyFont="1" applyFill="1" applyBorder="1" applyAlignment="1" applyProtection="1"/>
    <xf numFmtId="0" fontId="2" fillId="0" borderId="6" xfId="5" applyFont="1" applyFill="1" applyBorder="1" applyAlignment="1" applyProtection="1"/>
    <xf numFmtId="0" fontId="10" fillId="0" borderId="0" xfId="5" applyFill="1" applyProtection="1"/>
    <xf numFmtId="0" fontId="10" fillId="0" borderId="7" xfId="5" applyFill="1" applyBorder="1" applyProtection="1"/>
    <xf numFmtId="0" fontId="10" fillId="0" borderId="0" xfId="5" applyFill="1" applyBorder="1" applyProtection="1"/>
    <xf numFmtId="0" fontId="10" fillId="0" borderId="8" xfId="5" applyFill="1" applyBorder="1" applyProtection="1"/>
    <xf numFmtId="0" fontId="2" fillId="0" borderId="9" xfId="5" applyFont="1" applyFill="1" applyBorder="1" applyProtection="1"/>
    <xf numFmtId="0" fontId="2" fillId="0" borderId="0" xfId="5" applyFont="1" applyFill="1" applyBorder="1" applyAlignment="1" applyProtection="1"/>
    <xf numFmtId="0" fontId="2" fillId="0" borderId="1" xfId="5" applyFont="1" applyFill="1" applyBorder="1" applyAlignment="1" applyProtection="1">
      <alignment horizontal="center" wrapText="1"/>
    </xf>
    <xf numFmtId="0" fontId="2" fillId="0" borderId="3" xfId="5" applyFont="1" applyFill="1" applyBorder="1" applyAlignment="1" applyProtection="1">
      <alignment horizontal="right"/>
    </xf>
    <xf numFmtId="164" fontId="2" fillId="0" borderId="1" xfId="5" applyNumberFormat="1" applyFont="1" applyFill="1" applyBorder="1" applyAlignment="1" applyProtection="1">
      <alignment horizontal="center"/>
      <protection locked="0"/>
    </xf>
    <xf numFmtId="0" fontId="2" fillId="0" borderId="0" xfId="5" applyFont="1" applyFill="1" applyBorder="1" applyProtection="1"/>
    <xf numFmtId="15" fontId="1" fillId="0" borderId="0" xfId="5" applyNumberFormat="1" applyFont="1" applyFill="1" applyBorder="1" applyAlignment="1" applyProtection="1"/>
    <xf numFmtId="0" fontId="1" fillId="0" borderId="0" xfId="5" applyFont="1" applyFill="1" applyBorder="1" applyAlignment="1" applyProtection="1"/>
    <xf numFmtId="0" fontId="2" fillId="0" borderId="10" xfId="5" applyFont="1" applyFill="1" applyBorder="1" applyAlignment="1" applyProtection="1">
      <alignment horizontal="center"/>
    </xf>
    <xf numFmtId="0" fontId="2" fillId="0" borderId="11" xfId="5" applyFont="1" applyFill="1" applyBorder="1" applyAlignment="1" applyProtection="1">
      <alignment horizontal="center"/>
    </xf>
    <xf numFmtId="0" fontId="2" fillId="0" borderId="14" xfId="5" applyFont="1" applyFill="1" applyBorder="1" applyAlignment="1" applyProtection="1">
      <alignment horizontal="center"/>
    </xf>
    <xf numFmtId="0" fontId="10" fillId="0" borderId="0" xfId="5" applyFill="1" applyAlignment="1" applyProtection="1">
      <alignment horizontal="center"/>
    </xf>
    <xf numFmtId="0" fontId="2" fillId="0" borderId="15" xfId="5" applyFont="1" applyFill="1" applyBorder="1" applyAlignment="1" applyProtection="1">
      <alignment horizontal="center"/>
    </xf>
    <xf numFmtId="0" fontId="2" fillId="0" borderId="16" xfId="5" applyFont="1" applyFill="1" applyBorder="1" applyAlignment="1" applyProtection="1">
      <alignment horizontal="center"/>
    </xf>
    <xf numFmtId="0" fontId="2" fillId="0" borderId="19" xfId="5" applyFont="1" applyFill="1" applyBorder="1" applyAlignment="1" applyProtection="1">
      <alignment horizontal="center"/>
    </xf>
    <xf numFmtId="0" fontId="1" fillId="0" borderId="20" xfId="5" applyFont="1" applyFill="1" applyBorder="1" applyAlignment="1" applyProtection="1">
      <alignment horizontal="center"/>
    </xf>
    <xf numFmtId="0" fontId="2" fillId="0" borderId="21" xfId="5" applyFont="1" applyFill="1" applyBorder="1" applyProtection="1"/>
    <xf numFmtId="0" fontId="10" fillId="0" borderId="22" xfId="5" applyFill="1" applyBorder="1" applyAlignment="1" applyProtection="1">
      <alignment horizontal="center"/>
    </xf>
    <xf numFmtId="0" fontId="5" fillId="0" borderId="22" xfId="5" applyFont="1" applyFill="1" applyBorder="1" applyAlignment="1" applyProtection="1">
      <alignment horizontal="center"/>
    </xf>
    <xf numFmtId="0" fontId="5" fillId="0" borderId="17" xfId="5" applyFont="1" applyFill="1" applyBorder="1" applyAlignment="1" applyProtection="1">
      <alignment horizontal="center"/>
    </xf>
    <xf numFmtId="0" fontId="2" fillId="0" borderId="22" xfId="5" applyFont="1" applyFill="1" applyBorder="1" applyAlignment="1" applyProtection="1">
      <alignment horizontal="center"/>
    </xf>
    <xf numFmtId="0" fontId="10" fillId="0" borderId="22" xfId="5" applyFill="1" applyBorder="1" applyProtection="1"/>
    <xf numFmtId="0" fontId="10" fillId="0" borderId="17" xfId="5" applyFill="1" applyBorder="1" applyProtection="1"/>
    <xf numFmtId="0" fontId="10" fillId="0" borderId="23" xfId="5" applyFill="1" applyBorder="1" applyProtection="1"/>
    <xf numFmtId="0" fontId="10" fillId="0" borderId="24" xfId="5" applyFill="1" applyBorder="1" applyProtection="1"/>
    <xf numFmtId="0" fontId="5" fillId="0" borderId="16" xfId="5" applyFont="1" applyFill="1" applyBorder="1" applyAlignment="1" applyProtection="1">
      <alignment horizontal="center"/>
    </xf>
    <xf numFmtId="14" fontId="10" fillId="0" borderId="25" xfId="5" applyNumberFormat="1" applyFill="1" applyBorder="1" applyProtection="1">
      <protection locked="0"/>
    </xf>
    <xf numFmtId="0" fontId="10" fillId="0" borderId="1" xfId="5" applyFill="1" applyBorder="1" applyAlignment="1" applyProtection="1">
      <alignment horizontal="center"/>
      <protection locked="0"/>
    </xf>
    <xf numFmtId="4" fontId="10" fillId="0" borderId="1" xfId="5" applyNumberFormat="1" applyFill="1" applyBorder="1" applyProtection="1">
      <protection locked="0"/>
    </xf>
    <xf numFmtId="4" fontId="10" fillId="0" borderId="1" xfId="5" applyNumberFormat="1" applyFill="1" applyBorder="1" applyProtection="1"/>
    <xf numFmtId="4" fontId="10" fillId="0" borderId="1" xfId="5" applyNumberFormat="1" applyFill="1" applyBorder="1" applyAlignment="1" applyProtection="1">
      <protection locked="0"/>
    </xf>
    <xf numFmtId="4" fontId="1" fillId="0" borderId="2" xfId="5" applyNumberFormat="1" applyFont="1" applyFill="1" applyBorder="1" applyProtection="1"/>
    <xf numFmtId="1" fontId="1" fillId="0" borderId="25" xfId="5" applyNumberFormat="1" applyFont="1" applyFill="1" applyBorder="1" applyProtection="1"/>
    <xf numFmtId="1" fontId="1" fillId="0" borderId="1" xfId="5" applyNumberFormat="1" applyFont="1" applyFill="1" applyBorder="1" applyProtection="1"/>
    <xf numFmtId="1" fontId="1" fillId="0" borderId="26" xfId="5" applyNumberFormat="1" applyFont="1" applyFill="1" applyBorder="1" applyProtection="1"/>
    <xf numFmtId="4" fontId="2" fillId="0" borderId="30" xfId="5" applyNumberFormat="1" applyFont="1" applyFill="1" applyBorder="1" applyProtection="1"/>
    <xf numFmtId="4" fontId="2" fillId="0" borderId="31" xfId="5" applyNumberFormat="1" applyFont="1" applyFill="1" applyBorder="1" applyProtection="1"/>
    <xf numFmtId="1" fontId="2" fillId="0" borderId="32" xfId="5" applyNumberFormat="1" applyFont="1" applyFill="1" applyBorder="1" applyProtection="1"/>
    <xf numFmtId="1" fontId="2" fillId="0" borderId="30" xfId="5" applyNumberFormat="1" applyFont="1" applyFill="1" applyBorder="1" applyProtection="1"/>
    <xf numFmtId="1" fontId="2" fillId="0" borderId="33" xfId="5" applyNumberFormat="1" applyFont="1" applyFill="1" applyBorder="1" applyProtection="1"/>
    <xf numFmtId="0" fontId="10" fillId="0" borderId="29" xfId="5" applyFill="1" applyBorder="1" applyProtection="1"/>
    <xf numFmtId="0" fontId="10" fillId="0" borderId="27" xfId="5" applyFill="1" applyBorder="1" applyAlignment="1" applyProtection="1">
      <alignment horizontal="left"/>
    </xf>
    <xf numFmtId="0" fontId="10" fillId="0" borderId="34" xfId="5" applyFill="1" applyBorder="1" applyAlignment="1" applyProtection="1">
      <alignment horizontal="left"/>
    </xf>
    <xf numFmtId="0" fontId="10" fillId="0" borderId="35" xfId="5" applyFill="1" applyBorder="1" applyAlignment="1" applyProtection="1">
      <alignment horizontal="left"/>
    </xf>
    <xf numFmtId="0" fontId="10" fillId="0" borderId="19" xfId="5" applyFill="1" applyBorder="1" applyProtection="1"/>
    <xf numFmtId="0" fontId="10" fillId="0" borderId="15" xfId="5" applyFill="1" applyBorder="1" applyProtection="1"/>
    <xf numFmtId="0" fontId="10" fillId="0" borderId="21" xfId="5" applyFill="1" applyBorder="1" applyProtection="1"/>
    <xf numFmtId="0" fontId="1" fillId="0" borderId="1" xfId="5" applyFont="1" applyFill="1" applyBorder="1" applyAlignment="1" applyProtection="1">
      <alignment horizontal="center"/>
      <protection locked="0"/>
    </xf>
    <xf numFmtId="4" fontId="1" fillId="0" borderId="1" xfId="5" applyNumberFormat="1" applyFont="1" applyFill="1" applyBorder="1" applyProtection="1"/>
    <xf numFmtId="0" fontId="10" fillId="0" borderId="27" xfId="5" applyFill="1" applyBorder="1" applyProtection="1"/>
    <xf numFmtId="0" fontId="11" fillId="2" borderId="36" xfId="6" applyNumberFormat="1" applyFont="1" applyFill="1" applyBorder="1" applyAlignment="1"/>
    <xf numFmtId="0" fontId="11" fillId="2" borderId="37" xfId="6" applyNumberFormat="1" applyFont="1" applyFill="1" applyBorder="1" applyAlignment="1"/>
    <xf numFmtId="0" fontId="11" fillId="0" borderId="0" xfId="6" applyNumberFormat="1" applyFont="1" applyAlignment="1"/>
    <xf numFmtId="4" fontId="12" fillId="2" borderId="38" xfId="6" applyNumberFormat="1" applyFont="1" applyFill="1" applyBorder="1" applyAlignment="1"/>
    <xf numFmtId="4" fontId="12" fillId="2" borderId="41" xfId="6" applyNumberFormat="1" applyFont="1" applyFill="1" applyBorder="1" applyAlignment="1"/>
    <xf numFmtId="1" fontId="12" fillId="2" borderId="38" xfId="6" applyNumberFormat="1" applyFont="1" applyFill="1" applyBorder="1" applyAlignment="1"/>
    <xf numFmtId="0" fontId="11" fillId="2" borderId="38" xfId="6" applyNumberFormat="1" applyFont="1" applyFill="1" applyBorder="1" applyAlignment="1"/>
    <xf numFmtId="0" fontId="11" fillId="2" borderId="38" xfId="6" applyNumberFormat="1" applyFont="1" applyFill="1" applyBorder="1" applyAlignment="1">
      <alignment horizontal="left"/>
    </xf>
    <xf numFmtId="0" fontId="11" fillId="2" borderId="42" xfId="6" applyNumberFormat="1" applyFont="1" applyFill="1" applyBorder="1" applyAlignment="1">
      <alignment horizontal="left"/>
    </xf>
    <xf numFmtId="0" fontId="11" fillId="0" borderId="0" xfId="6" applyFont="1" applyAlignment="1"/>
    <xf numFmtId="0" fontId="13" fillId="0" borderId="22" xfId="5" applyFont="1" applyFill="1" applyBorder="1" applyAlignment="1" applyProtection="1">
      <alignment horizontal="center"/>
    </xf>
    <xf numFmtId="14" fontId="1" fillId="0" borderId="25" xfId="5" applyNumberFormat="1" applyFont="1" applyFill="1" applyBorder="1" applyProtection="1">
      <protection locked="0"/>
    </xf>
    <xf numFmtId="165" fontId="7" fillId="0" borderId="1" xfId="7" applyNumberFormat="1" applyFont="1" applyFill="1" applyBorder="1" applyAlignment="1" applyProtection="1">
      <alignment horizontal="center"/>
    </xf>
    <xf numFmtId="165" fontId="7" fillId="0" borderId="1" xfId="7" applyNumberFormat="1" applyFont="1" applyFill="1" applyBorder="1" applyAlignment="1" applyProtection="1"/>
    <xf numFmtId="165" fontId="7" fillId="0" borderId="1" xfId="7" applyNumberFormat="1" applyFont="1" applyFill="1" applyBorder="1" applyAlignment="1" applyProtection="1">
      <alignment horizontal="left"/>
      <protection locked="0"/>
    </xf>
    <xf numFmtId="0" fontId="2" fillId="0" borderId="10" xfId="5" applyFont="1" applyFill="1" applyBorder="1" applyAlignment="1" applyProtection="1">
      <alignment horizontal="center"/>
    </xf>
    <xf numFmtId="0" fontId="2" fillId="0" borderId="10" xfId="5" applyFont="1" applyFill="1" applyBorder="1" applyAlignment="1" applyProtection="1">
      <alignment horizontal="center"/>
    </xf>
    <xf numFmtId="0" fontId="2" fillId="0" borderId="12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2" fillId="0" borderId="13" xfId="1" applyFont="1" applyFill="1" applyBorder="1" applyAlignment="1" applyProtection="1">
      <alignment horizontal="center"/>
    </xf>
    <xf numFmtId="0" fontId="2" fillId="0" borderId="17" xfId="1" applyFont="1" applyFill="1" applyBorder="1" applyAlignment="1" applyProtection="1">
      <alignment horizontal="center"/>
    </xf>
    <xf numFmtId="0" fontId="2" fillId="0" borderId="18" xfId="1" applyFont="1" applyFill="1" applyBorder="1" applyAlignment="1" applyProtection="1">
      <alignment horizontal="center"/>
    </xf>
    <xf numFmtId="0" fontId="2" fillId="0" borderId="21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horizontal="center"/>
    </xf>
    <xf numFmtId="0" fontId="2" fillId="0" borderId="29" xfId="1" applyFont="1" applyFill="1" applyBorder="1" applyAlignment="1" applyProtection="1">
      <alignment horizontal="center"/>
    </xf>
    <xf numFmtId="0" fontId="2" fillId="0" borderId="12" xfId="5" applyFont="1" applyFill="1" applyBorder="1" applyAlignment="1" applyProtection="1">
      <alignment horizontal="center"/>
    </xf>
    <xf numFmtId="0" fontId="2" fillId="0" borderId="10" xfId="5" applyFont="1" applyFill="1" applyBorder="1" applyAlignment="1" applyProtection="1">
      <alignment horizontal="center"/>
    </xf>
    <xf numFmtId="0" fontId="3" fillId="0" borderId="2" xfId="5" applyFont="1" applyFill="1" applyBorder="1" applyAlignment="1" applyProtection="1">
      <alignment horizontal="center"/>
      <protection locked="0"/>
    </xf>
    <xf numFmtId="0" fontId="3" fillId="0" borderId="3" xfId="5" applyFont="1" applyFill="1" applyBorder="1" applyAlignment="1" applyProtection="1">
      <alignment horizontal="center"/>
      <protection locked="0"/>
    </xf>
    <xf numFmtId="0" fontId="3" fillId="0" borderId="4" xfId="5" applyFont="1" applyFill="1" applyBorder="1" applyAlignment="1" applyProtection="1">
      <alignment horizontal="center"/>
      <protection locked="0"/>
    </xf>
    <xf numFmtId="0" fontId="2" fillId="0" borderId="13" xfId="5" applyFont="1" applyFill="1" applyBorder="1" applyAlignment="1" applyProtection="1">
      <alignment horizontal="center"/>
    </xf>
    <xf numFmtId="0" fontId="2" fillId="0" borderId="17" xfId="5" applyFont="1" applyFill="1" applyBorder="1" applyAlignment="1" applyProtection="1">
      <alignment horizontal="center"/>
    </xf>
    <xf numFmtId="0" fontId="2" fillId="0" borderId="18" xfId="5" applyFont="1" applyFill="1" applyBorder="1" applyAlignment="1" applyProtection="1">
      <alignment horizontal="center"/>
    </xf>
    <xf numFmtId="0" fontId="2" fillId="0" borderId="28" xfId="5" applyFont="1" applyFill="1" applyBorder="1" applyAlignment="1" applyProtection="1">
      <alignment horizontal="center"/>
    </xf>
    <xf numFmtId="0" fontId="2" fillId="0" borderId="29" xfId="5" applyFont="1" applyFill="1" applyBorder="1" applyAlignment="1" applyProtection="1">
      <alignment horizontal="center"/>
    </xf>
    <xf numFmtId="49" fontId="12" fillId="2" borderId="39" xfId="6" applyNumberFormat="1" applyFont="1" applyFill="1" applyBorder="1" applyAlignment="1">
      <alignment horizontal="center"/>
    </xf>
    <xf numFmtId="0" fontId="12" fillId="2" borderId="40" xfId="6" applyNumberFormat="1" applyFont="1" applyFill="1" applyBorder="1" applyAlignment="1">
      <alignment horizontal="center"/>
    </xf>
    <xf numFmtId="0" fontId="2" fillId="0" borderId="21" xfId="5" applyFont="1" applyFill="1" applyBorder="1" applyAlignment="1" applyProtection="1">
      <alignment horizontal="center"/>
    </xf>
    <xf numFmtId="167" fontId="1" fillId="2" borderId="43" xfId="6" applyNumberFormat="1" applyFont="1" applyFill="1" applyBorder="1" applyAlignment="1"/>
    <xf numFmtId="49" fontId="1" fillId="2" borderId="44" xfId="6" applyNumberFormat="1" applyFont="1" applyFill="1" applyBorder="1" applyAlignment="1">
      <alignment horizontal="center"/>
    </xf>
    <xf numFmtId="4" fontId="1" fillId="2" borderId="44" xfId="6" applyNumberFormat="1" applyFont="1" applyFill="1" applyBorder="1" applyAlignment="1"/>
    <xf numFmtId="1" fontId="1" fillId="2" borderId="44" xfId="6" applyNumberFormat="1" applyFont="1" applyFill="1" applyBorder="1" applyAlignment="1"/>
    <xf numFmtId="49" fontId="7" fillId="2" borderId="44" xfId="6" applyNumberFormat="1" applyFont="1" applyFill="1" applyBorder="1" applyAlignment="1">
      <alignment horizontal="center"/>
    </xf>
    <xf numFmtId="0" fontId="1" fillId="2" borderId="45" xfId="6" applyNumberFormat="1" applyFont="1" applyFill="1" applyBorder="1" applyAlignment="1"/>
    <xf numFmtId="0" fontId="1" fillId="2" borderId="46" xfId="6" applyFont="1" applyFill="1" applyBorder="1" applyAlignment="1"/>
    <xf numFmtId="1" fontId="1" fillId="2" borderId="46" xfId="6" applyNumberFormat="1" applyFont="1" applyFill="1" applyBorder="1" applyAlignment="1"/>
    <xf numFmtId="0" fontId="1" fillId="2" borderId="46" xfId="6" applyNumberFormat="1" applyFont="1" applyFill="1" applyBorder="1" applyAlignment="1"/>
    <xf numFmtId="0" fontId="1" fillId="0" borderId="47" xfId="6" applyNumberFormat="1" applyFont="1" applyBorder="1" applyAlignment="1"/>
    <xf numFmtId="0" fontId="1" fillId="0" borderId="47" xfId="6" applyFont="1" applyBorder="1" applyAlignment="1"/>
    <xf numFmtId="165" fontId="7" fillId="2" borderId="44" xfId="6" applyNumberFormat="1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5"/>
    <cellStyle name="Normal 4" xfId="6"/>
    <cellStyle name="Normal_Redistribution and journal forms.xls" xfId="2"/>
    <cellStyle name="Normal_Redistribution and journal forms.xls 2" xfId="3"/>
    <cellStyle name="Normal_Redistribution and journal forms.xls 3" xfId="4"/>
    <cellStyle name="Normal_Redistribution and journal forms.xls 4" xfId="7"/>
  </cellStyles>
  <dxfs count="229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zoomScale="90" workbookViewId="0">
      <selection activeCell="C12" sqref="C12:C18"/>
    </sheetView>
  </sheetViews>
  <sheetFormatPr defaultColWidth="9.140625" defaultRowHeight="12.75" outlineLevelCol="1" x14ac:dyDescent="0.2"/>
  <cols>
    <col min="1" max="1" width="11.85546875" style="82" bestFit="1" customWidth="1"/>
    <col min="2" max="2" width="10.42578125" style="82" customWidth="1"/>
    <col min="3" max="6" width="15.7109375" style="82" customWidth="1"/>
    <col min="7" max="7" width="8.42578125" style="82" customWidth="1"/>
    <col min="8" max="8" width="9" style="82" customWidth="1"/>
    <col min="9" max="9" width="11.7109375" style="82" bestFit="1" customWidth="1"/>
    <col min="10" max="10" width="3" style="82" customWidth="1"/>
    <col min="11" max="11" width="29.7109375" style="82" customWidth="1"/>
    <col min="12" max="12" width="50.7109375" style="82" customWidth="1"/>
    <col min="13" max="14" width="27.42578125" style="82" customWidth="1"/>
    <col min="15" max="15" width="9.140625" style="82"/>
    <col min="16" max="19" width="0" style="82" hidden="1" customWidth="1" outlineLevel="1"/>
    <col min="20" max="20" width="9.140625" style="82" collapsed="1"/>
    <col min="21" max="16384" width="9.140625" style="82"/>
  </cols>
  <sheetData>
    <row r="1" spans="1:26" ht="36.75" customHeight="1" x14ac:dyDescent="0.2">
      <c r="A1" s="78" t="s">
        <v>7</v>
      </c>
      <c r="B1" s="166" t="s">
        <v>8</v>
      </c>
      <c r="C1" s="167"/>
      <c r="D1" s="167"/>
      <c r="E1" s="168"/>
      <c r="F1" s="79"/>
      <c r="G1" s="79"/>
      <c r="H1" s="79"/>
      <c r="I1" s="79"/>
      <c r="J1" s="79"/>
      <c r="K1" s="79"/>
      <c r="L1" s="80"/>
      <c r="M1" s="80"/>
      <c r="N1" s="81"/>
    </row>
    <row r="2" spans="1:26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26" ht="36.75" customHeight="1" x14ac:dyDescent="0.2">
      <c r="A3" s="86" t="s">
        <v>9</v>
      </c>
      <c r="B3" s="166" t="s">
        <v>6</v>
      </c>
      <c r="C3" s="167"/>
      <c r="D3" s="167"/>
      <c r="E3" s="168"/>
      <c r="F3" s="87"/>
      <c r="G3" s="87"/>
      <c r="H3" s="87"/>
      <c r="I3" s="87"/>
      <c r="J3" s="87"/>
      <c r="K3" s="87"/>
      <c r="L3" s="84"/>
      <c r="M3" s="84"/>
      <c r="N3" s="85"/>
    </row>
    <row r="4" spans="1:26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26" ht="36" customHeight="1" x14ac:dyDescent="0.2">
      <c r="A5" s="88" t="s">
        <v>10</v>
      </c>
      <c r="B5" s="89" t="s">
        <v>11</v>
      </c>
      <c r="C5" s="90">
        <v>43932</v>
      </c>
      <c r="D5" s="89" t="s">
        <v>12</v>
      </c>
      <c r="E5" s="90">
        <v>43961</v>
      </c>
      <c r="F5" s="91"/>
      <c r="G5" s="92"/>
      <c r="H5" s="93"/>
      <c r="I5" s="93"/>
      <c r="J5" s="93"/>
      <c r="K5" s="93"/>
      <c r="L5" s="84"/>
      <c r="M5" s="84"/>
      <c r="N5" s="85"/>
    </row>
    <row r="6" spans="1:26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26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26" x14ac:dyDescent="0.2">
      <c r="A8" s="94" t="s">
        <v>13</v>
      </c>
      <c r="B8" s="95" t="s">
        <v>14</v>
      </c>
      <c r="C8" s="95" t="s">
        <v>15</v>
      </c>
      <c r="D8" s="95" t="s">
        <v>14</v>
      </c>
      <c r="E8" s="95" t="s">
        <v>16</v>
      </c>
      <c r="F8" s="95" t="s">
        <v>17</v>
      </c>
      <c r="G8" s="164" t="s">
        <v>18</v>
      </c>
      <c r="H8" s="169"/>
      <c r="I8" s="169"/>
      <c r="J8" s="165"/>
      <c r="K8" s="94" t="s">
        <v>19</v>
      </c>
      <c r="L8" s="95" t="s">
        <v>20</v>
      </c>
      <c r="M8" s="96" t="s">
        <v>21</v>
      </c>
      <c r="N8" s="96" t="s">
        <v>22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x14ac:dyDescent="0.2">
      <c r="A9" s="98" t="s">
        <v>23</v>
      </c>
      <c r="B9" s="99" t="s">
        <v>24</v>
      </c>
      <c r="C9" s="99" t="s">
        <v>25</v>
      </c>
      <c r="D9" s="99" t="s">
        <v>25</v>
      </c>
      <c r="E9" s="99" t="s">
        <v>26</v>
      </c>
      <c r="F9" s="99" t="s">
        <v>25</v>
      </c>
      <c r="G9" s="170"/>
      <c r="H9" s="171"/>
      <c r="I9" s="171"/>
      <c r="J9" s="176"/>
      <c r="K9" s="98" t="s">
        <v>27</v>
      </c>
      <c r="L9" s="99" t="s">
        <v>28</v>
      </c>
      <c r="M9" s="100"/>
      <c r="N9" s="101" t="s">
        <v>29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x14ac:dyDescent="0.2">
      <c r="A10" s="102" t="s">
        <v>30</v>
      </c>
      <c r="B10" s="103" t="s">
        <v>31</v>
      </c>
      <c r="C10" s="103" t="s">
        <v>32</v>
      </c>
      <c r="D10" s="103" t="s">
        <v>32</v>
      </c>
      <c r="E10" s="103" t="s">
        <v>32</v>
      </c>
      <c r="F10" s="103" t="s">
        <v>32</v>
      </c>
      <c r="G10" s="146" t="s">
        <v>33</v>
      </c>
      <c r="H10" s="146" t="s">
        <v>34</v>
      </c>
      <c r="I10" s="146" t="s">
        <v>35</v>
      </c>
      <c r="J10" s="146"/>
      <c r="K10" s="106" t="s">
        <v>36</v>
      </c>
      <c r="L10" s="107"/>
      <c r="M10" s="108"/>
      <c r="N10" s="109"/>
    </row>
    <row r="11" spans="1:26" ht="0.75" customHeight="1" x14ac:dyDescent="0.2">
      <c r="A11" s="110"/>
      <c r="B11" s="103"/>
      <c r="C11" s="103"/>
      <c r="D11" s="103"/>
      <c r="E11" s="103"/>
      <c r="F11" s="103"/>
      <c r="G11" s="146"/>
      <c r="H11" s="146"/>
      <c r="I11" s="146"/>
      <c r="J11" s="146"/>
      <c r="K11" s="146"/>
      <c r="L11" s="107"/>
      <c r="M11" s="108"/>
      <c r="N11" s="108"/>
    </row>
    <row r="12" spans="1:26" ht="20.100000000000001" customHeight="1" x14ac:dyDescent="0.25">
      <c r="A12" s="147">
        <v>43934</v>
      </c>
      <c r="B12" s="113" t="s">
        <v>49</v>
      </c>
      <c r="C12" s="114">
        <v>3</v>
      </c>
      <c r="D12" s="115"/>
      <c r="E12" s="114"/>
      <c r="F12" s="134">
        <f>C12</f>
        <v>3</v>
      </c>
      <c r="G12" s="119">
        <v>690</v>
      </c>
      <c r="H12" s="119">
        <v>4400</v>
      </c>
      <c r="I12" s="119"/>
      <c r="J12" s="148" t="s">
        <v>47</v>
      </c>
      <c r="K12" s="148" t="s">
        <v>6</v>
      </c>
      <c r="L12" s="149" t="s">
        <v>100</v>
      </c>
      <c r="M12" s="150" t="s">
        <v>101</v>
      </c>
      <c r="N12" s="150" t="s">
        <v>102</v>
      </c>
      <c r="P12" s="82" t="b">
        <f t="shared" ref="P12:P18" si="0">OR(G12&lt;100,LEN(G12)=2)</f>
        <v>0</v>
      </c>
      <c r="Q12" s="82" t="b">
        <f t="shared" ref="Q12:Q18" si="1">OR(H12&lt;1000,LEN(H12)=3)</f>
        <v>0</v>
      </c>
      <c r="R12" s="82" t="b">
        <f t="shared" ref="R12:R18" si="2">IF(I12&lt;1000,TRUE)</f>
        <v>1</v>
      </c>
      <c r="S12" s="82" t="e">
        <f>OR(#REF!&lt;100000,LEN(#REF!)=5)</f>
        <v>#REF!</v>
      </c>
    </row>
    <row r="13" spans="1:26" ht="20.100000000000001" customHeight="1" x14ac:dyDescent="0.25">
      <c r="A13" s="147">
        <v>43938</v>
      </c>
      <c r="B13" s="133" t="s">
        <v>49</v>
      </c>
      <c r="C13" s="114">
        <v>1.85</v>
      </c>
      <c r="D13" s="115"/>
      <c r="E13" s="114"/>
      <c r="F13" s="134">
        <f>C13</f>
        <v>1.85</v>
      </c>
      <c r="G13" s="119">
        <v>690</v>
      </c>
      <c r="H13" s="119">
        <v>4400</v>
      </c>
      <c r="I13" s="119"/>
      <c r="J13" s="148" t="s">
        <v>47</v>
      </c>
      <c r="K13" s="148" t="s">
        <v>6</v>
      </c>
      <c r="L13" s="149" t="s">
        <v>100</v>
      </c>
      <c r="M13" s="150" t="s">
        <v>101</v>
      </c>
      <c r="N13" s="150" t="s">
        <v>102</v>
      </c>
      <c r="P13" s="82" t="b">
        <f t="shared" si="0"/>
        <v>0</v>
      </c>
      <c r="Q13" s="82" t="b">
        <f t="shared" si="1"/>
        <v>0</v>
      </c>
      <c r="R13" s="82" t="b">
        <f t="shared" si="2"/>
        <v>1</v>
      </c>
      <c r="S13" s="82" t="e">
        <f>OR(#REF!&lt;100000,LEN(#REF!)=5)</f>
        <v>#REF!</v>
      </c>
    </row>
    <row r="14" spans="1:26" ht="20.100000000000001" customHeight="1" x14ac:dyDescent="0.25">
      <c r="A14" s="147">
        <v>43938</v>
      </c>
      <c r="B14" s="133" t="s">
        <v>47</v>
      </c>
      <c r="C14" s="114">
        <v>3</v>
      </c>
      <c r="D14" s="115">
        <v>0.6</v>
      </c>
      <c r="E14" s="114"/>
      <c r="F14" s="134">
        <v>2.4</v>
      </c>
      <c r="G14" s="119">
        <v>690</v>
      </c>
      <c r="H14" s="119">
        <v>4001</v>
      </c>
      <c r="I14" s="119"/>
      <c r="J14" s="148"/>
      <c r="K14" s="148" t="s">
        <v>6</v>
      </c>
      <c r="L14" s="149" t="s">
        <v>103</v>
      </c>
      <c r="M14" s="150" t="s">
        <v>101</v>
      </c>
      <c r="N14" s="150" t="s">
        <v>104</v>
      </c>
    </row>
    <row r="15" spans="1:26" ht="20.100000000000001" customHeight="1" x14ac:dyDescent="0.25">
      <c r="A15" s="147">
        <v>43945</v>
      </c>
      <c r="B15" s="133" t="s">
        <v>49</v>
      </c>
      <c r="C15" s="114">
        <v>1.98</v>
      </c>
      <c r="D15" s="115"/>
      <c r="E15" s="114"/>
      <c r="F15" s="134">
        <f>C15</f>
        <v>1.98</v>
      </c>
      <c r="G15" s="119">
        <v>690</v>
      </c>
      <c r="H15" s="119">
        <v>4400</v>
      </c>
      <c r="I15" s="119"/>
      <c r="J15" s="148" t="s">
        <v>47</v>
      </c>
      <c r="K15" s="148" t="s">
        <v>6</v>
      </c>
      <c r="L15" s="149" t="s">
        <v>100</v>
      </c>
      <c r="M15" s="150" t="s">
        <v>101</v>
      </c>
      <c r="N15" s="150" t="s">
        <v>102</v>
      </c>
      <c r="P15" s="82" t="b">
        <f t="shared" si="0"/>
        <v>0</v>
      </c>
      <c r="Q15" s="82" t="b">
        <f t="shared" si="1"/>
        <v>0</v>
      </c>
      <c r="R15" s="82" t="b">
        <f t="shared" si="2"/>
        <v>1</v>
      </c>
      <c r="S15" s="82" t="e">
        <f>OR(#REF!&lt;100000,LEN(#REF!)=5)</f>
        <v>#REF!</v>
      </c>
    </row>
    <row r="16" spans="1:26" ht="20.100000000000001" customHeight="1" x14ac:dyDescent="0.25">
      <c r="A16" s="147">
        <v>43956</v>
      </c>
      <c r="B16" s="113" t="s">
        <v>49</v>
      </c>
      <c r="C16" s="114">
        <v>2.2999999999999998</v>
      </c>
      <c r="D16" s="115" t="str">
        <f t="shared" ref="D16" si="3">IF(B16="S",IF(ISBLANK(E16),ROUND(C16*0.2/1.2,2),E16),"")</f>
        <v/>
      </c>
      <c r="E16" s="114"/>
      <c r="F16" s="134">
        <f>C16</f>
        <v>2.2999999999999998</v>
      </c>
      <c r="G16" s="119">
        <v>690</v>
      </c>
      <c r="H16" s="119">
        <v>4400</v>
      </c>
      <c r="I16" s="119" t="s">
        <v>74</v>
      </c>
      <c r="J16" s="148" t="s">
        <v>47</v>
      </c>
      <c r="K16" s="148" t="s">
        <v>6</v>
      </c>
      <c r="L16" s="149" t="s">
        <v>100</v>
      </c>
      <c r="M16" s="150" t="s">
        <v>105</v>
      </c>
      <c r="N16" s="150" t="s">
        <v>102</v>
      </c>
      <c r="P16" s="82" t="b">
        <f t="shared" si="0"/>
        <v>0</v>
      </c>
      <c r="Q16" s="82" t="b">
        <f t="shared" si="1"/>
        <v>0</v>
      </c>
      <c r="R16" s="82" t="b">
        <f t="shared" si="2"/>
        <v>0</v>
      </c>
      <c r="S16" s="82" t="e">
        <f>OR(#REF!&lt;100000,LEN(#REF!)=5)</f>
        <v>#REF!</v>
      </c>
    </row>
    <row r="17" spans="1:19" ht="20.100000000000001" customHeight="1" x14ac:dyDescent="0.25">
      <c r="A17" s="147">
        <v>43960</v>
      </c>
      <c r="B17" s="113" t="s">
        <v>47</v>
      </c>
      <c r="C17" s="114">
        <v>3</v>
      </c>
      <c r="D17" s="115">
        <v>0.6</v>
      </c>
      <c r="E17" s="114"/>
      <c r="F17" s="134">
        <v>2.4</v>
      </c>
      <c r="G17" s="119">
        <v>690</v>
      </c>
      <c r="H17" s="119">
        <v>4001</v>
      </c>
      <c r="I17" s="119" t="s">
        <v>74</v>
      </c>
      <c r="J17" s="148" t="s">
        <v>47</v>
      </c>
      <c r="K17" s="148" t="s">
        <v>6</v>
      </c>
      <c r="L17" s="149" t="s">
        <v>103</v>
      </c>
      <c r="M17" s="150" t="s">
        <v>101</v>
      </c>
      <c r="N17" s="150" t="s">
        <v>104</v>
      </c>
      <c r="P17" s="82" t="b">
        <f t="shared" si="0"/>
        <v>0</v>
      </c>
      <c r="Q17" s="82" t="b">
        <f t="shared" si="1"/>
        <v>0</v>
      </c>
      <c r="R17" s="82" t="b">
        <f t="shared" si="2"/>
        <v>0</v>
      </c>
      <c r="S17" s="82" t="e">
        <f>OR(#REF!&lt;100000,LEN(#REF!)=5)</f>
        <v>#REF!</v>
      </c>
    </row>
    <row r="18" spans="1:19" ht="20.100000000000001" customHeight="1" x14ac:dyDescent="0.25">
      <c r="A18" s="147">
        <v>43960</v>
      </c>
      <c r="B18" s="113" t="s">
        <v>47</v>
      </c>
      <c r="C18" s="114">
        <v>1.85</v>
      </c>
      <c r="D18" s="115"/>
      <c r="E18" s="114"/>
      <c r="F18" s="134">
        <f>C18</f>
        <v>1.85</v>
      </c>
      <c r="G18" s="119">
        <v>690</v>
      </c>
      <c r="H18" s="119">
        <v>4400</v>
      </c>
      <c r="I18" s="119" t="s">
        <v>74</v>
      </c>
      <c r="J18" s="148" t="s">
        <v>47</v>
      </c>
      <c r="K18" s="148" t="s">
        <v>6</v>
      </c>
      <c r="L18" s="149" t="s">
        <v>100</v>
      </c>
      <c r="M18" s="150" t="s">
        <v>101</v>
      </c>
      <c r="N18" s="150" t="s">
        <v>102</v>
      </c>
      <c r="P18" s="82" t="b">
        <f t="shared" si="0"/>
        <v>0</v>
      </c>
      <c r="Q18" s="82" t="b">
        <f t="shared" si="1"/>
        <v>0</v>
      </c>
      <c r="R18" s="82" t="b">
        <f t="shared" si="2"/>
        <v>0</v>
      </c>
      <c r="S18" s="82" t="e">
        <f>OR(#REF!&lt;100000,LEN(#REF!)=5)</f>
        <v>#REF!</v>
      </c>
    </row>
    <row r="19" spans="1:19" ht="20.100000000000001" customHeight="1" thickBot="1" x14ac:dyDescent="0.25">
      <c r="A19" s="172" t="s">
        <v>42</v>
      </c>
      <c r="B19" s="173"/>
      <c r="C19" s="121">
        <f>SUM(C12:C18)</f>
        <v>16.98</v>
      </c>
      <c r="D19" s="121">
        <f>SUM(D12:D18)</f>
        <v>1.2</v>
      </c>
      <c r="E19" s="121">
        <f>SUM(E13:E18)</f>
        <v>0</v>
      </c>
      <c r="F19" s="121">
        <f>SUM(F12:F18)</f>
        <v>15.780000000000001</v>
      </c>
      <c r="G19" s="124"/>
      <c r="H19" s="124"/>
      <c r="I19" s="124"/>
      <c r="J19" s="135"/>
      <c r="K19" s="135"/>
      <c r="L19" s="127"/>
      <c r="M19" s="128"/>
      <c r="N19" s="129"/>
    </row>
    <row r="21" spans="1:19" x14ac:dyDescent="0.2">
      <c r="B21" s="164" t="s">
        <v>43</v>
      </c>
      <c r="C21" s="165"/>
    </row>
    <row r="22" spans="1:19" x14ac:dyDescent="0.2">
      <c r="B22" s="130" t="s">
        <v>44</v>
      </c>
      <c r="C22" s="131" t="s">
        <v>45</v>
      </c>
    </row>
    <row r="23" spans="1:19" x14ac:dyDescent="0.2">
      <c r="B23" s="130" t="s">
        <v>38</v>
      </c>
      <c r="C23" s="131" t="s">
        <v>46</v>
      </c>
    </row>
    <row r="24" spans="1:19" x14ac:dyDescent="0.2">
      <c r="B24" s="130" t="s">
        <v>47</v>
      </c>
      <c r="C24" s="131" t="s">
        <v>48</v>
      </c>
    </row>
    <row r="25" spans="1:19" x14ac:dyDescent="0.2">
      <c r="B25" s="108" t="s">
        <v>49</v>
      </c>
      <c r="C25" s="132" t="s">
        <v>50</v>
      </c>
    </row>
  </sheetData>
  <mergeCells count="6">
    <mergeCell ref="B21:C21"/>
    <mergeCell ref="B1:E1"/>
    <mergeCell ref="B3:E3"/>
    <mergeCell ref="G8:J8"/>
    <mergeCell ref="G9:J9"/>
    <mergeCell ref="A19:B19"/>
  </mergeCells>
  <conditionalFormatting sqref="J12:K18">
    <cfRule type="expression" priority="34" stopIfTrue="1">
      <formula>AND(SUM($P12:$T12)&gt;0,NOT(ISBLANK(J12)))</formula>
    </cfRule>
    <cfRule type="expression" dxfId="181" priority="35" stopIfTrue="1">
      <formula>SUM($P12:$T12)&gt;0</formula>
    </cfRule>
  </conditionalFormatting>
  <conditionalFormatting sqref="E5 C12:C18 C5 B1:E1 B3:E3">
    <cfRule type="expression" dxfId="180" priority="36" stopIfTrue="1">
      <formula>ISBLANK(B1)</formula>
    </cfRule>
  </conditionalFormatting>
  <conditionalFormatting sqref="M12:N12 M16">
    <cfRule type="expression" dxfId="179" priority="37" stopIfTrue="1">
      <formula>AND(NOT(ISBLANK($C12)),ISBLANK(M12))</formula>
    </cfRule>
  </conditionalFormatting>
  <conditionalFormatting sqref="B12:B18">
    <cfRule type="expression" dxfId="178" priority="38" stopIfTrue="1">
      <formula>AND(NOT(ISBLANK(C12)),ISBLANK(B12))</formula>
    </cfRule>
  </conditionalFormatting>
  <conditionalFormatting sqref="A12:A18">
    <cfRule type="expression" dxfId="177" priority="39" stopIfTrue="1">
      <formula>AND(NOT(ISBLANK(C12)),ISBLANK(A12))</formula>
    </cfRule>
  </conditionalFormatting>
  <conditionalFormatting sqref="E12:E18">
    <cfRule type="expression" dxfId="176" priority="40" stopIfTrue="1">
      <formula>AND(NOT(ISBLANK(C12)),ISBLANK(E12),B12="S")</formula>
    </cfRule>
  </conditionalFormatting>
  <conditionalFormatting sqref="L12">
    <cfRule type="expression" priority="32" stopIfTrue="1">
      <formula>AND(SUM($P12:$T12)&gt;0,NOT(ISBLANK(L12)))</formula>
    </cfRule>
    <cfRule type="expression" dxfId="175" priority="33" stopIfTrue="1">
      <formula>SUM($P12:$T12)&gt;0</formula>
    </cfRule>
  </conditionalFormatting>
  <conditionalFormatting sqref="L13:L14">
    <cfRule type="expression" priority="18" stopIfTrue="1">
      <formula>AND(SUM($P13:$T13)&gt;0,NOT(ISBLANK(L13)))</formula>
    </cfRule>
    <cfRule type="expression" dxfId="174" priority="19" stopIfTrue="1">
      <formula>SUM($P13:$T13)&gt;0</formula>
    </cfRule>
  </conditionalFormatting>
  <conditionalFormatting sqref="M13:M14">
    <cfRule type="expression" dxfId="173" priority="17" stopIfTrue="1">
      <formula>AND(NOT(ISBLANK($C13)),ISBLANK(M13))</formula>
    </cfRule>
  </conditionalFormatting>
  <conditionalFormatting sqref="N13:N14">
    <cfRule type="expression" dxfId="172" priority="16" stopIfTrue="1">
      <formula>AND(NOT(ISBLANK($C13)),ISBLANK(N13))</formula>
    </cfRule>
  </conditionalFormatting>
  <conditionalFormatting sqref="L15">
    <cfRule type="expression" priority="14" stopIfTrue="1">
      <formula>AND(SUM($P15:$T15)&gt;0,NOT(ISBLANK(L15)))</formula>
    </cfRule>
    <cfRule type="expression" dxfId="171" priority="15" stopIfTrue="1">
      <formula>SUM($P15:$T15)&gt;0</formula>
    </cfRule>
  </conditionalFormatting>
  <conditionalFormatting sqref="M15">
    <cfRule type="expression" dxfId="170" priority="13" stopIfTrue="1">
      <formula>AND(NOT(ISBLANK($C15)),ISBLANK(M15))</formula>
    </cfRule>
  </conditionalFormatting>
  <conditionalFormatting sqref="N15">
    <cfRule type="expression" dxfId="169" priority="12" stopIfTrue="1">
      <formula>AND(NOT(ISBLANK($C15)),ISBLANK(N15))</formula>
    </cfRule>
  </conditionalFormatting>
  <conditionalFormatting sqref="L16">
    <cfRule type="expression" priority="10" stopIfTrue="1">
      <formula>AND(SUM($P16:$T16)&gt;0,NOT(ISBLANK(L16)))</formula>
    </cfRule>
    <cfRule type="expression" dxfId="168" priority="11" stopIfTrue="1">
      <formula>SUM($P16:$T16)&gt;0</formula>
    </cfRule>
  </conditionalFormatting>
  <conditionalFormatting sqref="N16">
    <cfRule type="expression" dxfId="167" priority="9" stopIfTrue="1">
      <formula>AND(NOT(ISBLANK($C16)),ISBLANK(N16))</formula>
    </cfRule>
  </conditionalFormatting>
  <conditionalFormatting sqref="L17">
    <cfRule type="expression" priority="7" stopIfTrue="1">
      <formula>AND(SUM($P17:$T17)&gt;0,NOT(ISBLANK(L17)))</formula>
    </cfRule>
    <cfRule type="expression" dxfId="166" priority="8" stopIfTrue="1">
      <formula>SUM($P17:$T17)&gt;0</formula>
    </cfRule>
  </conditionalFormatting>
  <conditionalFormatting sqref="M17">
    <cfRule type="expression" dxfId="165" priority="6" stopIfTrue="1">
      <formula>AND(NOT(ISBLANK($C17)),ISBLANK(M17))</formula>
    </cfRule>
  </conditionalFormatting>
  <conditionalFormatting sqref="N17">
    <cfRule type="expression" dxfId="164" priority="5" stopIfTrue="1">
      <formula>AND(NOT(ISBLANK($C17)),ISBLANK(N17))</formula>
    </cfRule>
  </conditionalFormatting>
  <conditionalFormatting sqref="L18">
    <cfRule type="expression" priority="3" stopIfTrue="1">
      <formula>AND(SUM($P18:$T18)&gt;0,NOT(ISBLANK(L18)))</formula>
    </cfRule>
    <cfRule type="expression" dxfId="163" priority="4" stopIfTrue="1">
      <formula>SUM($P18:$T18)&gt;0</formula>
    </cfRule>
  </conditionalFormatting>
  <conditionalFormatting sqref="M18">
    <cfRule type="expression" dxfId="162" priority="2" stopIfTrue="1">
      <formula>AND(NOT(ISBLANK($C18)),ISBLANK(M18))</formula>
    </cfRule>
  </conditionalFormatting>
  <conditionalFormatting sqref="N18">
    <cfRule type="expression" dxfId="161" priority="1" stopIfTrue="1">
      <formula>AND(NOT(ISBLANK($C18)),ISBLANK(N18))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8">
      <formula1>$B$22:$B$25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workbookViewId="0">
      <selection activeCell="A12" sqref="A12:XFD30"/>
    </sheetView>
  </sheetViews>
  <sheetFormatPr defaultColWidth="9.140625" defaultRowHeight="13.15" customHeight="1" x14ac:dyDescent="0.2"/>
  <cols>
    <col min="1" max="1" width="11.85546875" style="138" customWidth="1"/>
    <col min="2" max="2" width="10.42578125" style="138" customWidth="1"/>
    <col min="3" max="6" width="15.7109375" style="138" customWidth="1"/>
    <col min="7" max="7" width="8.42578125" style="138" customWidth="1"/>
    <col min="8" max="8" width="9" style="138" customWidth="1"/>
    <col min="9" max="9" width="11.7109375" style="138" customWidth="1"/>
    <col min="10" max="10" width="3" style="138" customWidth="1"/>
    <col min="11" max="11" width="29.7109375" style="138" customWidth="1"/>
    <col min="12" max="12" width="50.7109375" style="138" customWidth="1"/>
    <col min="13" max="14" width="27.42578125" style="138" customWidth="1"/>
    <col min="15" max="15" width="9.140625" style="138" customWidth="1"/>
    <col min="16" max="19" width="9.140625" style="138" hidden="1" customWidth="1"/>
    <col min="20" max="256" width="9.140625" style="138" customWidth="1"/>
    <col min="257" max="16384" width="9.140625" style="145"/>
  </cols>
  <sheetData>
    <row r="1" spans="1:256" s="82" customFormat="1" ht="36.75" customHeight="1" x14ac:dyDescent="0.2">
      <c r="A1" s="78" t="s">
        <v>7</v>
      </c>
      <c r="B1" s="166" t="s">
        <v>8</v>
      </c>
      <c r="C1" s="167"/>
      <c r="D1" s="167"/>
      <c r="E1" s="168"/>
      <c r="F1" s="79"/>
      <c r="G1" s="79"/>
      <c r="H1" s="79"/>
      <c r="I1" s="79"/>
      <c r="J1" s="79"/>
      <c r="K1" s="79"/>
      <c r="L1" s="80"/>
      <c r="M1" s="80"/>
      <c r="N1" s="81"/>
    </row>
    <row r="2" spans="1:256" s="82" customFormat="1" ht="12.75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256" s="82" customFormat="1" ht="36.75" customHeight="1" x14ac:dyDescent="0.2">
      <c r="A3" s="86" t="s">
        <v>9</v>
      </c>
      <c r="B3" s="166" t="s">
        <v>0</v>
      </c>
      <c r="C3" s="167"/>
      <c r="D3" s="167"/>
      <c r="E3" s="168"/>
      <c r="F3" s="87"/>
      <c r="G3" s="87"/>
      <c r="H3" s="87"/>
      <c r="I3" s="87"/>
      <c r="J3" s="87"/>
      <c r="K3" s="87"/>
      <c r="L3" s="84"/>
      <c r="M3" s="84"/>
      <c r="N3" s="85"/>
    </row>
    <row r="4" spans="1:256" s="82" customFormat="1" ht="12.75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256" s="82" customFormat="1" ht="36" customHeight="1" x14ac:dyDescent="0.2">
      <c r="A5" s="88" t="s">
        <v>10</v>
      </c>
      <c r="B5" s="89" t="s">
        <v>11</v>
      </c>
      <c r="C5" s="90">
        <v>43932</v>
      </c>
      <c r="D5" s="89" t="s">
        <v>12</v>
      </c>
      <c r="E5" s="90">
        <v>43961</v>
      </c>
      <c r="F5" s="91"/>
      <c r="G5" s="92"/>
      <c r="H5" s="93"/>
      <c r="I5" s="93"/>
      <c r="J5" s="93"/>
      <c r="K5" s="93"/>
      <c r="L5" s="84"/>
      <c r="M5" s="84"/>
      <c r="N5" s="85"/>
    </row>
    <row r="6" spans="1:256" s="82" customFormat="1" ht="12.75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256" s="82" customFormat="1" ht="12.75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256" s="82" customFormat="1" ht="12.75" x14ac:dyDescent="0.2">
      <c r="A8" s="152" t="s">
        <v>13</v>
      </c>
      <c r="B8" s="95" t="s">
        <v>14</v>
      </c>
      <c r="C8" s="95" t="s">
        <v>15</v>
      </c>
      <c r="D8" s="95" t="s">
        <v>14</v>
      </c>
      <c r="E8" s="95" t="s">
        <v>16</v>
      </c>
      <c r="F8" s="95" t="s">
        <v>17</v>
      </c>
      <c r="G8" s="164" t="s">
        <v>18</v>
      </c>
      <c r="H8" s="169"/>
      <c r="I8" s="169"/>
      <c r="J8" s="165"/>
      <c r="K8" s="152" t="s">
        <v>19</v>
      </c>
      <c r="L8" s="95" t="s">
        <v>20</v>
      </c>
      <c r="M8" s="96" t="s">
        <v>21</v>
      </c>
      <c r="N8" s="96" t="s">
        <v>22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56" s="82" customFormat="1" ht="12.75" x14ac:dyDescent="0.2">
      <c r="A9" s="98" t="s">
        <v>23</v>
      </c>
      <c r="B9" s="99" t="s">
        <v>24</v>
      </c>
      <c r="C9" s="99" t="s">
        <v>25</v>
      </c>
      <c r="D9" s="99" t="s">
        <v>25</v>
      </c>
      <c r="E9" s="99" t="s">
        <v>26</v>
      </c>
      <c r="F9" s="99" t="s">
        <v>25</v>
      </c>
      <c r="G9" s="170"/>
      <c r="H9" s="171"/>
      <c r="I9" s="171"/>
      <c r="J9" s="176"/>
      <c r="K9" s="98" t="s">
        <v>27</v>
      </c>
      <c r="L9" s="99" t="s">
        <v>28</v>
      </c>
      <c r="M9" s="100"/>
      <c r="N9" s="101" t="s">
        <v>29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56" s="82" customFormat="1" ht="12.75" x14ac:dyDescent="0.2">
      <c r="A10" s="102" t="s">
        <v>30</v>
      </c>
      <c r="B10" s="103" t="s">
        <v>31</v>
      </c>
      <c r="C10" s="103" t="s">
        <v>32</v>
      </c>
      <c r="D10" s="103" t="s">
        <v>32</v>
      </c>
      <c r="E10" s="103" t="s">
        <v>32</v>
      </c>
      <c r="F10" s="103" t="s">
        <v>32</v>
      </c>
      <c r="G10" s="146" t="s">
        <v>33</v>
      </c>
      <c r="H10" s="146" t="s">
        <v>34</v>
      </c>
      <c r="I10" s="146" t="s">
        <v>35</v>
      </c>
      <c r="J10" s="146"/>
      <c r="K10" s="106" t="s">
        <v>36</v>
      </c>
      <c r="L10" s="107"/>
      <c r="M10" s="108"/>
      <c r="N10" s="109"/>
    </row>
    <row r="11" spans="1:256" s="187" customFormat="1" ht="20.100000000000001" customHeight="1" thickBot="1" x14ac:dyDescent="0.3">
      <c r="A11" s="177">
        <v>43951</v>
      </c>
      <c r="B11" s="178" t="s">
        <v>38</v>
      </c>
      <c r="C11" s="179">
        <v>11.56</v>
      </c>
      <c r="D11" s="179">
        <v>0</v>
      </c>
      <c r="E11" s="179"/>
      <c r="F11" s="179">
        <v>11.56</v>
      </c>
      <c r="G11" s="180">
        <v>112</v>
      </c>
      <c r="H11" s="180">
        <v>4207</v>
      </c>
      <c r="I11" s="180"/>
      <c r="J11" s="181" t="s">
        <v>47</v>
      </c>
      <c r="K11" s="181" t="s">
        <v>1</v>
      </c>
      <c r="L11" s="181" t="s">
        <v>115</v>
      </c>
      <c r="M11" s="188" t="s">
        <v>89</v>
      </c>
      <c r="N11" s="181" t="s">
        <v>113</v>
      </c>
      <c r="O11" s="182"/>
      <c r="P11" s="183" t="b">
        <f t="shared" ref="P11" si="0">OR(G11&lt;100,LEN(G11)=2)</f>
        <v>0</v>
      </c>
      <c r="Q11" s="183" t="b">
        <f t="shared" ref="Q11" si="1">OR(H11&lt;1000,LEN(H11)=3)</f>
        <v>0</v>
      </c>
      <c r="R11" s="183" t="b">
        <f t="shared" ref="R11" si="2">IF(I11&lt;1000,TRUE)</f>
        <v>1</v>
      </c>
      <c r="S11" s="184"/>
      <c r="T11" s="185"/>
      <c r="U11" s="185"/>
      <c r="V11" s="185"/>
      <c r="W11" s="185"/>
      <c r="X11" s="185"/>
      <c r="Y11" s="185"/>
      <c r="Z11" s="185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ht="20.100000000000001" customHeight="1" thickBot="1" x14ac:dyDescent="0.25">
      <c r="A12" s="174" t="s">
        <v>42</v>
      </c>
      <c r="B12" s="175"/>
      <c r="C12" s="139">
        <f>SUM(C11:C11)</f>
        <v>11.56</v>
      </c>
      <c r="D12" s="140">
        <f>SUM(D11:D11)</f>
        <v>0</v>
      </c>
      <c r="E12" s="139"/>
      <c r="F12" s="139">
        <f>SUM(F11:F11)</f>
        <v>11.56</v>
      </c>
      <c r="G12" s="141"/>
      <c r="H12" s="141"/>
      <c r="I12" s="141"/>
      <c r="J12" s="142"/>
      <c r="K12" s="142"/>
      <c r="L12" s="143"/>
      <c r="M12" s="143"/>
      <c r="N12" s="144"/>
      <c r="O12" s="136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</sheetData>
  <mergeCells count="5">
    <mergeCell ref="B1:E1"/>
    <mergeCell ref="B3:E3"/>
    <mergeCell ref="G8:J8"/>
    <mergeCell ref="G9:J9"/>
    <mergeCell ref="A12:B12"/>
  </mergeCells>
  <conditionalFormatting sqref="E5 C5 B1:E1 B3:E3">
    <cfRule type="expression" dxfId="182" priority="1" stopIfTrue="1">
      <formula>ISBLANK(B1)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orientation="landscape" r:id="rId1"/>
  <headerFooter>
    <oddFooter>&amp;L&amp;"Arial,Regular"&amp;10&amp;K000000/Users/josephinehagan/Desktop/Barclaycard Spreadsheet.xlsx&amp;R&amp;"Arial,Regular"&amp;10&amp;K000000Printed 22/04/2020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C12" sqref="C12:C1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62.140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7</v>
      </c>
      <c r="B1" s="155" t="s">
        <v>51</v>
      </c>
      <c r="C1" s="156"/>
      <c r="D1" s="156"/>
      <c r="E1" s="157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9</v>
      </c>
      <c r="B3" s="155" t="s">
        <v>2</v>
      </c>
      <c r="C3" s="156"/>
      <c r="D3" s="156"/>
      <c r="E3" s="15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10</v>
      </c>
      <c r="B5" s="12" t="s">
        <v>11</v>
      </c>
      <c r="C5" s="90">
        <v>43932</v>
      </c>
      <c r="D5" s="89" t="s">
        <v>12</v>
      </c>
      <c r="E5" s="90">
        <v>43961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13</v>
      </c>
      <c r="B8" s="17" t="s">
        <v>14</v>
      </c>
      <c r="C8" s="17" t="s">
        <v>15</v>
      </c>
      <c r="D8" s="17" t="s">
        <v>14</v>
      </c>
      <c r="E8" s="17" t="s">
        <v>16</v>
      </c>
      <c r="F8" s="17" t="s">
        <v>17</v>
      </c>
      <c r="G8" s="153" t="s">
        <v>18</v>
      </c>
      <c r="H8" s="158"/>
      <c r="I8" s="158"/>
      <c r="J8" s="154"/>
      <c r="K8" s="16" t="s">
        <v>19</v>
      </c>
      <c r="L8" s="17" t="s">
        <v>20</v>
      </c>
      <c r="M8" s="18" t="s">
        <v>21</v>
      </c>
      <c r="N8" s="18" t="s">
        <v>22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23</v>
      </c>
      <c r="B9" s="21" t="s">
        <v>24</v>
      </c>
      <c r="C9" s="21" t="s">
        <v>25</v>
      </c>
      <c r="D9" s="21" t="s">
        <v>25</v>
      </c>
      <c r="E9" s="21" t="s">
        <v>26</v>
      </c>
      <c r="F9" s="21" t="s">
        <v>25</v>
      </c>
      <c r="G9" s="159"/>
      <c r="H9" s="160"/>
      <c r="I9" s="160"/>
      <c r="J9" s="161"/>
      <c r="K9" s="20" t="s">
        <v>27</v>
      </c>
      <c r="L9" s="21" t="s">
        <v>28</v>
      </c>
      <c r="M9" s="22"/>
      <c r="N9" s="23" t="s">
        <v>29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 t="s">
        <v>30</v>
      </c>
      <c r="B10" s="25" t="s">
        <v>31</v>
      </c>
      <c r="C10" s="25" t="s">
        <v>32</v>
      </c>
      <c r="D10" s="25" t="s">
        <v>32</v>
      </c>
      <c r="E10" s="25" t="s">
        <v>32</v>
      </c>
      <c r="F10" s="25" t="s">
        <v>32</v>
      </c>
      <c r="G10" s="66" t="s">
        <v>33</v>
      </c>
      <c r="H10" s="66" t="s">
        <v>34</v>
      </c>
      <c r="I10" s="66" t="s">
        <v>35</v>
      </c>
      <c r="J10" s="66"/>
      <c r="K10" s="28" t="s">
        <v>36</v>
      </c>
      <c r="L10" s="29"/>
      <c r="M10" s="30"/>
      <c r="N10" s="31"/>
    </row>
    <row r="11" spans="1:26" ht="0.75" customHeight="1" x14ac:dyDescent="0.2">
      <c r="A11" s="32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9"/>
      <c r="M11" s="30" t="s">
        <v>68</v>
      </c>
      <c r="N11" s="30"/>
    </row>
    <row r="12" spans="1:26" ht="20.100000000000001" customHeight="1" x14ac:dyDescent="0.25">
      <c r="A12" s="43">
        <v>43945</v>
      </c>
      <c r="B12" s="44" t="s">
        <v>49</v>
      </c>
      <c r="C12" s="45">
        <v>1000</v>
      </c>
      <c r="D12" s="46">
        <v>0</v>
      </c>
      <c r="E12" s="45">
        <v>0</v>
      </c>
      <c r="F12" s="59">
        <v>1000</v>
      </c>
      <c r="G12" s="38" t="s">
        <v>69</v>
      </c>
      <c r="H12" s="60">
        <v>9821</v>
      </c>
      <c r="I12" s="60"/>
      <c r="J12" s="67"/>
      <c r="K12" s="67" t="s">
        <v>2</v>
      </c>
      <c r="L12" s="68" t="s">
        <v>70</v>
      </c>
      <c r="M12" s="68" t="s">
        <v>71</v>
      </c>
      <c r="N12" s="68" t="s">
        <v>72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43">
        <v>43945</v>
      </c>
      <c r="B13" s="44" t="s">
        <v>49</v>
      </c>
      <c r="C13" s="45">
        <v>125</v>
      </c>
      <c r="D13" s="46">
        <v>0</v>
      </c>
      <c r="E13" s="45">
        <v>0</v>
      </c>
      <c r="F13" s="59">
        <v>125</v>
      </c>
      <c r="G13" s="38" t="s">
        <v>69</v>
      </c>
      <c r="H13" s="60">
        <v>9821</v>
      </c>
      <c r="I13" s="60"/>
      <c r="J13" s="67"/>
      <c r="K13" s="67" t="s">
        <v>2</v>
      </c>
      <c r="L13" s="68" t="s">
        <v>73</v>
      </c>
      <c r="M13" s="68" t="s">
        <v>71</v>
      </c>
      <c r="N13" s="68" t="s">
        <v>72</v>
      </c>
    </row>
    <row r="14" spans="1:26" ht="20.100000000000001" customHeight="1" x14ac:dyDescent="0.25">
      <c r="A14" s="43">
        <v>43948</v>
      </c>
      <c r="B14" s="35" t="s">
        <v>49</v>
      </c>
      <c r="C14" s="45">
        <v>691.75</v>
      </c>
      <c r="D14" s="46">
        <v>0</v>
      </c>
      <c r="E14" s="45">
        <v>0</v>
      </c>
      <c r="F14" s="59">
        <v>691.75</v>
      </c>
      <c r="G14" s="38" t="s">
        <v>69</v>
      </c>
      <c r="H14" s="60">
        <v>9821</v>
      </c>
      <c r="I14" s="60"/>
      <c r="J14" s="67"/>
      <c r="K14" s="67" t="s">
        <v>2</v>
      </c>
      <c r="L14" s="68" t="s">
        <v>70</v>
      </c>
      <c r="M14" s="68" t="s">
        <v>71</v>
      </c>
      <c r="N14" s="68" t="s">
        <v>72</v>
      </c>
      <c r="P14" s="5" t="e">
        <f>OR(#REF!&lt;100,LEN(#REF!)=2)</f>
        <v>#REF!</v>
      </c>
      <c r="Q14" s="5" t="e">
        <f>OR(#REF!&lt;1000,LEN(#REF!)=3)</f>
        <v>#REF!</v>
      </c>
      <c r="R14" s="5" t="e">
        <f>IF(#REF!&lt;1000,TRUE)</f>
        <v>#REF!</v>
      </c>
      <c r="S14" s="5" t="e">
        <f>OR(#REF!&lt;100000,LEN(#REF!)=5)</f>
        <v>#REF!</v>
      </c>
    </row>
    <row r="15" spans="1:26" ht="20.100000000000001" customHeight="1" thickBot="1" x14ac:dyDescent="0.25">
      <c r="A15" s="162" t="s">
        <v>42</v>
      </c>
      <c r="B15" s="163"/>
      <c r="C15" s="47">
        <f>SUM(C12:C14)</f>
        <v>1816.75</v>
      </c>
      <c r="D15" s="47">
        <f>SUM(D12:D14)</f>
        <v>0</v>
      </c>
      <c r="E15" s="47"/>
      <c r="F15" s="47">
        <f>SUM(F12:F14)</f>
        <v>1816.75</v>
      </c>
      <c r="G15" s="50"/>
      <c r="H15" s="50"/>
      <c r="I15" s="50"/>
      <c r="J15" s="65"/>
      <c r="K15" s="65"/>
      <c r="L15" s="53"/>
      <c r="M15" s="54"/>
      <c r="N15" s="55"/>
    </row>
    <row r="17" spans="2:3" x14ac:dyDescent="0.2">
      <c r="B17" s="153" t="s">
        <v>43</v>
      </c>
      <c r="C17" s="154"/>
    </row>
    <row r="18" spans="2:3" x14ac:dyDescent="0.2">
      <c r="B18" s="56" t="s">
        <v>44</v>
      </c>
      <c r="C18" s="57" t="s">
        <v>45</v>
      </c>
    </row>
    <row r="19" spans="2:3" x14ac:dyDescent="0.2">
      <c r="B19" s="56" t="s">
        <v>38</v>
      </c>
      <c r="C19" s="57" t="s">
        <v>46</v>
      </c>
    </row>
    <row r="20" spans="2:3" x14ac:dyDescent="0.2">
      <c r="B20" s="56" t="s">
        <v>47</v>
      </c>
      <c r="C20" s="57" t="s">
        <v>48</v>
      </c>
    </row>
    <row r="21" spans="2:3" x14ac:dyDescent="0.2">
      <c r="B21" s="30" t="s">
        <v>49</v>
      </c>
      <c r="C21" s="58" t="s">
        <v>50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J12:K12 J13">
    <cfRule type="expression" priority="11" stopIfTrue="1">
      <formula>AND(SUM($P12:$T12)&gt;0,NOT(ISBLANK(J12)))</formula>
    </cfRule>
    <cfRule type="expression" dxfId="228" priority="12" stopIfTrue="1">
      <formula>SUM($P12:$T12)&gt;0</formula>
    </cfRule>
  </conditionalFormatting>
  <conditionalFormatting sqref="B1:E1 B3:E3 C12:C14">
    <cfRule type="expression" dxfId="227" priority="13" stopIfTrue="1">
      <formula>ISBLANK(B1)</formula>
    </cfRule>
  </conditionalFormatting>
  <conditionalFormatting sqref="L12:N12">
    <cfRule type="expression" dxfId="226" priority="14" stopIfTrue="1">
      <formula>AND(NOT(ISBLANK($C12)),ISBLANK(L12))</formula>
    </cfRule>
  </conditionalFormatting>
  <conditionalFormatting sqref="B12:B14">
    <cfRule type="expression" dxfId="225" priority="15" stopIfTrue="1">
      <formula>AND(NOT(ISBLANK(C12)),ISBLANK(B12))</formula>
    </cfRule>
  </conditionalFormatting>
  <conditionalFormatting sqref="A12:A14">
    <cfRule type="expression" dxfId="224" priority="16" stopIfTrue="1">
      <formula>AND(NOT(ISBLANK(C12)),ISBLANK(A12))</formula>
    </cfRule>
  </conditionalFormatting>
  <conditionalFormatting sqref="E12:E14">
    <cfRule type="expression" dxfId="223" priority="17" stopIfTrue="1">
      <formula>AND(NOT(ISBLANK(C12)),ISBLANK(E12),B12="S")</formula>
    </cfRule>
  </conditionalFormatting>
  <conditionalFormatting sqref="J14">
    <cfRule type="expression" priority="20" stopIfTrue="1">
      <formula>AND(SUM(#REF!)&gt;0,NOT(ISBLANK(J14)))</formula>
    </cfRule>
    <cfRule type="expression" dxfId="222" priority="21" stopIfTrue="1">
      <formula>SUM(#REF!)&gt;0</formula>
    </cfRule>
  </conditionalFormatting>
  <conditionalFormatting sqref="K13">
    <cfRule type="expression" priority="6" stopIfTrue="1">
      <formula>AND(SUM($P13:$T13)&gt;0,NOT(ISBLANK(K13)))</formula>
    </cfRule>
    <cfRule type="expression" dxfId="221" priority="7" stopIfTrue="1">
      <formula>SUM($P13:$T13)&gt;0</formula>
    </cfRule>
  </conditionalFormatting>
  <conditionalFormatting sqref="L13:N13">
    <cfRule type="expression" dxfId="220" priority="8" stopIfTrue="1">
      <formula>AND(NOT(ISBLANK($C13)),ISBLANK(L13))</formula>
    </cfRule>
  </conditionalFormatting>
  <conditionalFormatting sqref="K14">
    <cfRule type="expression" priority="3" stopIfTrue="1">
      <formula>AND(SUM($P14:$T14)&gt;0,NOT(ISBLANK(K14)))</formula>
    </cfRule>
    <cfRule type="expression" dxfId="219" priority="4" stopIfTrue="1">
      <formula>SUM($P14:$T14)&gt;0</formula>
    </cfRule>
  </conditionalFormatting>
  <conditionalFormatting sqref="M14:N14">
    <cfRule type="expression" dxfId="218" priority="5" stopIfTrue="1">
      <formula>AND(NOT(ISBLANK($C14)),ISBLANK(M14))</formula>
    </cfRule>
  </conditionalFormatting>
  <conditionalFormatting sqref="L14">
    <cfRule type="expression" dxfId="217" priority="2" stopIfTrue="1">
      <formula>AND(NOT(ISBLANK($C14)),ISBLANK(L14))</formula>
    </cfRule>
  </conditionalFormatting>
  <conditionalFormatting sqref="E5 C5">
    <cfRule type="expression" dxfId="216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opLeftCell="A28" zoomScale="85" zoomScaleNormal="85" workbookViewId="0">
      <selection activeCell="C41" sqref="C12:C4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7</v>
      </c>
      <c r="B1" s="155" t="s">
        <v>8</v>
      </c>
      <c r="C1" s="156"/>
      <c r="D1" s="156"/>
      <c r="E1" s="157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9</v>
      </c>
      <c r="B3" s="155" t="s">
        <v>5</v>
      </c>
      <c r="C3" s="156"/>
      <c r="D3" s="156"/>
      <c r="E3" s="15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10</v>
      </c>
      <c r="B5" s="12" t="s">
        <v>11</v>
      </c>
      <c r="C5" s="90">
        <v>43932</v>
      </c>
      <c r="D5" s="89" t="s">
        <v>12</v>
      </c>
      <c r="E5" s="90">
        <v>43961</v>
      </c>
      <c r="F5" s="7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0" t="s">
        <v>13</v>
      </c>
      <c r="B8" s="17" t="s">
        <v>14</v>
      </c>
      <c r="C8" s="17" t="s">
        <v>15</v>
      </c>
      <c r="D8" s="17" t="s">
        <v>14</v>
      </c>
      <c r="E8" s="17" t="s">
        <v>16</v>
      </c>
      <c r="F8" s="17" t="s">
        <v>17</v>
      </c>
      <c r="G8" s="153" t="s">
        <v>18</v>
      </c>
      <c r="H8" s="158"/>
      <c r="I8" s="158"/>
      <c r="J8" s="154"/>
      <c r="K8" s="70" t="s">
        <v>19</v>
      </c>
      <c r="L8" s="17" t="s">
        <v>20</v>
      </c>
      <c r="M8" s="18" t="s">
        <v>21</v>
      </c>
      <c r="N8" s="18" t="s">
        <v>22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23</v>
      </c>
      <c r="B9" s="21" t="s">
        <v>24</v>
      </c>
      <c r="C9" s="21" t="s">
        <v>25</v>
      </c>
      <c r="D9" s="21" t="s">
        <v>25</v>
      </c>
      <c r="E9" s="21" t="s">
        <v>26</v>
      </c>
      <c r="F9" s="21" t="s">
        <v>25</v>
      </c>
      <c r="G9" s="159"/>
      <c r="H9" s="160"/>
      <c r="I9" s="160"/>
      <c r="J9" s="161"/>
      <c r="K9" s="20" t="s">
        <v>27</v>
      </c>
      <c r="L9" s="21" t="s">
        <v>28</v>
      </c>
      <c r="M9" s="22"/>
      <c r="N9" s="23" t="s">
        <v>29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 t="s">
        <v>30</v>
      </c>
      <c r="B10" s="25" t="s">
        <v>31</v>
      </c>
      <c r="C10" s="25" t="s">
        <v>32</v>
      </c>
      <c r="D10" s="25" t="s">
        <v>32</v>
      </c>
      <c r="E10" s="25" t="s">
        <v>32</v>
      </c>
      <c r="F10" s="25" t="s">
        <v>32</v>
      </c>
      <c r="G10" s="66" t="s">
        <v>33</v>
      </c>
      <c r="H10" s="66" t="s">
        <v>34</v>
      </c>
      <c r="I10" s="66" t="s">
        <v>35</v>
      </c>
      <c r="J10" s="66"/>
      <c r="K10" s="28" t="s">
        <v>36</v>
      </c>
      <c r="L10" s="29"/>
      <c r="M10" s="30"/>
      <c r="N10" s="31"/>
    </row>
    <row r="11" spans="1:26" ht="0.75" customHeight="1" x14ac:dyDescent="0.2">
      <c r="A11" s="32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9"/>
      <c r="M11" s="30"/>
      <c r="N11" s="30"/>
    </row>
    <row r="12" spans="1:26" ht="20.100000000000001" customHeight="1" x14ac:dyDescent="0.25">
      <c r="A12" s="43">
        <v>43931</v>
      </c>
      <c r="B12" s="35" t="s">
        <v>38</v>
      </c>
      <c r="C12" s="45">
        <v>150</v>
      </c>
      <c r="D12" s="46">
        <v>0</v>
      </c>
      <c r="E12" s="45"/>
      <c r="F12" s="59">
        <v>150</v>
      </c>
      <c r="G12" s="38">
        <v>611</v>
      </c>
      <c r="H12" s="38">
        <v>4200</v>
      </c>
      <c r="I12" s="38">
        <v>61106</v>
      </c>
      <c r="J12" s="67"/>
      <c r="K12" s="67" t="s">
        <v>83</v>
      </c>
      <c r="L12" s="68" t="s">
        <v>84</v>
      </c>
      <c r="M12" s="68" t="s">
        <v>85</v>
      </c>
      <c r="N12" s="68" t="s">
        <v>86</v>
      </c>
    </row>
    <row r="13" spans="1:26" ht="20.100000000000001" customHeight="1" x14ac:dyDescent="0.25">
      <c r="A13" s="43">
        <v>43932</v>
      </c>
      <c r="B13" s="35" t="s">
        <v>38</v>
      </c>
      <c r="C13" s="45">
        <v>54.05</v>
      </c>
      <c r="D13" s="46">
        <v>0</v>
      </c>
      <c r="E13" s="45"/>
      <c r="F13" s="59">
        <v>54.05</v>
      </c>
      <c r="G13" s="38">
        <v>595</v>
      </c>
      <c r="H13" s="38">
        <v>4200</v>
      </c>
      <c r="I13" s="38">
        <v>59510</v>
      </c>
      <c r="J13" s="67"/>
      <c r="K13" s="67" t="s">
        <v>83</v>
      </c>
      <c r="L13" s="68" t="s">
        <v>84</v>
      </c>
      <c r="M13" s="68" t="s">
        <v>85</v>
      </c>
      <c r="N13" s="68" t="s">
        <v>87</v>
      </c>
    </row>
    <row r="14" spans="1:26" ht="20.100000000000001" customHeight="1" x14ac:dyDescent="0.25">
      <c r="A14" s="43">
        <v>43934</v>
      </c>
      <c r="B14" s="35" t="s">
        <v>38</v>
      </c>
      <c r="C14" s="45">
        <v>250</v>
      </c>
      <c r="D14" s="46">
        <v>0</v>
      </c>
      <c r="E14" s="45"/>
      <c r="F14" s="59">
        <v>250</v>
      </c>
      <c r="G14" s="38">
        <v>611</v>
      </c>
      <c r="H14" s="38">
        <v>4200</v>
      </c>
      <c r="I14" s="38">
        <v>61106</v>
      </c>
      <c r="J14" s="67"/>
      <c r="K14" s="67" t="s">
        <v>83</v>
      </c>
      <c r="L14" s="68" t="s">
        <v>88</v>
      </c>
      <c r="M14" s="68" t="s">
        <v>89</v>
      </c>
      <c r="N14" s="68" t="s">
        <v>86</v>
      </c>
    </row>
    <row r="15" spans="1:26" ht="20.100000000000001" customHeight="1" x14ac:dyDescent="0.25">
      <c r="A15" s="43">
        <v>43934</v>
      </c>
      <c r="B15" s="35" t="s">
        <v>38</v>
      </c>
      <c r="C15" s="45">
        <v>500</v>
      </c>
      <c r="D15" s="46">
        <v>0</v>
      </c>
      <c r="E15" s="45"/>
      <c r="F15" s="59">
        <v>500</v>
      </c>
      <c r="G15" s="38">
        <v>595</v>
      </c>
      <c r="H15" s="38">
        <v>4200</v>
      </c>
      <c r="I15" s="38">
        <v>59510</v>
      </c>
      <c r="J15" s="67"/>
      <c r="K15" s="67" t="s">
        <v>83</v>
      </c>
      <c r="L15" s="68" t="s">
        <v>90</v>
      </c>
      <c r="M15" s="68" t="s">
        <v>91</v>
      </c>
      <c r="N15" s="68" t="s">
        <v>87</v>
      </c>
    </row>
    <row r="16" spans="1:26" ht="20.100000000000001" customHeight="1" x14ac:dyDescent="0.25">
      <c r="A16" s="43">
        <v>43935</v>
      </c>
      <c r="B16" s="35" t="s">
        <v>47</v>
      </c>
      <c r="C16" s="45">
        <v>174</v>
      </c>
      <c r="D16" s="46">
        <v>29</v>
      </c>
      <c r="E16" s="45"/>
      <c r="F16" s="59">
        <v>145</v>
      </c>
      <c r="G16" s="38">
        <v>611</v>
      </c>
      <c r="H16" s="38">
        <v>4200</v>
      </c>
      <c r="I16" s="38">
        <v>61111</v>
      </c>
      <c r="J16" s="67"/>
      <c r="K16" s="67" t="s">
        <v>83</v>
      </c>
      <c r="L16" s="68" t="s">
        <v>92</v>
      </c>
      <c r="M16" s="68" t="s">
        <v>93</v>
      </c>
      <c r="N16" s="68" t="s">
        <v>94</v>
      </c>
    </row>
    <row r="17" spans="1:14" ht="20.100000000000001" customHeight="1" x14ac:dyDescent="0.25">
      <c r="A17" s="43">
        <v>43935</v>
      </c>
      <c r="B17" s="35" t="s">
        <v>38</v>
      </c>
      <c r="C17" s="45">
        <v>51.01</v>
      </c>
      <c r="D17" s="46">
        <v>0</v>
      </c>
      <c r="E17" s="45"/>
      <c r="F17" s="59">
        <v>51.01</v>
      </c>
      <c r="G17" s="38">
        <v>595</v>
      </c>
      <c r="H17" s="38">
        <v>4200</v>
      </c>
      <c r="I17" s="38">
        <v>59510</v>
      </c>
      <c r="J17" s="67"/>
      <c r="K17" s="67" t="s">
        <v>83</v>
      </c>
      <c r="L17" s="68" t="s">
        <v>84</v>
      </c>
      <c r="M17" s="68" t="s">
        <v>85</v>
      </c>
      <c r="N17" s="68" t="s">
        <v>87</v>
      </c>
    </row>
    <row r="18" spans="1:14" ht="20.100000000000001" customHeight="1" x14ac:dyDescent="0.25">
      <c r="A18" s="43">
        <v>43935</v>
      </c>
      <c r="B18" s="35" t="s">
        <v>38</v>
      </c>
      <c r="C18" s="45">
        <v>500</v>
      </c>
      <c r="D18" s="46">
        <v>0</v>
      </c>
      <c r="E18" s="45"/>
      <c r="F18" s="59">
        <v>500</v>
      </c>
      <c r="G18" s="38">
        <v>611</v>
      </c>
      <c r="H18" s="38">
        <v>4200</v>
      </c>
      <c r="I18" s="38">
        <v>61106</v>
      </c>
      <c r="J18" s="67"/>
      <c r="K18" s="67" t="s">
        <v>83</v>
      </c>
      <c r="L18" s="68" t="s">
        <v>90</v>
      </c>
      <c r="M18" s="68" t="s">
        <v>91</v>
      </c>
      <c r="N18" s="68" t="s">
        <v>86</v>
      </c>
    </row>
    <row r="19" spans="1:14" ht="20.100000000000001" customHeight="1" x14ac:dyDescent="0.25">
      <c r="A19" s="43">
        <v>43935</v>
      </c>
      <c r="B19" s="35" t="s">
        <v>38</v>
      </c>
      <c r="C19" s="45">
        <v>273.26</v>
      </c>
      <c r="D19" s="46">
        <v>0</v>
      </c>
      <c r="E19" s="45"/>
      <c r="F19" s="59">
        <v>273.26</v>
      </c>
      <c r="G19" s="38">
        <v>611</v>
      </c>
      <c r="H19" s="38">
        <v>4200</v>
      </c>
      <c r="I19" s="38">
        <v>61106</v>
      </c>
      <c r="J19" s="67"/>
      <c r="K19" s="67" t="s">
        <v>83</v>
      </c>
      <c r="L19" s="68" t="s">
        <v>95</v>
      </c>
      <c r="M19" s="68" t="s">
        <v>96</v>
      </c>
      <c r="N19" s="68" t="s">
        <v>86</v>
      </c>
    </row>
    <row r="20" spans="1:14" ht="20.100000000000001" customHeight="1" x14ac:dyDescent="0.25">
      <c r="A20" s="43">
        <v>43936</v>
      </c>
      <c r="B20" s="35" t="s">
        <v>38</v>
      </c>
      <c r="C20" s="45">
        <v>138.85</v>
      </c>
      <c r="D20" s="46">
        <v>0</v>
      </c>
      <c r="E20" s="45"/>
      <c r="F20" s="59">
        <v>138.85</v>
      </c>
      <c r="G20" s="38">
        <v>611</v>
      </c>
      <c r="H20" s="38">
        <v>4200</v>
      </c>
      <c r="I20" s="38">
        <v>61106</v>
      </c>
      <c r="J20" s="67"/>
      <c r="K20" s="67" t="s">
        <v>83</v>
      </c>
      <c r="L20" s="68" t="s">
        <v>84</v>
      </c>
      <c r="M20" s="68" t="s">
        <v>85</v>
      </c>
      <c r="N20" s="68" t="s">
        <v>86</v>
      </c>
    </row>
    <row r="21" spans="1:14" ht="20.100000000000001" customHeight="1" x14ac:dyDescent="0.25">
      <c r="A21" s="43">
        <v>43937</v>
      </c>
      <c r="B21" s="35" t="s">
        <v>38</v>
      </c>
      <c r="C21" s="45">
        <v>250</v>
      </c>
      <c r="D21" s="46">
        <v>0</v>
      </c>
      <c r="E21" s="45"/>
      <c r="F21" s="59">
        <v>250</v>
      </c>
      <c r="G21" s="38">
        <v>611</v>
      </c>
      <c r="H21" s="38">
        <v>4200</v>
      </c>
      <c r="I21" s="38">
        <v>61106</v>
      </c>
      <c r="J21" s="67"/>
      <c r="K21" s="67" t="s">
        <v>83</v>
      </c>
      <c r="L21" s="68" t="s">
        <v>88</v>
      </c>
      <c r="M21" s="68" t="s">
        <v>89</v>
      </c>
      <c r="N21" s="68" t="s">
        <v>86</v>
      </c>
    </row>
    <row r="22" spans="1:14" ht="20.100000000000001" customHeight="1" x14ac:dyDescent="0.25">
      <c r="A22" s="43">
        <v>43937</v>
      </c>
      <c r="B22" s="35" t="s">
        <v>38</v>
      </c>
      <c r="C22" s="45">
        <v>60.43</v>
      </c>
      <c r="D22" s="46">
        <v>0</v>
      </c>
      <c r="E22" s="45"/>
      <c r="F22" s="59">
        <v>60.43</v>
      </c>
      <c r="G22" s="38">
        <v>595</v>
      </c>
      <c r="H22" s="38">
        <v>4200</v>
      </c>
      <c r="I22" s="38">
        <v>59510</v>
      </c>
      <c r="J22" s="67"/>
      <c r="K22" s="67" t="s">
        <v>83</v>
      </c>
      <c r="L22" s="68" t="s">
        <v>84</v>
      </c>
      <c r="M22" s="68" t="s">
        <v>85</v>
      </c>
      <c r="N22" s="68" t="s">
        <v>87</v>
      </c>
    </row>
    <row r="23" spans="1:14" ht="20.100000000000001" customHeight="1" x14ac:dyDescent="0.25">
      <c r="A23" s="43">
        <v>43937</v>
      </c>
      <c r="B23" s="35" t="s">
        <v>38</v>
      </c>
      <c r="C23" s="45">
        <v>500</v>
      </c>
      <c r="D23" s="46">
        <v>0</v>
      </c>
      <c r="E23" s="45"/>
      <c r="F23" s="59">
        <v>500</v>
      </c>
      <c r="G23" s="38">
        <v>611</v>
      </c>
      <c r="H23" s="38">
        <v>4200</v>
      </c>
      <c r="I23" s="38">
        <v>61106</v>
      </c>
      <c r="J23" s="67"/>
      <c r="K23" s="67" t="s">
        <v>83</v>
      </c>
      <c r="L23" s="68" t="s">
        <v>90</v>
      </c>
      <c r="M23" s="68" t="s">
        <v>91</v>
      </c>
      <c r="N23" s="68" t="s">
        <v>86</v>
      </c>
    </row>
    <row r="24" spans="1:14" ht="20.100000000000001" customHeight="1" x14ac:dyDescent="0.25">
      <c r="A24" s="43">
        <v>43939</v>
      </c>
      <c r="B24" s="35" t="s">
        <v>38</v>
      </c>
      <c r="C24" s="45">
        <v>150.91</v>
      </c>
      <c r="D24" s="46">
        <v>0</v>
      </c>
      <c r="E24" s="45"/>
      <c r="F24" s="59">
        <v>150.91</v>
      </c>
      <c r="G24" s="38">
        <v>611</v>
      </c>
      <c r="H24" s="38">
        <v>4200</v>
      </c>
      <c r="I24" s="38">
        <v>61106</v>
      </c>
      <c r="J24" s="67"/>
      <c r="K24" s="67" t="s">
        <v>83</v>
      </c>
      <c r="L24" s="68" t="s">
        <v>84</v>
      </c>
      <c r="M24" s="68" t="s">
        <v>85</v>
      </c>
      <c r="N24" s="68" t="s">
        <v>86</v>
      </c>
    </row>
    <row r="25" spans="1:14" ht="20.100000000000001" customHeight="1" x14ac:dyDescent="0.25">
      <c r="A25" s="43">
        <v>43940</v>
      </c>
      <c r="B25" s="35" t="s">
        <v>38</v>
      </c>
      <c r="C25" s="45">
        <v>500</v>
      </c>
      <c r="D25" s="46">
        <v>0</v>
      </c>
      <c r="E25" s="45"/>
      <c r="F25" s="59">
        <v>500</v>
      </c>
      <c r="G25" s="38">
        <v>595</v>
      </c>
      <c r="H25" s="38">
        <v>4200</v>
      </c>
      <c r="I25" s="38">
        <v>59510</v>
      </c>
      <c r="J25" s="67"/>
      <c r="K25" s="67" t="s">
        <v>83</v>
      </c>
      <c r="L25" s="68" t="s">
        <v>90</v>
      </c>
      <c r="M25" s="68" t="s">
        <v>91</v>
      </c>
      <c r="N25" s="68" t="s">
        <v>87</v>
      </c>
    </row>
    <row r="26" spans="1:14" ht="20.100000000000001" customHeight="1" x14ac:dyDescent="0.25">
      <c r="A26" s="43">
        <v>43940</v>
      </c>
      <c r="B26" s="35" t="s">
        <v>38</v>
      </c>
      <c r="C26" s="45">
        <v>250</v>
      </c>
      <c r="D26" s="46">
        <v>0</v>
      </c>
      <c r="E26" s="45"/>
      <c r="F26" s="59">
        <v>250</v>
      </c>
      <c r="G26" s="38">
        <v>611</v>
      </c>
      <c r="H26" s="38">
        <v>4200</v>
      </c>
      <c r="I26" s="38">
        <v>61106</v>
      </c>
      <c r="J26" s="67"/>
      <c r="K26" s="67" t="s">
        <v>83</v>
      </c>
      <c r="L26" s="68" t="s">
        <v>88</v>
      </c>
      <c r="M26" s="68" t="s">
        <v>89</v>
      </c>
      <c r="N26" s="68" t="s">
        <v>86</v>
      </c>
    </row>
    <row r="27" spans="1:14" ht="20.100000000000001" customHeight="1" x14ac:dyDescent="0.25">
      <c r="A27" s="43">
        <v>43941</v>
      </c>
      <c r="B27" s="35" t="s">
        <v>38</v>
      </c>
      <c r="C27" s="45">
        <v>135.86000000000001</v>
      </c>
      <c r="D27" s="46">
        <v>0</v>
      </c>
      <c r="E27" s="45"/>
      <c r="F27" s="59">
        <v>135.86000000000001</v>
      </c>
      <c r="G27" s="38">
        <v>595</v>
      </c>
      <c r="H27" s="38">
        <v>4200</v>
      </c>
      <c r="I27" s="38">
        <v>59510</v>
      </c>
      <c r="J27" s="67"/>
      <c r="K27" s="67" t="s">
        <v>83</v>
      </c>
      <c r="L27" s="68" t="s">
        <v>84</v>
      </c>
      <c r="M27" s="68" t="s">
        <v>85</v>
      </c>
      <c r="N27" s="68" t="s">
        <v>87</v>
      </c>
    </row>
    <row r="28" spans="1:14" ht="20.100000000000001" customHeight="1" x14ac:dyDescent="0.25">
      <c r="A28" s="43">
        <v>43940</v>
      </c>
      <c r="B28" s="35" t="s">
        <v>38</v>
      </c>
      <c r="C28" s="45">
        <v>500</v>
      </c>
      <c r="D28" s="46">
        <v>0</v>
      </c>
      <c r="E28" s="45"/>
      <c r="F28" s="59">
        <v>500</v>
      </c>
      <c r="G28" s="38">
        <v>611</v>
      </c>
      <c r="H28" s="38">
        <v>4200</v>
      </c>
      <c r="I28" s="38">
        <v>61106</v>
      </c>
      <c r="J28" s="67"/>
      <c r="K28" s="67" t="s">
        <v>83</v>
      </c>
      <c r="L28" s="68" t="s">
        <v>90</v>
      </c>
      <c r="M28" s="68" t="s">
        <v>91</v>
      </c>
      <c r="N28" s="68" t="s">
        <v>86</v>
      </c>
    </row>
    <row r="29" spans="1:14" ht="20.100000000000001" customHeight="1" x14ac:dyDescent="0.25">
      <c r="A29" s="43">
        <v>43943</v>
      </c>
      <c r="B29" s="35" t="s">
        <v>38</v>
      </c>
      <c r="C29" s="45">
        <v>127.32</v>
      </c>
      <c r="D29" s="46">
        <v>0</v>
      </c>
      <c r="E29" s="45"/>
      <c r="F29" s="59">
        <v>127.32</v>
      </c>
      <c r="G29" s="38">
        <v>611</v>
      </c>
      <c r="H29" s="38">
        <v>4200</v>
      </c>
      <c r="I29" s="38">
        <v>61106</v>
      </c>
      <c r="J29" s="67"/>
      <c r="K29" s="67" t="s">
        <v>83</v>
      </c>
      <c r="L29" s="68" t="s">
        <v>84</v>
      </c>
      <c r="M29" s="68" t="s">
        <v>85</v>
      </c>
      <c r="N29" s="68" t="s">
        <v>86</v>
      </c>
    </row>
    <row r="30" spans="1:14" ht="20.100000000000001" customHeight="1" x14ac:dyDescent="0.25">
      <c r="A30" s="43">
        <v>43942</v>
      </c>
      <c r="B30" s="35" t="s">
        <v>38</v>
      </c>
      <c r="C30" s="45">
        <v>500</v>
      </c>
      <c r="D30" s="46">
        <v>0</v>
      </c>
      <c r="E30" s="45"/>
      <c r="F30" s="59">
        <v>500</v>
      </c>
      <c r="G30" s="38">
        <v>611</v>
      </c>
      <c r="H30" s="38">
        <v>4200</v>
      </c>
      <c r="I30" s="38">
        <v>61106</v>
      </c>
      <c r="J30" s="67"/>
      <c r="K30" s="67" t="s">
        <v>83</v>
      </c>
      <c r="L30" s="68" t="s">
        <v>90</v>
      </c>
      <c r="M30" s="68" t="s">
        <v>91</v>
      </c>
      <c r="N30" s="68" t="s">
        <v>86</v>
      </c>
    </row>
    <row r="31" spans="1:14" ht="20.100000000000001" customHeight="1" x14ac:dyDescent="0.25">
      <c r="A31" s="43">
        <v>43944</v>
      </c>
      <c r="B31" s="35" t="s">
        <v>38</v>
      </c>
      <c r="C31" s="45">
        <v>250</v>
      </c>
      <c r="D31" s="46">
        <v>0</v>
      </c>
      <c r="E31" s="45"/>
      <c r="F31" s="59">
        <v>250</v>
      </c>
      <c r="G31" s="38">
        <v>595</v>
      </c>
      <c r="H31" s="38">
        <v>4200</v>
      </c>
      <c r="I31" s="38">
        <v>59510</v>
      </c>
      <c r="J31" s="67"/>
      <c r="K31" s="67" t="s">
        <v>83</v>
      </c>
      <c r="L31" s="68" t="s">
        <v>88</v>
      </c>
      <c r="M31" s="68" t="s">
        <v>89</v>
      </c>
      <c r="N31" s="68" t="s">
        <v>87</v>
      </c>
    </row>
    <row r="32" spans="1:14" ht="20.100000000000001" customHeight="1" x14ac:dyDescent="0.25">
      <c r="A32" s="43">
        <v>43944</v>
      </c>
      <c r="B32" s="35" t="s">
        <v>38</v>
      </c>
      <c r="C32" s="45">
        <v>188.94</v>
      </c>
      <c r="D32" s="46">
        <v>0</v>
      </c>
      <c r="E32" s="45"/>
      <c r="F32" s="59">
        <v>188.94</v>
      </c>
      <c r="G32" s="38">
        <v>611</v>
      </c>
      <c r="H32" s="38">
        <v>4200</v>
      </c>
      <c r="I32" s="38">
        <v>61106</v>
      </c>
      <c r="J32" s="67"/>
      <c r="K32" s="67" t="s">
        <v>83</v>
      </c>
      <c r="L32" s="68" t="s">
        <v>88</v>
      </c>
      <c r="M32" s="68" t="s">
        <v>89</v>
      </c>
      <c r="N32" s="68" t="s">
        <v>86</v>
      </c>
    </row>
    <row r="33" spans="1:14" ht="20.100000000000001" customHeight="1" x14ac:dyDescent="0.25">
      <c r="A33" s="43">
        <v>43948</v>
      </c>
      <c r="B33" s="35" t="s">
        <v>38</v>
      </c>
      <c r="C33" s="45">
        <v>122.49</v>
      </c>
      <c r="D33" s="46">
        <v>0</v>
      </c>
      <c r="E33" s="45"/>
      <c r="F33" s="59">
        <v>122.49</v>
      </c>
      <c r="G33" s="38">
        <v>595</v>
      </c>
      <c r="H33" s="38">
        <v>4200</v>
      </c>
      <c r="I33" s="38">
        <v>59510</v>
      </c>
      <c r="J33" s="67"/>
      <c r="K33" s="67" t="s">
        <v>83</v>
      </c>
      <c r="L33" s="68" t="s">
        <v>84</v>
      </c>
      <c r="M33" s="68" t="s">
        <v>85</v>
      </c>
      <c r="N33" s="68" t="s">
        <v>87</v>
      </c>
    </row>
    <row r="34" spans="1:14" ht="20.100000000000001" customHeight="1" x14ac:dyDescent="0.25">
      <c r="A34" s="43">
        <v>43948</v>
      </c>
      <c r="B34" s="35" t="s">
        <v>38</v>
      </c>
      <c r="C34" s="45">
        <v>500</v>
      </c>
      <c r="D34" s="46">
        <v>0</v>
      </c>
      <c r="E34" s="45"/>
      <c r="F34" s="59">
        <v>500</v>
      </c>
      <c r="G34" s="38">
        <v>611</v>
      </c>
      <c r="H34" s="38">
        <v>4200</v>
      </c>
      <c r="I34" s="38">
        <v>61106</v>
      </c>
      <c r="J34" s="67"/>
      <c r="K34" s="67" t="s">
        <v>83</v>
      </c>
      <c r="L34" s="68" t="s">
        <v>90</v>
      </c>
      <c r="M34" s="68" t="s">
        <v>91</v>
      </c>
      <c r="N34" s="68" t="s">
        <v>86</v>
      </c>
    </row>
    <row r="35" spans="1:14" ht="20.100000000000001" customHeight="1" x14ac:dyDescent="0.25">
      <c r="A35" s="43">
        <v>43950</v>
      </c>
      <c r="B35" s="35" t="s">
        <v>38</v>
      </c>
      <c r="C35" s="45">
        <v>115.62</v>
      </c>
      <c r="D35" s="46">
        <v>0</v>
      </c>
      <c r="E35" s="45"/>
      <c r="F35" s="59">
        <v>115.62</v>
      </c>
      <c r="G35" s="38">
        <v>611</v>
      </c>
      <c r="H35" s="38">
        <v>4200</v>
      </c>
      <c r="I35" s="38">
        <v>61106</v>
      </c>
      <c r="J35" s="67"/>
      <c r="K35" s="67" t="s">
        <v>83</v>
      </c>
      <c r="L35" s="68" t="s">
        <v>84</v>
      </c>
      <c r="M35" s="68" t="s">
        <v>85</v>
      </c>
      <c r="N35" s="68" t="s">
        <v>86</v>
      </c>
    </row>
    <row r="36" spans="1:14" ht="20.100000000000001" customHeight="1" x14ac:dyDescent="0.25">
      <c r="A36" s="43">
        <v>43951</v>
      </c>
      <c r="B36" s="35" t="s">
        <v>38</v>
      </c>
      <c r="C36" s="45">
        <v>250</v>
      </c>
      <c r="D36" s="46">
        <v>0</v>
      </c>
      <c r="E36" s="45"/>
      <c r="F36" s="59">
        <v>250</v>
      </c>
      <c r="G36" s="38">
        <v>595</v>
      </c>
      <c r="H36" s="38">
        <v>4200</v>
      </c>
      <c r="I36" s="38">
        <v>59510</v>
      </c>
      <c r="J36" s="67"/>
      <c r="K36" s="67" t="s">
        <v>83</v>
      </c>
      <c r="L36" s="68" t="s">
        <v>88</v>
      </c>
      <c r="M36" s="68" t="s">
        <v>89</v>
      </c>
      <c r="N36" s="68" t="s">
        <v>87</v>
      </c>
    </row>
    <row r="37" spans="1:14" ht="20.100000000000001" customHeight="1" x14ac:dyDescent="0.25">
      <c r="A37" s="43">
        <v>43952</v>
      </c>
      <c r="B37" s="35" t="s">
        <v>38</v>
      </c>
      <c r="C37" s="45">
        <v>8.14</v>
      </c>
      <c r="D37" s="46">
        <v>0</v>
      </c>
      <c r="E37" s="45"/>
      <c r="F37" s="59">
        <v>8.14</v>
      </c>
      <c r="G37" s="38">
        <v>595</v>
      </c>
      <c r="H37" s="38">
        <v>4200</v>
      </c>
      <c r="I37" s="38">
        <v>59510</v>
      </c>
      <c r="J37" s="67"/>
      <c r="K37" s="67" t="s">
        <v>83</v>
      </c>
      <c r="L37" s="68" t="s">
        <v>88</v>
      </c>
      <c r="M37" s="68" t="s">
        <v>89</v>
      </c>
      <c r="N37" s="68" t="s">
        <v>87</v>
      </c>
    </row>
    <row r="38" spans="1:14" ht="20.100000000000001" customHeight="1" x14ac:dyDescent="0.25">
      <c r="A38" s="43">
        <v>43952</v>
      </c>
      <c r="B38" s="35" t="s">
        <v>38</v>
      </c>
      <c r="C38" s="45">
        <v>226.74</v>
      </c>
      <c r="D38" s="46">
        <v>0</v>
      </c>
      <c r="E38" s="45"/>
      <c r="F38" s="59">
        <v>226.74</v>
      </c>
      <c r="G38" s="38">
        <v>611</v>
      </c>
      <c r="H38" s="38">
        <v>4200</v>
      </c>
      <c r="I38" s="38">
        <v>61106</v>
      </c>
      <c r="J38" s="67"/>
      <c r="K38" s="67" t="s">
        <v>83</v>
      </c>
      <c r="L38" s="68" t="s">
        <v>95</v>
      </c>
      <c r="M38" s="68" t="s">
        <v>96</v>
      </c>
      <c r="N38" s="68" t="s">
        <v>86</v>
      </c>
    </row>
    <row r="39" spans="1:14" ht="20.100000000000001" customHeight="1" x14ac:dyDescent="0.25">
      <c r="A39" s="43">
        <v>43953</v>
      </c>
      <c r="B39" s="35" t="s">
        <v>38</v>
      </c>
      <c r="C39" s="45">
        <v>30</v>
      </c>
      <c r="D39" s="46">
        <v>0</v>
      </c>
      <c r="E39" s="45"/>
      <c r="F39" s="59">
        <v>30</v>
      </c>
      <c r="G39" s="38">
        <v>611</v>
      </c>
      <c r="H39" s="38">
        <v>4200</v>
      </c>
      <c r="I39" s="38">
        <v>61106</v>
      </c>
      <c r="J39" s="67"/>
      <c r="K39" s="67" t="s">
        <v>83</v>
      </c>
      <c r="L39" s="68" t="s">
        <v>84</v>
      </c>
      <c r="M39" s="68" t="s">
        <v>85</v>
      </c>
      <c r="N39" s="68" t="s">
        <v>86</v>
      </c>
    </row>
    <row r="40" spans="1:14" ht="20.100000000000001" customHeight="1" x14ac:dyDescent="0.25">
      <c r="A40" s="43">
        <v>43955</v>
      </c>
      <c r="B40" s="35" t="s">
        <v>38</v>
      </c>
      <c r="C40" s="45">
        <v>20</v>
      </c>
      <c r="D40" s="46">
        <v>0</v>
      </c>
      <c r="E40" s="45"/>
      <c r="F40" s="59">
        <v>20</v>
      </c>
      <c r="G40" s="38">
        <v>595</v>
      </c>
      <c r="H40" s="38">
        <v>4200</v>
      </c>
      <c r="I40" s="38">
        <v>59510</v>
      </c>
      <c r="J40" s="67"/>
      <c r="K40" s="67" t="s">
        <v>83</v>
      </c>
      <c r="L40" s="68" t="s">
        <v>84</v>
      </c>
      <c r="M40" s="68" t="s">
        <v>85</v>
      </c>
      <c r="N40" s="68" t="s">
        <v>87</v>
      </c>
    </row>
    <row r="41" spans="1:14" ht="20.100000000000001" customHeight="1" x14ac:dyDescent="0.25">
      <c r="A41" s="43">
        <v>43960</v>
      </c>
      <c r="B41" s="35" t="s">
        <v>38</v>
      </c>
      <c r="C41" s="45">
        <v>110</v>
      </c>
      <c r="D41" s="46">
        <v>0</v>
      </c>
      <c r="E41" s="45"/>
      <c r="F41" s="59">
        <v>110</v>
      </c>
      <c r="G41" s="38">
        <v>611</v>
      </c>
      <c r="H41" s="38">
        <v>4200</v>
      </c>
      <c r="I41" s="38">
        <v>61106</v>
      </c>
      <c r="J41" s="67"/>
      <c r="K41" s="67" t="s">
        <v>83</v>
      </c>
      <c r="L41" s="68" t="s">
        <v>84</v>
      </c>
      <c r="M41" s="68" t="s">
        <v>85</v>
      </c>
      <c r="N41" s="68" t="s">
        <v>86</v>
      </c>
    </row>
    <row r="42" spans="1:14" ht="20.100000000000001" customHeight="1" thickBot="1" x14ac:dyDescent="0.25">
      <c r="A42" s="162" t="s">
        <v>42</v>
      </c>
      <c r="B42" s="163"/>
      <c r="C42" s="47">
        <f>SUM(C12:C41)</f>
        <v>6887.619999999999</v>
      </c>
      <c r="D42" s="47">
        <f>SUM(D12:D41)</f>
        <v>29</v>
      </c>
      <c r="E42" s="47"/>
      <c r="F42" s="47">
        <f>SUM(F12:F41)</f>
        <v>6858.619999999999</v>
      </c>
      <c r="G42" s="50"/>
      <c r="H42" s="50"/>
      <c r="I42" s="50"/>
      <c r="J42" s="65"/>
      <c r="K42" s="65"/>
      <c r="L42" s="53"/>
      <c r="M42" s="54"/>
      <c r="N42" s="55"/>
    </row>
    <row r="44" spans="1:14" x14ac:dyDescent="0.2">
      <c r="B44" s="153" t="s">
        <v>43</v>
      </c>
      <c r="C44" s="154"/>
    </row>
    <row r="45" spans="1:14" x14ac:dyDescent="0.2">
      <c r="B45" s="56" t="s">
        <v>44</v>
      </c>
      <c r="C45" s="57" t="s">
        <v>45</v>
      </c>
    </row>
    <row r="46" spans="1:14" x14ac:dyDescent="0.2">
      <c r="B46" s="56" t="s">
        <v>38</v>
      </c>
      <c r="C46" s="57" t="s">
        <v>46</v>
      </c>
    </row>
    <row r="47" spans="1:14" x14ac:dyDescent="0.2">
      <c r="B47" s="56" t="s">
        <v>47</v>
      </c>
      <c r="C47" s="57" t="s">
        <v>48</v>
      </c>
    </row>
    <row r="48" spans="1:14" x14ac:dyDescent="0.2">
      <c r="B48" s="30" t="s">
        <v>49</v>
      </c>
      <c r="C48" s="58" t="s">
        <v>50</v>
      </c>
    </row>
  </sheetData>
  <mergeCells count="6">
    <mergeCell ref="B44:C44"/>
    <mergeCell ref="B1:E1"/>
    <mergeCell ref="B3:E3"/>
    <mergeCell ref="G8:J8"/>
    <mergeCell ref="G9:J9"/>
    <mergeCell ref="A42:B42"/>
  </mergeCells>
  <conditionalFormatting sqref="B1:E1 B3:E3 C12 C23 C21">
    <cfRule type="expression" dxfId="137" priority="172" stopIfTrue="1">
      <formula>ISBLANK(B1)</formula>
    </cfRule>
  </conditionalFormatting>
  <conditionalFormatting sqref="B12 B15:B16 B23 B20:B21 B25:B26 B28 B31:B32">
    <cfRule type="expression" dxfId="136" priority="169" stopIfTrue="1">
      <formula>AND(NOT(ISBLANK(C12)),ISBLANK(B12))</formula>
    </cfRule>
  </conditionalFormatting>
  <conditionalFormatting sqref="A12 A15:A16 A23 A20:A21 A25:A26 A28 A31:A32">
    <cfRule type="expression" dxfId="135" priority="170" stopIfTrue="1">
      <formula>AND(NOT(ISBLANK(C12)),ISBLANK(A12))</formula>
    </cfRule>
  </conditionalFormatting>
  <conditionalFormatting sqref="E12 E15:E16 E23 E20:E21 E25:E26 E28 E31:E32">
    <cfRule type="expression" dxfId="134" priority="171" stopIfTrue="1">
      <formula>AND(NOT(ISBLANK(C12)),ISBLANK(E12),B12="S")</formula>
    </cfRule>
  </conditionalFormatting>
  <conditionalFormatting sqref="L12:N12 L15:N17 L20:N21 L25:N29 L31:N33">
    <cfRule type="expression" dxfId="133" priority="168" stopIfTrue="1">
      <formula>AND(NOT(ISBLANK($C12)),ISBLANK(L12))</formula>
    </cfRule>
  </conditionalFormatting>
  <conditionalFormatting sqref="J12 K17 J15:J17 J23 J20:J21 J25:K25 J26:J27 J29 J28:K28 J31:J33">
    <cfRule type="expression" priority="166" stopIfTrue="1">
      <formula>AND(SUM($P12:$T12)&gt;0,NOT(ISBLANK(J12)))</formula>
    </cfRule>
    <cfRule type="expression" dxfId="132" priority="167" stopIfTrue="1">
      <formula>SUM($P12:$T12)&gt;0</formula>
    </cfRule>
  </conditionalFormatting>
  <conditionalFormatting sqref="K15:K16 K20:K21 K26:K27 K29 K31:K33">
    <cfRule type="expression" priority="164" stopIfTrue="1">
      <formula>AND(SUM($P15:$T15)&gt;0,NOT(ISBLANK(K15)))</formula>
    </cfRule>
    <cfRule type="expression" dxfId="131" priority="165" stopIfTrue="1">
      <formula>SUM($P15:$T15)&gt;0</formula>
    </cfRule>
  </conditionalFormatting>
  <conditionalFormatting sqref="K12">
    <cfRule type="expression" priority="162" stopIfTrue="1">
      <formula>AND(SUM($P12:$T12)&gt;0,NOT(ISBLANK(K12)))</formula>
    </cfRule>
    <cfRule type="expression" dxfId="130" priority="163" stopIfTrue="1">
      <formula>SUM($P12:$T12)&gt;0</formula>
    </cfRule>
  </conditionalFormatting>
  <conditionalFormatting sqref="C26:C27">
    <cfRule type="expression" dxfId="129" priority="161" stopIfTrue="1">
      <formula>ISBLANK(C26)</formula>
    </cfRule>
  </conditionalFormatting>
  <conditionalFormatting sqref="K37">
    <cfRule type="expression" priority="143" stopIfTrue="1">
      <formula>AND(SUM($P37:$T37)&gt;0,NOT(ISBLANK(K37)))</formula>
    </cfRule>
    <cfRule type="expression" dxfId="128" priority="144" stopIfTrue="1">
      <formula>SUM($P37:$T37)&gt;0</formula>
    </cfRule>
  </conditionalFormatting>
  <conditionalFormatting sqref="C31:C33 C36">
    <cfRule type="expression" dxfId="127" priority="160" stopIfTrue="1">
      <formula>ISBLANK(C31)</formula>
    </cfRule>
  </conditionalFormatting>
  <conditionalFormatting sqref="B36">
    <cfRule type="expression" dxfId="126" priority="157" stopIfTrue="1">
      <formula>AND(NOT(ISBLANK(C36)),ISBLANK(B36))</formula>
    </cfRule>
  </conditionalFormatting>
  <conditionalFormatting sqref="A36">
    <cfRule type="expression" dxfId="125" priority="158" stopIfTrue="1">
      <formula>AND(NOT(ISBLANK(C36)),ISBLANK(A36))</formula>
    </cfRule>
  </conditionalFormatting>
  <conditionalFormatting sqref="E36">
    <cfRule type="expression" dxfId="124" priority="159" stopIfTrue="1">
      <formula>AND(NOT(ISBLANK(C36)),ISBLANK(E36),B36="S")</formula>
    </cfRule>
  </conditionalFormatting>
  <conditionalFormatting sqref="L36:M36">
    <cfRule type="expression" dxfId="123" priority="156" stopIfTrue="1">
      <formula>AND(NOT(ISBLANK($C36)),ISBLANK(L36))</formula>
    </cfRule>
  </conditionalFormatting>
  <conditionalFormatting sqref="J36">
    <cfRule type="expression" priority="154" stopIfTrue="1">
      <formula>AND(SUM($P36:$T36)&gt;0,NOT(ISBLANK(J36)))</formula>
    </cfRule>
    <cfRule type="expression" dxfId="122" priority="155" stopIfTrue="1">
      <formula>SUM($P36:$T36)&gt;0</formula>
    </cfRule>
  </conditionalFormatting>
  <conditionalFormatting sqref="K36">
    <cfRule type="expression" priority="152" stopIfTrue="1">
      <formula>AND(SUM($P36:$T36)&gt;0,NOT(ISBLANK(K36)))</formula>
    </cfRule>
    <cfRule type="expression" dxfId="121" priority="153" stopIfTrue="1">
      <formula>SUM($P36:$T36)&gt;0</formula>
    </cfRule>
  </conditionalFormatting>
  <conditionalFormatting sqref="C37">
    <cfRule type="expression" dxfId="120" priority="151" stopIfTrue="1">
      <formula>ISBLANK(C37)</formula>
    </cfRule>
  </conditionalFormatting>
  <conditionalFormatting sqref="B37">
    <cfRule type="expression" dxfId="119" priority="148" stopIfTrue="1">
      <formula>AND(NOT(ISBLANK(C37)),ISBLANK(B37))</formula>
    </cfRule>
  </conditionalFormatting>
  <conditionalFormatting sqref="A37">
    <cfRule type="expression" dxfId="118" priority="149" stopIfTrue="1">
      <formula>AND(NOT(ISBLANK(C37)),ISBLANK(A37))</formula>
    </cfRule>
  </conditionalFormatting>
  <conditionalFormatting sqref="E37">
    <cfRule type="expression" dxfId="117" priority="150" stopIfTrue="1">
      <formula>AND(NOT(ISBLANK(C37)),ISBLANK(E37),B37="S")</formula>
    </cfRule>
  </conditionalFormatting>
  <conditionalFormatting sqref="L37:M37">
    <cfRule type="expression" dxfId="116" priority="147" stopIfTrue="1">
      <formula>AND(NOT(ISBLANK($C37)),ISBLANK(L37))</formula>
    </cfRule>
  </conditionalFormatting>
  <conditionalFormatting sqref="J37">
    <cfRule type="expression" priority="145" stopIfTrue="1">
      <formula>AND(SUM($P37:$T37)&gt;0,NOT(ISBLANK(J37)))</formula>
    </cfRule>
    <cfRule type="expression" dxfId="115" priority="146" stopIfTrue="1">
      <formula>SUM($P37:$T37)&gt;0</formula>
    </cfRule>
  </conditionalFormatting>
  <conditionalFormatting sqref="N37">
    <cfRule type="expression" dxfId="114" priority="141" stopIfTrue="1">
      <formula>AND(NOT(ISBLANK($C37)),ISBLANK(N37))</formula>
    </cfRule>
  </conditionalFormatting>
  <conditionalFormatting sqref="N36">
    <cfRule type="expression" dxfId="113" priority="142" stopIfTrue="1">
      <formula>AND(NOT(ISBLANK($C36)),ISBLANK(N36))</formula>
    </cfRule>
  </conditionalFormatting>
  <conditionalFormatting sqref="N13">
    <cfRule type="expression" dxfId="112" priority="122" stopIfTrue="1">
      <formula>AND(NOT(ISBLANK($C13)),ISBLANK(N13))</formula>
    </cfRule>
  </conditionalFormatting>
  <conditionalFormatting sqref="C14 C19">
    <cfRule type="expression" dxfId="111" priority="140" stopIfTrue="1">
      <formula>ISBLANK(C14)</formula>
    </cfRule>
  </conditionalFormatting>
  <conditionalFormatting sqref="B14 B19">
    <cfRule type="expression" dxfId="110" priority="137" stopIfTrue="1">
      <formula>AND(NOT(ISBLANK(C14)),ISBLANK(B14))</formula>
    </cfRule>
  </conditionalFormatting>
  <conditionalFormatting sqref="A14 A19">
    <cfRule type="expression" dxfId="109" priority="138" stopIfTrue="1">
      <formula>AND(NOT(ISBLANK(C14)),ISBLANK(A14))</formula>
    </cfRule>
  </conditionalFormatting>
  <conditionalFormatting sqref="E14 E19">
    <cfRule type="expression" dxfId="108" priority="139" stopIfTrue="1">
      <formula>AND(NOT(ISBLANK(C14)),ISBLANK(E14),B14="S")</formula>
    </cfRule>
  </conditionalFormatting>
  <conditionalFormatting sqref="L14:N14">
    <cfRule type="expression" dxfId="107" priority="136" stopIfTrue="1">
      <formula>AND(NOT(ISBLANK($C14)),ISBLANK(L14))</formula>
    </cfRule>
  </conditionalFormatting>
  <conditionalFormatting sqref="J14">
    <cfRule type="expression" priority="134" stopIfTrue="1">
      <formula>AND(SUM($P14:$T14)&gt;0,NOT(ISBLANK(J14)))</formula>
    </cfRule>
    <cfRule type="expression" dxfId="106" priority="135" stopIfTrue="1">
      <formula>SUM($P14:$T14)&gt;0</formula>
    </cfRule>
  </conditionalFormatting>
  <conditionalFormatting sqref="K14">
    <cfRule type="expression" priority="132" stopIfTrue="1">
      <formula>AND(SUM($P14:$T14)&gt;0,NOT(ISBLANK(K14)))</formula>
    </cfRule>
    <cfRule type="expression" dxfId="105" priority="133" stopIfTrue="1">
      <formula>SUM($P14:$T14)&gt;0</formula>
    </cfRule>
  </conditionalFormatting>
  <conditionalFormatting sqref="K13">
    <cfRule type="expression" priority="123" stopIfTrue="1">
      <formula>AND(SUM($P13:$T13)&gt;0,NOT(ISBLANK(K13)))</formula>
    </cfRule>
    <cfRule type="expression" dxfId="104" priority="124" stopIfTrue="1">
      <formula>SUM($P13:$T13)&gt;0</formula>
    </cfRule>
  </conditionalFormatting>
  <conditionalFormatting sqref="C13">
    <cfRule type="expression" dxfId="103" priority="131" stopIfTrue="1">
      <formula>ISBLANK(C13)</formula>
    </cfRule>
  </conditionalFormatting>
  <conditionalFormatting sqref="B13">
    <cfRule type="expression" dxfId="102" priority="128" stopIfTrue="1">
      <formula>AND(NOT(ISBLANK(C13)),ISBLANK(B13))</formula>
    </cfRule>
  </conditionalFormatting>
  <conditionalFormatting sqref="A13">
    <cfRule type="expression" dxfId="101" priority="129" stopIfTrue="1">
      <formula>AND(NOT(ISBLANK(C13)),ISBLANK(A13))</formula>
    </cfRule>
  </conditionalFormatting>
  <conditionalFormatting sqref="E13">
    <cfRule type="expression" dxfId="100" priority="130" stopIfTrue="1">
      <formula>AND(NOT(ISBLANK(C13)),ISBLANK(E13),B13="S")</formula>
    </cfRule>
  </conditionalFormatting>
  <conditionalFormatting sqref="L13:M13">
    <cfRule type="expression" dxfId="99" priority="127" stopIfTrue="1">
      <formula>AND(NOT(ISBLANK($C13)),ISBLANK(L13))</formula>
    </cfRule>
  </conditionalFormatting>
  <conditionalFormatting sqref="J13">
    <cfRule type="expression" priority="125" stopIfTrue="1">
      <formula>AND(SUM($P13:$T13)&gt;0,NOT(ISBLANK(J13)))</formula>
    </cfRule>
    <cfRule type="expression" dxfId="98" priority="126" stopIfTrue="1">
      <formula>SUM($P13:$T13)&gt;0</formula>
    </cfRule>
  </conditionalFormatting>
  <conditionalFormatting sqref="N22">
    <cfRule type="expression" dxfId="97" priority="107" stopIfTrue="1">
      <formula>AND(NOT(ISBLANK($C22)),ISBLANK(N22))</formula>
    </cfRule>
  </conditionalFormatting>
  <conditionalFormatting sqref="C17">
    <cfRule type="expression" dxfId="96" priority="121" stopIfTrue="1">
      <formula>ISBLANK(C17)</formula>
    </cfRule>
  </conditionalFormatting>
  <conditionalFormatting sqref="B17">
    <cfRule type="expression" dxfId="95" priority="118" stopIfTrue="1">
      <formula>AND(NOT(ISBLANK(C17)),ISBLANK(B17))</formula>
    </cfRule>
  </conditionalFormatting>
  <conditionalFormatting sqref="A17">
    <cfRule type="expression" dxfId="94" priority="119" stopIfTrue="1">
      <formula>AND(NOT(ISBLANK(C17)),ISBLANK(A17))</formula>
    </cfRule>
  </conditionalFormatting>
  <conditionalFormatting sqref="E17">
    <cfRule type="expression" dxfId="93" priority="120" stopIfTrue="1">
      <formula>AND(NOT(ISBLANK(C17)),ISBLANK(E17),B17="S")</formula>
    </cfRule>
  </conditionalFormatting>
  <conditionalFormatting sqref="C20:C21">
    <cfRule type="expression" dxfId="92" priority="117" stopIfTrue="1">
      <formula>ISBLANK(C20)</formula>
    </cfRule>
  </conditionalFormatting>
  <conditionalFormatting sqref="K24">
    <cfRule type="expression" priority="98" stopIfTrue="1">
      <formula>AND(SUM($P24:$T24)&gt;0,NOT(ISBLANK(K24)))</formula>
    </cfRule>
    <cfRule type="expression" dxfId="91" priority="99" stopIfTrue="1">
      <formula>SUM($P24:$T24)&gt;0</formula>
    </cfRule>
  </conditionalFormatting>
  <conditionalFormatting sqref="K22">
    <cfRule type="expression" priority="108" stopIfTrue="1">
      <formula>AND(SUM($P22:$T22)&gt;0,NOT(ISBLANK(K22)))</formula>
    </cfRule>
    <cfRule type="expression" dxfId="90" priority="109" stopIfTrue="1">
      <formula>SUM($P22:$T22)&gt;0</formula>
    </cfRule>
  </conditionalFormatting>
  <conditionalFormatting sqref="C22">
    <cfRule type="expression" dxfId="89" priority="116" stopIfTrue="1">
      <formula>ISBLANK(C22)</formula>
    </cfRule>
  </conditionalFormatting>
  <conditionalFormatting sqref="B22">
    <cfRule type="expression" dxfId="88" priority="113" stopIfTrue="1">
      <formula>AND(NOT(ISBLANK(C22)),ISBLANK(B22))</formula>
    </cfRule>
  </conditionalFormatting>
  <conditionalFormatting sqref="A22">
    <cfRule type="expression" dxfId="87" priority="114" stopIfTrue="1">
      <formula>AND(NOT(ISBLANK(C22)),ISBLANK(A22))</formula>
    </cfRule>
  </conditionalFormatting>
  <conditionalFormatting sqref="E22">
    <cfRule type="expression" dxfId="86" priority="115" stopIfTrue="1">
      <formula>AND(NOT(ISBLANK(C22)),ISBLANK(E22),B22="S")</formula>
    </cfRule>
  </conditionalFormatting>
  <conditionalFormatting sqref="L22:M22">
    <cfRule type="expression" dxfId="85" priority="112" stopIfTrue="1">
      <formula>AND(NOT(ISBLANK($C22)),ISBLANK(L22))</formula>
    </cfRule>
  </conditionalFormatting>
  <conditionalFormatting sqref="J22">
    <cfRule type="expression" priority="110" stopIfTrue="1">
      <formula>AND(SUM($P22:$T22)&gt;0,NOT(ISBLANK(J22)))</formula>
    </cfRule>
    <cfRule type="expression" dxfId="84" priority="111" stopIfTrue="1">
      <formula>SUM($P22:$T22)&gt;0</formula>
    </cfRule>
  </conditionalFormatting>
  <conditionalFormatting sqref="C24">
    <cfRule type="expression" dxfId="83" priority="106" stopIfTrue="1">
      <formula>ISBLANK(C24)</formula>
    </cfRule>
  </conditionalFormatting>
  <conditionalFormatting sqref="B24">
    <cfRule type="expression" dxfId="82" priority="103" stopIfTrue="1">
      <formula>AND(NOT(ISBLANK(C24)),ISBLANK(B24))</formula>
    </cfRule>
  </conditionalFormatting>
  <conditionalFormatting sqref="A24">
    <cfRule type="expression" dxfId="81" priority="104" stopIfTrue="1">
      <formula>AND(NOT(ISBLANK(C24)),ISBLANK(A24))</formula>
    </cfRule>
  </conditionalFormatting>
  <conditionalFormatting sqref="E24">
    <cfRule type="expression" dxfId="80" priority="105" stopIfTrue="1">
      <formula>AND(NOT(ISBLANK(C24)),ISBLANK(E24),B24="S")</formula>
    </cfRule>
  </conditionalFormatting>
  <conditionalFormatting sqref="L24:N24">
    <cfRule type="expression" dxfId="79" priority="102" stopIfTrue="1">
      <formula>AND(NOT(ISBLANK($C24)),ISBLANK(L24))</formula>
    </cfRule>
  </conditionalFormatting>
  <conditionalFormatting sqref="J24">
    <cfRule type="expression" priority="100" stopIfTrue="1">
      <formula>AND(SUM($P24:$T24)&gt;0,NOT(ISBLANK(J24)))</formula>
    </cfRule>
    <cfRule type="expression" dxfId="78" priority="101" stopIfTrue="1">
      <formula>SUM($P24:$T24)&gt;0</formula>
    </cfRule>
  </conditionalFormatting>
  <conditionalFormatting sqref="C27">
    <cfRule type="expression" dxfId="77" priority="97" stopIfTrue="1">
      <formula>ISBLANK(C27)</formula>
    </cfRule>
  </conditionalFormatting>
  <conditionalFormatting sqref="B27">
    <cfRule type="expression" dxfId="76" priority="94" stopIfTrue="1">
      <formula>AND(NOT(ISBLANK(C27)),ISBLANK(B27))</formula>
    </cfRule>
  </conditionalFormatting>
  <conditionalFormatting sqref="A27">
    <cfRule type="expression" dxfId="75" priority="95" stopIfTrue="1">
      <formula>AND(NOT(ISBLANK(C27)),ISBLANK(A27))</formula>
    </cfRule>
  </conditionalFormatting>
  <conditionalFormatting sqref="E27">
    <cfRule type="expression" dxfId="74" priority="96" stopIfTrue="1">
      <formula>AND(NOT(ISBLANK(C27)),ISBLANK(E27),B27="S")</formula>
    </cfRule>
  </conditionalFormatting>
  <conditionalFormatting sqref="C29">
    <cfRule type="expression" dxfId="73" priority="93" stopIfTrue="1">
      <formula>ISBLANK(C29)</formula>
    </cfRule>
  </conditionalFormatting>
  <conditionalFormatting sqref="B29">
    <cfRule type="expression" dxfId="72" priority="90" stopIfTrue="1">
      <formula>AND(NOT(ISBLANK(C29)),ISBLANK(B29))</formula>
    </cfRule>
  </conditionalFormatting>
  <conditionalFormatting sqref="A29">
    <cfRule type="expression" dxfId="71" priority="91" stopIfTrue="1">
      <formula>AND(NOT(ISBLANK(C29)),ISBLANK(A29))</formula>
    </cfRule>
  </conditionalFormatting>
  <conditionalFormatting sqref="E29">
    <cfRule type="expression" dxfId="70" priority="92" stopIfTrue="1">
      <formula>AND(NOT(ISBLANK(C29)),ISBLANK(E29),B29="S")</formula>
    </cfRule>
  </conditionalFormatting>
  <conditionalFormatting sqref="K19">
    <cfRule type="expression" priority="44" stopIfTrue="1">
      <formula>AND(SUM($P19:$T19)&gt;0,NOT(ISBLANK(K19)))</formula>
    </cfRule>
    <cfRule type="expression" dxfId="69" priority="45" stopIfTrue="1">
      <formula>SUM($P19:$T19)&gt;0</formula>
    </cfRule>
  </conditionalFormatting>
  <conditionalFormatting sqref="K38">
    <cfRule type="expression" priority="35" stopIfTrue="1">
      <formula>AND(SUM($P38:$T38)&gt;0,NOT(ISBLANK(K38)))</formula>
    </cfRule>
    <cfRule type="expression" dxfId="68" priority="36" stopIfTrue="1">
      <formula>SUM($P38:$T38)&gt;0</formula>
    </cfRule>
  </conditionalFormatting>
  <conditionalFormatting sqref="C33">
    <cfRule type="expression" dxfId="67" priority="89" stopIfTrue="1">
      <formula>ISBLANK(C33)</formula>
    </cfRule>
  </conditionalFormatting>
  <conditionalFormatting sqref="B33">
    <cfRule type="expression" dxfId="66" priority="86" stopIfTrue="1">
      <formula>AND(NOT(ISBLANK(C33)),ISBLANK(B33))</formula>
    </cfRule>
  </conditionalFormatting>
  <conditionalFormatting sqref="A33">
    <cfRule type="expression" dxfId="65" priority="87" stopIfTrue="1">
      <formula>AND(NOT(ISBLANK(C33)),ISBLANK(A33))</formula>
    </cfRule>
  </conditionalFormatting>
  <conditionalFormatting sqref="E33">
    <cfRule type="expression" dxfId="64" priority="88" stopIfTrue="1">
      <formula>AND(NOT(ISBLANK(C33)),ISBLANK(E33),B33="S")</formula>
    </cfRule>
  </conditionalFormatting>
  <conditionalFormatting sqref="K35">
    <cfRule type="expression" priority="77" stopIfTrue="1">
      <formula>AND(SUM($P35:$T35)&gt;0,NOT(ISBLANK(K35)))</formula>
    </cfRule>
    <cfRule type="expression" dxfId="63" priority="78" stopIfTrue="1">
      <formula>SUM($P35:$T35)&gt;0</formula>
    </cfRule>
  </conditionalFormatting>
  <conditionalFormatting sqref="C35">
    <cfRule type="expression" dxfId="62" priority="85" stopIfTrue="1">
      <formula>ISBLANK(C35)</formula>
    </cfRule>
  </conditionalFormatting>
  <conditionalFormatting sqref="B35">
    <cfRule type="expression" dxfId="61" priority="82" stopIfTrue="1">
      <formula>AND(NOT(ISBLANK(C35)),ISBLANK(B35))</formula>
    </cfRule>
  </conditionalFormatting>
  <conditionalFormatting sqref="A35">
    <cfRule type="expression" dxfId="60" priority="83" stopIfTrue="1">
      <formula>AND(NOT(ISBLANK(C35)),ISBLANK(A35))</formula>
    </cfRule>
  </conditionalFormatting>
  <conditionalFormatting sqref="E35">
    <cfRule type="expression" dxfId="59" priority="84" stopIfTrue="1">
      <formula>AND(NOT(ISBLANK(C35)),ISBLANK(E35),B35="S")</formula>
    </cfRule>
  </conditionalFormatting>
  <conditionalFormatting sqref="L35:N35">
    <cfRule type="expression" dxfId="58" priority="81" stopIfTrue="1">
      <formula>AND(NOT(ISBLANK($C35)),ISBLANK(L35))</formula>
    </cfRule>
  </conditionalFormatting>
  <conditionalFormatting sqref="J35">
    <cfRule type="expression" priority="79" stopIfTrue="1">
      <formula>AND(SUM($P35:$T35)&gt;0,NOT(ISBLANK(J35)))</formula>
    </cfRule>
    <cfRule type="expression" dxfId="57" priority="80" stopIfTrue="1">
      <formula>SUM($P35:$T35)&gt;0</formula>
    </cfRule>
  </conditionalFormatting>
  <conditionalFormatting sqref="K39">
    <cfRule type="expression" priority="68" stopIfTrue="1">
      <formula>AND(SUM($P39:$T39)&gt;0,NOT(ISBLANK(K39)))</formula>
    </cfRule>
    <cfRule type="expression" dxfId="56" priority="69" stopIfTrue="1">
      <formula>SUM($P39:$T39)&gt;0</formula>
    </cfRule>
  </conditionalFormatting>
  <conditionalFormatting sqref="C39">
    <cfRule type="expression" dxfId="55" priority="76" stopIfTrue="1">
      <formula>ISBLANK(C39)</formula>
    </cfRule>
  </conditionalFormatting>
  <conditionalFormatting sqref="B39">
    <cfRule type="expression" dxfId="54" priority="73" stopIfTrue="1">
      <formula>AND(NOT(ISBLANK(C39)),ISBLANK(B39))</formula>
    </cfRule>
  </conditionalFormatting>
  <conditionalFormatting sqref="A39">
    <cfRule type="expression" dxfId="53" priority="74" stopIfTrue="1">
      <formula>AND(NOT(ISBLANK(C39)),ISBLANK(A39))</formula>
    </cfRule>
  </conditionalFormatting>
  <conditionalFormatting sqref="E39">
    <cfRule type="expression" dxfId="52" priority="75" stopIfTrue="1">
      <formula>AND(NOT(ISBLANK(C39)),ISBLANK(E39),B39="S")</formula>
    </cfRule>
  </conditionalFormatting>
  <conditionalFormatting sqref="L39:N39">
    <cfRule type="expression" dxfId="51" priority="72" stopIfTrue="1">
      <formula>AND(NOT(ISBLANK($C39)),ISBLANK(L39))</formula>
    </cfRule>
  </conditionalFormatting>
  <conditionalFormatting sqref="J39">
    <cfRule type="expression" priority="70" stopIfTrue="1">
      <formula>AND(SUM($P39:$T39)&gt;0,NOT(ISBLANK(J39)))</formula>
    </cfRule>
    <cfRule type="expression" dxfId="50" priority="71" stopIfTrue="1">
      <formula>SUM($P39:$T39)&gt;0</formula>
    </cfRule>
  </conditionalFormatting>
  <conditionalFormatting sqref="N40">
    <cfRule type="expression" dxfId="49" priority="58" stopIfTrue="1">
      <formula>AND(NOT(ISBLANK($C40)),ISBLANK(N40))</formula>
    </cfRule>
  </conditionalFormatting>
  <conditionalFormatting sqref="K40">
    <cfRule type="expression" priority="59" stopIfTrue="1">
      <formula>AND(SUM($P40:$T40)&gt;0,NOT(ISBLANK(K40)))</formula>
    </cfRule>
    <cfRule type="expression" dxfId="48" priority="60" stopIfTrue="1">
      <formula>SUM($P40:$T40)&gt;0</formula>
    </cfRule>
  </conditionalFormatting>
  <conditionalFormatting sqref="C40">
    <cfRule type="expression" dxfId="47" priority="67" stopIfTrue="1">
      <formula>ISBLANK(C40)</formula>
    </cfRule>
  </conditionalFormatting>
  <conditionalFormatting sqref="B40">
    <cfRule type="expression" dxfId="46" priority="64" stopIfTrue="1">
      <formula>AND(NOT(ISBLANK(C40)),ISBLANK(B40))</formula>
    </cfRule>
  </conditionalFormatting>
  <conditionalFormatting sqref="A40">
    <cfRule type="expression" dxfId="45" priority="65" stopIfTrue="1">
      <formula>AND(NOT(ISBLANK(C40)),ISBLANK(A40))</formula>
    </cfRule>
  </conditionalFormatting>
  <conditionalFormatting sqref="E40">
    <cfRule type="expression" dxfId="44" priority="66" stopIfTrue="1">
      <formula>AND(NOT(ISBLANK(C40)),ISBLANK(E40),B40="S")</formula>
    </cfRule>
  </conditionalFormatting>
  <conditionalFormatting sqref="L40:M40">
    <cfRule type="expression" dxfId="43" priority="63" stopIfTrue="1">
      <formula>AND(NOT(ISBLANK($C40)),ISBLANK(L40))</formula>
    </cfRule>
  </conditionalFormatting>
  <conditionalFormatting sqref="J40">
    <cfRule type="expression" priority="61" stopIfTrue="1">
      <formula>AND(SUM($P40:$T40)&gt;0,NOT(ISBLANK(J40)))</formula>
    </cfRule>
    <cfRule type="expression" dxfId="42" priority="62" stopIfTrue="1">
      <formula>SUM($P40:$T40)&gt;0</formula>
    </cfRule>
  </conditionalFormatting>
  <conditionalFormatting sqref="K41">
    <cfRule type="expression" priority="49" stopIfTrue="1">
      <formula>AND(SUM($P41:$T41)&gt;0,NOT(ISBLANK(K41)))</formula>
    </cfRule>
    <cfRule type="expression" dxfId="41" priority="50" stopIfTrue="1">
      <formula>SUM($P41:$T41)&gt;0</formula>
    </cfRule>
  </conditionalFormatting>
  <conditionalFormatting sqref="C41">
    <cfRule type="expression" dxfId="40" priority="57" stopIfTrue="1">
      <formula>ISBLANK(C41)</formula>
    </cfRule>
  </conditionalFormatting>
  <conditionalFormatting sqref="B41">
    <cfRule type="expression" dxfId="39" priority="54" stopIfTrue="1">
      <formula>AND(NOT(ISBLANK(C41)),ISBLANK(B41))</formula>
    </cfRule>
  </conditionalFormatting>
  <conditionalFormatting sqref="A41">
    <cfRule type="expression" dxfId="38" priority="55" stopIfTrue="1">
      <formula>AND(NOT(ISBLANK(C41)),ISBLANK(A41))</formula>
    </cfRule>
  </conditionalFormatting>
  <conditionalFormatting sqref="E41">
    <cfRule type="expression" dxfId="37" priority="56" stopIfTrue="1">
      <formula>AND(NOT(ISBLANK(C41)),ISBLANK(E41),B41="S")</formula>
    </cfRule>
  </conditionalFormatting>
  <conditionalFormatting sqref="L41:N41">
    <cfRule type="expression" dxfId="36" priority="53" stopIfTrue="1">
      <formula>AND(NOT(ISBLANK($C41)),ISBLANK(L41))</formula>
    </cfRule>
  </conditionalFormatting>
  <conditionalFormatting sqref="J41">
    <cfRule type="expression" priority="51" stopIfTrue="1">
      <formula>AND(SUM($P41:$T41)&gt;0,NOT(ISBLANK(J41)))</formula>
    </cfRule>
    <cfRule type="expression" dxfId="35" priority="52" stopIfTrue="1">
      <formula>SUM($P41:$T41)&gt;0</formula>
    </cfRule>
  </conditionalFormatting>
  <conditionalFormatting sqref="L19:N19">
    <cfRule type="expression" dxfId="34" priority="48" stopIfTrue="1">
      <formula>AND(NOT(ISBLANK($C19)),ISBLANK(L19))</formula>
    </cfRule>
  </conditionalFormatting>
  <conditionalFormatting sqref="J19">
    <cfRule type="expression" priority="46" stopIfTrue="1">
      <formula>AND(SUM($P19:$T19)&gt;0,NOT(ISBLANK(J19)))</formula>
    </cfRule>
    <cfRule type="expression" dxfId="33" priority="47" stopIfTrue="1">
      <formula>SUM($P19:$T19)&gt;0</formula>
    </cfRule>
  </conditionalFormatting>
  <conditionalFormatting sqref="C38">
    <cfRule type="expression" dxfId="32" priority="43" stopIfTrue="1">
      <formula>ISBLANK(C38)</formula>
    </cfRule>
  </conditionalFormatting>
  <conditionalFormatting sqref="B38">
    <cfRule type="expression" dxfId="31" priority="40" stopIfTrue="1">
      <formula>AND(NOT(ISBLANK(C38)),ISBLANK(B38))</formula>
    </cfRule>
  </conditionalFormatting>
  <conditionalFormatting sqref="A38">
    <cfRule type="expression" dxfId="30" priority="41" stopIfTrue="1">
      <formula>AND(NOT(ISBLANK(C38)),ISBLANK(A38))</formula>
    </cfRule>
  </conditionalFormatting>
  <conditionalFormatting sqref="E38">
    <cfRule type="expression" dxfId="29" priority="42" stopIfTrue="1">
      <formula>AND(NOT(ISBLANK(C38)),ISBLANK(E38),B38="S")</formula>
    </cfRule>
  </conditionalFormatting>
  <conditionalFormatting sqref="L38:N38">
    <cfRule type="expression" dxfId="28" priority="39" stopIfTrue="1">
      <formula>AND(NOT(ISBLANK($C38)),ISBLANK(L38))</formula>
    </cfRule>
  </conditionalFormatting>
  <conditionalFormatting sqref="J38">
    <cfRule type="expression" priority="37" stopIfTrue="1">
      <formula>AND(SUM($P38:$T38)&gt;0,NOT(ISBLANK(J38)))</formula>
    </cfRule>
    <cfRule type="expression" dxfId="27" priority="38" stopIfTrue="1">
      <formula>SUM($P38:$T38)&gt;0</formula>
    </cfRule>
  </conditionalFormatting>
  <conditionalFormatting sqref="L23:N23">
    <cfRule type="expression" dxfId="26" priority="34" stopIfTrue="1">
      <formula>AND(NOT(ISBLANK($C23)),ISBLANK(L23))</formula>
    </cfRule>
  </conditionalFormatting>
  <conditionalFormatting sqref="K23">
    <cfRule type="expression" priority="32" stopIfTrue="1">
      <formula>AND(SUM($P23:$T23)&gt;0,NOT(ISBLANK(K23)))</formula>
    </cfRule>
    <cfRule type="expression" dxfId="25" priority="33" stopIfTrue="1">
      <formula>SUM($P23:$T23)&gt;0</formula>
    </cfRule>
  </conditionalFormatting>
  <conditionalFormatting sqref="C28:C29">
    <cfRule type="expression" dxfId="24" priority="31" stopIfTrue="1">
      <formula>ISBLANK(C28)</formula>
    </cfRule>
  </conditionalFormatting>
  <conditionalFormatting sqref="C34">
    <cfRule type="expression" dxfId="23" priority="30" stopIfTrue="1">
      <formula>ISBLANK(C34)</formula>
    </cfRule>
  </conditionalFormatting>
  <conditionalFormatting sqref="B34">
    <cfRule type="expression" dxfId="22" priority="27" stopIfTrue="1">
      <formula>AND(NOT(ISBLANK(C34)),ISBLANK(B34))</formula>
    </cfRule>
  </conditionalFormatting>
  <conditionalFormatting sqref="A34">
    <cfRule type="expression" dxfId="21" priority="28" stopIfTrue="1">
      <formula>AND(NOT(ISBLANK(C34)),ISBLANK(A34))</formula>
    </cfRule>
  </conditionalFormatting>
  <conditionalFormatting sqref="E34">
    <cfRule type="expression" dxfId="20" priority="29" stopIfTrue="1">
      <formula>AND(NOT(ISBLANK(C34)),ISBLANK(E34),B34="S")</formula>
    </cfRule>
  </conditionalFormatting>
  <conditionalFormatting sqref="J34">
    <cfRule type="expression" priority="25" stopIfTrue="1">
      <formula>AND(SUM($P34:$T34)&gt;0,NOT(ISBLANK(J34)))</formula>
    </cfRule>
    <cfRule type="expression" dxfId="19" priority="26" stopIfTrue="1">
      <formula>SUM($P34:$T34)&gt;0</formula>
    </cfRule>
  </conditionalFormatting>
  <conditionalFormatting sqref="L34:N34">
    <cfRule type="expression" dxfId="18" priority="24" stopIfTrue="1">
      <formula>AND(NOT(ISBLANK($C34)),ISBLANK(L34))</formula>
    </cfRule>
  </conditionalFormatting>
  <conditionalFormatting sqref="K34">
    <cfRule type="expression" priority="22" stopIfTrue="1">
      <formula>AND(SUM($P34:$T34)&gt;0,NOT(ISBLANK(K34)))</formula>
    </cfRule>
    <cfRule type="expression" dxfId="17" priority="23" stopIfTrue="1">
      <formula>SUM($P34:$T34)&gt;0</formula>
    </cfRule>
  </conditionalFormatting>
  <conditionalFormatting sqref="K18">
    <cfRule type="expression" priority="13" stopIfTrue="1">
      <formula>AND(SUM($P18:$T18)&gt;0,NOT(ISBLANK(K18)))</formula>
    </cfRule>
    <cfRule type="expression" dxfId="16" priority="14" stopIfTrue="1">
      <formula>SUM($P18:$T18)&gt;0</formula>
    </cfRule>
  </conditionalFormatting>
  <conditionalFormatting sqref="C18">
    <cfRule type="expression" dxfId="15" priority="21" stopIfTrue="1">
      <formula>ISBLANK(C18)</formula>
    </cfRule>
  </conditionalFormatting>
  <conditionalFormatting sqref="B18">
    <cfRule type="expression" dxfId="14" priority="18" stopIfTrue="1">
      <formula>AND(NOT(ISBLANK(C18)),ISBLANK(B18))</formula>
    </cfRule>
  </conditionalFormatting>
  <conditionalFormatting sqref="A18">
    <cfRule type="expression" dxfId="13" priority="19" stopIfTrue="1">
      <formula>AND(NOT(ISBLANK(C18)),ISBLANK(A18))</formula>
    </cfRule>
  </conditionalFormatting>
  <conditionalFormatting sqref="E18">
    <cfRule type="expression" dxfId="12" priority="20" stopIfTrue="1">
      <formula>AND(NOT(ISBLANK(C18)),ISBLANK(E18),B18="S")</formula>
    </cfRule>
  </conditionalFormatting>
  <conditionalFormatting sqref="J18">
    <cfRule type="expression" priority="16" stopIfTrue="1">
      <formula>AND(SUM($P18:$T18)&gt;0,NOT(ISBLANK(J18)))</formula>
    </cfRule>
    <cfRule type="expression" dxfId="11" priority="17" stopIfTrue="1">
      <formula>SUM($P18:$T18)&gt;0</formula>
    </cfRule>
  </conditionalFormatting>
  <conditionalFormatting sqref="L18:N18">
    <cfRule type="expression" dxfId="10" priority="15" stopIfTrue="1">
      <formula>AND(NOT(ISBLANK($C18)),ISBLANK(L18))</formula>
    </cfRule>
  </conditionalFormatting>
  <conditionalFormatting sqref="K30">
    <cfRule type="expression" priority="4" stopIfTrue="1">
      <formula>AND(SUM($P30:$T30)&gt;0,NOT(ISBLANK(K30)))</formula>
    </cfRule>
    <cfRule type="expression" dxfId="9" priority="5" stopIfTrue="1">
      <formula>SUM($P30:$T30)&gt;0</formula>
    </cfRule>
  </conditionalFormatting>
  <conditionalFormatting sqref="C30">
    <cfRule type="expression" dxfId="8" priority="12" stopIfTrue="1">
      <formula>ISBLANK(C30)</formula>
    </cfRule>
  </conditionalFormatting>
  <conditionalFormatting sqref="B30">
    <cfRule type="expression" dxfId="7" priority="9" stopIfTrue="1">
      <formula>AND(NOT(ISBLANK(C30)),ISBLANK(B30))</formula>
    </cfRule>
  </conditionalFormatting>
  <conditionalFormatting sqref="A30">
    <cfRule type="expression" dxfId="6" priority="10" stopIfTrue="1">
      <formula>AND(NOT(ISBLANK(C30)),ISBLANK(A30))</formula>
    </cfRule>
  </conditionalFormatting>
  <conditionalFormatting sqref="E30">
    <cfRule type="expression" dxfId="5" priority="11" stopIfTrue="1">
      <formula>AND(NOT(ISBLANK(C30)),ISBLANK(E30),B30="S")</formula>
    </cfRule>
  </conditionalFormatting>
  <conditionalFormatting sqref="J30">
    <cfRule type="expression" priority="7" stopIfTrue="1">
      <formula>AND(SUM($P30:$T30)&gt;0,NOT(ISBLANK(J30)))</formula>
    </cfRule>
    <cfRule type="expression" dxfId="4" priority="8" stopIfTrue="1">
      <formula>SUM($P30:$T30)&gt;0</formula>
    </cfRule>
  </conditionalFormatting>
  <conditionalFormatting sqref="L30:N30">
    <cfRule type="expression" dxfId="3" priority="6" stopIfTrue="1">
      <formula>AND(NOT(ISBLANK($C30)),ISBLANK(L30))</formula>
    </cfRule>
  </conditionalFormatting>
  <conditionalFormatting sqref="C25:C27">
    <cfRule type="expression" dxfId="2" priority="3" stopIfTrue="1">
      <formula>ISBLANK(C25)</formula>
    </cfRule>
  </conditionalFormatting>
  <conditionalFormatting sqref="C15:C17">
    <cfRule type="expression" dxfId="1" priority="2" stopIfTrue="1">
      <formula>ISBLANK(C15)</formula>
    </cfRule>
  </conditionalFormatting>
  <conditionalFormatting sqref="E5 C5">
    <cfRule type="expression" dxfId="0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90" workbookViewId="0">
      <selection activeCell="C12" sqref="C12:C1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7</v>
      </c>
      <c r="B1" s="155" t="s">
        <v>8</v>
      </c>
      <c r="C1" s="156"/>
      <c r="D1" s="156"/>
      <c r="E1" s="157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9</v>
      </c>
      <c r="B3" s="155" t="s">
        <v>5</v>
      </c>
      <c r="C3" s="156"/>
      <c r="D3" s="156"/>
      <c r="E3" s="15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10</v>
      </c>
      <c r="B5" s="12" t="s">
        <v>11</v>
      </c>
      <c r="C5" s="90">
        <v>43932</v>
      </c>
      <c r="D5" s="89" t="s">
        <v>12</v>
      </c>
      <c r="E5" s="90">
        <v>43961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9" t="s">
        <v>13</v>
      </c>
      <c r="B8" s="17" t="s">
        <v>14</v>
      </c>
      <c r="C8" s="17" t="s">
        <v>15</v>
      </c>
      <c r="D8" s="17" t="s">
        <v>14</v>
      </c>
      <c r="E8" s="17" t="s">
        <v>16</v>
      </c>
      <c r="F8" s="17" t="s">
        <v>17</v>
      </c>
      <c r="G8" s="153" t="s">
        <v>18</v>
      </c>
      <c r="H8" s="158"/>
      <c r="I8" s="158"/>
      <c r="J8" s="154"/>
      <c r="K8" s="69" t="s">
        <v>19</v>
      </c>
      <c r="L8" s="17" t="s">
        <v>20</v>
      </c>
      <c r="M8" s="18" t="s">
        <v>21</v>
      </c>
      <c r="N8" s="18" t="s">
        <v>22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23</v>
      </c>
      <c r="B9" s="21" t="s">
        <v>24</v>
      </c>
      <c r="C9" s="21" t="s">
        <v>25</v>
      </c>
      <c r="D9" s="21" t="s">
        <v>25</v>
      </c>
      <c r="E9" s="21" t="s">
        <v>26</v>
      </c>
      <c r="F9" s="21" t="s">
        <v>25</v>
      </c>
      <c r="G9" s="159"/>
      <c r="H9" s="160"/>
      <c r="I9" s="160"/>
      <c r="J9" s="161"/>
      <c r="K9" s="20" t="s">
        <v>27</v>
      </c>
      <c r="L9" s="21" t="s">
        <v>28</v>
      </c>
      <c r="M9" s="22"/>
      <c r="N9" s="23" t="s">
        <v>29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 t="s">
        <v>30</v>
      </c>
      <c r="B10" s="25" t="s">
        <v>31</v>
      </c>
      <c r="C10" s="25" t="s">
        <v>32</v>
      </c>
      <c r="D10" s="25" t="s">
        <v>32</v>
      </c>
      <c r="E10" s="25" t="s">
        <v>32</v>
      </c>
      <c r="F10" s="25" t="s">
        <v>32</v>
      </c>
      <c r="G10" s="66" t="s">
        <v>33</v>
      </c>
      <c r="H10" s="66" t="s">
        <v>34</v>
      </c>
      <c r="I10" s="66" t="s">
        <v>35</v>
      </c>
      <c r="J10" s="66"/>
      <c r="K10" s="28" t="s">
        <v>36</v>
      </c>
      <c r="L10" s="29"/>
      <c r="M10" s="30"/>
      <c r="N10" s="31"/>
    </row>
    <row r="11" spans="1:26" ht="0.75" customHeight="1" x14ac:dyDescent="0.2">
      <c r="A11" s="32"/>
      <c r="B11" s="25"/>
      <c r="C11" s="25"/>
      <c r="D11" s="25"/>
      <c r="E11" s="25"/>
      <c r="F11" s="25"/>
      <c r="G11" s="66"/>
      <c r="H11" s="66"/>
      <c r="I11" s="66"/>
      <c r="J11" s="66"/>
      <c r="K11" s="66"/>
      <c r="L11" s="29"/>
      <c r="M11" s="30"/>
      <c r="N11" s="30"/>
    </row>
    <row r="12" spans="1:26" s="74" customFormat="1" ht="20.25" customHeight="1" x14ac:dyDescent="0.2">
      <c r="A12" s="34">
        <v>43935</v>
      </c>
      <c r="B12" s="35" t="s">
        <v>47</v>
      </c>
      <c r="C12" s="36">
        <v>4.95</v>
      </c>
      <c r="D12" s="59">
        <v>0.83</v>
      </c>
      <c r="E12" s="36"/>
      <c r="F12" s="59">
        <v>4.12</v>
      </c>
      <c r="G12" s="38">
        <v>595</v>
      </c>
      <c r="H12" s="38">
        <v>4001</v>
      </c>
      <c r="I12" s="38"/>
      <c r="J12" s="71"/>
      <c r="K12" s="71" t="s">
        <v>75</v>
      </c>
      <c r="L12" s="72" t="s">
        <v>76</v>
      </c>
      <c r="M12" s="73" t="s">
        <v>40</v>
      </c>
      <c r="N12" s="73" t="s">
        <v>77</v>
      </c>
      <c r="P12" s="74" t="b">
        <f t="shared" ref="P12:P13" si="0">OR(G12&lt;100,LEN(G12)=2)</f>
        <v>0</v>
      </c>
      <c r="Q12" s="74" t="b">
        <f t="shared" ref="Q12:Q13" si="1">OR(H12&lt;1000,LEN(H12)=3)</f>
        <v>0</v>
      </c>
      <c r="R12" s="74" t="b">
        <f t="shared" ref="R12:R13" si="2">IF(I12&lt;1000,TRUE)</f>
        <v>1</v>
      </c>
      <c r="S12" s="74" t="e">
        <f>OR(#REF!&lt;100000,LEN(#REF!)=5)</f>
        <v>#REF!</v>
      </c>
    </row>
    <row r="13" spans="1:26" s="74" customFormat="1" ht="20.25" customHeight="1" x14ac:dyDescent="0.25">
      <c r="A13" s="34">
        <v>43935</v>
      </c>
      <c r="B13" s="35" t="s">
        <v>47</v>
      </c>
      <c r="C13" s="36">
        <v>5.99</v>
      </c>
      <c r="D13" s="59">
        <v>1</v>
      </c>
      <c r="E13" s="36"/>
      <c r="F13" s="59">
        <v>4.99</v>
      </c>
      <c r="G13" s="38">
        <v>595</v>
      </c>
      <c r="H13" s="38">
        <v>4001</v>
      </c>
      <c r="I13" s="38"/>
      <c r="J13" s="71"/>
      <c r="K13" s="75" t="s">
        <v>75</v>
      </c>
      <c r="L13" s="76" t="s">
        <v>76</v>
      </c>
      <c r="M13" s="76" t="s">
        <v>78</v>
      </c>
      <c r="N13" s="76" t="s">
        <v>77</v>
      </c>
      <c r="P13" s="74" t="b">
        <f t="shared" si="0"/>
        <v>0</v>
      </c>
      <c r="Q13" s="74" t="b">
        <f t="shared" si="1"/>
        <v>0</v>
      </c>
      <c r="R13" s="74" t="b">
        <f t="shared" si="2"/>
        <v>1</v>
      </c>
      <c r="S13" s="74" t="e">
        <f>OR(#REF!&lt;100000,LEN(#REF!)=5)</f>
        <v>#REF!</v>
      </c>
    </row>
    <row r="14" spans="1:26" s="74" customFormat="1" ht="20.25" customHeight="1" x14ac:dyDescent="0.2">
      <c r="A14" s="34">
        <v>43942</v>
      </c>
      <c r="B14" s="35" t="s">
        <v>47</v>
      </c>
      <c r="C14" s="36">
        <v>18</v>
      </c>
      <c r="D14" s="59">
        <v>3</v>
      </c>
      <c r="E14" s="36"/>
      <c r="F14" s="59">
        <v>15</v>
      </c>
      <c r="G14" s="38">
        <v>611</v>
      </c>
      <c r="H14" s="38">
        <v>4014</v>
      </c>
      <c r="I14" s="38">
        <v>61101</v>
      </c>
      <c r="J14" s="71"/>
      <c r="K14" s="71" t="s">
        <v>79</v>
      </c>
      <c r="L14" s="73" t="s">
        <v>80</v>
      </c>
      <c r="M14" s="73" t="s">
        <v>81</v>
      </c>
      <c r="N14" s="73" t="s">
        <v>82</v>
      </c>
    </row>
    <row r="15" spans="1:26" ht="20.25" customHeight="1" thickBot="1" x14ac:dyDescent="0.25">
      <c r="A15" s="162" t="s">
        <v>42</v>
      </c>
      <c r="B15" s="163"/>
      <c r="C15" s="47">
        <f>SUM(C11:C14)</f>
        <v>28.94</v>
      </c>
      <c r="D15" s="47">
        <f>SUM(D11:D14)</f>
        <v>4.83</v>
      </c>
      <c r="E15" s="47">
        <f>SUM(E11:E14)</f>
        <v>0</v>
      </c>
      <c r="F15" s="47">
        <f>SUM(F11:F14)</f>
        <v>24.11</v>
      </c>
      <c r="G15" s="47"/>
      <c r="H15" s="47"/>
      <c r="I15" s="47"/>
      <c r="J15" s="47"/>
      <c r="K15" s="65"/>
      <c r="L15" s="53"/>
      <c r="M15" s="54"/>
      <c r="N15" s="55"/>
    </row>
    <row r="17" spans="2:3" x14ac:dyDescent="0.2">
      <c r="B17" s="153" t="s">
        <v>43</v>
      </c>
      <c r="C17" s="154"/>
    </row>
    <row r="18" spans="2:3" x14ac:dyDescent="0.2">
      <c r="B18" s="56" t="s">
        <v>44</v>
      </c>
      <c r="C18" s="57" t="s">
        <v>45</v>
      </c>
    </row>
    <row r="19" spans="2:3" x14ac:dyDescent="0.2">
      <c r="B19" s="56" t="s">
        <v>38</v>
      </c>
      <c r="C19" s="57" t="s">
        <v>46</v>
      </c>
    </row>
    <row r="20" spans="2:3" x14ac:dyDescent="0.2">
      <c r="B20" s="56" t="s">
        <v>47</v>
      </c>
      <c r="C20" s="57" t="s">
        <v>48</v>
      </c>
    </row>
    <row r="21" spans="2:3" x14ac:dyDescent="0.2">
      <c r="B21" s="30" t="s">
        <v>49</v>
      </c>
      <c r="C21" s="58" t="s">
        <v>50</v>
      </c>
    </row>
  </sheetData>
  <mergeCells count="6">
    <mergeCell ref="B17:C17"/>
    <mergeCell ref="B1:E1"/>
    <mergeCell ref="B3:E3"/>
    <mergeCell ref="G8:J8"/>
    <mergeCell ref="G9:J9"/>
    <mergeCell ref="A15:B15"/>
  </mergeCells>
  <conditionalFormatting sqref="J12:K14">
    <cfRule type="expression" priority="4" stopIfTrue="1">
      <formula>AND(SUM($P12:$T12)&gt;0,NOT(ISBLANK(J12)))</formula>
    </cfRule>
    <cfRule type="expression" dxfId="198" priority="5" stopIfTrue="1">
      <formula>SUM($P12:$T12)&gt;0</formula>
    </cfRule>
  </conditionalFormatting>
  <conditionalFormatting sqref="B1:E1 B3:E3 C12:C14">
    <cfRule type="expression" dxfId="197" priority="6" stopIfTrue="1">
      <formula>ISBLANK(B1)</formula>
    </cfRule>
  </conditionalFormatting>
  <conditionalFormatting sqref="M12:N12">
    <cfRule type="expression" dxfId="196" priority="7" stopIfTrue="1">
      <formula>AND(NOT(ISBLANK($C12)),ISBLANK(M12))</formula>
    </cfRule>
  </conditionalFormatting>
  <conditionalFormatting sqref="B12:B14">
    <cfRule type="expression" dxfId="195" priority="8" stopIfTrue="1">
      <formula>AND(NOT(ISBLANK(C12)),ISBLANK(B12))</formula>
    </cfRule>
  </conditionalFormatting>
  <conditionalFormatting sqref="A12:A14">
    <cfRule type="expression" dxfId="194" priority="9" stopIfTrue="1">
      <formula>AND(NOT(ISBLANK(C12)),ISBLANK(A12))</formula>
    </cfRule>
  </conditionalFormatting>
  <conditionalFormatting sqref="E12:E14">
    <cfRule type="expression" dxfId="193" priority="10" stopIfTrue="1">
      <formula>AND(NOT(ISBLANK(C12)),ISBLANK(E12),B12="S")</formula>
    </cfRule>
  </conditionalFormatting>
  <conditionalFormatting sqref="L12">
    <cfRule type="expression" priority="2" stopIfTrue="1">
      <formula>AND(SUM($P12:$T12)&gt;0,NOT(ISBLANK(L12)))</formula>
    </cfRule>
    <cfRule type="expression" dxfId="192" priority="3" stopIfTrue="1">
      <formula>SUM($P12:$T12)&gt;0</formula>
    </cfRule>
  </conditionalFormatting>
  <conditionalFormatting sqref="L14:N14">
    <cfRule type="expression" dxfId="191" priority="11" stopIfTrue="1">
      <formula>AND(NOT(ISBLANK(#REF!)),ISBLANK(L14))</formula>
    </cfRule>
  </conditionalFormatting>
  <conditionalFormatting sqref="L13:N13">
    <cfRule type="expression" dxfId="190" priority="12" stopIfTrue="1">
      <formula>AND(NOT(ISBLANK(#REF!)),ISBLANK(L13))</formula>
    </cfRule>
  </conditionalFormatting>
  <conditionalFormatting sqref="E5 C5">
    <cfRule type="expression" dxfId="189" priority="1" stopIfTrue="1">
      <formula>ISBLANK(C5)</formula>
    </cfRule>
  </conditionalFormatting>
  <dataValidations count="4">
    <dataValidation type="list" allowBlank="1" showInputMessage="1" showErrorMessage="1" sqref="B12:B14">
      <formula1>$B$18:$B$21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12" sqref="C12:C13"/>
    </sheetView>
  </sheetViews>
  <sheetFormatPr defaultColWidth="9.140625" defaultRowHeight="12.75" outlineLevelCol="1" x14ac:dyDescent="0.2"/>
  <cols>
    <col min="1" max="1" width="11.85546875" style="82" bestFit="1" customWidth="1"/>
    <col min="2" max="2" width="10.42578125" style="82" customWidth="1"/>
    <col min="3" max="6" width="15.7109375" style="82" customWidth="1"/>
    <col min="7" max="7" width="8.42578125" style="82" customWidth="1"/>
    <col min="8" max="8" width="9" style="82" customWidth="1"/>
    <col min="9" max="9" width="11.7109375" style="82" bestFit="1" customWidth="1"/>
    <col min="10" max="10" width="3" style="82" customWidth="1"/>
    <col min="11" max="11" width="29.7109375" style="82" customWidth="1"/>
    <col min="12" max="12" width="50.7109375" style="82" customWidth="1"/>
    <col min="13" max="14" width="27.42578125" style="82" customWidth="1"/>
    <col min="15" max="15" width="9.140625" style="82"/>
    <col min="16" max="19" width="0" style="82" hidden="1" customWidth="1" outlineLevel="1"/>
    <col min="20" max="20" width="9.140625" style="82" collapsed="1"/>
    <col min="21" max="16384" width="9.140625" style="82"/>
  </cols>
  <sheetData>
    <row r="1" spans="1:26" ht="36.75" customHeight="1" x14ac:dyDescent="0.2">
      <c r="A1" s="78" t="s">
        <v>7</v>
      </c>
      <c r="B1" s="166" t="s">
        <v>8</v>
      </c>
      <c r="C1" s="167"/>
      <c r="D1" s="167"/>
      <c r="E1" s="168"/>
      <c r="F1" s="79"/>
      <c r="G1" s="79"/>
      <c r="H1" s="79"/>
      <c r="I1" s="79"/>
      <c r="J1" s="79"/>
      <c r="K1" s="79"/>
      <c r="L1" s="80"/>
      <c r="M1" s="80"/>
      <c r="N1" s="81"/>
    </row>
    <row r="2" spans="1:26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26" ht="36.75" customHeight="1" x14ac:dyDescent="0.2">
      <c r="A3" s="86" t="s">
        <v>9</v>
      </c>
      <c r="B3" s="166" t="s">
        <v>1</v>
      </c>
      <c r="C3" s="167"/>
      <c r="D3" s="167"/>
      <c r="E3" s="168"/>
      <c r="F3" s="87"/>
      <c r="G3" s="87"/>
      <c r="H3" s="87"/>
      <c r="I3" s="87"/>
      <c r="J3" s="87"/>
      <c r="K3" s="87"/>
      <c r="L3" s="84"/>
      <c r="M3" s="84"/>
      <c r="N3" s="85"/>
    </row>
    <row r="4" spans="1:26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26" ht="36" customHeight="1" x14ac:dyDescent="0.2">
      <c r="A5" s="88" t="s">
        <v>10</v>
      </c>
      <c r="B5" s="89" t="s">
        <v>11</v>
      </c>
      <c r="C5" s="90">
        <v>43932</v>
      </c>
      <c r="D5" s="89" t="s">
        <v>12</v>
      </c>
      <c r="E5" s="90">
        <v>43961</v>
      </c>
      <c r="F5" s="91"/>
      <c r="G5" s="92"/>
      <c r="H5" s="93"/>
      <c r="I5" s="93"/>
      <c r="J5" s="93"/>
      <c r="K5" s="93"/>
      <c r="L5" s="84"/>
      <c r="M5" s="84"/>
      <c r="N5" s="85"/>
    </row>
    <row r="6" spans="1:26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26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26" x14ac:dyDescent="0.2">
      <c r="A8" s="151" t="s">
        <v>13</v>
      </c>
      <c r="B8" s="95" t="s">
        <v>14</v>
      </c>
      <c r="C8" s="95" t="s">
        <v>15</v>
      </c>
      <c r="D8" s="95" t="s">
        <v>14</v>
      </c>
      <c r="E8" s="95" t="s">
        <v>16</v>
      </c>
      <c r="F8" s="95" t="s">
        <v>17</v>
      </c>
      <c r="G8" s="164" t="s">
        <v>18</v>
      </c>
      <c r="H8" s="169"/>
      <c r="I8" s="169"/>
      <c r="J8" s="165"/>
      <c r="K8" s="151" t="s">
        <v>19</v>
      </c>
      <c r="L8" s="95" t="s">
        <v>20</v>
      </c>
      <c r="M8" s="96" t="s">
        <v>21</v>
      </c>
      <c r="N8" s="96" t="s">
        <v>22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x14ac:dyDescent="0.2">
      <c r="A9" s="98" t="s">
        <v>23</v>
      </c>
      <c r="B9" s="99" t="s">
        <v>24</v>
      </c>
      <c r="C9" s="99" t="s">
        <v>25</v>
      </c>
      <c r="D9" s="99" t="s">
        <v>25</v>
      </c>
      <c r="E9" s="99" t="s">
        <v>26</v>
      </c>
      <c r="F9" s="99" t="s">
        <v>25</v>
      </c>
      <c r="G9" s="170"/>
      <c r="H9" s="171"/>
      <c r="I9" s="171"/>
      <c r="J9" s="176"/>
      <c r="K9" s="98" t="s">
        <v>27</v>
      </c>
      <c r="L9" s="99" t="s">
        <v>28</v>
      </c>
      <c r="M9" s="100"/>
      <c r="N9" s="101" t="s">
        <v>29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x14ac:dyDescent="0.2">
      <c r="A10" s="102" t="s">
        <v>30</v>
      </c>
      <c r="B10" s="103" t="s">
        <v>31</v>
      </c>
      <c r="C10" s="103" t="s">
        <v>32</v>
      </c>
      <c r="D10" s="103" t="s">
        <v>32</v>
      </c>
      <c r="E10" s="103" t="s">
        <v>32</v>
      </c>
      <c r="F10" s="103" t="s">
        <v>32</v>
      </c>
      <c r="G10" s="146" t="s">
        <v>33</v>
      </c>
      <c r="H10" s="146" t="s">
        <v>34</v>
      </c>
      <c r="I10" s="146" t="s">
        <v>35</v>
      </c>
      <c r="J10" s="146"/>
      <c r="K10" s="106" t="s">
        <v>36</v>
      </c>
      <c r="L10" s="107"/>
      <c r="M10" s="108"/>
      <c r="N10" s="109"/>
    </row>
    <row r="11" spans="1:26" ht="0.75" customHeight="1" x14ac:dyDescent="0.2">
      <c r="A11" s="110"/>
      <c r="B11" s="103"/>
      <c r="C11" s="103"/>
      <c r="D11" s="103"/>
      <c r="E11" s="103"/>
      <c r="F11" s="103"/>
      <c r="G11" s="146"/>
      <c r="H11" s="146"/>
      <c r="I11" s="146"/>
      <c r="J11" s="146"/>
      <c r="K11" s="146"/>
      <c r="L11" s="107"/>
      <c r="M11" s="108"/>
      <c r="N11" s="108"/>
    </row>
    <row r="12" spans="1:26" ht="20.100000000000001" customHeight="1" x14ac:dyDescent="0.25">
      <c r="A12" s="147">
        <v>43938</v>
      </c>
      <c r="B12" s="133" t="s">
        <v>38</v>
      </c>
      <c r="C12" s="114">
        <v>7.99</v>
      </c>
      <c r="D12" s="115"/>
      <c r="E12" s="114"/>
      <c r="F12" s="134">
        <v>7.99</v>
      </c>
      <c r="G12" s="119">
        <v>440</v>
      </c>
      <c r="H12" s="119">
        <v>4020</v>
      </c>
      <c r="I12" s="119"/>
      <c r="J12" s="148" t="s">
        <v>47</v>
      </c>
      <c r="K12" s="61" t="s">
        <v>111</v>
      </c>
      <c r="L12" s="148" t="s">
        <v>110</v>
      </c>
      <c r="M12" s="150" t="s">
        <v>40</v>
      </c>
      <c r="N12" s="150" t="s">
        <v>114</v>
      </c>
      <c r="P12" s="82" t="b">
        <f t="shared" ref="P12:P13" si="0">OR(G12&lt;100,LEN(G12)=2)</f>
        <v>0</v>
      </c>
      <c r="Q12" s="82" t="b">
        <f t="shared" ref="Q12:Q13" si="1">OR(H12&lt;1000,LEN(H12)=3)</f>
        <v>0</v>
      </c>
      <c r="R12" s="82" t="b">
        <f t="shared" ref="R12:R13" si="2">IF(I12&lt;1000,TRUE)</f>
        <v>1</v>
      </c>
      <c r="S12" s="82" t="e">
        <f>OR(#REF!&lt;100000,LEN(#REF!)=5)</f>
        <v>#REF!</v>
      </c>
    </row>
    <row r="13" spans="1:26" ht="20.100000000000001" customHeight="1" x14ac:dyDescent="0.25">
      <c r="A13" s="147">
        <v>43951</v>
      </c>
      <c r="B13" s="133" t="s">
        <v>38</v>
      </c>
      <c r="C13" s="114">
        <v>111.57</v>
      </c>
      <c r="D13" s="115"/>
      <c r="E13" s="114"/>
      <c r="F13" s="114">
        <v>111.57</v>
      </c>
      <c r="G13" s="119">
        <v>112</v>
      </c>
      <c r="H13" s="119">
        <v>4207</v>
      </c>
      <c r="I13" s="119"/>
      <c r="J13" s="148" t="s">
        <v>47</v>
      </c>
      <c r="K13" s="61" t="s">
        <v>112</v>
      </c>
      <c r="L13" s="148" t="s">
        <v>106</v>
      </c>
      <c r="M13" s="150" t="s">
        <v>89</v>
      </c>
      <c r="N13" s="150" t="s">
        <v>113</v>
      </c>
      <c r="P13" s="82" t="b">
        <f t="shared" si="0"/>
        <v>0</v>
      </c>
      <c r="Q13" s="82" t="b">
        <f t="shared" si="1"/>
        <v>0</v>
      </c>
      <c r="R13" s="82" t="b">
        <f t="shared" si="2"/>
        <v>1</v>
      </c>
      <c r="S13" s="82" t="e">
        <f>OR(#REF!&lt;100000,LEN(#REF!)=5)</f>
        <v>#REF!</v>
      </c>
    </row>
    <row r="14" spans="1:26" ht="20.100000000000001" customHeight="1" thickBot="1" x14ac:dyDescent="0.25">
      <c r="A14" s="172" t="s">
        <v>42</v>
      </c>
      <c r="B14" s="173"/>
      <c r="C14" s="121">
        <f>SUM(C12:C13)</f>
        <v>119.55999999999999</v>
      </c>
      <c r="D14" s="121">
        <f>SUM(D12:D13)</f>
        <v>0</v>
      </c>
      <c r="E14" s="121"/>
      <c r="F14" s="121">
        <f>SUM(F12:F13)</f>
        <v>119.55999999999999</v>
      </c>
      <c r="G14" s="124"/>
      <c r="H14" s="124"/>
      <c r="I14" s="124"/>
      <c r="J14" s="135"/>
      <c r="K14" s="135"/>
      <c r="L14" s="127"/>
      <c r="M14" s="128"/>
      <c r="N14" s="129"/>
    </row>
    <row r="16" spans="1:26" x14ac:dyDescent="0.2">
      <c r="B16" s="164" t="s">
        <v>43</v>
      </c>
      <c r="C16" s="165"/>
    </row>
    <row r="17" spans="2:3" x14ac:dyDescent="0.2">
      <c r="B17" s="130" t="s">
        <v>44</v>
      </c>
      <c r="C17" s="131" t="s">
        <v>45</v>
      </c>
    </row>
    <row r="18" spans="2:3" x14ac:dyDescent="0.2">
      <c r="B18" s="130" t="s">
        <v>38</v>
      </c>
      <c r="C18" s="131" t="s">
        <v>46</v>
      </c>
    </row>
    <row r="19" spans="2:3" x14ac:dyDescent="0.2">
      <c r="B19" s="130" t="s">
        <v>47</v>
      </c>
      <c r="C19" s="131" t="s">
        <v>48</v>
      </c>
    </row>
    <row r="20" spans="2:3" x14ac:dyDescent="0.2">
      <c r="B20" s="108" t="s">
        <v>49</v>
      </c>
      <c r="C20" s="132" t="s">
        <v>50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J13">
    <cfRule type="expression" priority="14" stopIfTrue="1">
      <formula>AND(SUM($P12:$T12)&gt;0,NOT(ISBLANK(J12)))</formula>
    </cfRule>
    <cfRule type="expression" dxfId="160" priority="15" stopIfTrue="1">
      <formula>SUM($P12:$T12)&gt;0</formula>
    </cfRule>
  </conditionalFormatting>
  <conditionalFormatting sqref="E5 C12:C13 C5 B1:E1 B3:E3">
    <cfRule type="expression" dxfId="159" priority="16" stopIfTrue="1">
      <formula>ISBLANK(B1)</formula>
    </cfRule>
  </conditionalFormatting>
  <conditionalFormatting sqref="M12:N12">
    <cfRule type="expression" dxfId="158" priority="17" stopIfTrue="1">
      <formula>AND(NOT(ISBLANK($C12)),ISBLANK(M12))</formula>
    </cfRule>
  </conditionalFormatting>
  <conditionalFormatting sqref="B12:B13">
    <cfRule type="expression" dxfId="157" priority="18" stopIfTrue="1">
      <formula>AND(NOT(ISBLANK(C12)),ISBLANK(B12))</formula>
    </cfRule>
  </conditionalFormatting>
  <conditionalFormatting sqref="A12:A13">
    <cfRule type="expression" dxfId="156" priority="19" stopIfTrue="1">
      <formula>AND(NOT(ISBLANK(C12)),ISBLANK(A12))</formula>
    </cfRule>
  </conditionalFormatting>
  <conditionalFormatting sqref="E12:E13">
    <cfRule type="expression" dxfId="155" priority="20" stopIfTrue="1">
      <formula>AND(NOT(ISBLANK(C12)),ISBLANK(E12),B12="S")</formula>
    </cfRule>
  </conditionalFormatting>
  <conditionalFormatting sqref="L12">
    <cfRule type="expression" priority="10" stopIfTrue="1">
      <formula>AND(SUM($P12:$T12)&gt;0,NOT(ISBLANK(L12)))</formula>
    </cfRule>
    <cfRule type="expression" dxfId="154" priority="11" stopIfTrue="1">
      <formula>SUM($P12:$T12)&gt;0</formula>
    </cfRule>
  </conditionalFormatting>
  <conditionalFormatting sqref="M13">
    <cfRule type="expression" dxfId="153" priority="9" stopIfTrue="1">
      <formula>AND(NOT(ISBLANK($C13)),ISBLANK(M13))</formula>
    </cfRule>
  </conditionalFormatting>
  <conditionalFormatting sqref="L13">
    <cfRule type="expression" priority="7" stopIfTrue="1">
      <formula>AND(SUM($P13:$T13)&gt;0,NOT(ISBLANK(L13)))</formula>
    </cfRule>
    <cfRule type="expression" dxfId="152" priority="8" stopIfTrue="1">
      <formula>SUM($P13:$T13)&gt;0</formula>
    </cfRule>
  </conditionalFormatting>
  <conditionalFormatting sqref="N13">
    <cfRule type="expression" dxfId="151" priority="6" stopIfTrue="1">
      <formula>AND(NOT(ISBLANK($C13)),ISBLANK(N13))</formula>
    </cfRule>
  </conditionalFormatting>
  <conditionalFormatting sqref="F13">
    <cfRule type="expression" dxfId="150" priority="5" stopIfTrue="1">
      <formula>ISBLANK(F13)</formula>
    </cfRule>
  </conditionalFormatting>
  <conditionalFormatting sqref="K12">
    <cfRule type="expression" priority="3" stopIfTrue="1">
      <formula>AND(SUM($P12:$T12)&gt;0,NOT(ISBLANK(K12)))</formula>
    </cfRule>
    <cfRule type="expression" dxfId="149" priority="4" stopIfTrue="1">
      <formula>SUM($P12:$T12)&gt;0</formula>
    </cfRule>
  </conditionalFormatting>
  <conditionalFormatting sqref="K13">
    <cfRule type="expression" priority="1" stopIfTrue="1">
      <formula>AND(SUM($P13:$T13)&gt;0,NOT(ISBLANK(K13)))</formula>
    </cfRule>
    <cfRule type="expression" dxfId="148" priority="2" stopIfTrue="1">
      <formula>SUM($P13:$T13)&gt;0</formula>
    </cfRule>
  </conditionalFormatting>
  <dataValidations count="4">
    <dataValidation type="list" allowBlank="1" showInputMessage="1" showErrorMessage="1" sqref="B12:B13">
      <formula1>$B$17:$B$20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="90" workbookViewId="0">
      <selection activeCell="D32" sqref="D3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7</v>
      </c>
      <c r="B1" s="155" t="s">
        <v>8</v>
      </c>
      <c r="C1" s="156"/>
      <c r="D1" s="156"/>
      <c r="E1" s="157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9</v>
      </c>
      <c r="B3" s="155" t="s">
        <v>3</v>
      </c>
      <c r="C3" s="156"/>
      <c r="D3" s="156"/>
      <c r="E3" s="157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10</v>
      </c>
      <c r="B5" s="12" t="s">
        <v>11</v>
      </c>
      <c r="C5" s="90">
        <v>43932</v>
      </c>
      <c r="D5" s="89" t="s">
        <v>12</v>
      </c>
      <c r="E5" s="90">
        <v>43961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6" t="s">
        <v>13</v>
      </c>
      <c r="B8" s="17" t="s">
        <v>14</v>
      </c>
      <c r="C8" s="17" t="s">
        <v>15</v>
      </c>
      <c r="D8" s="17" t="s">
        <v>14</v>
      </c>
      <c r="E8" s="17" t="s">
        <v>16</v>
      </c>
      <c r="F8" s="17" t="s">
        <v>17</v>
      </c>
      <c r="G8" s="153" t="s">
        <v>18</v>
      </c>
      <c r="H8" s="158"/>
      <c r="I8" s="158"/>
      <c r="J8" s="17" t="s">
        <v>19</v>
      </c>
      <c r="K8" s="17" t="s">
        <v>20</v>
      </c>
      <c r="L8" s="18" t="s">
        <v>21</v>
      </c>
      <c r="M8" s="18" t="s">
        <v>22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20" t="s">
        <v>23</v>
      </c>
      <c r="B9" s="21" t="s">
        <v>24</v>
      </c>
      <c r="C9" s="21" t="s">
        <v>25</v>
      </c>
      <c r="D9" s="21" t="s">
        <v>25</v>
      </c>
      <c r="E9" s="21" t="s">
        <v>26</v>
      </c>
      <c r="F9" s="21" t="s">
        <v>25</v>
      </c>
      <c r="G9" s="159"/>
      <c r="H9" s="160"/>
      <c r="I9" s="160"/>
      <c r="J9" s="21" t="s">
        <v>27</v>
      </c>
      <c r="K9" s="21" t="s">
        <v>28</v>
      </c>
      <c r="L9" s="22"/>
      <c r="M9" s="23" t="s">
        <v>29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24" t="s">
        <v>30</v>
      </c>
      <c r="B10" s="25" t="s">
        <v>31</v>
      </c>
      <c r="C10" s="25" t="s">
        <v>32</v>
      </c>
      <c r="D10" s="25" t="s">
        <v>32</v>
      </c>
      <c r="E10" s="25" t="s">
        <v>32</v>
      </c>
      <c r="F10" s="25" t="s">
        <v>32</v>
      </c>
      <c r="G10" s="26" t="s">
        <v>33</v>
      </c>
      <c r="H10" s="26" t="s">
        <v>34</v>
      </c>
      <c r="I10" s="27" t="s">
        <v>35</v>
      </c>
      <c r="J10" s="28" t="s">
        <v>36</v>
      </c>
      <c r="K10" s="29"/>
      <c r="L10" s="30"/>
      <c r="M10" s="31"/>
    </row>
    <row r="11" spans="1:25" ht="0.75" customHeight="1" x14ac:dyDescent="0.2">
      <c r="A11" s="32"/>
      <c r="B11" s="25"/>
      <c r="C11" s="25"/>
      <c r="D11" s="25"/>
      <c r="E11" s="25"/>
      <c r="F11" s="25"/>
      <c r="G11" s="33"/>
      <c r="H11" s="33"/>
      <c r="I11" s="33"/>
      <c r="J11" s="26" t="s">
        <v>37</v>
      </c>
      <c r="K11" s="29"/>
      <c r="L11" s="30"/>
      <c r="M11" s="30"/>
    </row>
    <row r="12" spans="1:25" ht="15.75" x14ac:dyDescent="0.25">
      <c r="A12" s="34">
        <v>43937</v>
      </c>
      <c r="B12" s="35" t="s">
        <v>38</v>
      </c>
      <c r="C12" s="36">
        <v>284.61</v>
      </c>
      <c r="D12" s="36"/>
      <c r="E12" s="36"/>
      <c r="F12" s="36">
        <v>284.61</v>
      </c>
      <c r="G12" s="37">
        <v>110</v>
      </c>
      <c r="H12" s="38">
        <v>4001</v>
      </c>
      <c r="I12" s="39"/>
      <c r="J12" s="40" t="s">
        <v>3</v>
      </c>
      <c r="K12" s="41" t="s">
        <v>39</v>
      </c>
      <c r="L12" s="42" t="s">
        <v>40</v>
      </c>
      <c r="M12" s="42" t="s">
        <v>41</v>
      </c>
      <c r="O12" s="5" t="b">
        <f t="shared" ref="O12" si="0">OR(G12&lt;100,LEN(G12)=2)</f>
        <v>0</v>
      </c>
      <c r="P12" s="5" t="b">
        <f t="shared" ref="P12" si="1">OR(H12&lt;1000,LEN(H12)=3)</f>
        <v>0</v>
      </c>
      <c r="Q12" s="5" t="b">
        <f t="shared" ref="Q12" si="2">IF(I12&lt;1000,TRUE)</f>
        <v>1</v>
      </c>
      <c r="R12" s="5" t="e">
        <f>OR(#REF!&lt;100000,LEN(#REF!)=5)</f>
        <v>#REF!</v>
      </c>
    </row>
    <row r="13" spans="1:25" ht="20.100000000000001" customHeight="1" thickBot="1" x14ac:dyDescent="0.25">
      <c r="A13" s="162" t="s">
        <v>42</v>
      </c>
      <c r="B13" s="163"/>
      <c r="C13" s="47">
        <f>SUM(C12:C12)</f>
        <v>284.61</v>
      </c>
      <c r="D13" s="47">
        <f>SUM(D12:D12)</f>
        <v>0</v>
      </c>
      <c r="E13" s="47"/>
      <c r="F13" s="48">
        <f>SUM(F12:F12)</f>
        <v>284.61</v>
      </c>
      <c r="G13" s="49"/>
      <c r="H13" s="50"/>
      <c r="I13" s="51"/>
      <c r="J13" s="52"/>
      <c r="K13" s="53"/>
      <c r="L13" s="54"/>
      <c r="M13" s="55"/>
    </row>
    <row r="15" spans="1:25" x14ac:dyDescent="0.2">
      <c r="B15" s="153" t="s">
        <v>43</v>
      </c>
      <c r="C15" s="154"/>
    </row>
    <row r="16" spans="1:25" x14ac:dyDescent="0.2">
      <c r="B16" s="56" t="s">
        <v>44</v>
      </c>
      <c r="C16" s="57" t="s">
        <v>45</v>
      </c>
    </row>
    <row r="17" spans="2:3" x14ac:dyDescent="0.2">
      <c r="B17" s="56" t="s">
        <v>38</v>
      </c>
      <c r="C17" s="57" t="s">
        <v>46</v>
      </c>
    </row>
    <row r="18" spans="2:3" x14ac:dyDescent="0.2">
      <c r="B18" s="56" t="s">
        <v>47</v>
      </c>
      <c r="C18" s="57" t="s">
        <v>48</v>
      </c>
    </row>
    <row r="19" spans="2:3" x14ac:dyDescent="0.2">
      <c r="B19" s="30" t="s">
        <v>49</v>
      </c>
      <c r="C19" s="58" t="s">
        <v>50</v>
      </c>
    </row>
  </sheetData>
  <mergeCells count="6">
    <mergeCell ref="B15:C15"/>
    <mergeCell ref="B1:E1"/>
    <mergeCell ref="B3:E3"/>
    <mergeCell ref="G8:I8"/>
    <mergeCell ref="G9:I9"/>
    <mergeCell ref="A13:B13"/>
  </mergeCells>
  <conditionalFormatting sqref="B1:E1 B3:E3 F12 C12">
    <cfRule type="expression" dxfId="206" priority="53" stopIfTrue="1">
      <formula>ISBLANK(B1)</formula>
    </cfRule>
  </conditionalFormatting>
  <conditionalFormatting sqref="K12:L12">
    <cfRule type="expression" dxfId="205" priority="54" stopIfTrue="1">
      <formula>AND(NOT(ISBLANK($C12)),ISBLANK(K12))</formula>
    </cfRule>
  </conditionalFormatting>
  <conditionalFormatting sqref="B12">
    <cfRule type="expression" dxfId="204" priority="55" stopIfTrue="1">
      <formula>AND(NOT(ISBLANK(C12)),ISBLANK(B12))</formula>
    </cfRule>
  </conditionalFormatting>
  <conditionalFormatting sqref="A12">
    <cfRule type="expression" dxfId="203" priority="56" stopIfTrue="1">
      <formula>AND(NOT(ISBLANK(C12)),ISBLANK(A12))</formula>
    </cfRule>
  </conditionalFormatting>
  <conditionalFormatting sqref="D12:E12">
    <cfRule type="expression" dxfId="202" priority="57" stopIfTrue="1">
      <formula>AND(NOT(ISBLANK(B12)),ISBLANK(D12),A12="S")</formula>
    </cfRule>
  </conditionalFormatting>
  <conditionalFormatting sqref="M12">
    <cfRule type="expression" dxfId="201" priority="50" stopIfTrue="1">
      <formula>AND(NOT(ISBLANK($C12)),ISBLANK(M12))</formula>
    </cfRule>
  </conditionalFormatting>
  <conditionalFormatting sqref="J12">
    <cfRule type="expression" priority="20" stopIfTrue="1">
      <formula>AND(SUM($O12:$S12)&gt;0,NOT(ISBLANK(J12)))</formula>
    </cfRule>
    <cfRule type="expression" dxfId="200" priority="21" stopIfTrue="1">
      <formula>SUM($O12:$S12)&gt;0</formula>
    </cfRule>
  </conditionalFormatting>
  <conditionalFormatting sqref="E5 C5">
    <cfRule type="expression" dxfId="199" priority="1" stopIfTrue="1">
      <formula>ISBLANK(C5)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>
      <selection activeCell="A13" sqref="A13:XFD31"/>
    </sheetView>
  </sheetViews>
  <sheetFormatPr defaultRowHeight="12.75" outlineLevelCol="1" x14ac:dyDescent="0.2"/>
  <cols>
    <col min="1" max="1" width="11.85546875" style="82" bestFit="1" customWidth="1"/>
    <col min="2" max="2" width="10.42578125" style="82" customWidth="1"/>
    <col min="3" max="6" width="15.7109375" style="82" customWidth="1"/>
    <col min="7" max="7" width="8.42578125" style="82" customWidth="1"/>
    <col min="8" max="8" width="9" style="82" customWidth="1"/>
    <col min="9" max="9" width="11.7109375" style="82" bestFit="1" customWidth="1"/>
    <col min="10" max="10" width="29.7109375" style="82" customWidth="1"/>
    <col min="11" max="11" width="50.7109375" style="82" customWidth="1"/>
    <col min="12" max="13" width="27.42578125" style="82" customWidth="1"/>
    <col min="14" max="14" width="9.140625" style="82"/>
    <col min="15" max="18" width="0" style="82" hidden="1" customWidth="1" outlineLevel="1"/>
    <col min="19" max="19" width="9.140625" style="82" collapsed="1"/>
    <col min="20" max="16384" width="9.140625" style="82"/>
  </cols>
  <sheetData>
    <row r="1" spans="1:25" ht="36.75" customHeight="1" x14ac:dyDescent="0.2">
      <c r="A1" s="78" t="s">
        <v>7</v>
      </c>
      <c r="B1" s="166" t="s">
        <v>8</v>
      </c>
      <c r="C1" s="167"/>
      <c r="D1" s="167"/>
      <c r="E1" s="168"/>
      <c r="F1" s="79"/>
      <c r="G1" s="79"/>
      <c r="H1" s="79"/>
      <c r="I1" s="79"/>
      <c r="J1" s="79"/>
      <c r="K1" s="80"/>
      <c r="L1" s="80"/>
      <c r="M1" s="81"/>
    </row>
    <row r="2" spans="1:25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25" ht="36.75" customHeight="1" x14ac:dyDescent="0.2">
      <c r="A3" s="86" t="s">
        <v>9</v>
      </c>
      <c r="B3" s="166" t="s">
        <v>3</v>
      </c>
      <c r="C3" s="167"/>
      <c r="D3" s="167"/>
      <c r="E3" s="168"/>
      <c r="F3" s="87"/>
      <c r="G3" s="87"/>
      <c r="H3" s="87"/>
      <c r="I3" s="87"/>
      <c r="J3" s="87"/>
      <c r="K3" s="84"/>
      <c r="L3" s="84"/>
      <c r="M3" s="85"/>
    </row>
    <row r="4" spans="1:25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25" ht="36" customHeight="1" x14ac:dyDescent="0.2">
      <c r="A5" s="88" t="s">
        <v>10</v>
      </c>
      <c r="B5" s="89" t="s">
        <v>11</v>
      </c>
      <c r="C5" s="90">
        <v>43932</v>
      </c>
      <c r="D5" s="89" t="s">
        <v>12</v>
      </c>
      <c r="E5" s="90">
        <v>43961</v>
      </c>
      <c r="F5" s="91"/>
      <c r="G5" s="92"/>
      <c r="H5" s="93"/>
      <c r="I5" s="93"/>
      <c r="J5" s="93"/>
      <c r="K5" s="84"/>
      <c r="L5" s="84"/>
      <c r="M5" s="85"/>
    </row>
    <row r="6" spans="1:25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25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25" x14ac:dyDescent="0.2">
      <c r="A8" s="94" t="s">
        <v>13</v>
      </c>
      <c r="B8" s="95" t="s">
        <v>14</v>
      </c>
      <c r="C8" s="95" t="s">
        <v>15</v>
      </c>
      <c r="D8" s="95" t="s">
        <v>14</v>
      </c>
      <c r="E8" s="95" t="s">
        <v>16</v>
      </c>
      <c r="F8" s="95" t="s">
        <v>17</v>
      </c>
      <c r="G8" s="164" t="s">
        <v>18</v>
      </c>
      <c r="H8" s="169"/>
      <c r="I8" s="169"/>
      <c r="J8" s="95" t="s">
        <v>19</v>
      </c>
      <c r="K8" s="95" t="s">
        <v>20</v>
      </c>
      <c r="L8" s="96" t="s">
        <v>21</v>
      </c>
      <c r="M8" s="96" t="s">
        <v>22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x14ac:dyDescent="0.2">
      <c r="A9" s="98" t="s">
        <v>23</v>
      </c>
      <c r="B9" s="99" t="s">
        <v>24</v>
      </c>
      <c r="C9" s="99" t="s">
        <v>25</v>
      </c>
      <c r="D9" s="99" t="s">
        <v>25</v>
      </c>
      <c r="E9" s="99" t="s">
        <v>26</v>
      </c>
      <c r="F9" s="99" t="s">
        <v>25</v>
      </c>
      <c r="G9" s="170"/>
      <c r="H9" s="171"/>
      <c r="I9" s="171"/>
      <c r="J9" s="99" t="s">
        <v>27</v>
      </c>
      <c r="K9" s="99" t="s">
        <v>28</v>
      </c>
      <c r="L9" s="100"/>
      <c r="M9" s="101" t="s">
        <v>29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x14ac:dyDescent="0.2">
      <c r="A10" s="102" t="s">
        <v>30</v>
      </c>
      <c r="B10" s="103" t="s">
        <v>31</v>
      </c>
      <c r="C10" s="103" t="s">
        <v>32</v>
      </c>
      <c r="D10" s="103" t="s">
        <v>32</v>
      </c>
      <c r="E10" s="103" t="s">
        <v>32</v>
      </c>
      <c r="F10" s="103" t="s">
        <v>32</v>
      </c>
      <c r="G10" s="104" t="s">
        <v>33</v>
      </c>
      <c r="H10" s="104" t="s">
        <v>34</v>
      </c>
      <c r="I10" s="105" t="s">
        <v>35</v>
      </c>
      <c r="J10" s="106" t="s">
        <v>36</v>
      </c>
      <c r="K10" s="107"/>
      <c r="L10" s="108"/>
      <c r="M10" s="109"/>
    </row>
    <row r="11" spans="1:25" ht="0.75" customHeight="1" x14ac:dyDescent="0.2">
      <c r="A11" s="110"/>
      <c r="B11" s="103"/>
      <c r="C11" s="103"/>
      <c r="D11" s="103"/>
      <c r="E11" s="103"/>
      <c r="F11" s="103"/>
      <c r="G11" s="111"/>
      <c r="H11" s="111"/>
      <c r="I11" s="111"/>
      <c r="J11" s="104"/>
      <c r="K11" s="107"/>
      <c r="L11" s="108"/>
      <c r="M11" s="108"/>
    </row>
    <row r="12" spans="1:25" ht="20.100000000000001" customHeight="1" x14ac:dyDescent="0.25">
      <c r="A12" s="112">
        <v>43959</v>
      </c>
      <c r="B12" s="113" t="s">
        <v>38</v>
      </c>
      <c r="C12" s="114">
        <v>9.99</v>
      </c>
      <c r="D12" s="115"/>
      <c r="E12" s="116"/>
      <c r="F12" s="117">
        <v>9.99</v>
      </c>
      <c r="G12" s="118">
        <v>110</v>
      </c>
      <c r="H12" s="119">
        <v>4400</v>
      </c>
      <c r="I12" s="120" t="s">
        <v>97</v>
      </c>
      <c r="J12" s="40" t="s">
        <v>3</v>
      </c>
      <c r="K12" s="42" t="s">
        <v>98</v>
      </c>
      <c r="L12" s="42" t="s">
        <v>96</v>
      </c>
      <c r="M12" s="42" t="s">
        <v>99</v>
      </c>
      <c r="O12" s="82" t="b">
        <f>OR(G12&lt;100,LEN(G12)=2)</f>
        <v>0</v>
      </c>
      <c r="P12" s="82" t="b">
        <f>OR(H12&lt;1000,LEN(H12)=3)</f>
        <v>0</v>
      </c>
    </row>
    <row r="13" spans="1:25" ht="20.100000000000001" customHeight="1" thickBot="1" x14ac:dyDescent="0.25">
      <c r="A13" s="172" t="s">
        <v>42</v>
      </c>
      <c r="B13" s="173"/>
      <c r="C13" s="121">
        <f>SUM(C12:C12)</f>
        <v>9.99</v>
      </c>
      <c r="D13" s="121">
        <f>SUM(D12:D12)</f>
        <v>0</v>
      </c>
      <c r="E13" s="121"/>
      <c r="F13" s="122">
        <f>SUM(F12:F12)</f>
        <v>9.99</v>
      </c>
      <c r="G13" s="123"/>
      <c r="H13" s="124"/>
      <c r="I13" s="125"/>
      <c r="J13" s="126"/>
      <c r="K13" s="127"/>
      <c r="L13" s="128"/>
      <c r="M13" s="129"/>
    </row>
    <row r="15" spans="1:25" x14ac:dyDescent="0.2">
      <c r="B15" s="164" t="s">
        <v>43</v>
      </c>
      <c r="C15" s="165"/>
    </row>
    <row r="16" spans="1:25" x14ac:dyDescent="0.2">
      <c r="B16" s="130" t="s">
        <v>44</v>
      </c>
      <c r="C16" s="131" t="s">
        <v>45</v>
      </c>
    </row>
    <row r="17" spans="2:3" x14ac:dyDescent="0.2">
      <c r="B17" s="130" t="s">
        <v>38</v>
      </c>
      <c r="C17" s="131" t="s">
        <v>46</v>
      </c>
    </row>
    <row r="18" spans="2:3" x14ac:dyDescent="0.2">
      <c r="B18" s="130" t="s">
        <v>47</v>
      </c>
      <c r="C18" s="131" t="s">
        <v>48</v>
      </c>
    </row>
    <row r="19" spans="2:3" x14ac:dyDescent="0.2">
      <c r="B19" s="108" t="s">
        <v>49</v>
      </c>
      <c r="C19" s="132" t="s">
        <v>50</v>
      </c>
    </row>
  </sheetData>
  <autoFilter ref="G1:G19"/>
  <mergeCells count="6">
    <mergeCell ref="B15:C15"/>
    <mergeCell ref="B1:E1"/>
    <mergeCell ref="B3:E3"/>
    <mergeCell ref="G8:I8"/>
    <mergeCell ref="G9:I9"/>
    <mergeCell ref="A13:B13"/>
  </mergeCells>
  <conditionalFormatting sqref="E5 C5 B1:E1 B3:E3 C12">
    <cfRule type="expression" dxfId="188" priority="3" stopIfTrue="1">
      <formula>ISBLANK(B1)</formula>
    </cfRule>
  </conditionalFormatting>
  <conditionalFormatting sqref="K12:M12">
    <cfRule type="expression" dxfId="187" priority="4" stopIfTrue="1">
      <formula>AND(NOT(ISBLANK($C12)),ISBLANK(K12))</formula>
    </cfRule>
  </conditionalFormatting>
  <conditionalFormatting sqref="B12">
    <cfRule type="expression" dxfId="186" priority="5" stopIfTrue="1">
      <formula>AND(NOT(ISBLANK(C12)),ISBLANK(B12))</formula>
    </cfRule>
  </conditionalFormatting>
  <conditionalFormatting sqref="A12">
    <cfRule type="expression" dxfId="185" priority="6" stopIfTrue="1">
      <formula>AND(NOT(ISBLANK(C12)),ISBLANK(A12))</formula>
    </cfRule>
  </conditionalFormatting>
  <conditionalFormatting sqref="J12">
    <cfRule type="expression" priority="1" stopIfTrue="1">
      <formula>AND(SUM($O12:$S12)&gt;0,NOT(ISBLANK(J12)))</formula>
    </cfRule>
    <cfRule type="expression" dxfId="184" priority="2" stopIfTrue="1">
      <formula>SUM($O12:$S12)&gt;0</formula>
    </cfRule>
  </conditionalFormatting>
  <conditionalFormatting sqref="E12">
    <cfRule type="expression" dxfId="183" priority="8" stopIfTrue="1">
      <formula>AND(NOT(ISBLANK(#REF!)),ISBLANK(E12),#REF!="S")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1"/>
  <sheetViews>
    <sheetView zoomScale="80" zoomScaleNormal="80" workbookViewId="0">
      <selection activeCell="C12" sqref="C12:C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7</v>
      </c>
      <c r="B1" s="155" t="s">
        <v>51</v>
      </c>
      <c r="C1" s="156"/>
      <c r="D1" s="156"/>
      <c r="E1" s="157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9</v>
      </c>
      <c r="B3" s="155" t="s">
        <v>3</v>
      </c>
      <c r="C3" s="156"/>
      <c r="D3" s="156"/>
      <c r="E3" s="15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10</v>
      </c>
      <c r="B5" s="12" t="s">
        <v>11</v>
      </c>
      <c r="C5" s="90">
        <v>43932</v>
      </c>
      <c r="D5" s="89" t="s">
        <v>12</v>
      </c>
      <c r="E5" s="90">
        <v>43961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13</v>
      </c>
      <c r="B8" s="17" t="s">
        <v>14</v>
      </c>
      <c r="C8" s="17" t="s">
        <v>15</v>
      </c>
      <c r="D8" s="17" t="s">
        <v>14</v>
      </c>
      <c r="E8" s="17" t="s">
        <v>16</v>
      </c>
      <c r="F8" s="17" t="s">
        <v>17</v>
      </c>
      <c r="G8" s="153" t="s">
        <v>18</v>
      </c>
      <c r="H8" s="158"/>
      <c r="I8" s="158"/>
      <c r="J8" s="154"/>
      <c r="K8" s="16" t="s">
        <v>19</v>
      </c>
      <c r="L8" s="17" t="s">
        <v>20</v>
      </c>
      <c r="M8" s="18" t="s">
        <v>21</v>
      </c>
      <c r="N8" s="18" t="s">
        <v>22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23</v>
      </c>
      <c r="B9" s="21" t="s">
        <v>24</v>
      </c>
      <c r="C9" s="21" t="s">
        <v>25</v>
      </c>
      <c r="D9" s="21" t="s">
        <v>25</v>
      </c>
      <c r="E9" s="21" t="s">
        <v>26</v>
      </c>
      <c r="F9" s="21" t="s">
        <v>25</v>
      </c>
      <c r="G9" s="159"/>
      <c r="H9" s="160"/>
      <c r="I9" s="160"/>
      <c r="J9" s="161"/>
      <c r="K9" s="20" t="s">
        <v>27</v>
      </c>
      <c r="L9" s="21" t="s">
        <v>28</v>
      </c>
      <c r="M9" s="22"/>
      <c r="N9" s="23" t="s">
        <v>29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 t="s">
        <v>30</v>
      </c>
      <c r="B10" s="25" t="s">
        <v>31</v>
      </c>
      <c r="C10" s="25" t="s">
        <v>32</v>
      </c>
      <c r="D10" s="25" t="s">
        <v>32</v>
      </c>
      <c r="E10" s="25" t="s">
        <v>32</v>
      </c>
      <c r="F10" s="25" t="s">
        <v>32</v>
      </c>
      <c r="G10" s="26" t="s">
        <v>33</v>
      </c>
      <c r="H10" s="26" t="s">
        <v>34</v>
      </c>
      <c r="I10" s="26" t="s">
        <v>35</v>
      </c>
      <c r="J10" s="26"/>
      <c r="K10" s="28" t="s">
        <v>36</v>
      </c>
      <c r="L10" s="29"/>
      <c r="M10" s="30"/>
      <c r="N10" s="31"/>
    </row>
    <row r="11" spans="1:26" ht="0.75" customHeight="1" x14ac:dyDescent="0.2">
      <c r="A11" s="32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9"/>
      <c r="M11" s="30"/>
      <c r="N11" s="30"/>
    </row>
    <row r="12" spans="1:26" ht="15.75" x14ac:dyDescent="0.25">
      <c r="A12" s="43">
        <v>43934</v>
      </c>
      <c r="B12" s="35" t="s">
        <v>47</v>
      </c>
      <c r="C12" s="45">
        <v>4</v>
      </c>
      <c r="D12" s="46">
        <v>0.67</v>
      </c>
      <c r="E12" s="45"/>
      <c r="F12" s="59">
        <f t="shared" ref="F12:F21" si="0">C12-D12</f>
        <v>3.33</v>
      </c>
      <c r="G12" s="38">
        <v>110</v>
      </c>
      <c r="H12" s="38">
        <v>2001</v>
      </c>
      <c r="I12" s="60"/>
      <c r="J12" s="61" t="s">
        <v>47</v>
      </c>
      <c r="K12" s="61" t="s">
        <v>3</v>
      </c>
      <c r="L12" s="62" t="s">
        <v>52</v>
      </c>
      <c r="M12" s="62" t="s">
        <v>53</v>
      </c>
      <c r="N12" s="63" t="s">
        <v>54</v>
      </c>
    </row>
    <row r="13" spans="1:26" ht="33" customHeight="1" x14ac:dyDescent="0.25">
      <c r="A13" s="43">
        <v>43934</v>
      </c>
      <c r="B13" s="35" t="s">
        <v>47</v>
      </c>
      <c r="C13" s="45">
        <v>119.85</v>
      </c>
      <c r="D13" s="46">
        <v>19.95</v>
      </c>
      <c r="E13" s="45"/>
      <c r="F13" s="59">
        <f t="shared" si="0"/>
        <v>99.899999999999991</v>
      </c>
      <c r="G13" s="38">
        <v>110</v>
      </c>
      <c r="H13" s="38">
        <v>2001</v>
      </c>
      <c r="I13" s="60"/>
      <c r="J13" s="61" t="s">
        <v>47</v>
      </c>
      <c r="K13" s="61" t="s">
        <v>3</v>
      </c>
      <c r="L13" s="62" t="s">
        <v>55</v>
      </c>
      <c r="M13" s="62" t="s">
        <v>53</v>
      </c>
      <c r="N13" s="63" t="s">
        <v>56</v>
      </c>
      <c r="P13" s="5" t="b">
        <f t="shared" ref="P13:P14" si="1">OR(G13&lt;100,LEN(G13)=2)</f>
        <v>0</v>
      </c>
      <c r="Q13" s="5" t="b">
        <f t="shared" ref="Q13:Q14" si="2">OR(H13&lt;1000,LEN(H13)=3)</f>
        <v>0</v>
      </c>
      <c r="R13" s="5" t="b">
        <f t="shared" ref="R13:R14" si="3">IF(I13&lt;1000,TRUE)</f>
        <v>1</v>
      </c>
      <c r="S13" s="5" t="e">
        <f>OR(#REF!&lt;100000,LEN(#REF!)=5)</f>
        <v>#REF!</v>
      </c>
      <c r="T13" s="64"/>
    </row>
    <row r="14" spans="1:26" ht="20.100000000000001" customHeight="1" x14ac:dyDescent="0.25">
      <c r="A14" s="43">
        <v>43937</v>
      </c>
      <c r="B14" s="44" t="s">
        <v>47</v>
      </c>
      <c r="C14" s="45">
        <v>38.22</v>
      </c>
      <c r="D14" s="46">
        <v>6.37</v>
      </c>
      <c r="E14" s="45"/>
      <c r="F14" s="59">
        <f t="shared" si="0"/>
        <v>31.849999999999998</v>
      </c>
      <c r="G14" s="38">
        <v>110</v>
      </c>
      <c r="H14" s="38">
        <v>2001</v>
      </c>
      <c r="I14" s="38"/>
      <c r="J14" s="61" t="s">
        <v>47</v>
      </c>
      <c r="K14" s="61" t="s">
        <v>3</v>
      </c>
      <c r="L14" s="62" t="s">
        <v>57</v>
      </c>
      <c r="M14" s="62" t="s">
        <v>58</v>
      </c>
      <c r="N14" s="63" t="s">
        <v>54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43">
        <v>43937</v>
      </c>
      <c r="B15" s="44" t="s">
        <v>47</v>
      </c>
      <c r="C15" s="45">
        <v>235.74</v>
      </c>
      <c r="D15" s="46">
        <v>39.29</v>
      </c>
      <c r="E15" s="45"/>
      <c r="F15" s="59">
        <f t="shared" si="0"/>
        <v>196.45000000000002</v>
      </c>
      <c r="G15" s="38">
        <v>110</v>
      </c>
      <c r="H15" s="38">
        <v>2001</v>
      </c>
      <c r="I15" s="38"/>
      <c r="J15" s="61" t="s">
        <v>47</v>
      </c>
      <c r="K15" s="61" t="s">
        <v>3</v>
      </c>
      <c r="L15" s="62" t="s">
        <v>59</v>
      </c>
      <c r="M15" s="62" t="s">
        <v>60</v>
      </c>
      <c r="N15" s="62" t="s">
        <v>56</v>
      </c>
    </row>
    <row r="16" spans="1:26" ht="20.100000000000001" customHeight="1" x14ac:dyDescent="0.25">
      <c r="A16" s="43">
        <v>43937</v>
      </c>
      <c r="B16" s="44" t="s">
        <v>47</v>
      </c>
      <c r="C16" s="45">
        <v>52.01</v>
      </c>
      <c r="D16" s="46">
        <v>8.67</v>
      </c>
      <c r="E16" s="45"/>
      <c r="F16" s="59">
        <f t="shared" si="0"/>
        <v>43.339999999999996</v>
      </c>
      <c r="G16" s="38">
        <v>110</v>
      </c>
      <c r="H16" s="38">
        <v>2001</v>
      </c>
      <c r="I16" s="38"/>
      <c r="J16" s="61" t="s">
        <v>47</v>
      </c>
      <c r="K16" s="61" t="s">
        <v>3</v>
      </c>
      <c r="L16" s="62" t="s">
        <v>61</v>
      </c>
      <c r="M16" s="62" t="s">
        <v>62</v>
      </c>
      <c r="N16" s="62" t="s">
        <v>54</v>
      </c>
    </row>
    <row r="17" spans="1:14" ht="20.100000000000001" customHeight="1" x14ac:dyDescent="0.25">
      <c r="A17" s="43">
        <v>43939</v>
      </c>
      <c r="B17" s="44" t="s">
        <v>47</v>
      </c>
      <c r="C17" s="45">
        <v>9.99</v>
      </c>
      <c r="D17" s="46">
        <v>1.67</v>
      </c>
      <c r="E17" s="45"/>
      <c r="F17" s="59">
        <f t="shared" si="0"/>
        <v>8.32</v>
      </c>
      <c r="G17" s="38">
        <v>110</v>
      </c>
      <c r="H17" s="38">
        <v>2001</v>
      </c>
      <c r="I17" s="38"/>
      <c r="J17" s="61" t="s">
        <v>47</v>
      </c>
      <c r="K17" s="61" t="s">
        <v>3</v>
      </c>
      <c r="L17" s="62" t="s">
        <v>63</v>
      </c>
      <c r="M17" s="62" t="s">
        <v>64</v>
      </c>
      <c r="N17" s="62" t="s">
        <v>56</v>
      </c>
    </row>
    <row r="18" spans="1:14" ht="20.100000000000001" customHeight="1" x14ac:dyDescent="0.25">
      <c r="A18" s="43">
        <v>43941</v>
      </c>
      <c r="B18" s="44" t="s">
        <v>47</v>
      </c>
      <c r="C18" s="45">
        <v>359.64</v>
      </c>
      <c r="D18" s="46">
        <v>60.12</v>
      </c>
      <c r="E18" s="45"/>
      <c r="F18" s="59">
        <f t="shared" si="0"/>
        <v>299.52</v>
      </c>
      <c r="G18" s="38">
        <v>110</v>
      </c>
      <c r="H18" s="38">
        <v>2001</v>
      </c>
      <c r="I18" s="38"/>
      <c r="J18" s="61" t="s">
        <v>47</v>
      </c>
      <c r="K18" s="61" t="s">
        <v>3</v>
      </c>
      <c r="L18" s="62" t="s">
        <v>55</v>
      </c>
      <c r="M18" s="62" t="s">
        <v>53</v>
      </c>
      <c r="N18" s="62" t="s">
        <v>56</v>
      </c>
    </row>
    <row r="19" spans="1:14" ht="20.100000000000001" customHeight="1" x14ac:dyDescent="0.25">
      <c r="A19" s="43">
        <v>43945</v>
      </c>
      <c r="B19" s="44" t="s">
        <v>47</v>
      </c>
      <c r="C19" s="45">
        <v>13.72</v>
      </c>
      <c r="D19" s="46">
        <v>2.2799999999999998</v>
      </c>
      <c r="E19" s="45"/>
      <c r="F19" s="59">
        <f t="shared" si="0"/>
        <v>11.440000000000001</v>
      </c>
      <c r="G19" s="38">
        <v>110</v>
      </c>
      <c r="H19" s="38">
        <v>2001</v>
      </c>
      <c r="I19" s="38"/>
      <c r="J19" s="61" t="s">
        <v>47</v>
      </c>
      <c r="K19" s="61" t="s">
        <v>3</v>
      </c>
      <c r="L19" s="62" t="s">
        <v>65</v>
      </c>
      <c r="M19" s="62" t="s">
        <v>66</v>
      </c>
      <c r="N19" s="62" t="s">
        <v>56</v>
      </c>
    </row>
    <row r="20" spans="1:14" ht="20.100000000000001" customHeight="1" x14ac:dyDescent="0.25">
      <c r="A20" s="43">
        <v>43949</v>
      </c>
      <c r="B20" s="44" t="s">
        <v>47</v>
      </c>
      <c r="C20" s="45">
        <v>25.14</v>
      </c>
      <c r="D20" s="46">
        <v>4.1900000000000004</v>
      </c>
      <c r="E20" s="45"/>
      <c r="F20" s="59">
        <f t="shared" si="0"/>
        <v>20.95</v>
      </c>
      <c r="G20" s="38">
        <v>110</v>
      </c>
      <c r="H20" s="38">
        <v>2001</v>
      </c>
      <c r="I20" s="38"/>
      <c r="J20" s="61" t="s">
        <v>47</v>
      </c>
      <c r="K20" s="61" t="s">
        <v>3</v>
      </c>
      <c r="L20" s="62" t="s">
        <v>67</v>
      </c>
      <c r="M20" s="62" t="s">
        <v>62</v>
      </c>
      <c r="N20" s="62" t="s">
        <v>56</v>
      </c>
    </row>
    <row r="21" spans="1:14" ht="20.100000000000001" customHeight="1" x14ac:dyDescent="0.25">
      <c r="A21" s="43">
        <v>43949</v>
      </c>
      <c r="B21" s="44" t="s">
        <v>47</v>
      </c>
      <c r="C21" s="45">
        <v>118.4</v>
      </c>
      <c r="D21" s="46">
        <v>19.73</v>
      </c>
      <c r="E21" s="45"/>
      <c r="F21" s="59">
        <f t="shared" si="0"/>
        <v>98.67</v>
      </c>
      <c r="G21" s="38">
        <v>110</v>
      </c>
      <c r="H21" s="38">
        <v>2001</v>
      </c>
      <c r="I21" s="38"/>
      <c r="J21" s="61" t="s">
        <v>47</v>
      </c>
      <c r="K21" s="61" t="s">
        <v>3</v>
      </c>
      <c r="L21" s="62" t="s">
        <v>65</v>
      </c>
      <c r="M21" s="62" t="s">
        <v>66</v>
      </c>
      <c r="N21" s="62" t="s">
        <v>56</v>
      </c>
    </row>
    <row r="22" spans="1:14" ht="20.100000000000001" customHeight="1" thickBot="1" x14ac:dyDescent="0.25">
      <c r="A22" s="162" t="s">
        <v>42</v>
      </c>
      <c r="B22" s="163"/>
      <c r="C22" s="47">
        <f>SUM(C12:C21)</f>
        <v>976.71</v>
      </c>
      <c r="D22" s="47">
        <f>SUM(D12:D21)</f>
        <v>162.94</v>
      </c>
      <c r="E22" s="47"/>
      <c r="F22" s="47">
        <f>SUM(F12:F21)</f>
        <v>813.77</v>
      </c>
      <c r="G22" s="50"/>
      <c r="H22" s="50"/>
      <c r="I22" s="50"/>
      <c r="J22" s="65"/>
      <c r="K22" s="65"/>
      <c r="L22" s="53"/>
      <c r="M22" s="54"/>
      <c r="N22" s="55"/>
    </row>
    <row r="24" spans="1:14" x14ac:dyDescent="0.2">
      <c r="B24" s="153" t="s">
        <v>43</v>
      </c>
      <c r="C24" s="154"/>
    </row>
    <row r="25" spans="1:14" x14ac:dyDescent="0.2">
      <c r="B25" s="56" t="s">
        <v>44</v>
      </c>
      <c r="C25" s="57" t="s">
        <v>45</v>
      </c>
    </row>
    <row r="26" spans="1:14" x14ac:dyDescent="0.2">
      <c r="B26" s="56" t="s">
        <v>38</v>
      </c>
      <c r="C26" s="57" t="s">
        <v>46</v>
      </c>
    </row>
    <row r="27" spans="1:14" x14ac:dyDescent="0.2">
      <c r="B27" s="56" t="s">
        <v>47</v>
      </c>
      <c r="C27" s="57" t="s">
        <v>48</v>
      </c>
    </row>
    <row r="28" spans="1:14" x14ac:dyDescent="0.2">
      <c r="B28" s="30" t="s">
        <v>49</v>
      </c>
      <c r="C28" s="58" t="s">
        <v>50</v>
      </c>
    </row>
    <row r="1048541" spans="8:8" x14ac:dyDescent="0.2">
      <c r="H1048541" s="38"/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2:K21">
    <cfRule type="expression" priority="3" stopIfTrue="1">
      <formula>AND(SUM($P12:$T12)&gt;0,NOT(ISBLANK(J12)))</formula>
    </cfRule>
    <cfRule type="expression" dxfId="215" priority="4" stopIfTrue="1">
      <formula>SUM($P12:$T12)&gt;0</formula>
    </cfRule>
  </conditionalFormatting>
  <conditionalFormatting sqref="B1:E1 B3:E3 C12:C21">
    <cfRule type="expression" dxfId="214" priority="5" stopIfTrue="1">
      <formula>ISBLANK(B1)</formula>
    </cfRule>
  </conditionalFormatting>
  <conditionalFormatting sqref="M17:M20 L12:N16 N17:N21 L17:L21">
    <cfRule type="expression" dxfId="213" priority="6" stopIfTrue="1">
      <formula>AND(NOT(ISBLANK($C12)),ISBLANK(L12))</formula>
    </cfRule>
  </conditionalFormatting>
  <conditionalFormatting sqref="B12:B21">
    <cfRule type="expression" dxfId="212" priority="7" stopIfTrue="1">
      <formula>AND(NOT(ISBLANK(C12)),ISBLANK(B12))</formula>
    </cfRule>
  </conditionalFormatting>
  <conditionalFormatting sqref="A12:A21">
    <cfRule type="expression" dxfId="211" priority="8" stopIfTrue="1">
      <formula>AND(NOT(ISBLANK(C12)),ISBLANK(A12))</formula>
    </cfRule>
  </conditionalFormatting>
  <conditionalFormatting sqref="E13:E21">
    <cfRule type="expression" dxfId="210" priority="9" stopIfTrue="1">
      <formula>AND(NOT(ISBLANK(C13)),ISBLANK(E13),B13="S")</formula>
    </cfRule>
  </conditionalFormatting>
  <conditionalFormatting sqref="E12">
    <cfRule type="expression" dxfId="209" priority="2" stopIfTrue="1">
      <formula>AND(NOT(ISBLANK(C12)),ISBLANK(E12),B12="S")</formula>
    </cfRule>
  </conditionalFormatting>
  <conditionalFormatting sqref="M21">
    <cfRule type="expression" dxfId="208" priority="10" stopIfTrue="1">
      <formula>AND(NOT(ISBLANK($C20)),ISBLANK(M21))</formula>
    </cfRule>
  </conditionalFormatting>
  <conditionalFormatting sqref="E5 C5">
    <cfRule type="expression" dxfId="207" priority="1" stopIfTrue="1">
      <formula>ISBLANK(C5)</formula>
    </cfRule>
  </conditionalFormatting>
  <dataValidations count="4">
    <dataValidation type="list" allowBlank="1" showInputMessage="1" showErrorMessage="1" sqref="B12:B21">
      <formula1>$B$25:$B$28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opLeftCell="A6" zoomScale="90" workbookViewId="0">
      <selection activeCell="A14" sqref="A14:XFD31"/>
    </sheetView>
  </sheetViews>
  <sheetFormatPr defaultColWidth="9.140625" defaultRowHeight="12.75" outlineLevelCol="1" x14ac:dyDescent="0.2"/>
  <cols>
    <col min="1" max="1" width="11.85546875" style="82" bestFit="1" customWidth="1"/>
    <col min="2" max="2" width="10.42578125" style="82" customWidth="1"/>
    <col min="3" max="6" width="15.7109375" style="82" customWidth="1"/>
    <col min="7" max="7" width="8.42578125" style="82" customWidth="1"/>
    <col min="8" max="8" width="9" style="82" customWidth="1"/>
    <col min="9" max="9" width="11.7109375" style="82" bestFit="1" customWidth="1"/>
    <col min="10" max="10" width="3" style="82" customWidth="1"/>
    <col min="11" max="11" width="29.7109375" style="82" customWidth="1"/>
    <col min="12" max="12" width="50.7109375" style="82" customWidth="1"/>
    <col min="13" max="14" width="27.42578125" style="82" customWidth="1"/>
    <col min="15" max="15" width="9.140625" style="82"/>
    <col min="16" max="19" width="0" style="82" hidden="1" customWidth="1" outlineLevel="1"/>
    <col min="20" max="20" width="9.140625" style="82" collapsed="1"/>
    <col min="21" max="16384" width="9.140625" style="82"/>
  </cols>
  <sheetData>
    <row r="1" spans="1:26" ht="36.75" customHeight="1" x14ac:dyDescent="0.2">
      <c r="A1" s="78" t="s">
        <v>7</v>
      </c>
      <c r="B1" s="166" t="s">
        <v>8</v>
      </c>
      <c r="C1" s="167"/>
      <c r="D1" s="167"/>
      <c r="E1" s="168"/>
      <c r="F1" s="79"/>
      <c r="G1" s="79"/>
      <c r="H1" s="79"/>
      <c r="I1" s="79"/>
      <c r="J1" s="79"/>
      <c r="K1" s="79"/>
      <c r="L1" s="80"/>
      <c r="M1" s="80"/>
      <c r="N1" s="81"/>
    </row>
    <row r="2" spans="1:26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26" ht="36.75" customHeight="1" x14ac:dyDescent="0.2">
      <c r="A3" s="86" t="s">
        <v>9</v>
      </c>
      <c r="B3" s="166" t="s">
        <v>4</v>
      </c>
      <c r="C3" s="167"/>
      <c r="D3" s="167"/>
      <c r="E3" s="168"/>
      <c r="F3" s="87"/>
      <c r="G3" s="87"/>
      <c r="H3" s="87"/>
      <c r="I3" s="87"/>
      <c r="J3" s="87"/>
      <c r="K3" s="87"/>
      <c r="L3" s="84"/>
      <c r="M3" s="84"/>
      <c r="N3" s="85"/>
    </row>
    <row r="4" spans="1:26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26" ht="36" customHeight="1" x14ac:dyDescent="0.2">
      <c r="A5" s="88" t="s">
        <v>10</v>
      </c>
      <c r="B5" s="89" t="s">
        <v>11</v>
      </c>
      <c r="C5" s="90">
        <v>43932</v>
      </c>
      <c r="D5" s="89" t="s">
        <v>12</v>
      </c>
      <c r="E5" s="90">
        <v>43961</v>
      </c>
      <c r="F5" s="91"/>
      <c r="G5" s="92"/>
      <c r="H5" s="93"/>
      <c r="I5" s="93"/>
      <c r="J5" s="93"/>
      <c r="K5" s="93"/>
      <c r="L5" s="84"/>
      <c r="M5" s="84"/>
      <c r="N5" s="85"/>
    </row>
    <row r="6" spans="1:26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26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26" x14ac:dyDescent="0.2">
      <c r="A8" s="94" t="s">
        <v>13</v>
      </c>
      <c r="B8" s="95" t="s">
        <v>14</v>
      </c>
      <c r="C8" s="95" t="s">
        <v>15</v>
      </c>
      <c r="D8" s="95" t="s">
        <v>14</v>
      </c>
      <c r="E8" s="95" t="s">
        <v>16</v>
      </c>
      <c r="F8" s="95" t="s">
        <v>17</v>
      </c>
      <c r="G8" s="164" t="s">
        <v>18</v>
      </c>
      <c r="H8" s="169"/>
      <c r="I8" s="169"/>
      <c r="J8" s="165"/>
      <c r="K8" s="94" t="s">
        <v>19</v>
      </c>
      <c r="L8" s="95" t="s">
        <v>20</v>
      </c>
      <c r="M8" s="96" t="s">
        <v>21</v>
      </c>
      <c r="N8" s="96" t="s">
        <v>22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x14ac:dyDescent="0.2">
      <c r="A9" s="98" t="s">
        <v>23</v>
      </c>
      <c r="B9" s="99" t="s">
        <v>24</v>
      </c>
      <c r="C9" s="99" t="s">
        <v>25</v>
      </c>
      <c r="D9" s="99" t="s">
        <v>25</v>
      </c>
      <c r="E9" s="99" t="s">
        <v>26</v>
      </c>
      <c r="F9" s="99" t="s">
        <v>25</v>
      </c>
      <c r="G9" s="170"/>
      <c r="H9" s="171"/>
      <c r="I9" s="171"/>
      <c r="J9" s="176"/>
      <c r="K9" s="98" t="s">
        <v>27</v>
      </c>
      <c r="L9" s="99" t="s">
        <v>28</v>
      </c>
      <c r="M9" s="100"/>
      <c r="N9" s="101" t="s">
        <v>29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x14ac:dyDescent="0.2">
      <c r="A10" s="102" t="s">
        <v>30</v>
      </c>
      <c r="B10" s="103" t="s">
        <v>31</v>
      </c>
      <c r="C10" s="103" t="s">
        <v>32</v>
      </c>
      <c r="D10" s="103" t="s">
        <v>32</v>
      </c>
      <c r="E10" s="103" t="s">
        <v>32</v>
      </c>
      <c r="F10" s="103" t="s">
        <v>32</v>
      </c>
      <c r="G10" s="146" t="s">
        <v>33</v>
      </c>
      <c r="H10" s="146" t="s">
        <v>34</v>
      </c>
      <c r="I10" s="146" t="s">
        <v>35</v>
      </c>
      <c r="J10" s="146"/>
      <c r="K10" s="106" t="s">
        <v>36</v>
      </c>
      <c r="L10" s="107"/>
      <c r="M10" s="108"/>
      <c r="N10" s="109"/>
    </row>
    <row r="11" spans="1:26" ht="0.75" customHeight="1" x14ac:dyDescent="0.2">
      <c r="A11" s="110"/>
      <c r="B11" s="103"/>
      <c r="C11" s="103"/>
      <c r="D11" s="103"/>
      <c r="E11" s="103"/>
      <c r="F11" s="103"/>
      <c r="G11" s="146"/>
      <c r="H11" s="146"/>
      <c r="I11" s="146"/>
      <c r="J11" s="146"/>
      <c r="K11" s="146"/>
      <c r="L11" s="107"/>
      <c r="M11" s="108"/>
      <c r="N11" s="108"/>
    </row>
    <row r="12" spans="1:26" ht="20.100000000000001" customHeight="1" x14ac:dyDescent="0.25">
      <c r="A12" s="147">
        <v>43936</v>
      </c>
      <c r="B12" s="113" t="s">
        <v>47</v>
      </c>
      <c r="C12" s="114">
        <v>101.55</v>
      </c>
      <c r="D12" s="115">
        <v>16.920000000000002</v>
      </c>
      <c r="E12" s="114"/>
      <c r="F12" s="134">
        <v>84.63</v>
      </c>
      <c r="G12" s="119">
        <v>690</v>
      </c>
      <c r="H12" s="119">
        <v>4001</v>
      </c>
      <c r="I12" s="119"/>
      <c r="J12" s="148" t="s">
        <v>47</v>
      </c>
      <c r="K12" s="148" t="s">
        <v>6</v>
      </c>
      <c r="L12" s="148" t="s">
        <v>106</v>
      </c>
      <c r="M12" s="150" t="s">
        <v>107</v>
      </c>
      <c r="N12" s="150" t="s">
        <v>108</v>
      </c>
      <c r="P12" s="82" t="b">
        <f t="shared" ref="P12:P13" si="0">OR(G12&lt;100,LEN(G12)=2)</f>
        <v>0</v>
      </c>
      <c r="Q12" s="82" t="b">
        <f t="shared" ref="Q12:Q13" si="1">OR(H12&lt;1000,LEN(H12)=3)</f>
        <v>0</v>
      </c>
      <c r="R12" s="82" t="b">
        <f t="shared" ref="R12:R13" si="2">IF(I12&lt;1000,TRUE)</f>
        <v>1</v>
      </c>
      <c r="S12" s="82" t="e">
        <f>OR(#REF!&lt;100000,LEN(#REF!)=5)</f>
        <v>#REF!</v>
      </c>
    </row>
    <row r="13" spans="1:26" ht="20.100000000000001" customHeight="1" x14ac:dyDescent="0.25">
      <c r="A13" s="147">
        <v>43955</v>
      </c>
      <c r="B13" s="133" t="s">
        <v>47</v>
      </c>
      <c r="C13" s="114">
        <v>33.9</v>
      </c>
      <c r="D13" s="115">
        <v>5.65</v>
      </c>
      <c r="E13" s="114"/>
      <c r="F13" s="134">
        <v>28.25</v>
      </c>
      <c r="G13" s="119">
        <v>690</v>
      </c>
      <c r="H13" s="119">
        <v>4001</v>
      </c>
      <c r="I13" s="119"/>
      <c r="J13" s="148" t="s">
        <v>47</v>
      </c>
      <c r="K13" s="148" t="s">
        <v>6</v>
      </c>
      <c r="L13" s="148" t="s">
        <v>106</v>
      </c>
      <c r="M13" s="150" t="s">
        <v>109</v>
      </c>
      <c r="N13" s="150" t="s">
        <v>108</v>
      </c>
      <c r="P13" s="82" t="b">
        <f t="shared" si="0"/>
        <v>0</v>
      </c>
      <c r="Q13" s="82" t="b">
        <f t="shared" si="1"/>
        <v>0</v>
      </c>
      <c r="R13" s="82" t="b">
        <f t="shared" si="2"/>
        <v>1</v>
      </c>
      <c r="S13" s="82" t="e">
        <f>OR(#REF!&lt;100000,LEN(#REF!)=5)</f>
        <v>#REF!</v>
      </c>
    </row>
    <row r="14" spans="1:26" ht="20.100000000000001" customHeight="1" thickBot="1" x14ac:dyDescent="0.25">
      <c r="A14" s="172" t="s">
        <v>42</v>
      </c>
      <c r="B14" s="173"/>
      <c r="C14" s="121">
        <f>SUM(C12:C13)</f>
        <v>135.44999999999999</v>
      </c>
      <c r="D14" s="121">
        <f>SUM(D12:D13)</f>
        <v>22.57</v>
      </c>
      <c r="E14" s="121"/>
      <c r="F14" s="121">
        <f>SUM(F12:F13)</f>
        <v>112.88</v>
      </c>
      <c r="G14" s="124"/>
      <c r="H14" s="124"/>
      <c r="I14" s="124"/>
      <c r="J14" s="135"/>
      <c r="K14" s="135"/>
      <c r="L14" s="127"/>
      <c r="M14" s="128"/>
      <c r="N14" s="129"/>
    </row>
    <row r="16" spans="1:26" x14ac:dyDescent="0.2">
      <c r="B16" s="164" t="s">
        <v>43</v>
      </c>
      <c r="C16" s="165"/>
    </row>
    <row r="17" spans="2:3" x14ac:dyDescent="0.2">
      <c r="B17" s="130" t="s">
        <v>44</v>
      </c>
      <c r="C17" s="131" t="s">
        <v>45</v>
      </c>
    </row>
    <row r="18" spans="2:3" x14ac:dyDescent="0.2">
      <c r="B18" s="130" t="s">
        <v>38</v>
      </c>
      <c r="C18" s="131" t="s">
        <v>46</v>
      </c>
    </row>
    <row r="19" spans="2:3" x14ac:dyDescent="0.2">
      <c r="B19" s="130" t="s">
        <v>47</v>
      </c>
      <c r="C19" s="131" t="s">
        <v>48</v>
      </c>
    </row>
    <row r="20" spans="2:3" x14ac:dyDescent="0.2">
      <c r="B20" s="108" t="s">
        <v>49</v>
      </c>
      <c r="C20" s="132" t="s">
        <v>50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:K13">
    <cfRule type="expression" priority="9" stopIfTrue="1">
      <formula>AND(SUM($P12:$T12)&gt;0,NOT(ISBLANK(J12)))</formula>
    </cfRule>
    <cfRule type="expression" dxfId="147" priority="10" stopIfTrue="1">
      <formula>SUM($P12:$T12)&gt;0</formula>
    </cfRule>
  </conditionalFormatting>
  <conditionalFormatting sqref="E5 C12:C13 C5 B1:E1 B3:E3">
    <cfRule type="expression" dxfId="146" priority="11" stopIfTrue="1">
      <formula>ISBLANK(B1)</formula>
    </cfRule>
  </conditionalFormatting>
  <conditionalFormatting sqref="M12:N12">
    <cfRule type="expression" dxfId="145" priority="12" stopIfTrue="1">
      <formula>AND(NOT(ISBLANK($C12)),ISBLANK(M12))</formula>
    </cfRule>
  </conditionalFormatting>
  <conditionalFormatting sqref="B12:B13">
    <cfRule type="expression" dxfId="144" priority="13" stopIfTrue="1">
      <formula>AND(NOT(ISBLANK(C12)),ISBLANK(B12))</formula>
    </cfRule>
  </conditionalFormatting>
  <conditionalFormatting sqref="A12:A13">
    <cfRule type="expression" dxfId="143" priority="14" stopIfTrue="1">
      <formula>AND(NOT(ISBLANK(C12)),ISBLANK(A12))</formula>
    </cfRule>
  </conditionalFormatting>
  <conditionalFormatting sqref="E12:E13">
    <cfRule type="expression" dxfId="142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141" priority="6" stopIfTrue="1">
      <formula>SUM($P12:$T12)&gt;0</formula>
    </cfRule>
  </conditionalFormatting>
  <conditionalFormatting sqref="M13">
    <cfRule type="expression" dxfId="140" priority="4" stopIfTrue="1">
      <formula>AND(NOT(ISBLANK($C13)),ISBLANK(M13))</formula>
    </cfRule>
  </conditionalFormatting>
  <conditionalFormatting sqref="L13">
    <cfRule type="expression" priority="2" stopIfTrue="1">
      <formula>AND(SUM($P13:$T13)&gt;0,NOT(ISBLANK(L13)))</formula>
    </cfRule>
    <cfRule type="expression" dxfId="139" priority="3" stopIfTrue="1">
      <formula>SUM($P13:$T13)&gt;0</formula>
    </cfRule>
  </conditionalFormatting>
  <conditionalFormatting sqref="N13">
    <cfRule type="expression" dxfId="138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Community Services</vt:lpstr>
      <vt:lpstr>Corporate</vt:lpstr>
      <vt:lpstr>Housing</vt:lpstr>
      <vt:lpstr>JWS</vt:lpstr>
      <vt:lpstr>JWS(2)</vt:lpstr>
      <vt:lpstr>Marketing</vt:lpstr>
      <vt:lpstr>Theatre</vt:lpstr>
      <vt:lpstr>Theatre(2)</vt:lpstr>
      <vt:lpstr>Theatre(3)</vt:lpstr>
      <vt:lpstr>Windle Valley</vt:lpstr>
    </vt:vector>
  </TitlesOfParts>
  <Company>Surrey Heath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Smith</dc:creator>
  <cp:lastModifiedBy>Michelle Smith</cp:lastModifiedBy>
  <dcterms:created xsi:type="dcterms:W3CDTF">2020-05-19T11:23:07Z</dcterms:created>
  <dcterms:modified xsi:type="dcterms:W3CDTF">2020-05-28T08:20:33Z</dcterms:modified>
</cp:coreProperties>
</file>