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xcel\Barclaycard &amp; Corporate Cards\"/>
    </mc:Choice>
  </mc:AlternateContent>
  <bookViews>
    <workbookView xWindow="120" yWindow="165" windowWidth="15480" windowHeight="11520" firstSheet="2" activeTab="9"/>
  </bookViews>
  <sheets>
    <sheet name="Housing" sheetId="1" r:id="rId1"/>
    <sheet name="Windle" sheetId="4" r:id="rId2"/>
    <sheet name="Camb Theatre" sheetId="5" r:id="rId3"/>
    <sheet name="Theatre" sheetId="6" r:id="rId4"/>
    <sheet name="C Theatre" sheetId="7" r:id="rId5"/>
    <sheet name="Windle V" sheetId="8" r:id="rId6"/>
    <sheet name="Parks" sheetId="9" r:id="rId7"/>
    <sheet name="Media" sheetId="10" r:id="rId8"/>
    <sheet name="JWS" sheetId="11" r:id="rId9"/>
    <sheet name="Community" sheetId="12" r:id="rId10"/>
    <sheet name="Corporate" sheetId="13" r:id="rId11"/>
    <sheet name="Drainage" sheetId="14" r:id="rId12"/>
    <sheet name="Museum" sheetId="15" r:id="rId13"/>
    <sheet name="LWCP" sheetId="16" r:id="rId14"/>
    <sheet name="Leisure" sheetId="17" r:id="rId15"/>
    <sheet name="JWS 2" sheetId="18" r:id="rId16"/>
  </sheets>
  <calcPr calcId="162913"/>
</workbook>
</file>

<file path=xl/calcChain.xml><?xml version="1.0" encoding="utf-8"?>
<calcChain xmlns="http://schemas.openxmlformats.org/spreadsheetml/2006/main">
  <c r="F32" i="12" l="1"/>
  <c r="C32" i="12"/>
  <c r="S31" i="12"/>
  <c r="R31" i="12"/>
  <c r="Q31" i="12"/>
  <c r="P31" i="12"/>
  <c r="D31" i="12"/>
  <c r="S30" i="12"/>
  <c r="R30" i="12"/>
  <c r="Q30" i="12"/>
  <c r="P30" i="12"/>
  <c r="D30" i="12"/>
  <c r="S29" i="12"/>
  <c r="R29" i="12"/>
  <c r="Q29" i="12"/>
  <c r="P29" i="12"/>
  <c r="D29" i="12"/>
  <c r="S28" i="12"/>
  <c r="R28" i="12"/>
  <c r="Q28" i="12"/>
  <c r="P28" i="12"/>
  <c r="D28" i="12"/>
  <c r="S27" i="12"/>
  <c r="R27" i="12"/>
  <c r="Q27" i="12"/>
  <c r="P27" i="12"/>
  <c r="D27" i="12"/>
  <c r="S26" i="12"/>
  <c r="R26" i="12"/>
  <c r="Q26" i="12"/>
  <c r="P26" i="12"/>
  <c r="D26" i="12"/>
  <c r="S25" i="12"/>
  <c r="R25" i="12"/>
  <c r="Q25" i="12"/>
  <c r="P25" i="12"/>
  <c r="D25" i="12"/>
  <c r="S24" i="12"/>
  <c r="R24" i="12"/>
  <c r="Q24" i="12"/>
  <c r="P24" i="12"/>
  <c r="D24" i="12"/>
  <c r="S23" i="12"/>
  <c r="R23" i="12"/>
  <c r="Q23" i="12"/>
  <c r="P23" i="12"/>
  <c r="D23" i="12"/>
  <c r="S22" i="12"/>
  <c r="R22" i="12"/>
  <c r="Q22" i="12"/>
  <c r="P22" i="12"/>
  <c r="D22" i="12"/>
  <c r="S21" i="12"/>
  <c r="R21" i="12"/>
  <c r="Q21" i="12"/>
  <c r="P21" i="12"/>
  <c r="D21" i="12"/>
  <c r="S20" i="12"/>
  <c r="R20" i="12"/>
  <c r="Q20" i="12"/>
  <c r="P20" i="12"/>
  <c r="D20" i="12"/>
  <c r="S19" i="12"/>
  <c r="R19" i="12"/>
  <c r="Q19" i="12"/>
  <c r="P19" i="12"/>
  <c r="D19" i="12"/>
  <c r="S18" i="12"/>
  <c r="R18" i="12"/>
  <c r="Q18" i="12"/>
  <c r="P18" i="12"/>
  <c r="D18" i="12"/>
  <c r="S17" i="12"/>
  <c r="R17" i="12"/>
  <c r="Q17" i="12"/>
  <c r="P17" i="12"/>
  <c r="D17" i="12"/>
  <c r="S16" i="12"/>
  <c r="R16" i="12"/>
  <c r="Q16" i="12"/>
  <c r="P16" i="12"/>
  <c r="D16" i="12"/>
  <c r="S15" i="12"/>
  <c r="R15" i="12"/>
  <c r="Q15" i="12"/>
  <c r="P15" i="12"/>
  <c r="D15" i="12"/>
  <c r="S14" i="12"/>
  <c r="R14" i="12"/>
  <c r="Q14" i="12"/>
  <c r="P14" i="12"/>
  <c r="D14" i="12"/>
  <c r="S13" i="12"/>
  <c r="R13" i="12"/>
  <c r="Q13" i="12"/>
  <c r="P13" i="12"/>
  <c r="D13" i="12"/>
  <c r="D32" i="12" s="1"/>
  <c r="S12" i="12"/>
  <c r="R12" i="12"/>
  <c r="Q12" i="12"/>
  <c r="P12" i="12"/>
  <c r="D29" i="15" l="1"/>
  <c r="F29" i="15" s="1"/>
  <c r="C29" i="15"/>
  <c r="S28" i="15"/>
  <c r="R28" i="15"/>
  <c r="Q28" i="15"/>
  <c r="P28" i="15"/>
  <c r="D28" i="15"/>
  <c r="D27" i="15"/>
  <c r="D26" i="15"/>
  <c r="D25" i="15"/>
  <c r="D24" i="15"/>
  <c r="S23" i="15"/>
  <c r="R23" i="15"/>
  <c r="Q23" i="15"/>
  <c r="P23" i="15"/>
  <c r="D23" i="15"/>
  <c r="D22" i="15"/>
  <c r="F20" i="15"/>
  <c r="F19" i="15"/>
  <c r="D19" i="15"/>
  <c r="F18" i="15"/>
  <c r="F17" i="15"/>
  <c r="F16" i="15"/>
  <c r="F15" i="15"/>
  <c r="D15" i="15"/>
  <c r="F14" i="15"/>
  <c r="S13" i="15"/>
  <c r="R13" i="15"/>
  <c r="Q13" i="15"/>
  <c r="P13" i="15"/>
  <c r="F13" i="15"/>
  <c r="S12" i="15"/>
  <c r="R12" i="15"/>
  <c r="Q12" i="15"/>
  <c r="P12" i="15"/>
  <c r="F12" i="15"/>
  <c r="D12" i="15"/>
  <c r="F13" i="13" l="1"/>
  <c r="F20" i="11"/>
  <c r="E20" i="11"/>
  <c r="C20" i="11"/>
  <c r="D17" i="11"/>
  <c r="D16" i="11"/>
  <c r="S12" i="11"/>
  <c r="R12" i="11"/>
  <c r="Q12" i="11"/>
  <c r="P12" i="11"/>
  <c r="D12" i="11"/>
  <c r="D20" i="11" s="1"/>
  <c r="F38" i="18" l="1"/>
  <c r="D38" i="18"/>
  <c r="C38" i="18"/>
  <c r="F32" i="13" l="1"/>
  <c r="C32" i="13"/>
  <c r="S31" i="13"/>
  <c r="R31" i="13"/>
  <c r="Q31" i="13"/>
  <c r="P31" i="13"/>
  <c r="D31" i="13"/>
  <c r="S30" i="13"/>
  <c r="R30" i="13"/>
  <c r="Q30" i="13"/>
  <c r="P30" i="13"/>
  <c r="D30" i="13"/>
  <c r="S29" i="13"/>
  <c r="R29" i="13"/>
  <c r="Q29" i="13"/>
  <c r="P29" i="13"/>
  <c r="D29" i="13"/>
  <c r="S28" i="13"/>
  <c r="R28" i="13"/>
  <c r="Q28" i="13"/>
  <c r="P28" i="13"/>
  <c r="D28" i="13"/>
  <c r="S27" i="13"/>
  <c r="R27" i="13"/>
  <c r="Q27" i="13"/>
  <c r="P27" i="13"/>
  <c r="D27" i="13"/>
  <c r="S26" i="13"/>
  <c r="R26" i="13"/>
  <c r="Q26" i="13"/>
  <c r="P26" i="13"/>
  <c r="D26" i="13"/>
  <c r="S25" i="13"/>
  <c r="R25" i="13"/>
  <c r="Q25" i="13"/>
  <c r="P25" i="13"/>
  <c r="D25" i="13"/>
  <c r="S24" i="13"/>
  <c r="R24" i="13"/>
  <c r="Q24" i="13"/>
  <c r="P24" i="13"/>
  <c r="D24" i="13"/>
  <c r="S23" i="13"/>
  <c r="R23" i="13"/>
  <c r="Q23" i="13"/>
  <c r="P23" i="13"/>
  <c r="D23" i="13"/>
  <c r="S22" i="13"/>
  <c r="R22" i="13"/>
  <c r="Q22" i="13"/>
  <c r="P22" i="13"/>
  <c r="D22" i="13"/>
  <c r="S21" i="13"/>
  <c r="R21" i="13"/>
  <c r="Q21" i="13"/>
  <c r="P21" i="13"/>
  <c r="D21" i="13"/>
  <c r="S20" i="13"/>
  <c r="R20" i="13"/>
  <c r="Q20" i="13"/>
  <c r="P20" i="13"/>
  <c r="D20" i="13"/>
  <c r="S19" i="13"/>
  <c r="R19" i="13"/>
  <c r="Q19" i="13"/>
  <c r="P19" i="13"/>
  <c r="D19" i="13"/>
  <c r="S18" i="13"/>
  <c r="R18" i="13"/>
  <c r="Q18" i="13"/>
  <c r="P18" i="13"/>
  <c r="D18" i="13"/>
  <c r="S17" i="13"/>
  <c r="R17" i="13"/>
  <c r="Q17" i="13"/>
  <c r="P17" i="13"/>
  <c r="D17" i="13"/>
  <c r="S16" i="13"/>
  <c r="R16" i="13"/>
  <c r="Q16" i="13"/>
  <c r="P16" i="13"/>
  <c r="D16" i="13"/>
  <c r="D32" i="13" s="1"/>
  <c r="S15" i="13"/>
  <c r="R15" i="13"/>
  <c r="Q15" i="13"/>
  <c r="P15" i="13"/>
  <c r="S14" i="13"/>
  <c r="R14" i="13"/>
  <c r="Q14" i="13"/>
  <c r="P14" i="13"/>
  <c r="S13" i="13"/>
  <c r="R13" i="13"/>
  <c r="Q13" i="13"/>
  <c r="P13" i="13"/>
  <c r="S12" i="13"/>
  <c r="R12" i="13"/>
  <c r="Q12" i="13"/>
  <c r="P12" i="13"/>
  <c r="F32" i="14" l="1"/>
  <c r="C32" i="14"/>
  <c r="S31" i="14"/>
  <c r="R31" i="14"/>
  <c r="Q31" i="14"/>
  <c r="P31" i="14"/>
  <c r="D31" i="14"/>
  <c r="D32" i="14" s="1"/>
  <c r="S30" i="14"/>
  <c r="R30" i="14"/>
  <c r="Q30" i="14"/>
  <c r="P30" i="14"/>
  <c r="S29" i="14"/>
  <c r="R29" i="14"/>
  <c r="Q29" i="14"/>
  <c r="P29" i="14"/>
  <c r="S28" i="14"/>
  <c r="R28" i="14"/>
  <c r="Q28" i="14"/>
  <c r="P28" i="14"/>
  <c r="S27" i="14"/>
  <c r="R27" i="14"/>
  <c r="Q27" i="14"/>
  <c r="P27" i="14"/>
  <c r="S26" i="14"/>
  <c r="R26" i="14"/>
  <c r="Q26" i="14"/>
  <c r="P26" i="14"/>
  <c r="S25" i="14"/>
  <c r="R25" i="14"/>
  <c r="Q25" i="14"/>
  <c r="P25" i="14"/>
  <c r="S24" i="14"/>
  <c r="R24" i="14"/>
  <c r="Q24" i="14"/>
  <c r="P24" i="14"/>
  <c r="S23" i="14"/>
  <c r="R23" i="14"/>
  <c r="Q23" i="14"/>
  <c r="P23" i="14"/>
  <c r="S22" i="14"/>
  <c r="R22" i="14"/>
  <c r="Q22" i="14"/>
  <c r="P22" i="14"/>
  <c r="S21" i="14"/>
  <c r="R21" i="14"/>
  <c r="Q21" i="14"/>
  <c r="P21" i="14"/>
  <c r="S20" i="14"/>
  <c r="R20" i="14"/>
  <c r="Q20" i="14"/>
  <c r="P20" i="14"/>
  <c r="S19" i="14"/>
  <c r="R19" i="14"/>
  <c r="Q19" i="14"/>
  <c r="P19" i="14"/>
  <c r="S18" i="14"/>
  <c r="R18" i="14"/>
  <c r="Q18" i="14"/>
  <c r="P18" i="14"/>
  <c r="S17" i="14"/>
  <c r="R17" i="14"/>
  <c r="Q17" i="14"/>
  <c r="P17" i="14"/>
  <c r="S16" i="14"/>
  <c r="R16" i="14"/>
  <c r="Q16" i="14"/>
  <c r="P16" i="14"/>
  <c r="S15" i="14"/>
  <c r="R15" i="14"/>
  <c r="Q15" i="14"/>
  <c r="P15" i="14"/>
  <c r="S14" i="14"/>
  <c r="R14" i="14"/>
  <c r="Q14" i="14"/>
  <c r="P14" i="14"/>
  <c r="S13" i="14"/>
  <c r="R13" i="14"/>
  <c r="Q13" i="14"/>
  <c r="P13" i="14"/>
  <c r="S12" i="14"/>
  <c r="R12" i="14"/>
  <c r="Q12" i="14"/>
  <c r="P12" i="14"/>
  <c r="F41" i="6" l="1"/>
  <c r="D41" i="6"/>
  <c r="C41" i="6"/>
  <c r="R40" i="6"/>
  <c r="Q40" i="6"/>
  <c r="P40" i="6"/>
  <c r="O40" i="6"/>
  <c r="P39" i="6"/>
  <c r="O39" i="6"/>
  <c r="P38" i="6"/>
  <c r="O38" i="6"/>
  <c r="P37" i="6"/>
  <c r="O37" i="6"/>
  <c r="P36" i="6"/>
  <c r="O36" i="6"/>
  <c r="P35" i="6"/>
  <c r="O35" i="6"/>
  <c r="P34" i="6"/>
  <c r="O34" i="6"/>
  <c r="P33" i="6"/>
  <c r="O33" i="6"/>
  <c r="P32" i="6"/>
  <c r="O32" i="6"/>
  <c r="P31" i="6"/>
  <c r="O31" i="6"/>
  <c r="R30" i="6"/>
  <c r="Q30" i="6"/>
  <c r="P30" i="6"/>
  <c r="O30" i="6"/>
  <c r="R29" i="6"/>
  <c r="Q29" i="6"/>
  <c r="P29" i="6"/>
  <c r="O29" i="6"/>
  <c r="R28" i="6"/>
  <c r="Q28" i="6"/>
  <c r="P28" i="6"/>
  <c r="O28" i="6"/>
  <c r="R27" i="6"/>
  <c r="Q27" i="6"/>
  <c r="P27" i="6"/>
  <c r="O27" i="6"/>
  <c r="R26" i="6"/>
  <c r="Q26" i="6"/>
  <c r="P26" i="6"/>
  <c r="O26" i="6"/>
  <c r="P25" i="6"/>
  <c r="O25" i="6"/>
  <c r="R24" i="6"/>
  <c r="Q24" i="6"/>
  <c r="P24" i="6"/>
  <c r="O24" i="6"/>
  <c r="R23" i="6"/>
  <c r="Q23" i="6"/>
  <c r="P23" i="6"/>
  <c r="O23" i="6"/>
  <c r="P22" i="6"/>
  <c r="O22" i="6"/>
  <c r="Q21" i="6"/>
  <c r="P21" i="6"/>
  <c r="O21" i="6"/>
  <c r="R20" i="6"/>
  <c r="Q20" i="6"/>
  <c r="P20" i="6"/>
  <c r="O20" i="6"/>
  <c r="R19" i="6"/>
  <c r="Q19" i="6"/>
  <c r="P19" i="6"/>
  <c r="O19" i="6"/>
  <c r="R18" i="6"/>
  <c r="Q18" i="6"/>
  <c r="P18" i="6"/>
  <c r="O18" i="6"/>
  <c r="R17" i="6"/>
  <c r="Q17" i="6"/>
  <c r="P17" i="6"/>
  <c r="O17" i="6"/>
  <c r="R16" i="6"/>
  <c r="Q16" i="6"/>
  <c r="P16" i="6"/>
  <c r="O16" i="6"/>
  <c r="R15" i="6"/>
  <c r="Q15" i="6"/>
  <c r="P15" i="6"/>
  <c r="O15" i="6"/>
  <c r="F23" i="10" l="1"/>
  <c r="C23" i="10"/>
  <c r="D22" i="10"/>
  <c r="D21" i="10"/>
  <c r="D20" i="10"/>
  <c r="S19" i="10"/>
  <c r="R19" i="10"/>
  <c r="Q19" i="10"/>
  <c r="P19" i="10"/>
  <c r="D19" i="10"/>
  <c r="D23" i="10" s="1"/>
  <c r="S18" i="10"/>
  <c r="R18" i="10"/>
  <c r="Q18" i="10"/>
  <c r="P18" i="10"/>
  <c r="S17" i="10"/>
  <c r="R17" i="10"/>
  <c r="Q17" i="10"/>
  <c r="P17" i="10"/>
  <c r="S16" i="10"/>
  <c r="R16" i="10"/>
  <c r="Q16" i="10"/>
  <c r="P16" i="10"/>
  <c r="S15" i="10"/>
  <c r="R15" i="10"/>
  <c r="Q15" i="10"/>
  <c r="P15" i="10"/>
  <c r="S14" i="10"/>
  <c r="R14" i="10"/>
  <c r="Q14" i="10"/>
  <c r="P14" i="10"/>
  <c r="S13" i="10"/>
  <c r="R13" i="10"/>
  <c r="Q13" i="10"/>
  <c r="P13" i="10"/>
  <c r="S12" i="10"/>
  <c r="R12" i="10"/>
  <c r="Q12" i="10"/>
  <c r="P12" i="10"/>
  <c r="D33" i="8" l="1"/>
  <c r="E33" i="8"/>
  <c r="F33" i="8"/>
  <c r="F13" i="8"/>
  <c r="F14" i="8"/>
  <c r="F15" i="8"/>
  <c r="F16" i="8"/>
  <c r="F17" i="8"/>
  <c r="F18" i="8"/>
  <c r="F19" i="8"/>
  <c r="F20" i="8"/>
  <c r="F21" i="8"/>
  <c r="F22" i="8"/>
  <c r="F12" i="8"/>
  <c r="C29" i="16"/>
  <c r="S28" i="16"/>
  <c r="R28" i="16"/>
  <c r="Q28" i="16"/>
  <c r="P28" i="16"/>
  <c r="D28" i="16"/>
  <c r="D27" i="16"/>
  <c r="S23" i="16"/>
  <c r="R23" i="16"/>
  <c r="Q23" i="16"/>
  <c r="P23" i="16"/>
  <c r="S13" i="16"/>
  <c r="R13" i="16"/>
  <c r="Q13" i="16"/>
  <c r="P13" i="16"/>
  <c r="S12" i="16"/>
  <c r="R12" i="16"/>
  <c r="Q12" i="16"/>
  <c r="P12" i="16"/>
  <c r="D12" i="16"/>
  <c r="D29" i="16" s="1"/>
  <c r="F29" i="16" l="1"/>
  <c r="F12" i="16"/>
  <c r="F41" i="7" l="1"/>
  <c r="D41" i="7"/>
  <c r="C41" i="7"/>
  <c r="R40" i="7"/>
  <c r="Q40" i="7"/>
  <c r="P40" i="7"/>
  <c r="O40" i="7"/>
  <c r="P39" i="7"/>
  <c r="O39" i="7"/>
  <c r="P38" i="7"/>
  <c r="O38" i="7"/>
  <c r="P37" i="7"/>
  <c r="O37" i="7"/>
  <c r="P36" i="7"/>
  <c r="O36" i="7"/>
  <c r="P35" i="7"/>
  <c r="O35" i="7"/>
  <c r="P34" i="7"/>
  <c r="O34" i="7"/>
  <c r="P33" i="7"/>
  <c r="O33" i="7"/>
  <c r="P32" i="7"/>
  <c r="O32" i="7"/>
  <c r="P31" i="7"/>
  <c r="O31" i="7"/>
  <c r="R30" i="7"/>
  <c r="Q30" i="7"/>
  <c r="P30" i="7"/>
  <c r="O30" i="7"/>
  <c r="R29" i="7"/>
  <c r="Q29" i="7"/>
  <c r="P29" i="7"/>
  <c r="O29" i="7"/>
  <c r="R28" i="7"/>
  <c r="Q28" i="7"/>
  <c r="P28" i="7"/>
  <c r="O28" i="7"/>
  <c r="R27" i="7"/>
  <c r="Q27" i="7"/>
  <c r="P27" i="7"/>
  <c r="O27" i="7"/>
  <c r="R26" i="7"/>
  <c r="Q26" i="7"/>
  <c r="P26" i="7"/>
  <c r="O26" i="7"/>
  <c r="P25" i="7"/>
  <c r="O25" i="7"/>
  <c r="R24" i="7"/>
  <c r="Q24" i="7"/>
  <c r="P24" i="7"/>
  <c r="O24" i="7"/>
  <c r="R23" i="7"/>
  <c r="Q23" i="7"/>
  <c r="P23" i="7"/>
  <c r="O23" i="7"/>
  <c r="P22" i="7"/>
  <c r="O22" i="7"/>
  <c r="Q21" i="7"/>
  <c r="P21" i="7"/>
  <c r="O21" i="7"/>
  <c r="R20" i="7"/>
  <c r="Q20" i="7"/>
  <c r="P20" i="7"/>
  <c r="O20" i="7"/>
  <c r="R19" i="7"/>
  <c r="Q19" i="7"/>
  <c r="P19" i="7"/>
  <c r="O19" i="7"/>
  <c r="R18" i="7"/>
  <c r="Q18" i="7"/>
  <c r="P18" i="7"/>
  <c r="O18" i="7"/>
  <c r="R17" i="7"/>
  <c r="Q17" i="7"/>
  <c r="P17" i="7"/>
  <c r="O17" i="7"/>
  <c r="R16" i="7"/>
  <c r="Q16" i="7"/>
  <c r="P16" i="7"/>
  <c r="O16" i="7"/>
  <c r="R15" i="7"/>
  <c r="Q15" i="7"/>
  <c r="P15" i="7"/>
  <c r="O15" i="7"/>
  <c r="R13" i="7"/>
  <c r="Q13" i="7"/>
  <c r="P13" i="7"/>
  <c r="O13" i="7"/>
  <c r="R12" i="7"/>
  <c r="Q12" i="7"/>
  <c r="P12" i="7"/>
  <c r="O12" i="7"/>
  <c r="F32" i="4" l="1"/>
  <c r="C32" i="4"/>
  <c r="S31" i="4"/>
  <c r="R31" i="4"/>
  <c r="Q31" i="4"/>
  <c r="P31" i="4"/>
  <c r="D31" i="4"/>
  <c r="S30" i="4"/>
  <c r="R30" i="4"/>
  <c r="Q30" i="4"/>
  <c r="P30" i="4"/>
  <c r="D30" i="4"/>
  <c r="S29" i="4"/>
  <c r="R29" i="4"/>
  <c r="Q29" i="4"/>
  <c r="P29" i="4"/>
  <c r="D29" i="4"/>
  <c r="S28" i="4"/>
  <c r="R28" i="4"/>
  <c r="Q28" i="4"/>
  <c r="P28" i="4"/>
  <c r="D28" i="4"/>
  <c r="S27" i="4"/>
  <c r="R27" i="4"/>
  <c r="Q27" i="4"/>
  <c r="P27" i="4"/>
  <c r="D27" i="4"/>
  <c r="S26" i="4"/>
  <c r="R26" i="4"/>
  <c r="Q26" i="4"/>
  <c r="P26" i="4"/>
  <c r="D26" i="4"/>
  <c r="S25" i="4"/>
  <c r="R25" i="4"/>
  <c r="Q25" i="4"/>
  <c r="P25" i="4"/>
  <c r="D25" i="4"/>
  <c r="S24" i="4"/>
  <c r="R24" i="4"/>
  <c r="Q24" i="4"/>
  <c r="P24" i="4"/>
  <c r="D24" i="4"/>
  <c r="S23" i="4"/>
  <c r="R23" i="4"/>
  <c r="Q23" i="4"/>
  <c r="P23" i="4"/>
  <c r="D23" i="4"/>
  <c r="S22" i="4"/>
  <c r="R22" i="4"/>
  <c r="Q22" i="4"/>
  <c r="P22" i="4"/>
  <c r="D22" i="4"/>
  <c r="S21" i="4"/>
  <c r="R21" i="4"/>
  <c r="Q21" i="4"/>
  <c r="P21" i="4"/>
  <c r="D21" i="4"/>
  <c r="S20" i="4"/>
  <c r="R20" i="4"/>
  <c r="Q20" i="4"/>
  <c r="P20" i="4"/>
  <c r="D20" i="4"/>
  <c r="S19" i="4"/>
  <c r="R19" i="4"/>
  <c r="Q19" i="4"/>
  <c r="P19" i="4"/>
  <c r="D19" i="4"/>
  <c r="D32" i="4" s="1"/>
  <c r="S18" i="4"/>
  <c r="R18" i="4"/>
  <c r="Q18" i="4"/>
  <c r="P18" i="4"/>
  <c r="S17" i="4"/>
  <c r="R17" i="4"/>
  <c r="Q17" i="4"/>
  <c r="P17" i="4"/>
  <c r="S16" i="4"/>
  <c r="R16" i="4"/>
  <c r="Q16" i="4"/>
  <c r="P16" i="4"/>
  <c r="S15" i="4"/>
  <c r="R15" i="4"/>
  <c r="Q15" i="4"/>
  <c r="P15" i="4"/>
  <c r="S14" i="4"/>
  <c r="R14" i="4"/>
  <c r="Q14" i="4"/>
  <c r="P14" i="4"/>
  <c r="S13" i="4"/>
  <c r="R13" i="4"/>
  <c r="Q13" i="4"/>
  <c r="P13" i="4"/>
  <c r="S12" i="4"/>
  <c r="R12" i="4"/>
  <c r="Q12" i="4"/>
  <c r="P12" i="4"/>
  <c r="C33" i="8" l="1"/>
  <c r="S32" i="8"/>
  <c r="R32" i="8"/>
  <c r="Q32" i="8"/>
  <c r="P32" i="8"/>
  <c r="S31" i="8"/>
  <c r="R31" i="8"/>
  <c r="Q31" i="8"/>
  <c r="P31" i="8"/>
  <c r="S30" i="8"/>
  <c r="R30" i="8"/>
  <c r="Q30" i="8"/>
  <c r="P30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S21" i="8"/>
  <c r="R21" i="8"/>
  <c r="Q21" i="8"/>
  <c r="P21" i="8"/>
  <c r="S20" i="8"/>
  <c r="R20" i="8"/>
  <c r="Q20" i="8"/>
  <c r="P20" i="8"/>
  <c r="S19" i="8"/>
  <c r="R19" i="8"/>
  <c r="Q19" i="8"/>
  <c r="P19" i="8"/>
  <c r="S18" i="8"/>
  <c r="R18" i="8"/>
  <c r="Q18" i="8"/>
  <c r="P18" i="8"/>
  <c r="S17" i="8"/>
  <c r="R17" i="8"/>
  <c r="Q17" i="8"/>
  <c r="P17" i="8"/>
  <c r="S16" i="8"/>
  <c r="R16" i="8"/>
  <c r="Q16" i="8"/>
  <c r="P16" i="8"/>
  <c r="S15" i="8"/>
  <c r="R15" i="8"/>
  <c r="Q15" i="8"/>
  <c r="P15" i="8"/>
  <c r="S13" i="8"/>
  <c r="R13" i="8"/>
  <c r="Q13" i="8"/>
  <c r="P13" i="8"/>
  <c r="S12" i="8"/>
  <c r="R12" i="8"/>
  <c r="Q12" i="8"/>
  <c r="P12" i="8"/>
  <c r="C29" i="9" l="1"/>
  <c r="S28" i="9"/>
  <c r="R28" i="9"/>
  <c r="Q28" i="9"/>
  <c r="P28" i="9"/>
  <c r="D28" i="9"/>
  <c r="D27" i="9"/>
  <c r="D26" i="9"/>
  <c r="F26" i="9" s="1"/>
  <c r="F25" i="9"/>
  <c r="D25" i="9"/>
  <c r="D24" i="9"/>
  <c r="F24" i="9" s="1"/>
  <c r="S23" i="9"/>
  <c r="R23" i="9"/>
  <c r="Q23" i="9"/>
  <c r="P23" i="9"/>
  <c r="F23" i="9"/>
  <c r="D23" i="9"/>
  <c r="D22" i="9"/>
  <c r="F22" i="9" s="1"/>
  <c r="F21" i="9"/>
  <c r="F20" i="9"/>
  <c r="D20" i="9"/>
  <c r="D19" i="9"/>
  <c r="F19" i="9" s="1"/>
  <c r="D18" i="9"/>
  <c r="F18" i="9" s="1"/>
  <c r="D17" i="9"/>
  <c r="F17" i="9" s="1"/>
  <c r="D16" i="9"/>
  <c r="F16" i="9" s="1"/>
  <c r="D15" i="9"/>
  <c r="F15" i="9" s="1"/>
  <c r="D14" i="9"/>
  <c r="F14" i="9" s="1"/>
  <c r="S13" i="9"/>
  <c r="R13" i="9"/>
  <c r="Q13" i="9"/>
  <c r="P13" i="9"/>
  <c r="D13" i="9"/>
  <c r="F13" i="9" s="1"/>
  <c r="S12" i="9"/>
  <c r="R12" i="9"/>
  <c r="Q12" i="9"/>
  <c r="P12" i="9"/>
  <c r="D12" i="9"/>
  <c r="F12" i="9" s="1"/>
  <c r="D29" i="9" l="1"/>
  <c r="F29" i="9"/>
  <c r="C29" i="17" l="1"/>
  <c r="S28" i="17"/>
  <c r="R28" i="17"/>
  <c r="Q28" i="17"/>
  <c r="P28" i="17"/>
  <c r="D28" i="17"/>
  <c r="D27" i="17"/>
  <c r="D26" i="17"/>
  <c r="S23" i="17"/>
  <c r="R23" i="17"/>
  <c r="Q23" i="17"/>
  <c r="P23" i="17"/>
  <c r="S13" i="17"/>
  <c r="R13" i="17"/>
  <c r="Q13" i="17"/>
  <c r="P13" i="17"/>
  <c r="D29" i="17"/>
  <c r="S12" i="17"/>
  <c r="R12" i="17"/>
  <c r="Q12" i="17"/>
  <c r="P12" i="17"/>
  <c r="F29" i="17" l="1"/>
  <c r="F34" i="5" l="1"/>
  <c r="D34" i="5"/>
  <c r="C34" i="5"/>
  <c r="R33" i="5"/>
  <c r="Q33" i="5"/>
  <c r="P33" i="5"/>
  <c r="O33" i="5"/>
  <c r="R25" i="5"/>
  <c r="Q25" i="5"/>
  <c r="P25" i="5"/>
  <c r="O25" i="5"/>
  <c r="P20" i="5"/>
  <c r="O20" i="5"/>
  <c r="R19" i="5"/>
  <c r="Q19" i="5"/>
  <c r="P19" i="5"/>
  <c r="O19" i="5"/>
  <c r="R18" i="5"/>
  <c r="Q18" i="5"/>
  <c r="P18" i="5"/>
  <c r="O18" i="5"/>
  <c r="R17" i="5"/>
  <c r="Q17" i="5"/>
  <c r="P17" i="5"/>
  <c r="O17" i="5"/>
  <c r="R16" i="5"/>
  <c r="Q16" i="5"/>
  <c r="P16" i="5"/>
  <c r="O16" i="5"/>
  <c r="R15" i="5"/>
  <c r="Q15" i="5"/>
  <c r="P15" i="5"/>
  <c r="O15" i="5"/>
  <c r="P14" i="5"/>
  <c r="O14" i="5"/>
  <c r="R12" i="5"/>
  <c r="Q12" i="5"/>
  <c r="P12" i="5"/>
  <c r="O12" i="5"/>
  <c r="P12" i="1" l="1"/>
  <c r="Q12" i="1"/>
  <c r="R12" i="1"/>
  <c r="S12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D28" i="1"/>
  <c r="D29" i="1"/>
  <c r="D30" i="1"/>
  <c r="D31" i="1"/>
  <c r="C32" i="1"/>
  <c r="F32" i="1" l="1"/>
  <c r="D32" i="1"/>
</calcChain>
</file>

<file path=xl/comments1.xml><?xml version="1.0" encoding="utf-8"?>
<comments xmlns="http://schemas.openxmlformats.org/spreadsheetml/2006/main">
  <authors>
    <author>Louise Aartsen</author>
  </authors>
  <commentList>
    <comment ref="J30" authorId="0" shapeId="0">
      <text>
        <r>
          <rPr>
            <b/>
            <sz val="9"/>
            <color indexed="81"/>
            <rFont val="Tahoma"/>
            <charset val="1"/>
          </rPr>
          <t>Louise Aartsen: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<sst xmlns="http://schemas.openxmlformats.org/spreadsheetml/2006/main" count="1635" uniqueCount="242">
  <si>
    <t>Code</t>
  </si>
  <si>
    <t>USER:</t>
  </si>
  <si>
    <t>Amount</t>
  </si>
  <si>
    <t>Net</t>
  </si>
  <si>
    <t>VAT</t>
  </si>
  <si>
    <t>Gross</t>
  </si>
  <si>
    <t>Description</t>
  </si>
  <si>
    <t>Supplier</t>
  </si>
  <si>
    <t>S, E, Z, O</t>
  </si>
  <si>
    <t>Totals</t>
  </si>
  <si>
    <t xml:space="preserve">Dates Covered </t>
  </si>
  <si>
    <t>O</t>
  </si>
  <si>
    <t>Z</t>
  </si>
  <si>
    <t>S</t>
  </si>
  <si>
    <t>E</t>
  </si>
  <si>
    <t>Account Code</t>
  </si>
  <si>
    <t>£</t>
  </si>
  <si>
    <t>Zero Rated</t>
  </si>
  <si>
    <t>Standard Rated</t>
  </si>
  <si>
    <t>Outside Scope</t>
  </si>
  <si>
    <t>Exempt</t>
  </si>
  <si>
    <t>VAT indicators</t>
  </si>
  <si>
    <t>Manual VAT</t>
  </si>
  <si>
    <t>Override</t>
  </si>
  <si>
    <t>CARD:</t>
  </si>
  <si>
    <t>from:</t>
  </si>
  <si>
    <t>to:</t>
  </si>
  <si>
    <t>CORPORATE CARD</t>
  </si>
  <si>
    <t>Amazon</t>
  </si>
  <si>
    <t xml:space="preserve"> </t>
  </si>
  <si>
    <t>Classification</t>
  </si>
  <si>
    <t>CCentre</t>
  </si>
  <si>
    <t>ACode</t>
  </si>
  <si>
    <t xml:space="preserve">Date </t>
  </si>
  <si>
    <t xml:space="preserve">of </t>
  </si>
  <si>
    <t>Transaction</t>
  </si>
  <si>
    <t xml:space="preserve">Department </t>
  </si>
  <si>
    <t xml:space="preserve">incurring the </t>
  </si>
  <si>
    <t>expenditure</t>
  </si>
  <si>
    <t>Summary of the purpose of the expenditure</t>
  </si>
  <si>
    <t>Merchant Category</t>
  </si>
  <si>
    <t>e.g. computers, software etc</t>
  </si>
  <si>
    <t>Halfords</t>
  </si>
  <si>
    <t>C05</t>
  </si>
  <si>
    <t>Housing</t>
  </si>
  <si>
    <t>Surrey CC</t>
  </si>
  <si>
    <t>Statutory Bodies</t>
  </si>
  <si>
    <t>Payment to Surrey CC for Vehicle Crossover Works</t>
  </si>
  <si>
    <t>BARCLAYCARD</t>
  </si>
  <si>
    <t>PARTY</t>
  </si>
  <si>
    <t>Theatre</t>
  </si>
  <si>
    <t>Kids party items</t>
  </si>
  <si>
    <t>Baker Ross</t>
  </si>
  <si>
    <t>Misc</t>
  </si>
  <si>
    <t>BOXOF</t>
  </si>
  <si>
    <t xml:space="preserve">Monthly Spotify payment </t>
  </si>
  <si>
    <t>Spotify</t>
  </si>
  <si>
    <t xml:space="preserve">Music </t>
  </si>
  <si>
    <t>07069</t>
  </si>
  <si>
    <t>s</t>
  </si>
  <si>
    <t>Business</t>
  </si>
  <si>
    <t>Train Travel to Child Safeguarding Course</t>
  </si>
  <si>
    <t>South Western Railway</t>
  </si>
  <si>
    <t>Travel</t>
  </si>
  <si>
    <t>Greenspace</t>
  </si>
  <si>
    <t>padlocks</t>
  </si>
  <si>
    <t>Guardwell</t>
  </si>
  <si>
    <t>security</t>
  </si>
  <si>
    <t>00510</t>
  </si>
  <si>
    <t>combi can</t>
  </si>
  <si>
    <t>DD Hire</t>
  </si>
  <si>
    <t>equipment</t>
  </si>
  <si>
    <t>0051m</t>
  </si>
  <si>
    <t>boot brushes for 3g</t>
  </si>
  <si>
    <t>amozone</t>
  </si>
  <si>
    <t>misc</t>
  </si>
  <si>
    <t>nuts and bolts</t>
  </si>
  <si>
    <t>wilko</t>
  </si>
  <si>
    <t>fertiliser</t>
  </si>
  <si>
    <t>grounds maint</t>
  </si>
  <si>
    <t>oil</t>
  </si>
  <si>
    <t>paint for public toilets</t>
  </si>
  <si>
    <t>poundland</t>
  </si>
  <si>
    <t>digital thermometer</t>
  </si>
  <si>
    <t>screwfix</t>
  </si>
  <si>
    <t>enviromental</t>
  </si>
  <si>
    <t>face mask</t>
  </si>
  <si>
    <t>ppe</t>
  </si>
  <si>
    <t>oil filter for lease truck</t>
  </si>
  <si>
    <t>Bulldog</t>
  </si>
  <si>
    <t>vehicle maint</t>
  </si>
  <si>
    <t>Community Services</t>
  </si>
  <si>
    <t>Food for clients</t>
  </si>
  <si>
    <t>coop</t>
  </si>
  <si>
    <t>food items</t>
  </si>
  <si>
    <t>Morrisons</t>
  </si>
  <si>
    <t>29/0/2020</t>
  </si>
  <si>
    <t>equipment for litchen</t>
  </si>
  <si>
    <t>kitchen equipment</t>
  </si>
  <si>
    <t>party equipment for client birthday</t>
  </si>
  <si>
    <t>Card factory</t>
  </si>
  <si>
    <t>Total</t>
  </si>
  <si>
    <t xml:space="preserve"> 14/01/2020</t>
  </si>
  <si>
    <t>sandwich boxes for meals at home</t>
  </si>
  <si>
    <t>amazon</t>
  </si>
  <si>
    <t>Equipment for sandwiches</t>
  </si>
  <si>
    <t>Bingo books for client activity</t>
  </si>
  <si>
    <t>Activity equipment</t>
  </si>
  <si>
    <t>Bingo pens for client activity</t>
  </si>
  <si>
    <t>wall planner</t>
  </si>
  <si>
    <t xml:space="preserve">Equipment </t>
  </si>
  <si>
    <t>Tablewear for celebration</t>
  </si>
  <si>
    <t>Party Delights</t>
  </si>
  <si>
    <t>tablewear</t>
  </si>
  <si>
    <t>T</t>
  </si>
  <si>
    <t>11BAR</t>
  </si>
  <si>
    <t>Coffee cups for bar</t>
  </si>
  <si>
    <t>Booker</t>
  </si>
  <si>
    <t>Consumerables</t>
  </si>
  <si>
    <t>Banner frames and literature holders for marketing</t>
  </si>
  <si>
    <t>UK POS</t>
  </si>
  <si>
    <t>Equiptment</t>
  </si>
  <si>
    <t>Bar furniture</t>
  </si>
  <si>
    <t>Parks and Open Spaces</t>
  </si>
  <si>
    <t>Leisure</t>
  </si>
  <si>
    <t>Hire of a rotovator</t>
  </si>
  <si>
    <t>DD Hire Services</t>
  </si>
  <si>
    <t>Tool hire</t>
  </si>
  <si>
    <t>Lightwater Country Park</t>
  </si>
  <si>
    <t>Windle Valley</t>
  </si>
  <si>
    <t>Camberley Theatre</t>
  </si>
  <si>
    <t>Marketing and Communications</t>
  </si>
  <si>
    <t>Frames</t>
  </si>
  <si>
    <t>Discount Displays</t>
  </si>
  <si>
    <t>Equipment</t>
  </si>
  <si>
    <t>Theatre Marketing</t>
  </si>
  <si>
    <t>Event Promotion</t>
  </si>
  <si>
    <t>Facebook</t>
  </si>
  <si>
    <t>Advertising</t>
  </si>
  <si>
    <t>Online domain registration</t>
  </si>
  <si>
    <t>WordPress.com</t>
  </si>
  <si>
    <t>software</t>
  </si>
  <si>
    <t>F&amp;B for MoU signing event</t>
  </si>
  <si>
    <t>Patisserie Valerie</t>
  </si>
  <si>
    <t>Event F&amp;B</t>
  </si>
  <si>
    <t>Foam floor mats</t>
  </si>
  <si>
    <t>ZK Wholesale Ltd</t>
  </si>
  <si>
    <t>Media and Marketing</t>
  </si>
  <si>
    <t>Maintenance Log Book</t>
  </si>
  <si>
    <t>Stationery</t>
  </si>
  <si>
    <t>Door Retainer</t>
  </si>
  <si>
    <t>Fire Protections Shop</t>
  </si>
  <si>
    <t>Mixing Console</t>
  </si>
  <si>
    <t>Land Drainage</t>
  </si>
  <si>
    <t>Drainage</t>
  </si>
  <si>
    <t>Pipe Couplings</t>
  </si>
  <si>
    <t>Plastech</t>
  </si>
  <si>
    <t>Traffic Signs</t>
  </si>
  <si>
    <t>Screwfix</t>
  </si>
  <si>
    <t xml:space="preserve">Pipe </t>
  </si>
  <si>
    <t>Corporate</t>
  </si>
  <si>
    <t>Train fare</t>
  </si>
  <si>
    <t>New Souuthern Railways</t>
  </si>
  <si>
    <t>travel</t>
  </si>
  <si>
    <t>23.1.20</t>
  </si>
  <si>
    <t>parking</t>
  </si>
  <si>
    <t>Indigo Park Services</t>
  </si>
  <si>
    <t>31.1.20</t>
  </si>
  <si>
    <t>Marketing</t>
  </si>
  <si>
    <t>social media</t>
  </si>
  <si>
    <t>Strategy and Business Management Team</t>
  </si>
  <si>
    <t>Employee advertising</t>
  </si>
  <si>
    <t>Ad Warrior</t>
  </si>
  <si>
    <t>Employee advertising discount</t>
  </si>
  <si>
    <t>Communications and Engagement</t>
  </si>
  <si>
    <t>iStock subscription</t>
  </si>
  <si>
    <t>iStock</t>
  </si>
  <si>
    <t>Web and digital channels</t>
  </si>
  <si>
    <t>Finish rinse aid - cleaning products</t>
  </si>
  <si>
    <t>Office supplies</t>
  </si>
  <si>
    <t>Google - JWS Contamination campaign</t>
  </si>
  <si>
    <t>Google</t>
  </si>
  <si>
    <t>JWS Contamination</t>
  </si>
  <si>
    <t>Dishwasher tablets, cleaning spray</t>
  </si>
  <si>
    <t>Distribution envelopes/postage - JWS Contamination campaign</t>
  </si>
  <si>
    <t>Post Office</t>
  </si>
  <si>
    <t>JWS DMR budget</t>
  </si>
  <si>
    <t>Labels for distribution of SEP food campaign</t>
  </si>
  <si>
    <t>SEP Campaigns</t>
  </si>
  <si>
    <t>Facebook - SEP food campaign</t>
  </si>
  <si>
    <t>Facebook - JWS Contamination campaign</t>
  </si>
  <si>
    <t>Google - SEP food campaign</t>
  </si>
  <si>
    <t>Distribution envelopes/postage - SEP food campaign</t>
  </si>
  <si>
    <t>Operations</t>
  </si>
  <si>
    <t>Adjustable foot rest</t>
  </si>
  <si>
    <t xml:space="preserve">Adjustable Monitor Stand </t>
  </si>
  <si>
    <t>Spotify ad - Contamination campaign</t>
  </si>
  <si>
    <t>JWS DMR</t>
  </si>
  <si>
    <t>Coffee</t>
  </si>
  <si>
    <t>Blue roll</t>
  </si>
  <si>
    <t>Facebook page promotion</t>
  </si>
  <si>
    <t>SEP campaigns</t>
  </si>
  <si>
    <t>Low Performing Areas</t>
  </si>
  <si>
    <t>x2 pairs cut resistant gloves - H+S for staff</t>
  </si>
  <si>
    <t>Safety clothing</t>
  </si>
  <si>
    <t>Disposable gloves for project and velcro for signs</t>
  </si>
  <si>
    <t>Strategy &amp; Business Management</t>
  </si>
  <si>
    <t>Charger for rechargeable batteries</t>
  </si>
  <si>
    <t>Rechargeable batteries - office supplies</t>
  </si>
  <si>
    <t>Rechargeable AAA batteries - office supplies</t>
  </si>
  <si>
    <t>Mobile phone screen protector</t>
  </si>
  <si>
    <t>x100m t/Fast 100 rubber for Reigate project</t>
  </si>
  <si>
    <t>Phoenix Supplies</t>
  </si>
  <si>
    <t>Industrial Supplies</t>
  </si>
  <si>
    <t>Joint Waste Solutions</t>
  </si>
  <si>
    <t>Executive Head of Corporate Services</t>
  </si>
  <si>
    <t>17.01.20.</t>
  </si>
  <si>
    <t>Museum</t>
  </si>
  <si>
    <t>Cable</t>
  </si>
  <si>
    <t>O2</t>
  </si>
  <si>
    <t>17.01.20</t>
  </si>
  <si>
    <t>o</t>
  </si>
  <si>
    <t>NSPCC Pennies donation</t>
  </si>
  <si>
    <t>Goods - receipt to follow</t>
  </si>
  <si>
    <t>Wilko</t>
  </si>
  <si>
    <t>22.01.20</t>
  </si>
  <si>
    <t xml:space="preserve">Refreshments/crisps </t>
  </si>
  <si>
    <t>Lidl</t>
  </si>
  <si>
    <t>Groceries</t>
  </si>
  <si>
    <t xml:space="preserve">Tea/Cakes/nuts </t>
  </si>
  <si>
    <t>Frame</t>
  </si>
  <si>
    <t>Memco uk Ltd</t>
  </si>
  <si>
    <t>24.01.20</t>
  </si>
  <si>
    <t>Waitrose</t>
  </si>
  <si>
    <t>04.02.20</t>
  </si>
  <si>
    <t>Clay and Paint brushes</t>
  </si>
  <si>
    <t>The Works</t>
  </si>
  <si>
    <t>05.02.20</t>
  </si>
  <si>
    <t>Frenchies Dessert Parlour</t>
  </si>
  <si>
    <t>Food</t>
  </si>
  <si>
    <t>Emergency Planning</t>
  </si>
  <si>
    <t>Whiteboard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</si>
</sst>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[$-409]d\-mmm\-yy;@"/>
  </numFmts>
  <fonts count="12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</font>
    <font>
      <sz val="9"/>
      <name val="Arial"/>
    </font>
    <font>
      <sz val="8"/>
      <name val="Arial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43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/>
    </xf>
    <xf numFmtId="0" fontId="0" fillId="0" borderId="13" xfId="0" applyFill="1" applyBorder="1" applyProtection="1"/>
    <xf numFmtId="0" fontId="0" fillId="0" borderId="14" xfId="0" applyFill="1" applyBorder="1" applyProtection="1"/>
    <xf numFmtId="0" fontId="0" fillId="0" borderId="15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</xf>
    <xf numFmtId="4" fontId="0" fillId="0" borderId="16" xfId="0" applyNumberFormat="1" applyFill="1" applyBorder="1" applyProtection="1"/>
    <xf numFmtId="4" fontId="1" fillId="0" borderId="17" xfId="0" applyNumberFormat="1" applyFont="1" applyFill="1" applyBorder="1" applyProtection="1"/>
    <xf numFmtId="0" fontId="0" fillId="0" borderId="16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6" xfId="0" applyFill="1" applyBorder="1" applyAlignment="1" applyProtection="1">
      <alignment horizontal="left"/>
    </xf>
    <xf numFmtId="0" fontId="0" fillId="0" borderId="22" xfId="0" applyFill="1" applyBorder="1" applyAlignment="1" applyProtection="1">
      <alignment horizontal="left"/>
    </xf>
    <xf numFmtId="165" fontId="1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1" fillId="0" borderId="21" xfId="0" applyFont="1" applyFill="1" applyBorder="1" applyProtection="1"/>
    <xf numFmtId="164" fontId="2" fillId="0" borderId="0" xfId="1" applyNumberFormat="1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0" fillId="0" borderId="31" xfId="0" applyFill="1" applyBorder="1" applyAlignment="1" applyProtection="1">
      <alignment horizontal="left"/>
    </xf>
    <xf numFmtId="0" fontId="6" fillId="0" borderId="11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7" xfId="0" applyNumberFormat="1" applyFont="1" applyFill="1" applyBorder="1" applyProtection="1"/>
    <xf numFmtId="14" fontId="0" fillId="0" borderId="15" xfId="0" applyNumberFormat="1" applyFill="1" applyBorder="1" applyProtection="1">
      <protection locked="0"/>
    </xf>
    <xf numFmtId="1" fontId="6" fillId="0" borderId="2" xfId="0" quotePrefix="1" applyNumberFormat="1" applyFont="1" applyFill="1" applyBorder="1" applyProtection="1"/>
    <xf numFmtId="0" fontId="1" fillId="0" borderId="26" xfId="0" applyFont="1" applyFill="1" applyBorder="1" applyAlignment="1" applyProtection="1">
      <alignment horizontal="center"/>
    </xf>
    <xf numFmtId="0" fontId="8" fillId="0" borderId="13" xfId="0" applyFont="1" applyFill="1" applyBorder="1" applyAlignment="1" applyProtection="1">
      <alignment horizontal="center"/>
    </xf>
    <xf numFmtId="0" fontId="8" fillId="0" borderId="20" xfId="0" applyFont="1" applyFill="1" applyBorder="1" applyAlignment="1" applyProtection="1">
      <alignment horizontal="center"/>
    </xf>
    <xf numFmtId="0" fontId="8" fillId="0" borderId="10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>
      <protection locked="0"/>
    </xf>
    <xf numFmtId="4" fontId="6" fillId="0" borderId="23" xfId="0" applyNumberFormat="1" applyFont="1" applyFill="1" applyBorder="1" applyProtection="1"/>
    <xf numFmtId="1" fontId="6" fillId="0" borderId="15" xfId="0" applyNumberFormat="1" applyFont="1" applyFill="1" applyBorder="1" applyProtection="1"/>
    <xf numFmtId="1" fontId="6" fillId="0" borderId="32" xfId="0" applyNumberFormat="1" applyFont="1" applyFill="1" applyBorder="1" applyProtection="1"/>
    <xf numFmtId="164" fontId="2" fillId="0" borderId="24" xfId="1" applyNumberFormat="1" applyFont="1" applyFill="1" applyBorder="1" applyAlignment="1" applyProtection="1">
      <alignment horizontal="center"/>
    </xf>
    <xf numFmtId="4" fontId="0" fillId="0" borderId="8" xfId="0" applyNumberFormat="1" applyFill="1" applyBorder="1" applyProtection="1"/>
    <xf numFmtId="16" fontId="0" fillId="0" borderId="15" xfId="0" applyNumberFormat="1" applyFill="1" applyBorder="1" applyProtection="1">
      <protection locked="0"/>
    </xf>
    <xf numFmtId="4" fontId="1" fillId="0" borderId="33" xfId="0" applyNumberFormat="1" applyFont="1" applyFill="1" applyBorder="1" applyProtection="1"/>
    <xf numFmtId="1" fontId="1" fillId="0" borderId="34" xfId="0" applyNumberFormat="1" applyFont="1" applyFill="1" applyBorder="1" applyProtection="1"/>
    <xf numFmtId="1" fontId="1" fillId="0" borderId="35" xfId="0" applyNumberFormat="1" applyFont="1" applyFill="1" applyBorder="1" applyProtection="1"/>
    <xf numFmtId="0" fontId="0" fillId="0" borderId="28" xfId="0" applyFill="1" applyBorder="1" applyProtection="1"/>
    <xf numFmtId="15" fontId="1" fillId="0" borderId="2" xfId="0" applyNumberFormat="1" applyFont="1" applyFill="1" applyBorder="1" applyProtection="1"/>
    <xf numFmtId="15" fontId="1" fillId="0" borderId="0" xfId="0" applyNumberFormat="1" applyFont="1" applyFill="1" applyBorder="1" applyProtection="1"/>
    <xf numFmtId="4" fontId="1" fillId="0" borderId="2" xfId="0" applyNumberFormat="1" applyFont="1" applyFill="1" applyBorder="1" applyProtection="1"/>
    <xf numFmtId="0" fontId="0" fillId="0" borderId="0" xfId="0" quotePrefix="1" applyFill="1" applyProtection="1"/>
    <xf numFmtId="4" fontId="0" fillId="0" borderId="0" xfId="0" applyNumberFormat="1" applyFill="1" applyProtection="1"/>
    <xf numFmtId="16" fontId="0" fillId="0" borderId="0" xfId="0" applyNumberFormat="1"/>
    <xf numFmtId="165" fontId="6" fillId="0" borderId="2" xfId="0" applyNumberFormat="1" applyFont="1" applyFill="1" applyBorder="1" applyAlignment="1" applyProtection="1">
      <alignment horizontal="center"/>
      <protection locked="0"/>
    </xf>
    <xf numFmtId="14" fontId="6" fillId="0" borderId="15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0" fontId="0" fillId="0" borderId="0" xfId="0" applyAlignment="1">
      <alignment horizontal="center" wrapText="1"/>
    </xf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1" fontId="6" fillId="0" borderId="32" xfId="0" quotePrefix="1" applyNumberFormat="1" applyFont="1" applyFill="1" applyBorder="1" applyProtection="1"/>
    <xf numFmtId="0" fontId="6" fillId="0" borderId="2" xfId="0" applyFont="1" applyFill="1" applyBorder="1" applyProtection="1"/>
    <xf numFmtId="0" fontId="1" fillId="0" borderId="0" xfId="0" applyFont="1" applyFill="1" applyProtection="1"/>
    <xf numFmtId="4" fontId="6" fillId="0" borderId="2" xfId="0" applyNumberFormat="1" applyFont="1" applyFill="1" applyBorder="1" applyAlignment="1" applyProtection="1">
      <protection locked="0"/>
    </xf>
    <xf numFmtId="0" fontId="0" fillId="0" borderId="13" xfId="0" applyBorder="1" applyAlignment="1"/>
    <xf numFmtId="14" fontId="0" fillId="0" borderId="0" xfId="0" applyNumberFormat="1"/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1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164" fontId="2" fillId="0" borderId="23" xfId="1" applyNumberFormat="1" applyFont="1" applyFill="1" applyBorder="1" applyAlignment="1" applyProtection="1">
      <alignment horizontal="left"/>
      <protection locked="0"/>
    </xf>
    <xf numFmtId="0" fontId="0" fillId="0" borderId="2" xfId="0" applyFill="1" applyBorder="1" applyProtection="1"/>
    <xf numFmtId="1" fontId="6" fillId="0" borderId="18" xfId="0" applyNumberFormat="1" applyFont="1" applyFill="1" applyBorder="1" applyProtection="1"/>
    <xf numFmtId="0" fontId="1" fillId="0" borderId="26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2" fillId="0" borderId="0" xfId="0" applyFont="1" applyFill="1" applyProtection="1">
      <protection locked="0"/>
    </xf>
    <xf numFmtId="0" fontId="1" fillId="0" borderId="26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/>
    <xf numFmtId="0" fontId="1" fillId="0" borderId="15" xfId="0" applyFont="1" applyFill="1" applyBorder="1" applyAlignment="1" applyProtection="1">
      <alignment horizontal="center" wrapText="1"/>
    </xf>
    <xf numFmtId="165" fontId="1" fillId="0" borderId="2" xfId="0" applyNumberFormat="1" applyFont="1" applyFill="1" applyBorder="1" applyAlignment="1" applyProtection="1">
      <alignment horizontal="right"/>
    </xf>
    <xf numFmtId="0" fontId="1" fillId="0" borderId="40" xfId="0" applyFont="1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/>
    </xf>
    <xf numFmtId="0" fontId="1" fillId="0" borderId="12" xfId="0" applyFont="1" applyFill="1" applyBorder="1" applyProtection="1"/>
    <xf numFmtId="164" fontId="2" fillId="0" borderId="2" xfId="1" applyNumberFormat="1" applyFont="1" applyFill="1" applyBorder="1" applyAlignment="1" applyProtection="1">
      <alignment horizontal="left"/>
    </xf>
    <xf numFmtId="164" fontId="2" fillId="0" borderId="32" xfId="1" applyNumberFormat="1" applyFont="1" applyFill="1" applyBorder="1" applyAlignment="1" applyProtection="1">
      <alignment horizontal="left"/>
      <protection locked="0"/>
    </xf>
    <xf numFmtId="1" fontId="6" fillId="2" borderId="2" xfId="0" applyNumberFormat="1" applyFont="1" applyFill="1" applyBorder="1" applyProtection="1"/>
    <xf numFmtId="164" fontId="2" fillId="2" borderId="2" xfId="1" applyNumberFormat="1" applyFont="1" applyFill="1" applyBorder="1" applyAlignment="1" applyProtection="1">
      <alignment horizontal="center"/>
    </xf>
    <xf numFmtId="164" fontId="2" fillId="2" borderId="2" xfId="1" applyNumberFormat="1" applyFont="1" applyFill="1" applyBorder="1" applyAlignment="1" applyProtection="1">
      <alignment horizontal="left"/>
    </xf>
    <xf numFmtId="164" fontId="2" fillId="2" borderId="2" xfId="1" applyNumberFormat="1" applyFont="1" applyFill="1" applyBorder="1" applyAlignment="1" applyProtection="1">
      <alignment horizontal="left"/>
      <protection locked="0"/>
    </xf>
    <xf numFmtId="164" fontId="2" fillId="2" borderId="32" xfId="1" applyNumberFormat="1" applyFont="1" applyFill="1" applyBorder="1" applyAlignment="1" applyProtection="1">
      <alignment horizontal="left"/>
      <protection locked="0"/>
    </xf>
    <xf numFmtId="1" fontId="6" fillId="0" borderId="0" xfId="0" applyNumberFormat="1" applyFont="1" applyFill="1" applyBorder="1" applyProtection="1"/>
    <xf numFmtId="0" fontId="6" fillId="0" borderId="0" xfId="0" applyFont="1" applyFill="1" applyProtection="1"/>
    <xf numFmtId="0" fontId="6" fillId="0" borderId="0" xfId="0" applyFont="1" applyFill="1" applyBorder="1" applyProtection="1"/>
    <xf numFmtId="1" fontId="0" fillId="0" borderId="0" xfId="0" applyNumberFormat="1" applyFill="1" applyProtection="1"/>
    <xf numFmtId="4" fontId="6" fillId="2" borderId="2" xfId="0" applyNumberFormat="1" applyFont="1" applyFill="1" applyBorder="1" applyProtection="1">
      <protection locked="0"/>
    </xf>
    <xf numFmtId="4" fontId="6" fillId="2" borderId="2" xfId="0" applyNumberFormat="1" applyFont="1" applyFill="1" applyBorder="1" applyProtection="1"/>
    <xf numFmtId="164" fontId="6" fillId="2" borderId="2" xfId="1" applyNumberFormat="1" applyFont="1" applyFill="1" applyBorder="1" applyAlignment="1" applyProtection="1">
      <alignment horizontal="center"/>
    </xf>
    <xf numFmtId="164" fontId="6" fillId="2" borderId="2" xfId="1" applyNumberFormat="1" applyFont="1" applyFill="1" applyBorder="1" applyAlignment="1" applyProtection="1">
      <alignment horizontal="left"/>
      <protection locked="0"/>
    </xf>
    <xf numFmtId="164" fontId="6" fillId="0" borderId="2" xfId="1" applyNumberFormat="1" applyFont="1" applyFill="1" applyBorder="1" applyAlignment="1" applyProtection="1">
      <alignment horizontal="center"/>
    </xf>
    <xf numFmtId="164" fontId="6" fillId="0" borderId="2" xfId="1" applyNumberFormat="1" applyFont="1" applyFill="1" applyBorder="1" applyAlignment="1" applyProtection="1">
      <alignment horizontal="left"/>
      <protection locked="0"/>
    </xf>
    <xf numFmtId="164" fontId="6" fillId="0" borderId="2" xfId="1" applyNumberFormat="1" applyFont="1" applyFill="1" applyBorder="1" applyAlignment="1" applyProtection="1">
      <alignment horizontal="left"/>
    </xf>
    <xf numFmtId="0" fontId="1" fillId="0" borderId="26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7" fillId="0" borderId="37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7" fillId="0" borderId="39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Protection="1">
      <protection locked="0"/>
    </xf>
    <xf numFmtId="164" fontId="2" fillId="0" borderId="2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Redistribution and journal forms.xls" xfId="1"/>
  </cellStyles>
  <dxfs count="774"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zoomScale="90" workbookViewId="0">
      <selection activeCell="C30" sqref="C30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62.140625" style="5" bestFit="1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24</v>
      </c>
      <c r="B1" s="127" t="s">
        <v>27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1</v>
      </c>
      <c r="B3" s="127" t="s">
        <v>44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10</v>
      </c>
      <c r="B5" s="12" t="s">
        <v>25</v>
      </c>
      <c r="C5" s="40">
        <v>43841</v>
      </c>
      <c r="D5" s="12" t="s">
        <v>26</v>
      </c>
      <c r="E5" s="40">
        <v>43871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43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43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22" t="s">
        <v>31</v>
      </c>
      <c r="H10" s="22" t="s">
        <v>32</v>
      </c>
      <c r="I10" s="22" t="s">
        <v>30</v>
      </c>
      <c r="J10" s="22"/>
      <c r="K10" s="47" t="s">
        <v>38</v>
      </c>
      <c r="L10" s="23"/>
      <c r="M10" s="35"/>
      <c r="N10" s="24"/>
    </row>
    <row r="11" spans="1:26" ht="0.75" customHeight="1" x14ac:dyDescent="0.2">
      <c r="A11" s="20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3"/>
      <c r="M11" s="35" t="s">
        <v>42</v>
      </c>
      <c r="N11" s="35"/>
    </row>
    <row r="12" spans="1:26" ht="20.100000000000001" customHeight="1" x14ac:dyDescent="0.25">
      <c r="A12" s="54">
        <v>43867</v>
      </c>
      <c r="B12" s="26" t="s">
        <v>11</v>
      </c>
      <c r="C12" s="27">
        <v>125</v>
      </c>
      <c r="D12" s="28">
        <v>0</v>
      </c>
      <c r="E12" s="27">
        <v>0</v>
      </c>
      <c r="F12" s="51">
        <v>125</v>
      </c>
      <c r="G12" s="52" t="s">
        <v>43</v>
      </c>
      <c r="H12" s="55">
        <v>9821</v>
      </c>
      <c r="I12" s="55"/>
      <c r="J12" s="29"/>
      <c r="K12" s="29" t="s">
        <v>44</v>
      </c>
      <c r="L12" s="37" t="s">
        <v>47</v>
      </c>
      <c r="M12" s="37" t="s">
        <v>45</v>
      </c>
      <c r="N12" s="37" t="s">
        <v>46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20.100000000000001" customHeight="1" x14ac:dyDescent="0.25">
      <c r="A13" s="54"/>
      <c r="B13" s="26"/>
      <c r="C13" s="27"/>
      <c r="D13" s="28"/>
      <c r="E13" s="27"/>
      <c r="F13" s="51"/>
      <c r="G13" s="52"/>
      <c r="H13" s="55"/>
      <c r="I13" s="55"/>
      <c r="J13" s="29"/>
      <c r="K13" s="29"/>
      <c r="L13" s="37"/>
      <c r="M13" s="37"/>
      <c r="N13" s="37"/>
    </row>
    <row r="14" spans="1:26" ht="20.100000000000001" customHeight="1" x14ac:dyDescent="0.25">
      <c r="A14" s="54"/>
      <c r="B14" s="42"/>
      <c r="C14" s="27"/>
      <c r="D14" s="28"/>
      <c r="E14" s="27"/>
      <c r="F14" s="51"/>
      <c r="G14" s="52"/>
      <c r="H14" s="55"/>
      <c r="I14" s="55"/>
      <c r="J14" s="29"/>
      <c r="K14" s="29"/>
      <c r="L14" s="37"/>
      <c r="M14" s="37"/>
      <c r="N14" s="37"/>
      <c r="P14" s="5" t="b">
        <f>OR(G15&lt;100,LEN(G15)=2)</f>
        <v>1</v>
      </c>
      <c r="Q14" s="5" t="b">
        <f>OR(H15&lt;1000,LEN(H15)=3)</f>
        <v>1</v>
      </c>
      <c r="R14" s="5" t="b">
        <f>IF(I15&lt;1000,TRUE)</f>
        <v>1</v>
      </c>
      <c r="S14" s="5" t="e">
        <f>OR(#REF!&lt;100000,LEN(#REF!)=5)</f>
        <v>#REF!</v>
      </c>
    </row>
    <row r="15" spans="1:26" ht="20.100000000000001" customHeight="1" x14ac:dyDescent="0.25">
      <c r="A15" s="54"/>
      <c r="B15" s="42"/>
      <c r="C15" s="27"/>
      <c r="D15" s="28"/>
      <c r="E15" s="27"/>
      <c r="F15" s="51"/>
      <c r="G15" s="52"/>
      <c r="H15" s="55"/>
      <c r="I15" s="55"/>
      <c r="J15" s="29"/>
      <c r="K15" s="29"/>
      <c r="L15" s="37"/>
      <c r="M15" s="37"/>
      <c r="N15" s="37"/>
      <c r="P15" s="5" t="e">
        <f>OR(#REF!&lt;100,LEN(#REF!)=2)</f>
        <v>#REF!</v>
      </c>
      <c r="Q15" s="5" t="e">
        <f>OR(#REF!&lt;1000,LEN(#REF!)=3)</f>
        <v>#REF!</v>
      </c>
      <c r="R15" s="5" t="e">
        <f>IF(#REF!&lt;1000,TRUE)</f>
        <v>#REF!</v>
      </c>
      <c r="S15" s="5" t="e">
        <f>OR(#REF!&lt;100000,LEN(#REF!)=5)</f>
        <v>#REF!</v>
      </c>
    </row>
    <row r="16" spans="1:26" ht="20.100000000000001" customHeight="1" x14ac:dyDescent="0.25">
      <c r="A16" s="54"/>
      <c r="B16" s="26"/>
      <c r="C16" s="27"/>
      <c r="D16" s="28"/>
      <c r="E16" s="27"/>
      <c r="F16" s="51"/>
      <c r="G16" s="52"/>
      <c r="H16" s="55"/>
      <c r="I16" s="55"/>
      <c r="J16" s="29"/>
      <c r="K16" s="29"/>
      <c r="L16" s="37"/>
      <c r="M16" s="37"/>
      <c r="N16" s="37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20.100000000000001" customHeight="1" x14ac:dyDescent="0.25">
      <c r="A17" s="54"/>
      <c r="B17" s="26"/>
      <c r="C17" s="27"/>
      <c r="D17" s="28"/>
      <c r="E17" s="27"/>
      <c r="F17" s="51"/>
      <c r="G17" s="52"/>
      <c r="H17" s="55"/>
      <c r="I17" s="55"/>
      <c r="J17" s="29"/>
      <c r="K17" s="29"/>
      <c r="L17" s="37"/>
      <c r="M17" s="37"/>
      <c r="N17" s="37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20.100000000000001" customHeight="1" x14ac:dyDescent="0.25">
      <c r="A18" s="54"/>
      <c r="B18" s="26"/>
      <c r="C18" s="27"/>
      <c r="D18" s="28"/>
      <c r="E18" s="27"/>
      <c r="F18" s="51"/>
      <c r="G18" s="52"/>
      <c r="H18" s="55"/>
      <c r="I18" s="55"/>
      <c r="J18" s="29"/>
      <c r="K18" s="46"/>
      <c r="L18" s="37"/>
      <c r="M18" s="41"/>
      <c r="N18" s="37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20.100000000000001" customHeight="1" x14ac:dyDescent="0.25">
      <c r="A19" s="54"/>
      <c r="B19" s="26"/>
      <c r="C19" s="27"/>
      <c r="D19" s="28"/>
      <c r="E19" s="27"/>
      <c r="F19" s="51"/>
      <c r="G19" s="52"/>
      <c r="H19" s="55"/>
      <c r="I19" s="55"/>
      <c r="J19" s="29"/>
      <c r="K19" s="29"/>
      <c r="L19" s="37"/>
      <c r="M19" s="37"/>
      <c r="N19" s="37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20.100000000000001" customHeight="1" x14ac:dyDescent="0.25">
      <c r="A20" s="54"/>
      <c r="B20" s="26"/>
      <c r="C20" s="27"/>
      <c r="D20" s="28"/>
      <c r="E20" s="27"/>
      <c r="F20" s="51"/>
      <c r="G20" s="52"/>
      <c r="H20" s="55"/>
      <c r="I20" s="55"/>
      <c r="J20" s="29"/>
      <c r="K20" s="29"/>
      <c r="L20" s="37"/>
      <c r="M20" s="37"/>
      <c r="N20" s="37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20.100000000000001" customHeight="1" x14ac:dyDescent="0.25">
      <c r="A21" s="54"/>
      <c r="B21" s="26"/>
      <c r="C21" s="27"/>
      <c r="D21" s="28"/>
      <c r="E21" s="27"/>
      <c r="F21" s="51"/>
      <c r="G21" s="52"/>
      <c r="H21" s="55"/>
      <c r="I21" s="55"/>
      <c r="J21" s="29"/>
      <c r="K21" s="29"/>
      <c r="L21" s="37"/>
      <c r="M21" s="37"/>
      <c r="N21" s="37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20.100000000000001" customHeight="1" x14ac:dyDescent="0.25">
      <c r="A22" s="54"/>
      <c r="B22" s="26"/>
      <c r="C22" s="27"/>
      <c r="D22" s="28"/>
      <c r="E22" s="27"/>
      <c r="F22" s="51"/>
      <c r="G22" s="52"/>
      <c r="H22" s="55"/>
      <c r="I22" s="55"/>
      <c r="J22" s="29"/>
      <c r="K22" s="29"/>
      <c r="L22" s="37"/>
      <c r="M22" s="37"/>
      <c r="N22" s="37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20.100000000000001" customHeight="1" x14ac:dyDescent="0.25">
      <c r="A23" s="54"/>
      <c r="B23" s="26"/>
      <c r="C23" s="27"/>
      <c r="D23" s="28"/>
      <c r="E23" s="27"/>
      <c r="F23" s="51"/>
      <c r="G23" s="55"/>
      <c r="H23" s="55"/>
      <c r="I23" s="55"/>
      <c r="J23" s="29"/>
      <c r="K23" s="29"/>
      <c r="L23" s="37"/>
      <c r="M23" s="37"/>
      <c r="N23" s="37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20.100000000000001" customHeight="1" x14ac:dyDescent="0.25">
      <c r="A24" s="54"/>
      <c r="B24" s="26"/>
      <c r="C24" s="27"/>
      <c r="D24" s="28"/>
      <c r="E24" s="27"/>
      <c r="F24" s="51"/>
      <c r="G24" s="52"/>
      <c r="H24" s="55"/>
      <c r="I24" s="55"/>
      <c r="J24" s="29"/>
      <c r="K24" s="29"/>
      <c r="L24" s="37"/>
      <c r="M24" s="37"/>
      <c r="N24" s="37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20.100000000000001" customHeight="1" x14ac:dyDescent="0.25">
      <c r="A25" s="54"/>
      <c r="B25" s="26"/>
      <c r="C25" s="27"/>
      <c r="D25" s="28"/>
      <c r="E25" s="27"/>
      <c r="F25" s="51"/>
      <c r="G25" s="52"/>
      <c r="H25" s="55"/>
      <c r="I25" s="55"/>
      <c r="J25" s="29"/>
      <c r="K25" s="29"/>
      <c r="L25" s="37"/>
      <c r="M25" s="37"/>
      <c r="N25" s="37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20.100000000000001" customHeight="1" x14ac:dyDescent="0.25">
      <c r="A26" s="54"/>
      <c r="B26" s="26"/>
      <c r="C26" s="27"/>
      <c r="D26" s="28"/>
      <c r="E26" s="27"/>
      <c r="F26" s="51"/>
      <c r="G26" s="52"/>
      <c r="H26" s="55"/>
      <c r="I26" s="52"/>
      <c r="J26" s="29"/>
      <c r="K26" s="29"/>
      <c r="L26" s="37"/>
      <c r="M26" s="37"/>
      <c r="N26" s="37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20.100000000000001" customHeight="1" x14ac:dyDescent="0.25">
      <c r="A27" s="54"/>
      <c r="B27" s="26"/>
      <c r="C27" s="27"/>
      <c r="D27" s="28"/>
      <c r="E27" s="27"/>
      <c r="F27" s="51"/>
      <c r="G27" s="52"/>
      <c r="H27" s="55"/>
      <c r="I27" s="52"/>
      <c r="J27" s="29"/>
      <c r="K27" s="29"/>
      <c r="L27" s="37"/>
      <c r="M27" s="37"/>
      <c r="N27" s="37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20.100000000000001" customHeight="1" x14ac:dyDescent="0.25">
      <c r="A28" s="25"/>
      <c r="B28" s="26"/>
      <c r="C28" s="27"/>
      <c r="D28" s="28" t="str">
        <f t="shared" ref="D28:D31" si="3">IF(B28="S",IF(ISBLANK(E28),ROUND(C28*0.2/1.2,2),E28),"")</f>
        <v/>
      </c>
      <c r="E28" s="27"/>
      <c r="F28" s="51" t="s">
        <v>29</v>
      </c>
      <c r="G28" s="52" t="s">
        <v>29</v>
      </c>
      <c r="H28" s="52" t="s">
        <v>29</v>
      </c>
      <c r="I28" s="52" t="s">
        <v>29</v>
      </c>
      <c r="J28" s="29" t="s">
        <v>13</v>
      </c>
      <c r="K28" s="29"/>
      <c r="L28" s="37"/>
      <c r="M28" s="37"/>
      <c r="N28" s="37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20.100000000000001" customHeight="1" x14ac:dyDescent="0.25">
      <c r="A29" s="25"/>
      <c r="B29" s="26"/>
      <c r="C29" s="27"/>
      <c r="D29" s="28" t="str">
        <f t="shared" si="3"/>
        <v/>
      </c>
      <c r="E29" s="27"/>
      <c r="F29" s="51" t="s">
        <v>29</v>
      </c>
      <c r="G29" s="52" t="s">
        <v>29</v>
      </c>
      <c r="H29" s="52" t="s">
        <v>29</v>
      </c>
      <c r="I29" s="52" t="s">
        <v>29</v>
      </c>
      <c r="J29" s="29" t="s">
        <v>13</v>
      </c>
      <c r="K29" s="29"/>
      <c r="L29" s="37"/>
      <c r="M29" s="37"/>
      <c r="N29" s="37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20.100000000000001" customHeight="1" x14ac:dyDescent="0.25">
      <c r="A30" s="25"/>
      <c r="B30" s="26"/>
      <c r="C30" s="27"/>
      <c r="D30" s="28" t="str">
        <f t="shared" si="3"/>
        <v/>
      </c>
      <c r="E30" s="27"/>
      <c r="F30" s="51" t="s">
        <v>29</v>
      </c>
      <c r="G30" s="52" t="s">
        <v>29</v>
      </c>
      <c r="H30" s="52" t="s">
        <v>29</v>
      </c>
      <c r="I30" s="52" t="s">
        <v>29</v>
      </c>
      <c r="J30" s="29" t="s">
        <v>13</v>
      </c>
      <c r="K30" s="29"/>
      <c r="L30" s="37"/>
      <c r="M30" s="37"/>
      <c r="N30" s="37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20.100000000000001" customHeight="1" thickBot="1" x14ac:dyDescent="0.3">
      <c r="A31" s="25"/>
      <c r="B31" s="26"/>
      <c r="C31" s="27"/>
      <c r="D31" s="30" t="str">
        <f t="shared" si="3"/>
        <v/>
      </c>
      <c r="E31" s="27"/>
      <c r="F31" s="51" t="s">
        <v>29</v>
      </c>
      <c r="G31" s="52" t="s">
        <v>29</v>
      </c>
      <c r="H31" s="52" t="s">
        <v>29</v>
      </c>
      <c r="I31" s="52" t="s">
        <v>29</v>
      </c>
      <c r="J31" s="29" t="s">
        <v>13</v>
      </c>
      <c r="K31" s="29"/>
      <c r="L31" s="37"/>
      <c r="M31" s="37"/>
      <c r="N31" s="37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20.100000000000001" customHeight="1" thickBot="1" x14ac:dyDescent="0.25">
      <c r="A32" s="132" t="s">
        <v>9</v>
      </c>
      <c r="B32" s="133"/>
      <c r="C32" s="31">
        <f>SUM(C12:C31)</f>
        <v>125</v>
      </c>
      <c r="D32" s="31">
        <f>SUM(D12:D31)</f>
        <v>0</v>
      </c>
      <c r="E32" s="31"/>
      <c r="F32" s="31">
        <f>SUM(F12:F31)</f>
        <v>125</v>
      </c>
      <c r="G32" s="53"/>
      <c r="H32" s="53"/>
      <c r="I32" s="53"/>
      <c r="J32" s="32"/>
      <c r="K32" s="32"/>
      <c r="L32" s="38"/>
      <c r="M32" s="49"/>
      <c r="N32" s="39"/>
    </row>
    <row r="34" spans="2:3" x14ac:dyDescent="0.2">
      <c r="B34" s="130" t="s">
        <v>21</v>
      </c>
      <c r="C34" s="131"/>
    </row>
    <row r="35" spans="2:3" x14ac:dyDescent="0.2">
      <c r="B35" s="33" t="s">
        <v>14</v>
      </c>
      <c r="C35" s="34" t="s">
        <v>20</v>
      </c>
    </row>
    <row r="36" spans="2:3" x14ac:dyDescent="0.2">
      <c r="B36" s="33" t="s">
        <v>11</v>
      </c>
      <c r="C36" s="34" t="s">
        <v>19</v>
      </c>
    </row>
    <row r="37" spans="2:3" x14ac:dyDescent="0.2">
      <c r="B37" s="33" t="s">
        <v>13</v>
      </c>
      <c r="C37" s="34" t="s">
        <v>18</v>
      </c>
    </row>
    <row r="38" spans="2:3" x14ac:dyDescent="0.2">
      <c r="B38" s="35" t="s">
        <v>12</v>
      </c>
      <c r="C38" s="36" t="s">
        <v>17</v>
      </c>
    </row>
  </sheetData>
  <mergeCells count="6">
    <mergeCell ref="B3:E3"/>
    <mergeCell ref="B1:E1"/>
    <mergeCell ref="B34:C34"/>
    <mergeCell ref="A32:B32"/>
    <mergeCell ref="G8:J8"/>
    <mergeCell ref="G9:J9"/>
  </mergeCells>
  <phoneticPr fontId="5" type="noConversion"/>
  <conditionalFormatting sqref="J16:K31 J12:K13">
    <cfRule type="expression" priority="3" stopIfTrue="1">
      <formula>AND(SUM($P12:$T12)&gt;0,NOT(ISBLANK(J12)))</formula>
    </cfRule>
    <cfRule type="expression" dxfId="773" priority="4" stopIfTrue="1">
      <formula>SUM($P12:$T12)&gt;0</formula>
    </cfRule>
  </conditionalFormatting>
  <conditionalFormatting sqref="E5 C5 B1:E1 B3:E3 C12:C31">
    <cfRule type="expression" dxfId="772" priority="5" stopIfTrue="1">
      <formula>ISBLANK(B1)</formula>
    </cfRule>
  </conditionalFormatting>
  <conditionalFormatting sqref="L19:N31 L15:N17 L12:N13">
    <cfRule type="expression" dxfId="771" priority="6" stopIfTrue="1">
      <formula>AND(NOT(ISBLANK($C12)),ISBLANK(L12))</formula>
    </cfRule>
  </conditionalFormatting>
  <conditionalFormatting sqref="B12:B31">
    <cfRule type="expression" dxfId="770" priority="7" stopIfTrue="1">
      <formula>AND(NOT(ISBLANK(C12)),ISBLANK(B12))</formula>
    </cfRule>
  </conditionalFormatting>
  <conditionalFormatting sqref="A12:A31">
    <cfRule type="expression" dxfId="769" priority="8" stopIfTrue="1">
      <formula>AND(NOT(ISBLANK(C12)),ISBLANK(A12))</formula>
    </cfRule>
  </conditionalFormatting>
  <conditionalFormatting sqref="E12:E31">
    <cfRule type="expression" dxfId="768" priority="12" stopIfTrue="1">
      <formula>AND(NOT(ISBLANK(C12)),ISBLANK(E12),B12="S")</formula>
    </cfRule>
  </conditionalFormatting>
  <conditionalFormatting sqref="L14:N14">
    <cfRule type="expression" dxfId="767" priority="14" stopIfTrue="1">
      <formula>AND(NOT(ISBLANK($C18)),ISBLANK(L14))</formula>
    </cfRule>
  </conditionalFormatting>
  <conditionalFormatting sqref="N18">
    <cfRule type="expression" dxfId="766" priority="2" stopIfTrue="1">
      <formula>AND(NOT(ISBLANK($C18)),ISBLANK(N18))</formula>
    </cfRule>
  </conditionalFormatting>
  <conditionalFormatting sqref="L18">
    <cfRule type="expression" dxfId="765" priority="1" stopIfTrue="1">
      <formula>AND(NOT(ISBLANK($C18)),ISBLANK(L18))</formula>
    </cfRule>
  </conditionalFormatting>
  <conditionalFormatting sqref="J15:K15">
    <cfRule type="expression" priority="17" stopIfTrue="1">
      <formula>AND(SUM($P14:$T14)&gt;0,NOT(ISBLANK(J15)))</formula>
    </cfRule>
    <cfRule type="expression" dxfId="764" priority="18" stopIfTrue="1">
      <formula>SUM($P14:$T14)&gt;0</formula>
    </cfRule>
  </conditionalFormatting>
  <conditionalFormatting sqref="J14:K14">
    <cfRule type="expression" priority="19" stopIfTrue="1">
      <formula>AND(SUM(#REF!)&gt;0,NOT(ISBLANK(J14)))</formula>
    </cfRule>
    <cfRule type="expression" dxfId="763" priority="20" stopIfTrue="1">
      <formula>SUM(#REF!)&gt;0</formula>
    </cfRule>
  </conditionalFormatting>
  <dataValidations count="4">
    <dataValidation type="list" allowBlank="1" showInputMessage="1" showErrorMessage="1" sqref="B12:B31">
      <formula1>$B$35:$B$38</formula1>
    </dataValidation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37" right="0.31" top="0.68" bottom="0.68" header="0.34" footer="0.25"/>
  <pageSetup paperSize="9" scale="54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workbookViewId="0">
      <selection activeCell="H30" sqref="H30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24</v>
      </c>
      <c r="B1" s="127" t="s">
        <v>48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27" t="s">
        <v>91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25</v>
      </c>
      <c r="C5" s="40">
        <v>43841</v>
      </c>
      <c r="D5" s="12" t="s">
        <v>26</v>
      </c>
      <c r="E5" s="40">
        <v>43871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26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126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22" t="s">
        <v>31</v>
      </c>
      <c r="H10" s="22" t="s">
        <v>32</v>
      </c>
      <c r="I10" s="22" t="s">
        <v>30</v>
      </c>
      <c r="J10" s="22"/>
      <c r="K10" s="47" t="s">
        <v>38</v>
      </c>
      <c r="L10" s="23"/>
      <c r="M10" s="35"/>
      <c r="N10" s="24"/>
    </row>
    <row r="11" spans="1:26" ht="0.75" customHeight="1" x14ac:dyDescent="0.2">
      <c r="A11" s="20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3"/>
      <c r="M11" s="35"/>
      <c r="N11" s="35"/>
    </row>
    <row r="12" spans="1:26" ht="15.75" x14ac:dyDescent="0.25">
      <c r="A12" s="78">
        <v>43945</v>
      </c>
      <c r="B12" s="26" t="s">
        <v>11</v>
      </c>
      <c r="C12" s="27">
        <v>24.75</v>
      </c>
      <c r="D12" s="28">
        <v>0</v>
      </c>
      <c r="E12" s="27"/>
      <c r="F12" s="51">
        <v>24.75</v>
      </c>
      <c r="G12" s="52">
        <v>280</v>
      </c>
      <c r="H12" s="52">
        <v>4020</v>
      </c>
      <c r="I12" s="52"/>
      <c r="J12" s="29" t="s">
        <v>13</v>
      </c>
      <c r="K12" s="29" t="s">
        <v>240</v>
      </c>
      <c r="L12" s="29" t="s">
        <v>241</v>
      </c>
      <c r="M12" s="37" t="s">
        <v>28</v>
      </c>
      <c r="N12" s="37" t="s">
        <v>149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141"/>
      <c r="B13" s="42"/>
      <c r="C13" s="27"/>
      <c r="D13" s="28" t="str">
        <f>IF(B13="S",IF(ISBLANK(E13),ROUND(C13*0.2/1.2,2),E13),"")</f>
        <v/>
      </c>
      <c r="E13" s="27"/>
      <c r="F13" s="51" t="s">
        <v>29</v>
      </c>
      <c r="G13" s="52"/>
      <c r="H13" s="52"/>
      <c r="I13" s="52"/>
      <c r="J13" s="29" t="s">
        <v>13</v>
      </c>
      <c r="K13" s="29"/>
      <c r="L13" s="29"/>
      <c r="M13" s="37"/>
      <c r="N13" s="37" t="s">
        <v>29</v>
      </c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141"/>
      <c r="B14" s="42"/>
      <c r="C14" s="27"/>
      <c r="D14" s="28" t="str">
        <f t="shared" ref="D14:D31" si="3">IF(B14="S",IF(ISBLANK(E14),ROUND(C14*0.2/1.2,2),E14),"")</f>
        <v/>
      </c>
      <c r="E14" s="27"/>
      <c r="F14" s="51" t="s">
        <v>29</v>
      </c>
      <c r="G14" s="52"/>
      <c r="H14" s="52"/>
      <c r="I14" s="52"/>
      <c r="J14" s="29" t="s">
        <v>13</v>
      </c>
      <c r="K14" s="29"/>
      <c r="L14" s="142"/>
      <c r="M14" s="37"/>
      <c r="N14" s="37" t="s">
        <v>29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141"/>
      <c r="B15" s="26"/>
      <c r="C15" s="27"/>
      <c r="D15" s="28" t="str">
        <f t="shared" si="3"/>
        <v/>
      </c>
      <c r="E15" s="27"/>
      <c r="F15" s="51" t="s">
        <v>29</v>
      </c>
      <c r="G15" s="52"/>
      <c r="H15" s="52"/>
      <c r="I15" s="52" t="s">
        <v>29</v>
      </c>
      <c r="J15" s="29" t="s">
        <v>13</v>
      </c>
      <c r="K15" s="29"/>
      <c r="L15" s="37"/>
      <c r="M15" s="37"/>
      <c r="N15" s="37" t="s">
        <v>29</v>
      </c>
      <c r="P15" s="5" t="b">
        <f t="shared" si="0"/>
        <v>1</v>
      </c>
      <c r="Q15" s="5" t="b">
        <f t="shared" si="1"/>
        <v>1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141"/>
      <c r="B16" s="26"/>
      <c r="C16" s="27"/>
      <c r="D16" s="28" t="str">
        <f t="shared" si="3"/>
        <v/>
      </c>
      <c r="E16" s="27"/>
      <c r="F16" s="51" t="s">
        <v>29</v>
      </c>
      <c r="G16" s="52"/>
      <c r="H16" s="52"/>
      <c r="I16" s="52" t="s">
        <v>29</v>
      </c>
      <c r="J16" s="29" t="s">
        <v>13</v>
      </c>
      <c r="K16" s="29"/>
      <c r="L16" s="37"/>
      <c r="M16" s="37"/>
      <c r="N16" s="37" t="s">
        <v>29</v>
      </c>
      <c r="P16" s="5" t="b">
        <f t="shared" si="0"/>
        <v>1</v>
      </c>
      <c r="Q16" s="5" t="b">
        <f t="shared" si="1"/>
        <v>1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5"/>
      <c r="B17" s="26"/>
      <c r="C17" s="27"/>
      <c r="D17" s="28" t="str">
        <f t="shared" si="3"/>
        <v/>
      </c>
      <c r="E17" s="27"/>
      <c r="F17" s="51" t="s">
        <v>29</v>
      </c>
      <c r="G17" s="52" t="s">
        <v>29</v>
      </c>
      <c r="H17" s="52" t="s">
        <v>29</v>
      </c>
      <c r="I17" s="52" t="s">
        <v>29</v>
      </c>
      <c r="J17" s="29" t="s">
        <v>13</v>
      </c>
      <c r="K17" s="29"/>
      <c r="L17" s="37" t="s">
        <v>29</v>
      </c>
      <c r="M17" s="37"/>
      <c r="N17" s="37" t="s">
        <v>29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5"/>
      <c r="B18" s="26"/>
      <c r="C18" s="27"/>
      <c r="D18" s="28" t="str">
        <f t="shared" si="3"/>
        <v/>
      </c>
      <c r="E18" s="27"/>
      <c r="F18" s="51" t="s">
        <v>29</v>
      </c>
      <c r="G18" s="52" t="s">
        <v>29</v>
      </c>
      <c r="H18" s="52" t="s">
        <v>29</v>
      </c>
      <c r="I18" s="52" t="s">
        <v>29</v>
      </c>
      <c r="J18" s="29" t="s">
        <v>13</v>
      </c>
      <c r="K18" s="46"/>
      <c r="L18" s="37" t="s">
        <v>29</v>
      </c>
      <c r="M18" s="41"/>
      <c r="N18" s="37" t="s">
        <v>29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5"/>
      <c r="B19" s="26"/>
      <c r="C19" s="27"/>
      <c r="D19" s="28" t="str">
        <f t="shared" si="3"/>
        <v/>
      </c>
      <c r="E19" s="27"/>
      <c r="F19" s="51"/>
      <c r="G19" s="52"/>
      <c r="H19" s="52"/>
      <c r="I19" s="52"/>
      <c r="J19" s="29" t="s">
        <v>13</v>
      </c>
      <c r="K19" s="29"/>
      <c r="L19" s="37"/>
      <c r="M19" s="37"/>
      <c r="N19" s="37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5"/>
      <c r="B20" s="26"/>
      <c r="C20" s="27"/>
      <c r="D20" s="28" t="str">
        <f t="shared" si="3"/>
        <v/>
      </c>
      <c r="E20" s="27"/>
      <c r="F20" s="51" t="s">
        <v>29</v>
      </c>
      <c r="G20" s="52"/>
      <c r="H20" s="52" t="s">
        <v>29</v>
      </c>
      <c r="I20" s="52" t="s">
        <v>29</v>
      </c>
      <c r="J20" s="29" t="s">
        <v>13</v>
      </c>
      <c r="K20" s="29"/>
      <c r="L20" s="37"/>
      <c r="M20" s="37"/>
      <c r="N20" s="37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5"/>
      <c r="B21" s="26"/>
      <c r="C21" s="27"/>
      <c r="D21" s="28" t="str">
        <f t="shared" si="3"/>
        <v/>
      </c>
      <c r="E21" s="27"/>
      <c r="F21" s="51" t="s">
        <v>29</v>
      </c>
      <c r="G21" s="52" t="s">
        <v>29</v>
      </c>
      <c r="H21" s="52" t="s">
        <v>29</v>
      </c>
      <c r="I21" s="52" t="s">
        <v>29</v>
      </c>
      <c r="J21" s="29" t="s">
        <v>13</v>
      </c>
      <c r="K21" s="29"/>
      <c r="L21" s="37"/>
      <c r="M21" s="37"/>
      <c r="N21" s="37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5"/>
      <c r="B22" s="26"/>
      <c r="C22" s="27"/>
      <c r="D22" s="28" t="str">
        <f t="shared" si="3"/>
        <v/>
      </c>
      <c r="E22" s="27"/>
      <c r="F22" s="51" t="s">
        <v>29</v>
      </c>
      <c r="G22" s="52" t="s">
        <v>29</v>
      </c>
      <c r="H22" s="52" t="s">
        <v>29</v>
      </c>
      <c r="I22" s="52" t="s">
        <v>29</v>
      </c>
      <c r="J22" s="29" t="s">
        <v>13</v>
      </c>
      <c r="K22" s="29"/>
      <c r="L22" s="37"/>
      <c r="M22" s="37"/>
      <c r="N22" s="37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5"/>
      <c r="B23" s="26"/>
      <c r="C23" s="27"/>
      <c r="D23" s="28" t="str">
        <f t="shared" si="3"/>
        <v/>
      </c>
      <c r="E23" s="27"/>
      <c r="F23" s="51" t="s">
        <v>29</v>
      </c>
      <c r="G23" s="52" t="s">
        <v>29</v>
      </c>
      <c r="H23" s="52" t="s">
        <v>29</v>
      </c>
      <c r="I23" s="52" t="s">
        <v>29</v>
      </c>
      <c r="J23" s="29" t="s">
        <v>13</v>
      </c>
      <c r="K23" s="29"/>
      <c r="L23" s="37"/>
      <c r="M23" s="37"/>
      <c r="N23" s="37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5"/>
      <c r="B24" s="26"/>
      <c r="C24" s="27"/>
      <c r="D24" s="28" t="str">
        <f t="shared" si="3"/>
        <v/>
      </c>
      <c r="E24" s="27"/>
      <c r="F24" s="51" t="s">
        <v>29</v>
      </c>
      <c r="G24" s="52" t="s">
        <v>29</v>
      </c>
      <c r="H24" s="52" t="s">
        <v>29</v>
      </c>
      <c r="I24" s="52" t="s">
        <v>29</v>
      </c>
      <c r="J24" s="29" t="s">
        <v>13</v>
      </c>
      <c r="K24" s="29"/>
      <c r="L24" s="37"/>
      <c r="M24" s="37"/>
      <c r="N24" s="37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5"/>
      <c r="B25" s="26"/>
      <c r="C25" s="27"/>
      <c r="D25" s="28" t="str">
        <f t="shared" si="3"/>
        <v/>
      </c>
      <c r="E25" s="27"/>
      <c r="F25" s="51" t="s">
        <v>29</v>
      </c>
      <c r="G25" s="52" t="s">
        <v>29</v>
      </c>
      <c r="H25" s="52" t="s">
        <v>29</v>
      </c>
      <c r="I25" s="52" t="s">
        <v>29</v>
      </c>
      <c r="J25" s="29" t="s">
        <v>13</v>
      </c>
      <c r="K25" s="29"/>
      <c r="L25" s="37"/>
      <c r="M25" s="37"/>
      <c r="N25" s="37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5"/>
      <c r="B26" s="26"/>
      <c r="C26" s="27"/>
      <c r="D26" s="28" t="str">
        <f t="shared" si="3"/>
        <v/>
      </c>
      <c r="E26" s="27"/>
      <c r="F26" s="51" t="s">
        <v>29</v>
      </c>
      <c r="G26" s="52" t="s">
        <v>29</v>
      </c>
      <c r="H26" s="52" t="s">
        <v>29</v>
      </c>
      <c r="I26" s="52" t="s">
        <v>29</v>
      </c>
      <c r="J26" s="29" t="s">
        <v>13</v>
      </c>
      <c r="K26" s="29"/>
      <c r="L26" s="37"/>
      <c r="M26" s="37"/>
      <c r="N26" s="37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5"/>
      <c r="B27" s="26"/>
      <c r="C27" s="27"/>
      <c r="D27" s="28" t="str">
        <f t="shared" si="3"/>
        <v/>
      </c>
      <c r="E27" s="27"/>
      <c r="F27" s="51" t="s">
        <v>29</v>
      </c>
      <c r="G27" s="52" t="s">
        <v>29</v>
      </c>
      <c r="H27" s="52" t="s">
        <v>29</v>
      </c>
      <c r="I27" s="52" t="s">
        <v>29</v>
      </c>
      <c r="J27" s="29" t="s">
        <v>13</v>
      </c>
      <c r="K27" s="29"/>
      <c r="L27" s="37"/>
      <c r="M27" s="37"/>
      <c r="N27" s="37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5"/>
      <c r="B28" s="26"/>
      <c r="C28" s="27"/>
      <c r="D28" s="28" t="str">
        <f t="shared" si="3"/>
        <v/>
      </c>
      <c r="E28" s="27"/>
      <c r="F28" s="51" t="s">
        <v>29</v>
      </c>
      <c r="G28" s="52" t="s">
        <v>29</v>
      </c>
      <c r="H28" s="52" t="s">
        <v>29</v>
      </c>
      <c r="I28" s="52" t="s">
        <v>29</v>
      </c>
      <c r="J28" s="29" t="s">
        <v>13</v>
      </c>
      <c r="K28" s="29"/>
      <c r="L28" s="37"/>
      <c r="M28" s="37"/>
      <c r="N28" s="37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5"/>
      <c r="B29" s="26"/>
      <c r="C29" s="27"/>
      <c r="D29" s="28" t="str">
        <f t="shared" si="3"/>
        <v/>
      </c>
      <c r="E29" s="27"/>
      <c r="F29" s="51" t="s">
        <v>29</v>
      </c>
      <c r="G29" s="52" t="s">
        <v>29</v>
      </c>
      <c r="H29" s="52" t="s">
        <v>29</v>
      </c>
      <c r="I29" s="52" t="s">
        <v>29</v>
      </c>
      <c r="J29" s="29" t="s">
        <v>13</v>
      </c>
      <c r="K29" s="29"/>
      <c r="L29" s="37"/>
      <c r="M29" s="37"/>
      <c r="N29" s="37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5"/>
      <c r="B30" s="26"/>
      <c r="C30" s="27"/>
      <c r="D30" s="28" t="str">
        <f t="shared" si="3"/>
        <v/>
      </c>
      <c r="E30" s="27"/>
      <c r="F30" s="51" t="s">
        <v>29</v>
      </c>
      <c r="G30" s="52" t="s">
        <v>29</v>
      </c>
      <c r="H30" s="52" t="s">
        <v>29</v>
      </c>
      <c r="I30" s="52" t="s">
        <v>29</v>
      </c>
      <c r="J30" s="29" t="s">
        <v>13</v>
      </c>
      <c r="K30" s="29"/>
      <c r="L30" s="37"/>
      <c r="M30" s="37"/>
      <c r="N30" s="37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5"/>
      <c r="B31" s="26"/>
      <c r="C31" s="27"/>
      <c r="D31" s="30" t="str">
        <f t="shared" si="3"/>
        <v/>
      </c>
      <c r="E31" s="27"/>
      <c r="F31" s="51" t="s">
        <v>29</v>
      </c>
      <c r="G31" s="52" t="s">
        <v>29</v>
      </c>
      <c r="H31" s="52" t="s">
        <v>29</v>
      </c>
      <c r="I31" s="52" t="s">
        <v>29</v>
      </c>
      <c r="J31" s="29" t="s">
        <v>13</v>
      </c>
      <c r="K31" s="29"/>
      <c r="L31" s="37"/>
      <c r="M31" s="37"/>
      <c r="N31" s="37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32" t="s">
        <v>9</v>
      </c>
      <c r="B32" s="133"/>
      <c r="C32" s="31">
        <f>SUM(C12:C31)</f>
        <v>24.75</v>
      </c>
      <c r="D32" s="31">
        <f>SUM(D12:D31)</f>
        <v>0</v>
      </c>
      <c r="E32" s="31"/>
      <c r="F32" s="31">
        <f>SUM(F12:F31)</f>
        <v>24.75</v>
      </c>
      <c r="G32" s="53"/>
      <c r="H32" s="53"/>
      <c r="I32" s="53"/>
      <c r="J32" s="32"/>
      <c r="K32" s="32"/>
      <c r="L32" s="38"/>
      <c r="M32" s="49"/>
      <c r="N32" s="39"/>
    </row>
    <row r="34" spans="2:3" x14ac:dyDescent="0.2">
      <c r="B34" s="130" t="s">
        <v>21</v>
      </c>
      <c r="C34" s="131"/>
    </row>
    <row r="35" spans="2:3" x14ac:dyDescent="0.2">
      <c r="B35" s="33" t="s">
        <v>14</v>
      </c>
      <c r="C35" s="34" t="s">
        <v>20</v>
      </c>
    </row>
    <row r="36" spans="2:3" x14ac:dyDescent="0.2">
      <c r="B36" s="33" t="s">
        <v>11</v>
      </c>
      <c r="C36" s="34" t="s">
        <v>19</v>
      </c>
    </row>
    <row r="37" spans="2:3" x14ac:dyDescent="0.2">
      <c r="B37" s="33" t="s">
        <v>13</v>
      </c>
      <c r="C37" s="34" t="s">
        <v>18</v>
      </c>
    </row>
    <row r="38" spans="2:3" x14ac:dyDescent="0.2">
      <c r="B38" s="35" t="s">
        <v>12</v>
      </c>
      <c r="C38" s="36" t="s">
        <v>17</v>
      </c>
    </row>
  </sheetData>
  <mergeCells count="6">
    <mergeCell ref="B1:E1"/>
    <mergeCell ref="B3:E3"/>
    <mergeCell ref="G8:J8"/>
    <mergeCell ref="G9:J9"/>
    <mergeCell ref="A32:B32"/>
    <mergeCell ref="B34:C34"/>
  </mergeCells>
  <conditionalFormatting sqref="J12:K31">
    <cfRule type="expression" priority="8" stopIfTrue="1">
      <formula>AND(SUM($P12:$T12)&gt;0,NOT(ISBLANK(J12)))</formula>
    </cfRule>
    <cfRule type="expression" dxfId="11" priority="9" stopIfTrue="1">
      <formula>SUM($P12:$T12)&gt;0</formula>
    </cfRule>
  </conditionalFormatting>
  <conditionalFormatting sqref="E5 C12:C31 C5 B1:E1 B3:E3">
    <cfRule type="expression" dxfId="10" priority="10" stopIfTrue="1">
      <formula>ISBLANK(B1)</formula>
    </cfRule>
  </conditionalFormatting>
  <conditionalFormatting sqref="M12:N12 L14:N17 L19:N31">
    <cfRule type="expression" dxfId="9" priority="11" stopIfTrue="1">
      <formula>AND(NOT(ISBLANK($C12)),ISBLANK(L12))</formula>
    </cfRule>
  </conditionalFormatting>
  <conditionalFormatting sqref="B12:B31">
    <cfRule type="expression" dxfId="8" priority="12" stopIfTrue="1">
      <formula>AND(NOT(ISBLANK(C12)),ISBLANK(B12))</formula>
    </cfRule>
  </conditionalFormatting>
  <conditionalFormatting sqref="A12:A31">
    <cfRule type="expression" dxfId="7" priority="13" stopIfTrue="1">
      <formula>AND(NOT(ISBLANK(C12)),ISBLANK(A12))</formula>
    </cfRule>
  </conditionalFormatting>
  <conditionalFormatting sqref="E12:E31">
    <cfRule type="expression" dxfId="6" priority="14" stopIfTrue="1">
      <formula>AND(NOT(ISBLANK(C12)),ISBLANK(E12),B12="S")</formula>
    </cfRule>
  </conditionalFormatting>
  <conditionalFormatting sqref="N13">
    <cfRule type="expression" dxfId="5" priority="15" stopIfTrue="1">
      <formula>AND(NOT(ISBLANK($C18)),ISBLANK(N13))</formula>
    </cfRule>
  </conditionalFormatting>
  <conditionalFormatting sqref="N18">
    <cfRule type="expression" dxfId="4" priority="7" stopIfTrue="1">
      <formula>AND(NOT(ISBLANK($C18)),ISBLANK(N18))</formula>
    </cfRule>
  </conditionalFormatting>
  <conditionalFormatting sqref="L18">
    <cfRule type="expression" dxfId="3" priority="6" stopIfTrue="1">
      <formula>AND(NOT(ISBLANK($C18)),ISBLANK(L18))</formula>
    </cfRule>
  </conditionalFormatting>
  <conditionalFormatting sqref="L12">
    <cfRule type="expression" priority="4" stopIfTrue="1">
      <formula>AND(SUM($P12:$T12)&gt;0,NOT(ISBLANK(L12)))</formula>
    </cfRule>
    <cfRule type="expression" dxfId="2" priority="5" stopIfTrue="1">
      <formula>SUM($P12:$T12)&gt;0</formula>
    </cfRule>
  </conditionalFormatting>
  <conditionalFormatting sqref="L13">
    <cfRule type="expression" priority="2" stopIfTrue="1">
      <formula>AND(SUM($P13:$T13)&gt;0,NOT(ISBLANK(L13)))</formula>
    </cfRule>
    <cfRule type="expression" dxfId="1" priority="3" stopIfTrue="1">
      <formula>SUM($P13:$T13)&gt;0</formula>
    </cfRule>
  </conditionalFormatting>
  <conditionalFormatting sqref="M13">
    <cfRule type="expression" dxfId="0" priority="1" stopIfTrue="1">
      <formula>AND(NOT(ISBLANK($C13)),ISBLANK(M13))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H28" sqref="H2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24</v>
      </c>
      <c r="B1" s="127" t="s">
        <v>27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27" t="s">
        <v>215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25</v>
      </c>
      <c r="C5" s="40">
        <v>43841</v>
      </c>
      <c r="D5" s="12" t="s">
        <v>26</v>
      </c>
      <c r="E5" s="40">
        <v>43871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9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99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22" t="s">
        <v>31</v>
      </c>
      <c r="H10" s="22" t="s">
        <v>32</v>
      </c>
      <c r="I10" s="22" t="s">
        <v>30</v>
      </c>
      <c r="J10" s="22"/>
      <c r="K10" s="47" t="s">
        <v>38</v>
      </c>
      <c r="L10" s="23"/>
      <c r="M10" s="35"/>
      <c r="N10" s="24"/>
    </row>
    <row r="11" spans="1:26" x14ac:dyDescent="0.2">
      <c r="A11" s="20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3"/>
      <c r="M11" s="35"/>
      <c r="N11" s="35"/>
    </row>
    <row r="12" spans="1:26" ht="15.75" x14ac:dyDescent="0.25">
      <c r="A12" s="54">
        <v>43850</v>
      </c>
      <c r="B12" s="26" t="s">
        <v>12</v>
      </c>
      <c r="C12" s="27">
        <v>24.9</v>
      </c>
      <c r="D12" s="28">
        <v>0</v>
      </c>
      <c r="E12" s="27"/>
      <c r="F12" s="51">
        <v>24.9</v>
      </c>
      <c r="G12" s="52">
        <v>270</v>
      </c>
      <c r="H12" s="52">
        <v>1101</v>
      </c>
      <c r="I12" s="52"/>
      <c r="J12" s="29" t="s">
        <v>13</v>
      </c>
      <c r="K12" s="29" t="s">
        <v>160</v>
      </c>
      <c r="L12" s="29" t="s">
        <v>161</v>
      </c>
      <c r="M12" s="37" t="s">
        <v>162</v>
      </c>
      <c r="N12" s="37" t="s">
        <v>163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4" t="s">
        <v>164</v>
      </c>
      <c r="B13" s="42" t="s">
        <v>13</v>
      </c>
      <c r="C13" s="27">
        <v>6.6</v>
      </c>
      <c r="D13" s="28">
        <v>1.1000000000000001</v>
      </c>
      <c r="E13" s="27"/>
      <c r="F13" s="51">
        <f>C13-D13</f>
        <v>5.5</v>
      </c>
      <c r="G13" s="52">
        <v>210</v>
      </c>
      <c r="H13" s="52">
        <v>1101</v>
      </c>
      <c r="I13" s="52"/>
      <c r="J13" s="29" t="s">
        <v>13</v>
      </c>
      <c r="K13" s="29" t="s">
        <v>160</v>
      </c>
      <c r="L13" s="37" t="s">
        <v>165</v>
      </c>
      <c r="M13" s="37" t="s">
        <v>166</v>
      </c>
      <c r="N13" s="37" t="s">
        <v>163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4" t="s">
        <v>167</v>
      </c>
      <c r="B14" s="42" t="s">
        <v>12</v>
      </c>
      <c r="C14" s="27">
        <v>50</v>
      </c>
      <c r="D14" s="28">
        <v>0</v>
      </c>
      <c r="E14" s="27"/>
      <c r="F14" s="51">
        <v>50</v>
      </c>
      <c r="G14" s="52">
        <v>210</v>
      </c>
      <c r="H14" s="52">
        <v>1101</v>
      </c>
      <c r="I14" s="52"/>
      <c r="J14" s="29" t="s">
        <v>13</v>
      </c>
      <c r="K14" s="29" t="s">
        <v>168</v>
      </c>
      <c r="L14" s="37" t="s">
        <v>169</v>
      </c>
      <c r="M14" s="37" t="s">
        <v>137</v>
      </c>
      <c r="N14" s="37" t="s">
        <v>169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4"/>
      <c r="B15" s="26"/>
      <c r="C15" s="27"/>
      <c r="D15" s="28"/>
      <c r="E15" s="27"/>
      <c r="F15" s="51"/>
      <c r="G15" s="52"/>
      <c r="H15" s="52"/>
      <c r="I15" s="55"/>
      <c r="J15" s="29" t="s">
        <v>13</v>
      </c>
      <c r="K15" s="29"/>
      <c r="L15" s="37"/>
      <c r="M15" s="37"/>
      <c r="N15" s="37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4"/>
      <c r="B16" s="26"/>
      <c r="C16" s="27"/>
      <c r="D16" s="28" t="str">
        <f t="shared" ref="D16:D31" si="3">IF(B16="S",IF(ISBLANK(E16),ROUND(C16*0.2/1.2,2),E16),"")</f>
        <v/>
      </c>
      <c r="E16" s="27"/>
      <c r="F16" s="51"/>
      <c r="G16" s="52"/>
      <c r="H16" s="52"/>
      <c r="I16" s="55"/>
      <c r="J16" s="29" t="s">
        <v>13</v>
      </c>
      <c r="K16" s="29"/>
      <c r="L16" s="37"/>
      <c r="M16" s="37"/>
      <c r="N16" s="37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4"/>
      <c r="B17" s="26"/>
      <c r="C17" s="27"/>
      <c r="D17" s="28" t="str">
        <f t="shared" si="3"/>
        <v/>
      </c>
      <c r="E17" s="27"/>
      <c r="F17" s="51"/>
      <c r="G17" s="52"/>
      <c r="H17" s="52"/>
      <c r="I17" s="55"/>
      <c r="J17" s="29" t="s">
        <v>13</v>
      </c>
      <c r="K17" s="29"/>
      <c r="L17" s="37"/>
      <c r="M17" s="37"/>
      <c r="N17" s="37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4"/>
      <c r="B18" s="26"/>
      <c r="C18" s="27"/>
      <c r="D18" s="28" t="str">
        <f t="shared" si="3"/>
        <v/>
      </c>
      <c r="E18" s="27"/>
      <c r="F18" s="51"/>
      <c r="G18" s="52"/>
      <c r="H18" s="52"/>
      <c r="I18" s="52"/>
      <c r="J18" s="29" t="s">
        <v>13</v>
      </c>
      <c r="K18" s="29"/>
      <c r="L18" s="37"/>
      <c r="M18" s="37"/>
      <c r="N18" s="37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54"/>
      <c r="B19" s="26"/>
      <c r="C19" s="27"/>
      <c r="D19" s="28" t="str">
        <f t="shared" si="3"/>
        <v/>
      </c>
      <c r="E19" s="27"/>
      <c r="F19" s="51"/>
      <c r="G19" s="52"/>
      <c r="H19" s="52"/>
      <c r="I19" s="52"/>
      <c r="J19" s="29" t="s">
        <v>13</v>
      </c>
      <c r="K19" s="29"/>
      <c r="L19" s="37"/>
      <c r="M19" s="37"/>
      <c r="N19" s="37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5"/>
      <c r="B20" s="26"/>
      <c r="C20" s="27"/>
      <c r="D20" s="28" t="str">
        <f t="shared" si="3"/>
        <v/>
      </c>
      <c r="E20" s="27"/>
      <c r="F20" s="51"/>
      <c r="G20" s="52"/>
      <c r="H20" s="52"/>
      <c r="I20" s="52"/>
      <c r="J20" s="29" t="s">
        <v>13</v>
      </c>
      <c r="K20" s="29"/>
      <c r="L20" s="37"/>
      <c r="M20" s="37"/>
      <c r="N20" s="37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5"/>
      <c r="B21" s="26"/>
      <c r="C21" s="27"/>
      <c r="D21" s="28" t="str">
        <f t="shared" si="3"/>
        <v/>
      </c>
      <c r="E21" s="27"/>
      <c r="F21" s="51" t="s">
        <v>29</v>
      </c>
      <c r="G21" s="52" t="s">
        <v>29</v>
      </c>
      <c r="H21" s="52" t="s">
        <v>29</v>
      </c>
      <c r="I21" s="52" t="s">
        <v>29</v>
      </c>
      <c r="J21" s="29" t="s">
        <v>13</v>
      </c>
      <c r="K21" s="29"/>
      <c r="L21" s="37"/>
      <c r="M21" s="37"/>
      <c r="N21" s="37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5"/>
      <c r="B22" s="26"/>
      <c r="C22" s="27"/>
      <c r="D22" s="28" t="str">
        <f t="shared" si="3"/>
        <v/>
      </c>
      <c r="E22" s="27"/>
      <c r="F22" s="51" t="s">
        <v>29</v>
      </c>
      <c r="G22" s="52" t="s">
        <v>29</v>
      </c>
      <c r="H22" s="52" t="s">
        <v>29</v>
      </c>
      <c r="I22" s="52" t="s">
        <v>29</v>
      </c>
      <c r="J22" s="29" t="s">
        <v>13</v>
      </c>
      <c r="K22" s="29"/>
      <c r="L22" s="37"/>
      <c r="M22" s="37"/>
      <c r="N22" s="37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5"/>
      <c r="B23" s="26"/>
      <c r="C23" s="27"/>
      <c r="D23" s="28" t="str">
        <f t="shared" si="3"/>
        <v/>
      </c>
      <c r="E23" s="27"/>
      <c r="F23" s="51" t="s">
        <v>29</v>
      </c>
      <c r="G23" s="52" t="s">
        <v>29</v>
      </c>
      <c r="H23" s="52" t="s">
        <v>29</v>
      </c>
      <c r="I23" s="52" t="s">
        <v>29</v>
      </c>
      <c r="J23" s="29" t="s">
        <v>13</v>
      </c>
      <c r="K23" s="29"/>
      <c r="L23" s="37"/>
      <c r="M23" s="37"/>
      <c r="N23" s="37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5"/>
      <c r="B24" s="26"/>
      <c r="C24" s="27"/>
      <c r="D24" s="28" t="str">
        <f t="shared" si="3"/>
        <v/>
      </c>
      <c r="E24" s="27"/>
      <c r="F24" s="51" t="s">
        <v>29</v>
      </c>
      <c r="G24" s="52" t="s">
        <v>29</v>
      </c>
      <c r="H24" s="52" t="s">
        <v>29</v>
      </c>
      <c r="I24" s="52" t="s">
        <v>29</v>
      </c>
      <c r="J24" s="29" t="s">
        <v>13</v>
      </c>
      <c r="K24" s="29"/>
      <c r="L24" s="37"/>
      <c r="M24" s="37"/>
      <c r="N24" s="37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5"/>
      <c r="B25" s="26"/>
      <c r="C25" s="27"/>
      <c r="D25" s="28" t="str">
        <f t="shared" si="3"/>
        <v/>
      </c>
      <c r="E25" s="27"/>
      <c r="F25" s="51" t="s">
        <v>29</v>
      </c>
      <c r="G25" s="52" t="s">
        <v>29</v>
      </c>
      <c r="H25" s="52" t="s">
        <v>29</v>
      </c>
      <c r="I25" s="52" t="s">
        <v>29</v>
      </c>
      <c r="J25" s="29" t="s">
        <v>13</v>
      </c>
      <c r="K25" s="29"/>
      <c r="L25" s="37"/>
      <c r="M25" s="37"/>
      <c r="N25" s="37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5"/>
      <c r="B26" s="26"/>
      <c r="C26" s="27"/>
      <c r="D26" s="28" t="str">
        <f t="shared" si="3"/>
        <v/>
      </c>
      <c r="E26" s="27"/>
      <c r="F26" s="51" t="s">
        <v>29</v>
      </c>
      <c r="G26" s="52" t="s">
        <v>29</v>
      </c>
      <c r="H26" s="52" t="s">
        <v>29</v>
      </c>
      <c r="I26" s="52" t="s">
        <v>29</v>
      </c>
      <c r="J26" s="29" t="s">
        <v>13</v>
      </c>
      <c r="K26" s="29"/>
      <c r="L26" s="37"/>
      <c r="M26" s="37"/>
      <c r="N26" s="37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5"/>
      <c r="B27" s="26"/>
      <c r="C27" s="27"/>
      <c r="D27" s="28" t="str">
        <f t="shared" si="3"/>
        <v/>
      </c>
      <c r="E27" s="27"/>
      <c r="F27" s="51" t="s">
        <v>29</v>
      </c>
      <c r="G27" s="52" t="s">
        <v>29</v>
      </c>
      <c r="H27" s="52" t="s">
        <v>29</v>
      </c>
      <c r="I27" s="52" t="s">
        <v>29</v>
      </c>
      <c r="J27" s="29" t="s">
        <v>13</v>
      </c>
      <c r="K27" s="29"/>
      <c r="L27" s="37"/>
      <c r="M27" s="37"/>
      <c r="N27" s="37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5"/>
      <c r="B28" s="26"/>
      <c r="C28" s="27"/>
      <c r="D28" s="28" t="str">
        <f t="shared" si="3"/>
        <v/>
      </c>
      <c r="E28" s="27"/>
      <c r="F28" s="51" t="s">
        <v>29</v>
      </c>
      <c r="G28" s="52" t="s">
        <v>29</v>
      </c>
      <c r="H28" s="52" t="s">
        <v>29</v>
      </c>
      <c r="I28" s="52" t="s">
        <v>29</v>
      </c>
      <c r="J28" s="29" t="s">
        <v>13</v>
      </c>
      <c r="K28" s="29"/>
      <c r="L28" s="37"/>
      <c r="M28" s="37"/>
      <c r="N28" s="37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5"/>
      <c r="B29" s="26"/>
      <c r="C29" s="27"/>
      <c r="D29" s="28" t="str">
        <f t="shared" si="3"/>
        <v/>
      </c>
      <c r="E29" s="27"/>
      <c r="F29" s="51" t="s">
        <v>29</v>
      </c>
      <c r="G29" s="52" t="s">
        <v>29</v>
      </c>
      <c r="H29" s="52" t="s">
        <v>29</v>
      </c>
      <c r="I29" s="52" t="s">
        <v>29</v>
      </c>
      <c r="J29" s="29" t="s">
        <v>13</v>
      </c>
      <c r="K29" s="29"/>
      <c r="L29" s="37"/>
      <c r="M29" s="37"/>
      <c r="N29" s="37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5"/>
      <c r="B30" s="26"/>
      <c r="C30" s="27"/>
      <c r="D30" s="28" t="str">
        <f t="shared" si="3"/>
        <v/>
      </c>
      <c r="E30" s="27"/>
      <c r="F30" s="51" t="s">
        <v>29</v>
      </c>
      <c r="G30" s="52" t="s">
        <v>29</v>
      </c>
      <c r="H30" s="52" t="s">
        <v>29</v>
      </c>
      <c r="I30" s="52" t="s">
        <v>29</v>
      </c>
      <c r="J30" s="29" t="s">
        <v>13</v>
      </c>
      <c r="K30" s="29"/>
      <c r="L30" s="37"/>
      <c r="M30" s="37"/>
      <c r="N30" s="37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5"/>
      <c r="B31" s="26"/>
      <c r="C31" s="27"/>
      <c r="D31" s="30" t="str">
        <f t="shared" si="3"/>
        <v/>
      </c>
      <c r="E31" s="27"/>
      <c r="F31" s="51" t="s">
        <v>29</v>
      </c>
      <c r="G31" s="52" t="s">
        <v>29</v>
      </c>
      <c r="H31" s="52" t="s">
        <v>29</v>
      </c>
      <c r="I31" s="52" t="s">
        <v>29</v>
      </c>
      <c r="J31" s="29" t="s">
        <v>13</v>
      </c>
      <c r="K31" s="29"/>
      <c r="L31" s="37"/>
      <c r="M31" s="37"/>
      <c r="N31" s="37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32" t="s">
        <v>9</v>
      </c>
      <c r="B32" s="133"/>
      <c r="C32" s="31">
        <f>SUM(C12:C31)</f>
        <v>81.5</v>
      </c>
      <c r="D32" s="31">
        <f>SUM(D12:D31)</f>
        <v>1.1000000000000001</v>
      </c>
      <c r="E32" s="31"/>
      <c r="F32" s="31">
        <f>SUM(F12:F31)</f>
        <v>80.400000000000006</v>
      </c>
      <c r="G32" s="53"/>
      <c r="H32" s="53"/>
      <c r="I32" s="53"/>
      <c r="J32" s="32"/>
      <c r="K32" s="32"/>
      <c r="L32" s="38"/>
      <c r="M32" s="49"/>
      <c r="N32" s="39"/>
    </row>
    <row r="34" spans="2:3" x14ac:dyDescent="0.2">
      <c r="B34" s="130" t="s">
        <v>21</v>
      </c>
      <c r="C34" s="131"/>
    </row>
    <row r="35" spans="2:3" x14ac:dyDescent="0.2">
      <c r="B35" s="33" t="s">
        <v>14</v>
      </c>
      <c r="C35" s="34" t="s">
        <v>20</v>
      </c>
    </row>
    <row r="36" spans="2:3" x14ac:dyDescent="0.2">
      <c r="B36" s="33" t="s">
        <v>11</v>
      </c>
      <c r="C36" s="34" t="s">
        <v>19</v>
      </c>
    </row>
    <row r="37" spans="2:3" x14ac:dyDescent="0.2">
      <c r="B37" s="33" t="s">
        <v>13</v>
      </c>
      <c r="C37" s="34" t="s">
        <v>18</v>
      </c>
    </row>
    <row r="38" spans="2:3" x14ac:dyDescent="0.2">
      <c r="B38" s="35" t="s">
        <v>12</v>
      </c>
      <c r="C38" s="36" t="s">
        <v>17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8" stopIfTrue="1">
      <formula>AND(SUM($P12:$T12)&gt;0,NOT(ISBLANK(J12)))</formula>
    </cfRule>
    <cfRule type="expression" dxfId="402" priority="29" stopIfTrue="1">
      <formula>SUM($P12:$T12)&gt;0</formula>
    </cfRule>
  </conditionalFormatting>
  <conditionalFormatting sqref="C12:C15 C5 B1:E1 B3:E3 C19:C31 E5">
    <cfRule type="expression" dxfId="401" priority="30" stopIfTrue="1">
      <formula>ISBLANK(B1)</formula>
    </cfRule>
  </conditionalFormatting>
  <conditionalFormatting sqref="M12:N12 L14:N14 L19:N31 M15">
    <cfRule type="expression" dxfId="400" priority="31" stopIfTrue="1">
      <formula>AND(NOT(ISBLANK($C12)),ISBLANK(L12))</formula>
    </cfRule>
  </conditionalFormatting>
  <conditionalFormatting sqref="B12:B15 B19:B31">
    <cfRule type="expression" dxfId="399" priority="32" stopIfTrue="1">
      <formula>AND(NOT(ISBLANK(C12)),ISBLANK(B12))</formula>
    </cfRule>
  </conditionalFormatting>
  <conditionalFormatting sqref="A12:A15 A19:A31">
    <cfRule type="expression" dxfId="398" priority="33" stopIfTrue="1">
      <formula>AND(NOT(ISBLANK(C12)),ISBLANK(A12))</formula>
    </cfRule>
  </conditionalFormatting>
  <conditionalFormatting sqref="E12:E15 E19:E31">
    <cfRule type="expression" dxfId="397" priority="34" stopIfTrue="1">
      <formula>AND(NOT(ISBLANK(C12)),ISBLANK(E12),B12="S")</formula>
    </cfRule>
  </conditionalFormatting>
  <conditionalFormatting sqref="K15">
    <cfRule type="expression" priority="25" stopIfTrue="1">
      <formula>AND(SUM($P15:$T15)&gt;0,NOT(ISBLANK(K15)))</formula>
    </cfRule>
    <cfRule type="expression" dxfId="396" priority="26" stopIfTrue="1">
      <formula>SUM($P15:$T15)&gt;0</formula>
    </cfRule>
  </conditionalFormatting>
  <conditionalFormatting sqref="L15">
    <cfRule type="expression" dxfId="395" priority="27" stopIfTrue="1">
      <formula>AND(NOT(ISBLANK($C20)),ISBLANK(L15))</formula>
    </cfRule>
  </conditionalFormatting>
  <conditionalFormatting sqref="N15">
    <cfRule type="expression" dxfId="394" priority="24" stopIfTrue="1">
      <formula>AND(NOT(ISBLANK($C20)),ISBLANK(N15))</formula>
    </cfRule>
  </conditionalFormatting>
  <conditionalFormatting sqref="K18">
    <cfRule type="expression" priority="17" stopIfTrue="1">
      <formula>AND(SUM($P18:$T18)&gt;0,NOT(ISBLANK(K18)))</formula>
    </cfRule>
    <cfRule type="expression" dxfId="393" priority="18" stopIfTrue="1">
      <formula>SUM($P18:$T18)&gt;0</formula>
    </cfRule>
  </conditionalFormatting>
  <conditionalFormatting sqref="C18">
    <cfRule type="expression" dxfId="392" priority="19" stopIfTrue="1">
      <formula>ISBLANK(C18)</formula>
    </cfRule>
  </conditionalFormatting>
  <conditionalFormatting sqref="L18:N18">
    <cfRule type="expression" dxfId="391" priority="20" stopIfTrue="1">
      <formula>AND(NOT(ISBLANK($C18)),ISBLANK(L18))</formula>
    </cfRule>
  </conditionalFormatting>
  <conditionalFormatting sqref="B18">
    <cfRule type="expression" dxfId="390" priority="21" stopIfTrue="1">
      <formula>AND(NOT(ISBLANK(C18)),ISBLANK(B18))</formula>
    </cfRule>
  </conditionalFormatting>
  <conditionalFormatting sqref="A18">
    <cfRule type="expression" dxfId="389" priority="22" stopIfTrue="1">
      <formula>AND(NOT(ISBLANK(C18)),ISBLANK(A18))</formula>
    </cfRule>
  </conditionalFormatting>
  <conditionalFormatting sqref="E18">
    <cfRule type="expression" dxfId="388" priority="23" stopIfTrue="1">
      <formula>AND(NOT(ISBLANK(C18)),ISBLANK(E18),B18="S")</formula>
    </cfRule>
  </conditionalFormatting>
  <conditionalFormatting sqref="C16:C17">
    <cfRule type="expression" dxfId="387" priority="12" stopIfTrue="1">
      <formula>ISBLANK(C16)</formula>
    </cfRule>
  </conditionalFormatting>
  <conditionalFormatting sqref="M16:M17">
    <cfRule type="expression" dxfId="386" priority="13" stopIfTrue="1">
      <formula>AND(NOT(ISBLANK($C16)),ISBLANK(M16))</formula>
    </cfRule>
  </conditionalFormatting>
  <conditionalFormatting sqref="B16:B17">
    <cfRule type="expression" dxfId="385" priority="14" stopIfTrue="1">
      <formula>AND(NOT(ISBLANK(C16)),ISBLANK(B16))</formula>
    </cfRule>
  </conditionalFormatting>
  <conditionalFormatting sqref="A16:A17">
    <cfRule type="expression" dxfId="384" priority="15" stopIfTrue="1">
      <formula>AND(NOT(ISBLANK(C16)),ISBLANK(A16))</formula>
    </cfRule>
  </conditionalFormatting>
  <conditionalFormatting sqref="E16:E17">
    <cfRule type="expression" dxfId="383" priority="16" stopIfTrue="1">
      <formula>AND(NOT(ISBLANK(C16)),ISBLANK(E16),B16="S")</formula>
    </cfRule>
  </conditionalFormatting>
  <conditionalFormatting sqref="K16:K17">
    <cfRule type="expression" priority="9" stopIfTrue="1">
      <formula>AND(SUM($P16:$T16)&gt;0,NOT(ISBLANK(K16)))</formula>
    </cfRule>
    <cfRule type="expression" dxfId="382" priority="10" stopIfTrue="1">
      <formula>SUM($P16:$T16)&gt;0</formula>
    </cfRule>
  </conditionalFormatting>
  <conditionalFormatting sqref="L16:L17">
    <cfRule type="expression" dxfId="381" priority="11" stopIfTrue="1">
      <formula>AND(NOT(ISBLANK($C21)),ISBLANK(L16))</formula>
    </cfRule>
  </conditionalFormatting>
  <conditionalFormatting sqref="N16:N17">
    <cfRule type="expression" dxfId="380" priority="8" stopIfTrue="1">
      <formula>AND(NOT(ISBLANK($C21)),ISBLANK(N16))</formula>
    </cfRule>
  </conditionalFormatting>
  <conditionalFormatting sqref="J13:K13">
    <cfRule type="expression" priority="5" stopIfTrue="1">
      <formula>AND(SUM($P13:$T13)&gt;0,NOT(ISBLANK(J13)))</formula>
    </cfRule>
    <cfRule type="expression" dxfId="379" priority="6" stopIfTrue="1">
      <formula>SUM($P13:$T13)&gt;0</formula>
    </cfRule>
  </conditionalFormatting>
  <conditionalFormatting sqref="N13">
    <cfRule type="expression" dxfId="378" priority="7" stopIfTrue="1">
      <formula>AND(NOT(ISBLANK($C13)),ISBLANK(N13))</formula>
    </cfRule>
  </conditionalFormatting>
  <conditionalFormatting sqref="M13">
    <cfRule type="expression" dxfId="377" priority="4" stopIfTrue="1">
      <formula>AND(NOT(ISBLANK($C13)),ISBLANK(M13))</formula>
    </cfRule>
  </conditionalFormatting>
  <conditionalFormatting sqref="L13">
    <cfRule type="expression" dxfId="376" priority="3" stopIfTrue="1">
      <formula>AND(NOT(ISBLANK($C13)),ISBLANK(L13))</formula>
    </cfRule>
  </conditionalFormatting>
  <conditionalFormatting sqref="L12">
    <cfRule type="expression" priority="1" stopIfTrue="1">
      <formula>AND(SUM($P12:$T12)&gt;0,NOT(ISBLANK(L12)))</formula>
    </cfRule>
    <cfRule type="expression" dxfId="375" priority="2" stopIfTrue="1">
      <formula>SUM($P12:$T12)&gt;0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K34" sqref="K34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24</v>
      </c>
      <c r="B1" s="127" t="s">
        <v>48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27" t="s">
        <v>153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25</v>
      </c>
      <c r="C5" s="40">
        <v>43841</v>
      </c>
      <c r="D5" s="12" t="s">
        <v>26</v>
      </c>
      <c r="E5" s="40">
        <v>43871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7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97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22" t="s">
        <v>31</v>
      </c>
      <c r="H10" s="22" t="s">
        <v>32</v>
      </c>
      <c r="I10" s="22" t="s">
        <v>30</v>
      </c>
      <c r="J10" s="22"/>
      <c r="K10" s="47" t="s">
        <v>38</v>
      </c>
      <c r="L10" s="23"/>
      <c r="M10" s="35"/>
      <c r="N10" s="24"/>
    </row>
    <row r="11" spans="1:26" ht="0.75" customHeight="1" x14ac:dyDescent="0.2">
      <c r="A11" s="20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3"/>
      <c r="M11" s="35"/>
      <c r="N11" s="35"/>
    </row>
    <row r="12" spans="1:26" ht="15.75" x14ac:dyDescent="0.25">
      <c r="A12" s="54">
        <v>43844</v>
      </c>
      <c r="B12" s="26" t="s">
        <v>13</v>
      </c>
      <c r="C12" s="27">
        <v>216.36</v>
      </c>
      <c r="D12" s="28">
        <v>36.06</v>
      </c>
      <c r="E12" s="27"/>
      <c r="F12" s="51">
        <v>180.3</v>
      </c>
      <c r="G12" s="52">
        <v>260</v>
      </c>
      <c r="H12" s="52">
        <v>4014</v>
      </c>
      <c r="I12" s="52"/>
      <c r="J12" s="29" t="s">
        <v>13</v>
      </c>
      <c r="K12" s="29" t="s">
        <v>154</v>
      </c>
      <c r="L12" s="37" t="s">
        <v>155</v>
      </c>
      <c r="M12" s="37" t="s">
        <v>156</v>
      </c>
      <c r="N12" s="37" t="s">
        <v>134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4">
        <v>43845</v>
      </c>
      <c r="B13" s="42" t="s">
        <v>13</v>
      </c>
      <c r="C13" s="27">
        <v>252.66</v>
      </c>
      <c r="D13" s="28">
        <v>42.09</v>
      </c>
      <c r="E13" s="27"/>
      <c r="F13" s="51">
        <v>210.57</v>
      </c>
      <c r="G13" s="52">
        <v>260</v>
      </c>
      <c r="H13" s="52">
        <v>4014</v>
      </c>
      <c r="I13" s="52"/>
      <c r="J13" s="29" t="s">
        <v>13</v>
      </c>
      <c r="K13" s="29" t="s">
        <v>154</v>
      </c>
      <c r="L13" s="37" t="s">
        <v>157</v>
      </c>
      <c r="M13" s="37" t="s">
        <v>158</v>
      </c>
      <c r="N13" s="37" t="s">
        <v>134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4">
        <v>43850</v>
      </c>
      <c r="B14" s="42" t="s">
        <v>13</v>
      </c>
      <c r="C14" s="27">
        <v>144</v>
      </c>
      <c r="D14" s="28">
        <v>24</v>
      </c>
      <c r="E14" s="27"/>
      <c r="F14" s="51">
        <v>120</v>
      </c>
      <c r="G14" s="52">
        <v>260</v>
      </c>
      <c r="H14" s="52">
        <v>4014</v>
      </c>
      <c r="I14" s="52"/>
      <c r="J14" s="29" t="s">
        <v>13</v>
      </c>
      <c r="K14" s="29" t="s">
        <v>154</v>
      </c>
      <c r="L14" s="37" t="s">
        <v>159</v>
      </c>
      <c r="M14" s="37" t="s">
        <v>156</v>
      </c>
      <c r="N14" s="37" t="s">
        <v>134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4"/>
      <c r="B15" s="26"/>
      <c r="C15" s="27"/>
      <c r="D15" s="28"/>
      <c r="E15" s="27"/>
      <c r="F15" s="51"/>
      <c r="G15" s="52"/>
      <c r="H15" s="52"/>
      <c r="I15" s="52"/>
      <c r="J15" s="29" t="s">
        <v>13</v>
      </c>
      <c r="K15" s="29"/>
      <c r="L15" s="37"/>
      <c r="M15" s="37"/>
      <c r="N15" s="37" t="s">
        <v>29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4"/>
      <c r="B16" s="26"/>
      <c r="C16" s="27"/>
      <c r="D16" s="28"/>
      <c r="E16" s="27"/>
      <c r="F16" s="51"/>
      <c r="G16" s="52"/>
      <c r="H16" s="52"/>
      <c r="I16" s="52"/>
      <c r="J16" s="29" t="s">
        <v>13</v>
      </c>
      <c r="K16" s="29"/>
      <c r="L16" s="37"/>
      <c r="M16" s="37"/>
      <c r="N16" s="37" t="s">
        <v>29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4"/>
      <c r="B17" s="26"/>
      <c r="C17" s="27"/>
      <c r="D17" s="28"/>
      <c r="E17" s="27"/>
      <c r="F17" s="51"/>
      <c r="G17" s="52"/>
      <c r="H17" s="52"/>
      <c r="I17" s="52"/>
      <c r="J17" s="29" t="s">
        <v>13</v>
      </c>
      <c r="K17" s="29"/>
      <c r="L17" s="37"/>
      <c r="M17" s="37"/>
      <c r="N17" s="37" t="s">
        <v>29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4"/>
      <c r="B18" s="26"/>
      <c r="C18" s="27"/>
      <c r="D18" s="28"/>
      <c r="E18" s="27"/>
      <c r="F18" s="51"/>
      <c r="G18" s="52"/>
      <c r="H18" s="52"/>
      <c r="I18" s="52"/>
      <c r="J18" s="29" t="s">
        <v>13</v>
      </c>
      <c r="K18" s="29"/>
      <c r="L18" s="37"/>
      <c r="M18" s="100"/>
      <c r="N18" s="37" t="s">
        <v>29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54"/>
      <c r="B19" s="26"/>
      <c r="C19" s="27"/>
      <c r="D19" s="28"/>
      <c r="E19" s="27"/>
      <c r="F19" s="51"/>
      <c r="G19" s="52"/>
      <c r="H19" s="52"/>
      <c r="I19" s="52"/>
      <c r="J19" s="29" t="s">
        <v>13</v>
      </c>
      <c r="K19" s="29"/>
      <c r="L19" s="37"/>
      <c r="M19" s="37"/>
      <c r="N19" s="37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54"/>
      <c r="B20" s="26"/>
      <c r="C20" s="27"/>
      <c r="D20" s="28"/>
      <c r="E20" s="27"/>
      <c r="F20" s="51"/>
      <c r="G20" s="52"/>
      <c r="H20" s="52"/>
      <c r="I20" s="52"/>
      <c r="J20" s="29" t="s">
        <v>13</v>
      </c>
      <c r="K20" s="29"/>
      <c r="L20" s="37"/>
      <c r="M20" s="37"/>
      <c r="N20" s="37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54"/>
      <c r="B21" s="26"/>
      <c r="C21" s="27"/>
      <c r="D21" s="28"/>
      <c r="E21" s="27"/>
      <c r="F21" s="51"/>
      <c r="G21" s="52"/>
      <c r="H21" s="52"/>
      <c r="I21" s="52"/>
      <c r="J21" s="29" t="s">
        <v>13</v>
      </c>
      <c r="K21" s="29"/>
      <c r="L21" s="37"/>
      <c r="M21" s="37"/>
      <c r="N21" s="37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4"/>
      <c r="B22" s="26"/>
      <c r="C22" s="27"/>
      <c r="D22" s="28"/>
      <c r="E22" s="60"/>
      <c r="F22" s="51"/>
      <c r="G22" s="52"/>
      <c r="H22" s="52"/>
      <c r="I22" s="52"/>
      <c r="J22" s="29" t="s">
        <v>13</v>
      </c>
      <c r="K22" s="29"/>
      <c r="L22" s="37"/>
      <c r="M22" s="37"/>
      <c r="N22" s="37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54"/>
      <c r="B23" s="26"/>
      <c r="C23" s="27"/>
      <c r="D23" s="28"/>
      <c r="E23" s="86"/>
      <c r="F23" s="51"/>
      <c r="G23" s="52"/>
      <c r="H23" s="52"/>
      <c r="I23" s="52"/>
      <c r="J23" s="29" t="s">
        <v>13</v>
      </c>
      <c r="K23" s="29"/>
      <c r="L23" s="37"/>
      <c r="M23" s="37"/>
      <c r="N23" s="37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54"/>
      <c r="B24" s="26"/>
      <c r="C24" s="27"/>
      <c r="D24" s="28"/>
      <c r="E24" s="27"/>
      <c r="F24" s="51"/>
      <c r="G24" s="52"/>
      <c r="H24" s="52"/>
      <c r="I24" s="52"/>
      <c r="J24" s="29" t="s">
        <v>13</v>
      </c>
      <c r="K24" s="29"/>
      <c r="L24" s="37"/>
      <c r="M24" s="37"/>
      <c r="N24" s="37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54"/>
      <c r="B25" s="26"/>
      <c r="C25" s="27"/>
      <c r="D25" s="28"/>
      <c r="E25" s="27"/>
      <c r="F25" s="51"/>
      <c r="G25" s="52"/>
      <c r="H25" s="52"/>
      <c r="I25" s="52"/>
      <c r="J25" s="29" t="s">
        <v>13</v>
      </c>
      <c r="K25" s="29"/>
      <c r="L25" s="37"/>
      <c r="M25" s="37"/>
      <c r="N25" s="37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54"/>
      <c r="B26" s="26"/>
      <c r="C26" s="27"/>
      <c r="D26" s="28"/>
      <c r="E26" s="27"/>
      <c r="F26" s="51"/>
      <c r="G26" s="52"/>
      <c r="H26" s="52"/>
      <c r="I26" s="52"/>
      <c r="J26" s="29" t="s">
        <v>13</v>
      </c>
      <c r="K26" s="29"/>
      <c r="L26" s="37"/>
      <c r="M26" s="37"/>
      <c r="N26" s="37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54"/>
      <c r="B27" s="26"/>
      <c r="C27" s="27"/>
      <c r="D27" s="28"/>
      <c r="E27" s="27"/>
      <c r="F27" s="51"/>
      <c r="G27" s="52"/>
      <c r="H27" s="52"/>
      <c r="I27" s="52"/>
      <c r="J27" s="29" t="s">
        <v>13</v>
      </c>
      <c r="K27" s="29"/>
      <c r="L27" s="37"/>
      <c r="M27" s="37"/>
      <c r="N27" s="37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54"/>
      <c r="B28" s="26"/>
      <c r="C28" s="27"/>
      <c r="D28" s="28"/>
      <c r="E28" s="27"/>
      <c r="F28" s="51"/>
      <c r="G28" s="52"/>
      <c r="H28" s="52"/>
      <c r="I28" s="52"/>
      <c r="J28" s="29" t="s">
        <v>13</v>
      </c>
      <c r="K28" s="29"/>
      <c r="L28" s="37"/>
      <c r="M28" s="37"/>
      <c r="N28" s="37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54"/>
      <c r="B29" s="26"/>
      <c r="C29" s="27"/>
      <c r="D29" s="28"/>
      <c r="E29" s="27"/>
      <c r="F29" s="51"/>
      <c r="G29" s="52"/>
      <c r="H29" s="52"/>
      <c r="I29" s="52"/>
      <c r="J29" s="29" t="s">
        <v>13</v>
      </c>
      <c r="K29" s="29"/>
      <c r="L29" s="37"/>
      <c r="M29" s="37"/>
      <c r="N29" s="37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54"/>
      <c r="B30" s="26"/>
      <c r="C30" s="27"/>
      <c r="D30" s="28"/>
      <c r="E30" s="27"/>
      <c r="F30" s="51"/>
      <c r="G30" s="52"/>
      <c r="H30" s="52"/>
      <c r="I30" s="52"/>
      <c r="J30" s="29" t="s">
        <v>13</v>
      </c>
      <c r="K30" s="29"/>
      <c r="L30" s="37"/>
      <c r="M30" s="37"/>
      <c r="N30" s="37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25"/>
      <c r="B31" s="26"/>
      <c r="C31" s="27"/>
      <c r="D31" s="30" t="str">
        <f t="shared" ref="D31" si="3">IF(B31="S",IF(ISBLANK(E31),ROUND(C31*0.2/1.2,2),E31),"")</f>
        <v/>
      </c>
      <c r="E31" s="27"/>
      <c r="F31" s="51" t="s">
        <v>29</v>
      </c>
      <c r="G31" s="52" t="s">
        <v>29</v>
      </c>
      <c r="H31" s="52" t="s">
        <v>29</v>
      </c>
      <c r="I31" s="52" t="s">
        <v>29</v>
      </c>
      <c r="J31" s="29" t="s">
        <v>13</v>
      </c>
      <c r="K31" s="29"/>
      <c r="L31" s="37"/>
      <c r="M31" s="37"/>
      <c r="N31" s="37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32" t="s">
        <v>9</v>
      </c>
      <c r="B32" s="133"/>
      <c r="C32" s="31">
        <f>SUM(C12:C31)</f>
        <v>613.02</v>
      </c>
      <c r="D32" s="31">
        <f>SUM(D12:D31)</f>
        <v>102.15</v>
      </c>
      <c r="E32" s="31"/>
      <c r="F32" s="31">
        <f>SUM(F12:F31)</f>
        <v>510.87</v>
      </c>
      <c r="G32" s="53"/>
      <c r="H32" s="53"/>
      <c r="I32" s="53"/>
      <c r="J32" s="32"/>
      <c r="K32" s="32"/>
      <c r="L32" s="38"/>
      <c r="M32" s="49"/>
      <c r="N32" s="39"/>
    </row>
    <row r="34" spans="2:3" x14ac:dyDescent="0.2">
      <c r="B34" s="130" t="s">
        <v>21</v>
      </c>
      <c r="C34" s="131"/>
    </row>
    <row r="35" spans="2:3" x14ac:dyDescent="0.2">
      <c r="B35" s="33" t="s">
        <v>14</v>
      </c>
      <c r="C35" s="34" t="s">
        <v>20</v>
      </c>
    </row>
    <row r="36" spans="2:3" x14ac:dyDescent="0.2">
      <c r="B36" s="33" t="s">
        <v>11</v>
      </c>
      <c r="C36" s="34" t="s">
        <v>19</v>
      </c>
    </row>
    <row r="37" spans="2:3" x14ac:dyDescent="0.2">
      <c r="B37" s="33" t="s">
        <v>13</v>
      </c>
      <c r="C37" s="34" t="s">
        <v>18</v>
      </c>
    </row>
    <row r="38" spans="2:3" x14ac:dyDescent="0.2">
      <c r="B38" s="35" t="s">
        <v>12</v>
      </c>
      <c r="C38" s="36" t="s">
        <v>17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374" priority="4" stopIfTrue="1">
      <formula>SUM($P12:$T12)&gt;0</formula>
    </cfRule>
  </conditionalFormatting>
  <conditionalFormatting sqref="E5 C12:C31 C5 B1:E1 B3:E3">
    <cfRule type="expression" dxfId="373" priority="5" stopIfTrue="1">
      <formula>ISBLANK(B1)</formula>
    </cfRule>
  </conditionalFormatting>
  <conditionalFormatting sqref="L12:N12 L14:N17 L19:N31">
    <cfRule type="expression" dxfId="372" priority="6" stopIfTrue="1">
      <formula>AND(NOT(ISBLANK($C12)),ISBLANK(L12))</formula>
    </cfRule>
  </conditionalFormatting>
  <conditionalFormatting sqref="B12:B31">
    <cfRule type="expression" dxfId="371" priority="7" stopIfTrue="1">
      <formula>AND(NOT(ISBLANK(C12)),ISBLANK(B12))</formula>
    </cfRule>
  </conditionalFormatting>
  <conditionalFormatting sqref="A12:A31">
    <cfRule type="expression" dxfId="370" priority="8" stopIfTrue="1">
      <formula>AND(NOT(ISBLANK(C12)),ISBLANK(A12))</formula>
    </cfRule>
  </conditionalFormatting>
  <conditionalFormatting sqref="E12:E21 E24:E31">
    <cfRule type="expression" dxfId="369" priority="9" stopIfTrue="1">
      <formula>AND(NOT(ISBLANK(C12)),ISBLANK(E12),B12="S")</formula>
    </cfRule>
  </conditionalFormatting>
  <conditionalFormatting sqref="L13:N13">
    <cfRule type="expression" dxfId="368" priority="10" stopIfTrue="1">
      <formula>AND(NOT(ISBLANK($C18)),ISBLANK(L13))</formula>
    </cfRule>
  </conditionalFormatting>
  <conditionalFormatting sqref="N18">
    <cfRule type="expression" dxfId="367" priority="2" stopIfTrue="1">
      <formula>AND(NOT(ISBLANK($C18)),ISBLANK(N18))</formula>
    </cfRule>
  </conditionalFormatting>
  <conditionalFormatting sqref="L18">
    <cfRule type="expression" dxfId="366" priority="1" stopIfTrue="1">
      <formula>AND(NOT(ISBLANK($C18)),ISBLANK(L18))</formula>
    </cfRule>
  </conditionalFormatting>
  <conditionalFormatting sqref="E22">
    <cfRule type="expression" dxfId="365" priority="11" stopIfTrue="1">
      <formula>AND(NOT(ISBLANK(C23)),ISBLANK(E22),B23="S")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K36" sqref="K36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24</v>
      </c>
      <c r="B1" s="127" t="s">
        <v>48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27" t="s">
        <v>217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25</v>
      </c>
      <c r="C5" s="40">
        <v>43841</v>
      </c>
      <c r="D5" s="12" t="s">
        <v>26</v>
      </c>
      <c r="E5" s="71">
        <v>43871</v>
      </c>
      <c r="F5" s="72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1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101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57" t="s">
        <v>31</v>
      </c>
      <c r="H10" s="57" t="s">
        <v>32</v>
      </c>
      <c r="I10" s="57" t="s">
        <v>30</v>
      </c>
      <c r="J10" s="57"/>
      <c r="K10" s="47" t="s">
        <v>38</v>
      </c>
      <c r="L10" s="23"/>
      <c r="M10" s="35"/>
      <c r="N10" s="24"/>
    </row>
    <row r="11" spans="1:26" x14ac:dyDescent="0.2">
      <c r="A11" s="20"/>
      <c r="B11" s="21"/>
      <c r="C11" s="21"/>
      <c r="D11" s="21"/>
      <c r="E11" s="21"/>
      <c r="F11" s="21"/>
      <c r="G11" s="57"/>
      <c r="H11" s="57"/>
      <c r="I11" s="57"/>
      <c r="J11" s="57"/>
      <c r="K11" s="57"/>
      <c r="L11" s="23"/>
      <c r="M11" s="35"/>
      <c r="N11" s="35"/>
    </row>
    <row r="12" spans="1:26" ht="15.75" x14ac:dyDescent="0.25">
      <c r="A12" s="54" t="s">
        <v>216</v>
      </c>
      <c r="B12" s="26" t="s">
        <v>13</v>
      </c>
      <c r="C12" s="27">
        <v>9.99</v>
      </c>
      <c r="D12" s="28">
        <f t="shared" ref="D12:D28" si="0">IF(B12="S",IF(ISBLANK(E12),ROUND(C12*0.2/1.2,2),E12),"")</f>
        <v>1.67</v>
      </c>
      <c r="E12" s="27"/>
      <c r="F12" s="51">
        <f t="shared" ref="F12:F29" si="1">C12-D12</f>
        <v>8.32</v>
      </c>
      <c r="G12" s="52">
        <v>490</v>
      </c>
      <c r="H12" s="52">
        <v>4020</v>
      </c>
      <c r="I12" s="55"/>
      <c r="J12" s="29" t="s">
        <v>59</v>
      </c>
      <c r="K12" s="29" t="s">
        <v>217</v>
      </c>
      <c r="L12" s="37" t="s">
        <v>218</v>
      </c>
      <c r="M12" s="37" t="s">
        <v>219</v>
      </c>
      <c r="N12" s="37" t="s">
        <v>53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1</v>
      </c>
      <c r="S12" s="5" t="e">
        <f>OR(#REF!&lt;100000,LEN(#REF!)=5)</f>
        <v>#REF!</v>
      </c>
    </row>
    <row r="13" spans="1:26" ht="15.75" x14ac:dyDescent="0.25">
      <c r="A13" s="54" t="s">
        <v>220</v>
      </c>
      <c r="B13" s="26" t="s">
        <v>11</v>
      </c>
      <c r="C13" s="27">
        <v>0.01</v>
      </c>
      <c r="D13" s="28">
        <v>0</v>
      </c>
      <c r="E13" s="27"/>
      <c r="F13" s="51">
        <f t="shared" si="1"/>
        <v>0.01</v>
      </c>
      <c r="G13" s="52">
        <v>490</v>
      </c>
      <c r="H13" s="52">
        <v>4020</v>
      </c>
      <c r="I13" s="55"/>
      <c r="J13" s="29" t="s">
        <v>221</v>
      </c>
      <c r="K13" s="29" t="s">
        <v>217</v>
      </c>
      <c r="L13" s="37" t="s">
        <v>222</v>
      </c>
      <c r="M13" s="37" t="s">
        <v>219</v>
      </c>
      <c r="N13" s="37" t="s">
        <v>53</v>
      </c>
      <c r="P13" s="5" t="b">
        <f t="shared" si="2"/>
        <v>0</v>
      </c>
      <c r="Q13" s="5" t="b">
        <f t="shared" si="3"/>
        <v>0</v>
      </c>
      <c r="R13" s="5" t="b">
        <f t="shared" si="4"/>
        <v>1</v>
      </c>
      <c r="S13" s="5" t="e">
        <f>OR(#REF!&lt;100000,LEN(#REF!)=5)</f>
        <v>#REF!</v>
      </c>
    </row>
    <row r="14" spans="1:26" ht="15.75" x14ac:dyDescent="0.25">
      <c r="A14" s="54" t="s">
        <v>220</v>
      </c>
      <c r="B14" s="26" t="s">
        <v>11</v>
      </c>
      <c r="C14" s="27">
        <v>7.2</v>
      </c>
      <c r="D14" s="28">
        <v>0</v>
      </c>
      <c r="E14" s="27"/>
      <c r="F14" s="51">
        <f t="shared" si="1"/>
        <v>7.2</v>
      </c>
      <c r="G14" s="52">
        <v>490</v>
      </c>
      <c r="H14" s="52">
        <v>4020</v>
      </c>
      <c r="I14" s="55"/>
      <c r="J14" s="29" t="s">
        <v>221</v>
      </c>
      <c r="K14" s="29" t="s">
        <v>217</v>
      </c>
      <c r="L14" s="37" t="s">
        <v>223</v>
      </c>
      <c r="M14" s="37" t="s">
        <v>224</v>
      </c>
      <c r="N14" s="37" t="s">
        <v>53</v>
      </c>
    </row>
    <row r="15" spans="1:26" ht="15.75" x14ac:dyDescent="0.25">
      <c r="A15" s="54" t="s">
        <v>225</v>
      </c>
      <c r="B15" s="26" t="s">
        <v>13</v>
      </c>
      <c r="C15" s="27">
        <v>27.45</v>
      </c>
      <c r="D15" s="28">
        <f t="shared" si="0"/>
        <v>4.58</v>
      </c>
      <c r="E15" s="27"/>
      <c r="F15" s="51">
        <f t="shared" si="1"/>
        <v>22.869999999999997</v>
      </c>
      <c r="G15" s="52">
        <v>490</v>
      </c>
      <c r="H15" s="52">
        <v>4004</v>
      </c>
      <c r="I15" s="55"/>
      <c r="J15" s="29" t="s">
        <v>59</v>
      </c>
      <c r="K15" s="29" t="s">
        <v>217</v>
      </c>
      <c r="L15" s="37" t="s">
        <v>226</v>
      </c>
      <c r="M15" s="37" t="s">
        <v>227</v>
      </c>
      <c r="N15" s="37" t="s">
        <v>228</v>
      </c>
    </row>
    <row r="16" spans="1:26" ht="15.75" x14ac:dyDescent="0.25">
      <c r="A16" s="54" t="s">
        <v>225</v>
      </c>
      <c r="B16" s="26" t="s">
        <v>11</v>
      </c>
      <c r="C16" s="27">
        <v>7.69</v>
      </c>
      <c r="D16" s="28">
        <v>0</v>
      </c>
      <c r="E16" s="27"/>
      <c r="F16" s="51">
        <f t="shared" si="1"/>
        <v>7.69</v>
      </c>
      <c r="G16" s="52">
        <v>490</v>
      </c>
      <c r="H16" s="52">
        <v>4004</v>
      </c>
      <c r="I16" s="55"/>
      <c r="J16" s="29" t="s">
        <v>221</v>
      </c>
      <c r="K16" s="29" t="s">
        <v>217</v>
      </c>
      <c r="L16" s="37" t="s">
        <v>229</v>
      </c>
      <c r="M16" s="37" t="s">
        <v>227</v>
      </c>
      <c r="N16" s="37" t="s">
        <v>228</v>
      </c>
    </row>
    <row r="17" spans="1:19" ht="15.75" x14ac:dyDescent="0.25">
      <c r="A17" s="54" t="s">
        <v>225</v>
      </c>
      <c r="B17" s="26" t="s">
        <v>11</v>
      </c>
      <c r="C17" s="27">
        <v>12</v>
      </c>
      <c r="D17" s="28">
        <v>0</v>
      </c>
      <c r="E17" s="27"/>
      <c r="F17" s="51">
        <f>C17-D17</f>
        <v>12</v>
      </c>
      <c r="G17" s="52">
        <v>490</v>
      </c>
      <c r="H17" s="52">
        <v>4004</v>
      </c>
      <c r="I17" s="55"/>
      <c r="J17" s="29" t="s">
        <v>221</v>
      </c>
      <c r="K17" s="29" t="s">
        <v>217</v>
      </c>
      <c r="L17" s="37" t="s">
        <v>230</v>
      </c>
      <c r="M17" s="37" t="s">
        <v>231</v>
      </c>
      <c r="N17" s="37" t="s">
        <v>53</v>
      </c>
    </row>
    <row r="18" spans="1:19" ht="15.75" x14ac:dyDescent="0.25">
      <c r="A18" s="54" t="s">
        <v>232</v>
      </c>
      <c r="B18" s="26" t="s">
        <v>11</v>
      </c>
      <c r="C18" s="5">
        <v>4.25</v>
      </c>
      <c r="D18" s="28">
        <v>0</v>
      </c>
      <c r="E18" s="27"/>
      <c r="F18" s="51">
        <f>C18-D18</f>
        <v>4.25</v>
      </c>
      <c r="G18" s="52">
        <v>490</v>
      </c>
      <c r="H18" s="52">
        <v>4004</v>
      </c>
      <c r="I18" s="55"/>
      <c r="J18" s="29" t="s">
        <v>221</v>
      </c>
      <c r="K18" s="29" t="s">
        <v>217</v>
      </c>
      <c r="L18" s="37" t="s">
        <v>223</v>
      </c>
      <c r="M18" s="37" t="s">
        <v>233</v>
      </c>
      <c r="N18" s="37" t="s">
        <v>228</v>
      </c>
    </row>
    <row r="19" spans="1:19" ht="15.75" x14ac:dyDescent="0.25">
      <c r="A19" s="54" t="s">
        <v>234</v>
      </c>
      <c r="B19" s="26" t="s">
        <v>13</v>
      </c>
      <c r="C19" s="27">
        <v>17</v>
      </c>
      <c r="D19" s="28">
        <f t="shared" si="0"/>
        <v>2.83</v>
      </c>
      <c r="E19" s="27"/>
      <c r="F19" s="51">
        <f>C19-D19</f>
        <v>14.17</v>
      </c>
      <c r="G19" s="52">
        <v>490</v>
      </c>
      <c r="H19" s="52">
        <v>4020</v>
      </c>
      <c r="I19" s="55"/>
      <c r="J19" s="29" t="s">
        <v>13</v>
      </c>
      <c r="K19" s="29" t="s">
        <v>217</v>
      </c>
      <c r="L19" s="37" t="s">
        <v>235</v>
      </c>
      <c r="M19" s="37" t="s">
        <v>236</v>
      </c>
      <c r="N19" s="37" t="s">
        <v>53</v>
      </c>
    </row>
    <row r="20" spans="1:19" ht="15.75" x14ac:dyDescent="0.25">
      <c r="A20" s="54" t="s">
        <v>237</v>
      </c>
      <c r="B20" s="26" t="s">
        <v>11</v>
      </c>
      <c r="C20" s="27">
        <v>5.85</v>
      </c>
      <c r="D20" s="28">
        <v>0</v>
      </c>
      <c r="E20" s="27"/>
      <c r="F20" s="51">
        <f t="shared" si="1"/>
        <v>5.85</v>
      </c>
      <c r="G20" s="52">
        <v>490</v>
      </c>
      <c r="H20" s="52">
        <v>4004</v>
      </c>
      <c r="I20" s="55"/>
      <c r="J20" s="29" t="s">
        <v>221</v>
      </c>
      <c r="K20" s="29" t="s">
        <v>217</v>
      </c>
      <c r="L20" s="37" t="s">
        <v>223</v>
      </c>
      <c r="M20" s="37" t="s">
        <v>238</v>
      </c>
      <c r="N20" s="37" t="s">
        <v>239</v>
      </c>
    </row>
    <row r="21" spans="1:19" ht="15.75" x14ac:dyDescent="0.25">
      <c r="A21" s="54"/>
      <c r="B21" s="26"/>
      <c r="C21" s="27"/>
      <c r="D21" s="28"/>
      <c r="E21" s="27"/>
      <c r="F21" s="51"/>
      <c r="G21" s="52"/>
      <c r="H21" s="52"/>
      <c r="I21" s="55"/>
      <c r="J21" s="29"/>
      <c r="K21" s="29"/>
      <c r="L21" s="37"/>
      <c r="M21" s="37"/>
      <c r="N21" s="37"/>
    </row>
    <row r="22" spans="1:19" ht="15.75" x14ac:dyDescent="0.25">
      <c r="A22" s="54"/>
      <c r="B22" s="26"/>
      <c r="C22" s="27"/>
      <c r="D22" s="28" t="str">
        <f t="shared" si="0"/>
        <v/>
      </c>
      <c r="E22" s="27"/>
      <c r="F22" s="51"/>
      <c r="G22" s="52"/>
      <c r="H22" s="52"/>
      <c r="I22" s="55"/>
      <c r="J22" s="29"/>
      <c r="K22" s="29"/>
      <c r="L22" s="37"/>
      <c r="M22" s="37"/>
      <c r="N22" s="37"/>
    </row>
    <row r="23" spans="1:19" ht="15.75" x14ac:dyDescent="0.25">
      <c r="A23" s="54"/>
      <c r="B23" s="26"/>
      <c r="C23" s="27"/>
      <c r="D23" s="28" t="str">
        <f t="shared" si="0"/>
        <v/>
      </c>
      <c r="E23" s="27"/>
      <c r="F23" s="51"/>
      <c r="G23" s="52"/>
      <c r="H23" s="52"/>
      <c r="I23" s="55"/>
      <c r="J23" s="29"/>
      <c r="K23" s="29"/>
      <c r="L23" s="37"/>
      <c r="M23" s="37"/>
      <c r="N23" s="37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54"/>
      <c r="B24" s="26"/>
      <c r="C24" s="27"/>
      <c r="D24" s="28" t="str">
        <f t="shared" si="0"/>
        <v/>
      </c>
      <c r="E24" s="27"/>
      <c r="F24" s="51"/>
      <c r="G24" s="52"/>
      <c r="H24" s="52"/>
      <c r="I24" s="55"/>
      <c r="J24" s="29"/>
      <c r="K24" s="29"/>
      <c r="L24" s="37"/>
      <c r="M24" s="37"/>
      <c r="N24" s="37"/>
    </row>
    <row r="25" spans="1:19" ht="15.75" x14ac:dyDescent="0.25">
      <c r="A25" s="54"/>
      <c r="B25" s="26"/>
      <c r="C25" s="27"/>
      <c r="D25" s="28" t="str">
        <f t="shared" si="0"/>
        <v/>
      </c>
      <c r="E25" s="27"/>
      <c r="F25" s="51"/>
      <c r="G25" s="52"/>
      <c r="H25" s="52"/>
      <c r="I25" s="55"/>
      <c r="J25" s="29"/>
      <c r="K25" s="29"/>
      <c r="L25" s="37"/>
      <c r="M25" s="37"/>
      <c r="N25" s="37"/>
    </row>
    <row r="26" spans="1:19" ht="15.75" x14ac:dyDescent="0.25">
      <c r="A26" s="54"/>
      <c r="B26" s="26"/>
      <c r="C26" s="27"/>
      <c r="D26" s="28" t="str">
        <f t="shared" si="0"/>
        <v/>
      </c>
      <c r="E26" s="27"/>
      <c r="F26" s="51"/>
      <c r="G26" s="52"/>
      <c r="H26" s="52"/>
      <c r="I26" s="55"/>
      <c r="J26" s="29"/>
      <c r="K26" s="29"/>
      <c r="L26" s="37"/>
      <c r="M26" s="37"/>
      <c r="N26" s="37"/>
    </row>
    <row r="27" spans="1:19" ht="15.75" x14ac:dyDescent="0.25">
      <c r="A27" s="54"/>
      <c r="B27" s="26"/>
      <c r="C27" s="27"/>
      <c r="D27" s="28" t="str">
        <f t="shared" si="0"/>
        <v/>
      </c>
      <c r="E27" s="27"/>
      <c r="F27" s="51"/>
      <c r="G27" s="52"/>
      <c r="H27" s="52"/>
      <c r="I27" s="55"/>
      <c r="J27" s="29"/>
      <c r="K27" s="29"/>
      <c r="L27" s="37"/>
      <c r="M27" s="37"/>
      <c r="N27" s="37"/>
    </row>
    <row r="28" spans="1:19" ht="15.75" x14ac:dyDescent="0.25">
      <c r="A28" s="25"/>
      <c r="B28" s="26"/>
      <c r="C28" s="27"/>
      <c r="D28" s="28" t="str">
        <f t="shared" si="0"/>
        <v/>
      </c>
      <c r="E28" s="27"/>
      <c r="F28" s="51"/>
      <c r="G28" s="52" t="s">
        <v>29</v>
      </c>
      <c r="H28" s="52" t="s">
        <v>29</v>
      </c>
      <c r="I28" s="52" t="s">
        <v>29</v>
      </c>
      <c r="J28" s="29"/>
      <c r="K28" s="29"/>
      <c r="L28" s="37"/>
      <c r="M28" s="37"/>
      <c r="N28" s="37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32" t="s">
        <v>9</v>
      </c>
      <c r="B29" s="133"/>
      <c r="C29" s="31">
        <f>SUM(C12:C28)</f>
        <v>91.44</v>
      </c>
      <c r="D29" s="31">
        <f>SUM(D12:D28)</f>
        <v>9.08</v>
      </c>
      <c r="E29" s="31"/>
      <c r="F29" s="73">
        <f t="shared" si="1"/>
        <v>82.36</v>
      </c>
      <c r="G29" s="53"/>
      <c r="H29" s="53"/>
      <c r="I29" s="53"/>
      <c r="J29" s="32"/>
      <c r="K29" s="32"/>
      <c r="L29" s="38"/>
      <c r="M29" s="49"/>
      <c r="N29" s="39"/>
    </row>
    <row r="31" spans="1:19" x14ac:dyDescent="0.2">
      <c r="B31" s="130" t="s">
        <v>21</v>
      </c>
      <c r="C31" s="131"/>
    </row>
    <row r="32" spans="1:19" x14ac:dyDescent="0.2">
      <c r="B32" s="33" t="s">
        <v>14</v>
      </c>
      <c r="C32" s="34" t="s">
        <v>20</v>
      </c>
    </row>
    <row r="33" spans="2:11" x14ac:dyDescent="0.2">
      <c r="B33" s="33" t="s">
        <v>11</v>
      </c>
      <c r="C33" s="34" t="s">
        <v>19</v>
      </c>
      <c r="I33" s="74"/>
      <c r="K33" s="75"/>
    </row>
    <row r="34" spans="2:11" x14ac:dyDescent="0.2">
      <c r="B34" s="33" t="s">
        <v>13</v>
      </c>
      <c r="C34" s="34" t="s">
        <v>18</v>
      </c>
      <c r="I34" s="74"/>
      <c r="K34" s="75"/>
    </row>
    <row r="35" spans="2:11" x14ac:dyDescent="0.2">
      <c r="B35" s="35" t="s">
        <v>12</v>
      </c>
      <c r="C35" s="36" t="s">
        <v>17</v>
      </c>
      <c r="I35" s="74"/>
      <c r="K35" s="75"/>
    </row>
    <row r="36" spans="2:11" x14ac:dyDescent="0.2">
      <c r="I36" s="74"/>
      <c r="K36" s="75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93" stopIfTrue="1">
      <formula>AND(SUM($P12:$T12)&gt;0,NOT(ISBLANK(J12)))</formula>
    </cfRule>
    <cfRule type="expression" dxfId="364" priority="94" stopIfTrue="1">
      <formula>SUM($P12:$T12)&gt;0</formula>
    </cfRule>
  </conditionalFormatting>
  <conditionalFormatting sqref="C5 B1:E1 B3:E3 C12 C14 C28 C17 C20 C22:C25">
    <cfRule type="expression" dxfId="363" priority="95" stopIfTrue="1">
      <formula>ISBLANK(B1)</formula>
    </cfRule>
  </conditionalFormatting>
  <conditionalFormatting sqref="L28:N28 N27">
    <cfRule type="expression" dxfId="362" priority="96" stopIfTrue="1">
      <formula>AND(NOT(ISBLANK($C27)),ISBLANK(L27))</formula>
    </cfRule>
  </conditionalFormatting>
  <conditionalFormatting sqref="B12 B28 B17 B20:B25">
    <cfRule type="expression" dxfId="361" priority="97" stopIfTrue="1">
      <formula>AND(NOT(ISBLANK(C12)),ISBLANK(B12))</formula>
    </cfRule>
  </conditionalFormatting>
  <conditionalFormatting sqref="A12 A14 A28 A17 A23 A19">
    <cfRule type="expression" dxfId="360" priority="98" stopIfTrue="1">
      <formula>AND(NOT(ISBLANK(C12)),ISBLANK(A12))</formula>
    </cfRule>
  </conditionalFormatting>
  <conditionalFormatting sqref="E28 E14:E26">
    <cfRule type="expression" dxfId="359" priority="99" stopIfTrue="1">
      <formula>AND(NOT(ISBLANK(C14)),ISBLANK(E14),B14="S")</formula>
    </cfRule>
  </conditionalFormatting>
  <conditionalFormatting sqref="C13">
    <cfRule type="expression" dxfId="358" priority="89" stopIfTrue="1">
      <formula>ISBLANK(C13)</formula>
    </cfRule>
  </conditionalFormatting>
  <conditionalFormatting sqref="M20">
    <cfRule type="expression" dxfId="357" priority="43" stopIfTrue="1">
      <formula>AND(NOT(ISBLANK($C20)),ISBLANK(M20))</formula>
    </cfRule>
  </conditionalFormatting>
  <conditionalFormatting sqref="B13">
    <cfRule type="expression" dxfId="356" priority="90" stopIfTrue="1">
      <formula>AND(NOT(ISBLANK(C13)),ISBLANK(B13))</formula>
    </cfRule>
  </conditionalFormatting>
  <conditionalFormatting sqref="A13">
    <cfRule type="expression" dxfId="355" priority="91" stopIfTrue="1">
      <formula>AND(NOT(ISBLANK(C13)),ISBLANK(A13))</formula>
    </cfRule>
  </conditionalFormatting>
  <conditionalFormatting sqref="E12:E13">
    <cfRule type="expression" dxfId="354" priority="92" stopIfTrue="1">
      <formula>AND(NOT(ISBLANK(C12)),ISBLANK(E12),B12="S")</formula>
    </cfRule>
  </conditionalFormatting>
  <conditionalFormatting sqref="J13:J27">
    <cfRule type="expression" priority="87" stopIfTrue="1">
      <formula>AND(SUM($P13:$T13)&gt;0,NOT(ISBLANK(J13)))</formula>
    </cfRule>
    <cfRule type="expression" dxfId="353" priority="88" stopIfTrue="1">
      <formula>SUM($P13:$T13)&gt;0</formula>
    </cfRule>
  </conditionalFormatting>
  <conditionalFormatting sqref="C26">
    <cfRule type="expression" dxfId="352" priority="84" stopIfTrue="1">
      <formula>ISBLANK(C26)</formula>
    </cfRule>
  </conditionalFormatting>
  <conditionalFormatting sqref="B26">
    <cfRule type="expression" dxfId="351" priority="85" stopIfTrue="1">
      <formula>AND(NOT(ISBLANK(C26)),ISBLANK(B26))</formula>
    </cfRule>
  </conditionalFormatting>
  <conditionalFormatting sqref="A27">
    <cfRule type="expression" dxfId="350" priority="86" stopIfTrue="1">
      <formula>AND(NOT(ISBLANK(C27)),ISBLANK(A27))</formula>
    </cfRule>
  </conditionalFormatting>
  <conditionalFormatting sqref="C27">
    <cfRule type="expression" dxfId="349" priority="81" stopIfTrue="1">
      <formula>ISBLANK(C27)</formula>
    </cfRule>
  </conditionalFormatting>
  <conditionalFormatting sqref="B27">
    <cfRule type="expression" dxfId="348" priority="82" stopIfTrue="1">
      <formula>AND(NOT(ISBLANK(C27)),ISBLANK(B27))</formula>
    </cfRule>
  </conditionalFormatting>
  <conditionalFormatting sqref="E27">
    <cfRule type="expression" dxfId="347" priority="83" stopIfTrue="1">
      <formula>AND(NOT(ISBLANK(C27)),ISBLANK(E27),B27="S")</formula>
    </cfRule>
  </conditionalFormatting>
  <conditionalFormatting sqref="M27">
    <cfRule type="expression" dxfId="346" priority="80" stopIfTrue="1">
      <formula>AND(NOT(ISBLANK($C27)),ISBLANK(M27))</formula>
    </cfRule>
  </conditionalFormatting>
  <conditionalFormatting sqref="L27">
    <cfRule type="expression" dxfId="345" priority="79" stopIfTrue="1">
      <formula>AND(NOT(ISBLANK($C27)),ISBLANK(L27))</formula>
    </cfRule>
  </conditionalFormatting>
  <conditionalFormatting sqref="N24">
    <cfRule type="expression" dxfId="344" priority="16" stopIfTrue="1">
      <formula>AND(NOT(ISBLANK($C24)),ISBLANK(N24))</formula>
    </cfRule>
  </conditionalFormatting>
  <conditionalFormatting sqref="M17">
    <cfRule type="expression" dxfId="343" priority="53" stopIfTrue="1">
      <formula>AND(NOT(ISBLANK($C17)),ISBLANK(M17))</formula>
    </cfRule>
  </conditionalFormatting>
  <conditionalFormatting sqref="K12">
    <cfRule type="expression" priority="76" stopIfTrue="1">
      <formula>AND(SUM($P12:$T12)&gt;0,NOT(ISBLANK(K12)))</formula>
    </cfRule>
    <cfRule type="expression" dxfId="342" priority="77" stopIfTrue="1">
      <formula>SUM($P12:$T12)&gt;0</formula>
    </cfRule>
  </conditionalFormatting>
  <conditionalFormatting sqref="N12">
    <cfRule type="expression" dxfId="341" priority="78" stopIfTrue="1">
      <formula>AND(NOT(ISBLANK($C12)),ISBLANK(N12))</formula>
    </cfRule>
  </conditionalFormatting>
  <conditionalFormatting sqref="M12">
    <cfRule type="expression" dxfId="340" priority="75" stopIfTrue="1">
      <formula>AND(NOT(ISBLANK($C12)),ISBLANK(M12))</formula>
    </cfRule>
  </conditionalFormatting>
  <conditionalFormatting sqref="L12">
    <cfRule type="expression" dxfId="339" priority="74" stopIfTrue="1">
      <formula>AND(NOT(ISBLANK($C12)),ISBLANK(L12))</formula>
    </cfRule>
  </conditionalFormatting>
  <conditionalFormatting sqref="K13">
    <cfRule type="expression" priority="71" stopIfTrue="1">
      <formula>AND(SUM($P13:$T13)&gt;0,NOT(ISBLANK(K13)))</formula>
    </cfRule>
    <cfRule type="expression" dxfId="338" priority="72" stopIfTrue="1">
      <formula>SUM($P13:$T13)&gt;0</formula>
    </cfRule>
  </conditionalFormatting>
  <conditionalFormatting sqref="N13">
    <cfRule type="expression" dxfId="337" priority="73" stopIfTrue="1">
      <formula>AND(NOT(ISBLANK($C13)),ISBLANK(N13))</formula>
    </cfRule>
  </conditionalFormatting>
  <conditionalFormatting sqref="M13">
    <cfRule type="expression" dxfId="336" priority="70" stopIfTrue="1">
      <formula>AND(NOT(ISBLANK($C13)),ISBLANK(M13))</formula>
    </cfRule>
  </conditionalFormatting>
  <conditionalFormatting sqref="L13">
    <cfRule type="expression" dxfId="335" priority="69" stopIfTrue="1">
      <formula>AND(NOT(ISBLANK($C13)),ISBLANK(L13))</formula>
    </cfRule>
  </conditionalFormatting>
  <conditionalFormatting sqref="K14">
    <cfRule type="expression" priority="66" stopIfTrue="1">
      <formula>AND(SUM($P14:$T14)&gt;0,NOT(ISBLANK(K14)))</formula>
    </cfRule>
    <cfRule type="expression" dxfId="334" priority="67" stopIfTrue="1">
      <formula>SUM($P14:$T14)&gt;0</formula>
    </cfRule>
  </conditionalFormatting>
  <conditionalFormatting sqref="N14">
    <cfRule type="expression" dxfId="333" priority="68" stopIfTrue="1">
      <formula>AND(NOT(ISBLANK($C14)),ISBLANK(N14))</formula>
    </cfRule>
  </conditionalFormatting>
  <conditionalFormatting sqref="M14">
    <cfRule type="expression" dxfId="332" priority="65" stopIfTrue="1">
      <formula>AND(NOT(ISBLANK($C14)),ISBLANK(M14))</formula>
    </cfRule>
  </conditionalFormatting>
  <conditionalFormatting sqref="L14">
    <cfRule type="expression" dxfId="331" priority="64" stopIfTrue="1">
      <formula>AND(NOT(ISBLANK($C14)),ISBLANK(L14))</formula>
    </cfRule>
  </conditionalFormatting>
  <conditionalFormatting sqref="A15:A16">
    <cfRule type="expression" dxfId="330" priority="63" stopIfTrue="1">
      <formula>AND(NOT(ISBLANK(C15)),ISBLANK(A15))</formula>
    </cfRule>
  </conditionalFormatting>
  <conditionalFormatting sqref="C15:C16">
    <cfRule type="expression" dxfId="329" priority="62" stopIfTrue="1">
      <formula>ISBLANK(C15)</formula>
    </cfRule>
  </conditionalFormatting>
  <conditionalFormatting sqref="K15:K16">
    <cfRule type="expression" priority="60" stopIfTrue="1">
      <formula>AND(SUM($P15:$T15)&gt;0,NOT(ISBLANK(K15)))</formula>
    </cfRule>
    <cfRule type="expression" dxfId="328" priority="61" stopIfTrue="1">
      <formula>SUM($P15:$T15)&gt;0</formula>
    </cfRule>
  </conditionalFormatting>
  <conditionalFormatting sqref="M15:M16">
    <cfRule type="expression" dxfId="327" priority="59" stopIfTrue="1">
      <formula>AND(NOT(ISBLANK($C15)),ISBLANK(M15))</formula>
    </cfRule>
  </conditionalFormatting>
  <conditionalFormatting sqref="L15:L16">
    <cfRule type="expression" dxfId="326" priority="58" stopIfTrue="1">
      <formula>AND(NOT(ISBLANK($C15)),ISBLANK(L15))</formula>
    </cfRule>
  </conditionalFormatting>
  <conditionalFormatting sqref="N15">
    <cfRule type="expression" dxfId="325" priority="57" stopIfTrue="1">
      <formula>AND(NOT(ISBLANK($C15)),ISBLANK(N15))</formula>
    </cfRule>
  </conditionalFormatting>
  <conditionalFormatting sqref="N16">
    <cfRule type="expression" dxfId="324" priority="56" stopIfTrue="1">
      <formula>AND(NOT(ISBLANK($C16)),ISBLANK(N16))</formula>
    </cfRule>
  </conditionalFormatting>
  <conditionalFormatting sqref="K17">
    <cfRule type="expression" priority="54" stopIfTrue="1">
      <formula>AND(SUM($P17:$T17)&gt;0,NOT(ISBLANK(K17)))</formula>
    </cfRule>
    <cfRule type="expression" dxfId="323" priority="55" stopIfTrue="1">
      <formula>SUM($P17:$T17)&gt;0</formula>
    </cfRule>
  </conditionalFormatting>
  <conditionalFormatting sqref="L17">
    <cfRule type="expression" dxfId="322" priority="52" stopIfTrue="1">
      <formula>AND(NOT(ISBLANK($C17)),ISBLANK(L17))</formula>
    </cfRule>
  </conditionalFormatting>
  <conditionalFormatting sqref="N17">
    <cfRule type="expression" dxfId="321" priority="51" stopIfTrue="1">
      <formula>AND(NOT(ISBLANK($C17)),ISBLANK(N17))</formula>
    </cfRule>
  </conditionalFormatting>
  <conditionalFormatting sqref="C19">
    <cfRule type="expression" dxfId="320" priority="50" stopIfTrue="1">
      <formula>ISBLANK(C19)</formula>
    </cfRule>
  </conditionalFormatting>
  <conditionalFormatting sqref="K18:K19">
    <cfRule type="expression" priority="48" stopIfTrue="1">
      <formula>AND(SUM($P18:$T18)&gt;0,NOT(ISBLANK(K18)))</formula>
    </cfRule>
    <cfRule type="expression" dxfId="319" priority="49" stopIfTrue="1">
      <formula>SUM($P18:$T18)&gt;0</formula>
    </cfRule>
  </conditionalFormatting>
  <conditionalFormatting sqref="A17:A20">
    <cfRule type="expression" dxfId="318" priority="47" stopIfTrue="1">
      <formula>AND(NOT(ISBLANK(C17)),ISBLANK(A17))</formula>
    </cfRule>
  </conditionalFormatting>
  <conditionalFormatting sqref="K20">
    <cfRule type="expression" priority="44" stopIfTrue="1">
      <formula>AND(SUM($P20:$T20)&gt;0,NOT(ISBLANK(K20)))</formula>
    </cfRule>
    <cfRule type="expression" dxfId="317" priority="45" stopIfTrue="1">
      <formula>SUM($P20:$T20)&gt;0</formula>
    </cfRule>
  </conditionalFormatting>
  <conditionalFormatting sqref="N20">
    <cfRule type="expression" dxfId="316" priority="46" stopIfTrue="1">
      <formula>AND(NOT(ISBLANK($C20)),ISBLANK(N20))</formula>
    </cfRule>
  </conditionalFormatting>
  <conditionalFormatting sqref="L20">
    <cfRule type="expression" dxfId="315" priority="42" stopIfTrue="1">
      <formula>AND(NOT(ISBLANK($C20)),ISBLANK(L20))</formula>
    </cfRule>
  </conditionalFormatting>
  <conditionalFormatting sqref="A21">
    <cfRule type="expression" dxfId="314" priority="41" stopIfTrue="1">
      <formula>AND(NOT(ISBLANK(C21)),ISBLANK(A21))</formula>
    </cfRule>
  </conditionalFormatting>
  <conditionalFormatting sqref="C21">
    <cfRule type="expression" dxfId="313" priority="40" stopIfTrue="1">
      <formula>ISBLANK(C21)</formula>
    </cfRule>
  </conditionalFormatting>
  <conditionalFormatting sqref="K21">
    <cfRule type="expression" priority="38" stopIfTrue="1">
      <formula>AND(SUM($P21:$T21)&gt;0,NOT(ISBLANK(K21)))</formula>
    </cfRule>
    <cfRule type="expression" dxfId="312" priority="39" stopIfTrue="1">
      <formula>SUM($P21:$T21)&gt;0</formula>
    </cfRule>
  </conditionalFormatting>
  <conditionalFormatting sqref="N21">
    <cfRule type="expression" dxfId="311" priority="37" stopIfTrue="1">
      <formula>AND(NOT(ISBLANK($C21)),ISBLANK(N21))</formula>
    </cfRule>
  </conditionalFormatting>
  <conditionalFormatting sqref="L21">
    <cfRule type="expression" dxfId="310" priority="36" stopIfTrue="1">
      <formula>AND(NOT(ISBLANK($C21)),ISBLANK(L21))</formula>
    </cfRule>
  </conditionalFormatting>
  <conditionalFormatting sqref="M21">
    <cfRule type="expression" dxfId="309" priority="35" stopIfTrue="1">
      <formula>AND(NOT(ISBLANK($C21)),ISBLANK(M21))</formula>
    </cfRule>
  </conditionalFormatting>
  <conditionalFormatting sqref="A22">
    <cfRule type="expression" dxfId="308" priority="34" stopIfTrue="1">
      <formula>AND(NOT(ISBLANK(C22)),ISBLANK(A22))</formula>
    </cfRule>
  </conditionalFormatting>
  <conditionalFormatting sqref="K22">
    <cfRule type="expression" priority="31" stopIfTrue="1">
      <formula>AND(SUM($P22:$T22)&gt;0,NOT(ISBLANK(K22)))</formula>
    </cfRule>
    <cfRule type="expression" dxfId="307" priority="32" stopIfTrue="1">
      <formula>SUM($P22:$T22)&gt;0</formula>
    </cfRule>
  </conditionalFormatting>
  <conditionalFormatting sqref="N22">
    <cfRule type="expression" dxfId="306" priority="33" stopIfTrue="1">
      <formula>AND(NOT(ISBLANK($C22)),ISBLANK(N22))</formula>
    </cfRule>
  </conditionalFormatting>
  <conditionalFormatting sqref="L22">
    <cfRule type="expression" dxfId="305" priority="30" stopIfTrue="1">
      <formula>AND(NOT(ISBLANK($C22)),ISBLANK(L22))</formula>
    </cfRule>
  </conditionalFormatting>
  <conditionalFormatting sqref="M22">
    <cfRule type="expression" dxfId="304" priority="29" stopIfTrue="1">
      <formula>AND(NOT(ISBLANK($C22)),ISBLANK(M22))</formula>
    </cfRule>
  </conditionalFormatting>
  <conditionalFormatting sqref="K23">
    <cfRule type="expression" priority="26" stopIfTrue="1">
      <formula>AND(SUM($P23:$T23)&gt;0,NOT(ISBLANK(K23)))</formula>
    </cfRule>
    <cfRule type="expression" dxfId="303" priority="27" stopIfTrue="1">
      <formula>SUM($P23:$T23)&gt;0</formula>
    </cfRule>
  </conditionalFormatting>
  <conditionalFormatting sqref="N23">
    <cfRule type="expression" dxfId="302" priority="28" stopIfTrue="1">
      <formula>AND(NOT(ISBLANK($C23)),ISBLANK(N23))</formula>
    </cfRule>
  </conditionalFormatting>
  <conditionalFormatting sqref="M23">
    <cfRule type="expression" dxfId="301" priority="25" stopIfTrue="1">
      <formula>AND(NOT(ISBLANK($C23)),ISBLANK(M23))</formula>
    </cfRule>
  </conditionalFormatting>
  <conditionalFormatting sqref="L23">
    <cfRule type="expression" dxfId="300" priority="24" stopIfTrue="1">
      <formula>AND(NOT(ISBLANK($C23)),ISBLANK(L23))</formula>
    </cfRule>
  </conditionalFormatting>
  <conditionalFormatting sqref="A24">
    <cfRule type="expression" dxfId="299" priority="23" stopIfTrue="1">
      <formula>AND(NOT(ISBLANK(C24)),ISBLANK(A24))</formula>
    </cfRule>
  </conditionalFormatting>
  <conditionalFormatting sqref="L26">
    <cfRule type="expression" dxfId="298" priority="6" stopIfTrue="1">
      <formula>AND(NOT(ISBLANK($C26)),ISBLANK(L26))</formula>
    </cfRule>
  </conditionalFormatting>
  <conditionalFormatting sqref="A25">
    <cfRule type="expression" dxfId="297" priority="22" stopIfTrue="1">
      <formula>AND(NOT(ISBLANK(C25)),ISBLANK(A25))</formula>
    </cfRule>
  </conditionalFormatting>
  <conditionalFormatting sqref="K25">
    <cfRule type="expression" priority="19" stopIfTrue="1">
      <formula>AND(SUM($P25:$T25)&gt;0,NOT(ISBLANK(K25)))</formula>
    </cfRule>
    <cfRule type="expression" dxfId="296" priority="20" stopIfTrue="1">
      <formula>SUM($P25:$T25)&gt;0</formula>
    </cfRule>
  </conditionalFormatting>
  <conditionalFormatting sqref="N25">
    <cfRule type="expression" dxfId="295" priority="21" stopIfTrue="1">
      <formula>AND(NOT(ISBLANK($C25)),ISBLANK(N25))</formula>
    </cfRule>
  </conditionalFormatting>
  <conditionalFormatting sqref="L25">
    <cfRule type="expression" dxfId="294" priority="18" stopIfTrue="1">
      <formula>AND(NOT(ISBLANK($C25)),ISBLANK(L25))</formula>
    </cfRule>
  </conditionalFormatting>
  <conditionalFormatting sqref="M25">
    <cfRule type="expression" dxfId="293" priority="17" stopIfTrue="1">
      <formula>AND(NOT(ISBLANK($C25)),ISBLANK(M25))</formula>
    </cfRule>
  </conditionalFormatting>
  <conditionalFormatting sqref="K24">
    <cfRule type="expression" priority="14" stopIfTrue="1">
      <formula>AND(SUM($P24:$T24)&gt;0,NOT(ISBLANK(K24)))</formula>
    </cfRule>
    <cfRule type="expression" dxfId="292" priority="15" stopIfTrue="1">
      <formula>SUM($P24:$T24)&gt;0</formula>
    </cfRule>
  </conditionalFormatting>
  <conditionalFormatting sqref="M24">
    <cfRule type="expression" dxfId="291" priority="13" stopIfTrue="1">
      <formula>AND(NOT(ISBLANK($C24)),ISBLANK(M24))</formula>
    </cfRule>
  </conditionalFormatting>
  <conditionalFormatting sqref="L24">
    <cfRule type="expression" dxfId="290" priority="12" stopIfTrue="1">
      <formula>AND(NOT(ISBLANK($C24)),ISBLANK(L24))</formula>
    </cfRule>
  </conditionalFormatting>
  <conditionalFormatting sqref="A26">
    <cfRule type="expression" dxfId="289" priority="11" stopIfTrue="1">
      <formula>AND(NOT(ISBLANK(C26)),ISBLANK(A26))</formula>
    </cfRule>
  </conditionalFormatting>
  <conditionalFormatting sqref="K26">
    <cfRule type="expression" priority="8" stopIfTrue="1">
      <formula>AND(SUM($P26:$T26)&gt;0,NOT(ISBLANK(K26)))</formula>
    </cfRule>
    <cfRule type="expression" dxfId="288" priority="9" stopIfTrue="1">
      <formula>SUM($P26:$T26)&gt;0</formula>
    </cfRule>
  </conditionalFormatting>
  <conditionalFormatting sqref="N26">
    <cfRule type="expression" dxfId="287" priority="10" stopIfTrue="1">
      <formula>AND(NOT(ISBLANK($C26)),ISBLANK(N26))</formula>
    </cfRule>
  </conditionalFormatting>
  <conditionalFormatting sqref="M26">
    <cfRule type="expression" dxfId="286" priority="7" stopIfTrue="1">
      <formula>AND(NOT(ISBLANK($C26)),ISBLANK(M26))</formula>
    </cfRule>
  </conditionalFormatting>
  <conditionalFormatting sqref="B15">
    <cfRule type="expression" dxfId="285" priority="5" stopIfTrue="1">
      <formula>AND(NOT(ISBLANK(C15)),ISBLANK(B15))</formula>
    </cfRule>
  </conditionalFormatting>
  <conditionalFormatting sqref="B14">
    <cfRule type="expression" dxfId="284" priority="4" stopIfTrue="1">
      <formula>AND(NOT(ISBLANK(C14)),ISBLANK(B14))</formula>
    </cfRule>
  </conditionalFormatting>
  <conditionalFormatting sqref="B16">
    <cfRule type="expression" dxfId="283" priority="3" stopIfTrue="1">
      <formula>AND(NOT(ISBLANK(C16)),ISBLANK(B16))</formula>
    </cfRule>
  </conditionalFormatting>
  <conditionalFormatting sqref="L19:N19">
    <cfRule type="expression" dxfId="282" priority="100" stopIfTrue="1">
      <formula>AND(NOT(ISBLANK($C19)),ISBLANK(L19))</formula>
    </cfRule>
  </conditionalFormatting>
  <conditionalFormatting sqref="B18">
    <cfRule type="expression" dxfId="281" priority="101" stopIfTrue="1">
      <formula>AND(NOT(ISBLANK(C19)),ISBLANK(B18))</formula>
    </cfRule>
  </conditionalFormatting>
  <conditionalFormatting sqref="B19">
    <cfRule type="expression" dxfId="280" priority="102" stopIfTrue="1">
      <formula>AND(NOT(ISBLANK(#REF!)),ISBLANK(B19))</formula>
    </cfRule>
  </conditionalFormatting>
  <conditionalFormatting sqref="M18:N18">
    <cfRule type="expression" dxfId="279" priority="2" stopIfTrue="1">
      <formula>AND(NOT(ISBLANK($C18)),ISBLANK(M18))</formula>
    </cfRule>
  </conditionalFormatting>
  <conditionalFormatting sqref="L18">
    <cfRule type="expression" dxfId="278" priority="1" stopIfTrue="1">
      <formula>AND(NOT(ISBLANK($C18)),ISBLANK(L18))</formula>
    </cfRule>
  </conditionalFormatting>
  <dataValidations count="3"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28">
      <formula1>$B$32:$B$35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K36" sqref="K36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24</v>
      </c>
      <c r="B1" s="127" t="s">
        <v>48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27" t="s">
        <v>128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25</v>
      </c>
      <c r="C5" s="40">
        <v>43871</v>
      </c>
      <c r="D5" s="12" t="s">
        <v>26</v>
      </c>
      <c r="E5" s="71">
        <v>43871</v>
      </c>
      <c r="F5" s="72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6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56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57" t="s">
        <v>31</v>
      </c>
      <c r="H10" s="57" t="s">
        <v>32</v>
      </c>
      <c r="I10" s="57" t="s">
        <v>30</v>
      </c>
      <c r="J10" s="57"/>
      <c r="K10" s="47" t="s">
        <v>38</v>
      </c>
      <c r="L10" s="23"/>
      <c r="M10" s="35"/>
      <c r="N10" s="24"/>
    </row>
    <row r="11" spans="1:26" ht="0.75" customHeight="1" x14ac:dyDescent="0.2">
      <c r="A11" s="20"/>
      <c r="B11" s="21"/>
      <c r="C11" s="21"/>
      <c r="D11" s="21"/>
      <c r="E11" s="21"/>
      <c r="F11" s="21"/>
      <c r="G11" s="57"/>
      <c r="H11" s="57"/>
      <c r="I11" s="57"/>
      <c r="J11" s="57"/>
      <c r="K11" s="57"/>
      <c r="L11" s="23"/>
      <c r="M11" s="35"/>
      <c r="N11" s="35"/>
    </row>
    <row r="12" spans="1:26" ht="15.75" x14ac:dyDescent="0.25">
      <c r="A12" s="54">
        <v>43871</v>
      </c>
      <c r="B12" s="26" t="s">
        <v>13</v>
      </c>
      <c r="C12" s="27">
        <v>77.989999999999995</v>
      </c>
      <c r="D12" s="28">
        <f t="shared" ref="D12:D28" si="0">IF(B12="S",IF(ISBLANK(E12),ROUND(C12*0.2/1.2,2),E12),"")</f>
        <v>13</v>
      </c>
      <c r="E12" s="27"/>
      <c r="F12" s="51">
        <f>C12-D12</f>
        <v>64.989999999999995</v>
      </c>
      <c r="G12" s="52">
        <v>512</v>
      </c>
      <c r="H12" s="52">
        <v>2216</v>
      </c>
      <c r="I12" s="55"/>
      <c r="J12" s="29" t="s">
        <v>13</v>
      </c>
      <c r="K12" s="29" t="s">
        <v>64</v>
      </c>
      <c r="L12" s="37" t="s">
        <v>125</v>
      </c>
      <c r="M12" s="37" t="s">
        <v>126</v>
      </c>
      <c r="N12" s="37" t="s">
        <v>127</v>
      </c>
      <c r="P12" s="5" t="b">
        <f t="shared" ref="P12:P28" si="1">OR(G12&lt;100,LEN(G12)=2)</f>
        <v>0</v>
      </c>
      <c r="Q12" s="5" t="b">
        <f t="shared" ref="Q12:Q28" si="2">OR(H12&lt;1000,LEN(H12)=3)</f>
        <v>0</v>
      </c>
      <c r="R12" s="5" t="b">
        <f t="shared" ref="R12:R28" si="3">IF(I12&lt;1000,TRUE)</f>
        <v>1</v>
      </c>
      <c r="S12" s="5" t="e">
        <f>OR(#REF!&lt;100000,LEN(#REF!)=5)</f>
        <v>#REF!</v>
      </c>
    </row>
    <row r="13" spans="1:26" ht="15.75" x14ac:dyDescent="0.25">
      <c r="A13" s="54"/>
      <c r="B13" s="26"/>
      <c r="C13" s="27"/>
      <c r="D13" s="28"/>
      <c r="E13" s="27"/>
      <c r="F13" s="51"/>
      <c r="G13" s="52"/>
      <c r="H13" s="52"/>
      <c r="I13" s="55"/>
      <c r="J13" s="29" t="s">
        <v>13</v>
      </c>
      <c r="K13" s="29"/>
      <c r="L13" s="37"/>
      <c r="M13" s="37"/>
      <c r="N13" s="37"/>
      <c r="P13" s="5" t="b">
        <f t="shared" si="1"/>
        <v>1</v>
      </c>
      <c r="Q13" s="5" t="b">
        <f t="shared" si="2"/>
        <v>1</v>
      </c>
      <c r="R13" s="5" t="b">
        <f t="shared" si="3"/>
        <v>1</v>
      </c>
      <c r="S13" s="5" t="e">
        <f>OR(#REF!&lt;100000,LEN(#REF!)=5)</f>
        <v>#REF!</v>
      </c>
    </row>
    <row r="14" spans="1:26" ht="15.75" x14ac:dyDescent="0.25">
      <c r="A14" s="54"/>
      <c r="B14" s="26"/>
      <c r="C14" s="27"/>
      <c r="D14" s="28"/>
      <c r="E14" s="27"/>
      <c r="F14" s="51"/>
      <c r="G14" s="52"/>
      <c r="H14" s="52"/>
      <c r="I14" s="55"/>
      <c r="J14" s="29" t="s">
        <v>13</v>
      </c>
      <c r="K14" s="29"/>
      <c r="L14" s="37"/>
      <c r="M14" s="37"/>
      <c r="N14" s="37"/>
    </row>
    <row r="15" spans="1:26" ht="15.75" x14ac:dyDescent="0.25">
      <c r="A15" s="54"/>
      <c r="B15" s="26"/>
      <c r="C15" s="27"/>
      <c r="D15" s="28"/>
      <c r="E15" s="27"/>
      <c r="F15" s="51"/>
      <c r="G15" s="52"/>
      <c r="H15" s="52"/>
      <c r="I15" s="55"/>
      <c r="J15" s="29" t="s">
        <v>13</v>
      </c>
      <c r="K15" s="29"/>
      <c r="L15" s="37"/>
      <c r="M15" s="37"/>
      <c r="N15" s="37"/>
    </row>
    <row r="16" spans="1:26" ht="15.75" x14ac:dyDescent="0.25">
      <c r="A16" s="54"/>
      <c r="B16" s="26"/>
      <c r="C16" s="27"/>
      <c r="D16" s="28"/>
      <c r="E16" s="27"/>
      <c r="F16" s="51"/>
      <c r="G16" s="52"/>
      <c r="H16" s="52"/>
      <c r="I16" s="55"/>
      <c r="J16" s="29" t="s">
        <v>13</v>
      </c>
      <c r="K16" s="29"/>
      <c r="L16" s="37"/>
      <c r="M16" s="37"/>
      <c r="N16" s="37"/>
    </row>
    <row r="17" spans="1:19" ht="15.75" x14ac:dyDescent="0.25">
      <c r="A17" s="54"/>
      <c r="B17" s="26"/>
      <c r="C17" s="27"/>
      <c r="D17" s="28"/>
      <c r="E17" s="27"/>
      <c r="F17" s="51"/>
      <c r="G17" s="52"/>
      <c r="H17" s="52"/>
      <c r="I17" s="55"/>
      <c r="J17" s="29" t="s">
        <v>13</v>
      </c>
      <c r="K17" s="29"/>
      <c r="L17" s="37"/>
      <c r="M17" s="37"/>
      <c r="N17" s="37"/>
    </row>
    <row r="18" spans="1:19" ht="15.75" x14ac:dyDescent="0.25">
      <c r="A18" s="54"/>
      <c r="B18" s="26"/>
      <c r="C18" s="27"/>
      <c r="D18" s="28"/>
      <c r="E18" s="27"/>
      <c r="F18" s="51"/>
      <c r="G18" s="52"/>
      <c r="H18" s="52"/>
      <c r="I18" s="55"/>
      <c r="J18" s="29" t="s">
        <v>13</v>
      </c>
      <c r="K18" s="29"/>
      <c r="L18" s="37"/>
      <c r="M18" s="37"/>
      <c r="N18" s="37"/>
    </row>
    <row r="19" spans="1:19" ht="15.75" x14ac:dyDescent="0.25">
      <c r="A19" s="54"/>
      <c r="B19" s="26"/>
      <c r="C19" s="27"/>
      <c r="D19" s="28"/>
      <c r="E19" s="27"/>
      <c r="F19" s="51"/>
      <c r="G19" s="52"/>
      <c r="H19" s="52"/>
      <c r="I19" s="55"/>
      <c r="J19" s="29" t="s">
        <v>13</v>
      </c>
      <c r="K19" s="29"/>
      <c r="L19" s="37"/>
      <c r="M19" s="37"/>
      <c r="N19" s="37"/>
    </row>
    <row r="20" spans="1:19" ht="15.75" x14ac:dyDescent="0.25">
      <c r="A20" s="54"/>
      <c r="B20" s="42"/>
      <c r="C20" s="27"/>
      <c r="D20" s="28"/>
      <c r="E20" s="27"/>
      <c r="F20" s="51"/>
      <c r="G20" s="52"/>
      <c r="H20" s="52"/>
      <c r="I20" s="55"/>
      <c r="J20" s="29" t="s">
        <v>13</v>
      </c>
      <c r="K20" s="29"/>
      <c r="L20" s="37"/>
      <c r="M20" s="37"/>
      <c r="N20" s="37"/>
    </row>
    <row r="21" spans="1:19" ht="15.75" x14ac:dyDescent="0.25">
      <c r="A21" s="54"/>
      <c r="B21" s="42"/>
      <c r="C21" s="27"/>
      <c r="D21" s="28"/>
      <c r="E21" s="27"/>
      <c r="F21" s="51"/>
      <c r="G21" s="52"/>
      <c r="H21" s="52"/>
      <c r="I21" s="55"/>
      <c r="J21" s="29" t="s">
        <v>13</v>
      </c>
      <c r="K21" s="29"/>
      <c r="L21" s="37"/>
      <c r="M21" s="37"/>
      <c r="N21" s="37"/>
    </row>
    <row r="22" spans="1:19" ht="15.75" x14ac:dyDescent="0.25">
      <c r="A22" s="54"/>
      <c r="B22" s="26"/>
      <c r="C22" s="27"/>
      <c r="D22" s="28"/>
      <c r="E22" s="27"/>
      <c r="F22" s="51"/>
      <c r="G22" s="52"/>
      <c r="H22" s="52"/>
      <c r="I22" s="55"/>
      <c r="J22" s="29" t="s">
        <v>13</v>
      </c>
      <c r="K22" s="29"/>
      <c r="L22" s="37"/>
      <c r="M22" s="37"/>
      <c r="N22" s="37"/>
    </row>
    <row r="23" spans="1:19" ht="15.75" x14ac:dyDescent="0.25">
      <c r="A23" s="54"/>
      <c r="B23" s="42"/>
      <c r="C23" s="27"/>
      <c r="D23" s="28"/>
      <c r="E23" s="27"/>
      <c r="F23" s="51"/>
      <c r="G23" s="52"/>
      <c r="H23" s="52"/>
      <c r="I23" s="55"/>
      <c r="J23" s="29" t="s">
        <v>13</v>
      </c>
      <c r="K23" s="29"/>
      <c r="L23" s="37"/>
      <c r="M23" s="37"/>
      <c r="N23" s="37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54"/>
      <c r="B24" s="42"/>
      <c r="C24" s="27"/>
      <c r="D24" s="28"/>
      <c r="E24" s="27"/>
      <c r="F24" s="51"/>
      <c r="G24" s="52"/>
      <c r="H24" s="52"/>
      <c r="I24" s="55"/>
      <c r="J24" s="29" t="s">
        <v>59</v>
      </c>
      <c r="K24" s="29"/>
      <c r="L24" s="37"/>
      <c r="M24" s="37"/>
      <c r="N24" s="37"/>
    </row>
    <row r="25" spans="1:19" ht="15.75" x14ac:dyDescent="0.25">
      <c r="A25" s="54"/>
      <c r="B25" s="42"/>
      <c r="C25" s="27"/>
      <c r="D25" s="28"/>
      <c r="E25" s="27"/>
      <c r="F25" s="51"/>
      <c r="G25" s="52"/>
      <c r="H25" s="52"/>
      <c r="I25" s="55"/>
      <c r="J25" s="29" t="s">
        <v>59</v>
      </c>
      <c r="K25" s="29"/>
      <c r="L25" s="37"/>
      <c r="M25" s="37"/>
      <c r="N25" s="37"/>
    </row>
    <row r="26" spans="1:19" ht="15.75" x14ac:dyDescent="0.25">
      <c r="A26" s="54"/>
      <c r="B26" s="26"/>
      <c r="C26" s="27"/>
      <c r="D26" s="28"/>
      <c r="E26" s="27"/>
      <c r="F26" s="51"/>
      <c r="G26" s="52"/>
      <c r="H26" s="52"/>
      <c r="I26" s="55"/>
      <c r="J26" s="29" t="s">
        <v>59</v>
      </c>
      <c r="K26" s="29"/>
      <c r="L26" s="37"/>
      <c r="M26" s="37"/>
      <c r="N26" s="37"/>
    </row>
    <row r="27" spans="1:19" ht="15.75" x14ac:dyDescent="0.25">
      <c r="A27" s="54"/>
      <c r="B27" s="26"/>
      <c r="C27" s="27"/>
      <c r="D27" s="28" t="str">
        <f t="shared" si="0"/>
        <v/>
      </c>
      <c r="E27" s="27"/>
      <c r="F27" s="51"/>
      <c r="G27" s="52"/>
      <c r="H27" s="52"/>
      <c r="I27" s="55"/>
      <c r="J27" s="29" t="s">
        <v>59</v>
      </c>
      <c r="K27" s="29"/>
      <c r="L27" s="37"/>
      <c r="M27" s="37"/>
      <c r="N27" s="37"/>
    </row>
    <row r="28" spans="1:19" ht="15.75" x14ac:dyDescent="0.25">
      <c r="A28" s="25"/>
      <c r="B28" s="26"/>
      <c r="C28" s="27"/>
      <c r="D28" s="28" t="str">
        <f t="shared" si="0"/>
        <v/>
      </c>
      <c r="E28" s="27"/>
      <c r="F28" s="51"/>
      <c r="G28" s="52" t="s">
        <v>29</v>
      </c>
      <c r="H28" s="52" t="s">
        <v>29</v>
      </c>
      <c r="I28" s="52" t="s">
        <v>29</v>
      </c>
      <c r="J28" s="29"/>
      <c r="K28" s="29"/>
      <c r="L28" s="37"/>
      <c r="M28" s="37"/>
      <c r="N28" s="37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3.5" thickBot="1" x14ac:dyDescent="0.25">
      <c r="A29" s="132" t="s">
        <v>9</v>
      </c>
      <c r="B29" s="133"/>
      <c r="C29" s="31">
        <f>SUM(C12:C28)</f>
        <v>77.989999999999995</v>
      </c>
      <c r="D29" s="31">
        <f>SUM(D12:D28)</f>
        <v>13</v>
      </c>
      <c r="E29" s="31"/>
      <c r="F29" s="73">
        <f t="shared" ref="F29" si="4">C29-D29</f>
        <v>64.989999999999995</v>
      </c>
      <c r="G29" s="53"/>
      <c r="H29" s="53"/>
      <c r="I29" s="53"/>
      <c r="J29" s="32"/>
      <c r="K29" s="32"/>
      <c r="L29" s="38"/>
      <c r="M29" s="49"/>
      <c r="N29" s="39"/>
    </row>
    <row r="31" spans="1:19" x14ac:dyDescent="0.2">
      <c r="B31" s="130" t="s">
        <v>21</v>
      </c>
      <c r="C31" s="131"/>
    </row>
    <row r="32" spans="1:19" x14ac:dyDescent="0.2">
      <c r="B32" s="33" t="s">
        <v>14</v>
      </c>
      <c r="C32" s="34" t="s">
        <v>20</v>
      </c>
    </row>
    <row r="33" spans="2:11" x14ac:dyDescent="0.2">
      <c r="B33" s="33" t="s">
        <v>11</v>
      </c>
      <c r="C33" s="34" t="s">
        <v>19</v>
      </c>
      <c r="I33" s="74"/>
      <c r="K33" s="75"/>
    </row>
    <row r="34" spans="2:11" x14ac:dyDescent="0.2">
      <c r="B34" s="33" t="s">
        <v>13</v>
      </c>
      <c r="C34" s="34" t="s">
        <v>18</v>
      </c>
      <c r="I34" s="74"/>
      <c r="K34" s="75"/>
    </row>
    <row r="35" spans="2:11" x14ac:dyDescent="0.2">
      <c r="B35" s="35" t="s">
        <v>12</v>
      </c>
      <c r="C35" s="36" t="s">
        <v>17</v>
      </c>
      <c r="I35" s="74"/>
      <c r="K35" s="75"/>
    </row>
    <row r="36" spans="2:11" x14ac:dyDescent="0.2">
      <c r="I36" s="74"/>
      <c r="K36" s="75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277" priority="102" stopIfTrue="1">
      <formula>SUM($P12:$T12)&gt;0</formula>
    </cfRule>
  </conditionalFormatting>
  <conditionalFormatting sqref="C5 B1:E1 B3:E3 C12 C14 C28 C17 C20 C22:C25">
    <cfRule type="expression" dxfId="276" priority="103" stopIfTrue="1">
      <formula>ISBLANK(B1)</formula>
    </cfRule>
  </conditionalFormatting>
  <conditionalFormatting sqref="L28:N28 N27">
    <cfRule type="expression" dxfId="275" priority="104" stopIfTrue="1">
      <formula>AND(NOT(ISBLANK($C27)),ISBLANK(L27))</formula>
    </cfRule>
  </conditionalFormatting>
  <conditionalFormatting sqref="B12 B28 B17 B21:B25">
    <cfRule type="expression" dxfId="274" priority="105" stopIfTrue="1">
      <formula>AND(NOT(ISBLANK(C12)),ISBLANK(B12))</formula>
    </cfRule>
  </conditionalFormatting>
  <conditionalFormatting sqref="A12 A14 A28 A17 A23">
    <cfRule type="expression" dxfId="273" priority="106" stopIfTrue="1">
      <formula>AND(NOT(ISBLANK(C12)),ISBLANK(A12))</formula>
    </cfRule>
  </conditionalFormatting>
  <conditionalFormatting sqref="E14:E25 E28">
    <cfRule type="expression" dxfId="272" priority="107" stopIfTrue="1">
      <formula>AND(NOT(ISBLANK(C14)),ISBLANK(E14),B14="S")</formula>
    </cfRule>
  </conditionalFormatting>
  <conditionalFormatting sqref="C13">
    <cfRule type="expression" dxfId="271" priority="97" stopIfTrue="1">
      <formula>ISBLANK(C13)</formula>
    </cfRule>
  </conditionalFormatting>
  <conditionalFormatting sqref="M20">
    <cfRule type="expression" dxfId="270" priority="42" stopIfTrue="1">
      <formula>AND(NOT(ISBLANK($C20)),ISBLANK(M20))</formula>
    </cfRule>
  </conditionalFormatting>
  <conditionalFormatting sqref="B13">
    <cfRule type="expression" dxfId="269" priority="98" stopIfTrue="1">
      <formula>AND(NOT(ISBLANK(C13)),ISBLANK(B13))</formula>
    </cfRule>
  </conditionalFormatting>
  <conditionalFormatting sqref="A13">
    <cfRule type="expression" dxfId="268" priority="99" stopIfTrue="1">
      <formula>AND(NOT(ISBLANK(C13)),ISBLANK(A13))</formula>
    </cfRule>
  </conditionalFormatting>
  <conditionalFormatting sqref="E12:E13">
    <cfRule type="expression" dxfId="267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266" priority="96" stopIfTrue="1">
      <formula>SUM($P13:$T13)&gt;0</formula>
    </cfRule>
  </conditionalFormatting>
  <conditionalFormatting sqref="C26">
    <cfRule type="expression" dxfId="265" priority="91" stopIfTrue="1">
      <formula>ISBLANK(C26)</formula>
    </cfRule>
  </conditionalFormatting>
  <conditionalFormatting sqref="B26">
    <cfRule type="expression" dxfId="264" priority="92" stopIfTrue="1">
      <formula>AND(NOT(ISBLANK(C26)),ISBLANK(B26))</formula>
    </cfRule>
  </conditionalFormatting>
  <conditionalFormatting sqref="A27">
    <cfRule type="expression" dxfId="263" priority="93" stopIfTrue="1">
      <formula>AND(NOT(ISBLANK(C27)),ISBLANK(A27))</formula>
    </cfRule>
  </conditionalFormatting>
  <conditionalFormatting sqref="E26">
    <cfRule type="expression" dxfId="262" priority="94" stopIfTrue="1">
      <formula>AND(NOT(ISBLANK(C26)),ISBLANK(E26),B26="S")</formula>
    </cfRule>
  </conditionalFormatting>
  <conditionalFormatting sqref="C27">
    <cfRule type="expression" dxfId="261" priority="88" stopIfTrue="1">
      <formula>ISBLANK(C27)</formula>
    </cfRule>
  </conditionalFormatting>
  <conditionalFormatting sqref="B27">
    <cfRule type="expression" dxfId="260" priority="89" stopIfTrue="1">
      <formula>AND(NOT(ISBLANK(C27)),ISBLANK(B27))</formula>
    </cfRule>
  </conditionalFormatting>
  <conditionalFormatting sqref="E27">
    <cfRule type="expression" dxfId="259" priority="90" stopIfTrue="1">
      <formula>AND(NOT(ISBLANK(C27)),ISBLANK(E27),B27="S")</formula>
    </cfRule>
  </conditionalFormatting>
  <conditionalFormatting sqref="M27">
    <cfRule type="expression" dxfId="258" priority="87" stopIfTrue="1">
      <formula>AND(NOT(ISBLANK($C27)),ISBLANK(M27))</formula>
    </cfRule>
  </conditionalFormatting>
  <conditionalFormatting sqref="L27">
    <cfRule type="expression" dxfId="257" priority="86" stopIfTrue="1">
      <formula>AND(NOT(ISBLANK($C27)),ISBLANK(L27))</formula>
    </cfRule>
  </conditionalFormatting>
  <conditionalFormatting sqref="N24">
    <cfRule type="expression" dxfId="256" priority="15" stopIfTrue="1">
      <formula>AND(NOT(ISBLANK($C24)),ISBLANK(N24))</formula>
    </cfRule>
  </conditionalFormatting>
  <conditionalFormatting sqref="N18">
    <cfRule type="expression" dxfId="255" priority="54" stopIfTrue="1">
      <formula>AND(NOT(ISBLANK($C18)),ISBLANK(N18))</formula>
    </cfRule>
  </conditionalFormatting>
  <conditionalFormatting sqref="M17">
    <cfRule type="expression" dxfId="254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253" priority="84" stopIfTrue="1">
      <formula>SUM($P12:$T12)&gt;0</formula>
    </cfRule>
  </conditionalFormatting>
  <conditionalFormatting sqref="N12">
    <cfRule type="expression" dxfId="252" priority="85" stopIfTrue="1">
      <formula>AND(NOT(ISBLANK($C12)),ISBLANK(N12))</formula>
    </cfRule>
  </conditionalFormatting>
  <conditionalFormatting sqref="M12">
    <cfRule type="expression" dxfId="251" priority="82" stopIfTrue="1">
      <formula>AND(NOT(ISBLANK($C12)),ISBLANK(M12))</formula>
    </cfRule>
  </conditionalFormatting>
  <conditionalFormatting sqref="L12">
    <cfRule type="expression" dxfId="250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249" priority="79" stopIfTrue="1">
      <formula>SUM($P13:$T13)&gt;0</formula>
    </cfRule>
  </conditionalFormatting>
  <conditionalFormatting sqref="N13">
    <cfRule type="expression" dxfId="248" priority="80" stopIfTrue="1">
      <formula>AND(NOT(ISBLANK($C13)),ISBLANK(N13))</formula>
    </cfRule>
  </conditionalFormatting>
  <conditionalFormatting sqref="M13">
    <cfRule type="expression" dxfId="247" priority="77" stopIfTrue="1">
      <formula>AND(NOT(ISBLANK($C13)),ISBLANK(M13))</formula>
    </cfRule>
  </conditionalFormatting>
  <conditionalFormatting sqref="L13">
    <cfRule type="expression" dxfId="246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245" priority="74" stopIfTrue="1">
      <formula>SUM($P14:$T14)&gt;0</formula>
    </cfRule>
  </conditionalFormatting>
  <conditionalFormatting sqref="N14">
    <cfRule type="expression" dxfId="244" priority="75" stopIfTrue="1">
      <formula>AND(NOT(ISBLANK($C14)),ISBLANK(N14))</formula>
    </cfRule>
  </conditionalFormatting>
  <conditionalFormatting sqref="M14">
    <cfRule type="expression" dxfId="243" priority="72" stopIfTrue="1">
      <formula>AND(NOT(ISBLANK($C14)),ISBLANK(M14))</formula>
    </cfRule>
  </conditionalFormatting>
  <conditionalFormatting sqref="L14">
    <cfRule type="expression" dxfId="242" priority="71" stopIfTrue="1">
      <formula>AND(NOT(ISBLANK($C14)),ISBLANK(L14))</formula>
    </cfRule>
  </conditionalFormatting>
  <conditionalFormatting sqref="A15:A16">
    <cfRule type="expression" dxfId="241" priority="70" stopIfTrue="1">
      <formula>AND(NOT(ISBLANK(C15)),ISBLANK(A15))</formula>
    </cfRule>
  </conditionalFormatting>
  <conditionalFormatting sqref="C15:C16">
    <cfRule type="expression" dxfId="240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239" priority="68" stopIfTrue="1">
      <formula>SUM($P15:$T15)&gt;0</formula>
    </cfRule>
  </conditionalFormatting>
  <conditionalFormatting sqref="M15:M16">
    <cfRule type="expression" dxfId="238" priority="66" stopIfTrue="1">
      <formula>AND(NOT(ISBLANK($C15)),ISBLANK(M15))</formula>
    </cfRule>
  </conditionalFormatting>
  <conditionalFormatting sqref="L15:L16">
    <cfRule type="expression" dxfId="237" priority="65" stopIfTrue="1">
      <formula>AND(NOT(ISBLANK($C15)),ISBLANK(L15))</formula>
    </cfRule>
  </conditionalFormatting>
  <conditionalFormatting sqref="N15">
    <cfRule type="expression" dxfId="236" priority="64" stopIfTrue="1">
      <formula>AND(NOT(ISBLANK($C15)),ISBLANK(N15))</formula>
    </cfRule>
  </conditionalFormatting>
  <conditionalFormatting sqref="N16">
    <cfRule type="expression" dxfId="235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234" priority="62" stopIfTrue="1">
      <formula>SUM($P17:$T17)&gt;0</formula>
    </cfRule>
  </conditionalFormatting>
  <conditionalFormatting sqref="L17">
    <cfRule type="expression" dxfId="233" priority="59" stopIfTrue="1">
      <formula>AND(NOT(ISBLANK($C17)),ISBLANK(L17))</formula>
    </cfRule>
  </conditionalFormatting>
  <conditionalFormatting sqref="N17">
    <cfRule type="expression" dxfId="232" priority="58" stopIfTrue="1">
      <formula>AND(NOT(ISBLANK($C17)),ISBLANK(N17))</formula>
    </cfRule>
  </conditionalFormatting>
  <conditionalFormatting sqref="C18:C19">
    <cfRule type="expression" dxfId="231" priority="55" stopIfTrue="1">
      <formula>ISBLANK(C18)</formula>
    </cfRule>
  </conditionalFormatting>
  <conditionalFormatting sqref="B19">
    <cfRule type="expression" dxfId="230" priority="56" stopIfTrue="1">
      <formula>AND(NOT(ISBLANK(C19)),ISBLANK(B19))</formula>
    </cfRule>
  </conditionalFormatting>
  <conditionalFormatting sqref="A18:A19">
    <cfRule type="expression" dxfId="229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228" priority="53" stopIfTrue="1">
      <formula>SUM($P18:$T18)&gt;0</formula>
    </cfRule>
  </conditionalFormatting>
  <conditionalFormatting sqref="M18">
    <cfRule type="expression" dxfId="227" priority="51" stopIfTrue="1">
      <formula>AND(NOT(ISBLANK($C18)),ISBLANK(M18))</formula>
    </cfRule>
  </conditionalFormatting>
  <conditionalFormatting sqref="L18:L19">
    <cfRule type="expression" dxfId="226" priority="50" stopIfTrue="1">
      <formula>AND(NOT(ISBLANK($C18)),ISBLANK(L18))</formula>
    </cfRule>
  </conditionalFormatting>
  <conditionalFormatting sqref="N19">
    <cfRule type="expression" dxfId="225" priority="49" stopIfTrue="1">
      <formula>AND(NOT(ISBLANK($C19)),ISBLANK(N19))</formula>
    </cfRule>
  </conditionalFormatting>
  <conditionalFormatting sqref="M19">
    <cfRule type="expression" dxfId="224" priority="48" stopIfTrue="1">
      <formula>AND(NOT(ISBLANK($C19)),ISBLANK(M19))</formula>
    </cfRule>
  </conditionalFormatting>
  <conditionalFormatting sqref="A20">
    <cfRule type="expression" dxfId="223" priority="47" stopIfTrue="1">
      <formula>AND(NOT(ISBLANK(C20)),ISBLANK(A20))</formula>
    </cfRule>
  </conditionalFormatting>
  <conditionalFormatting sqref="B20">
    <cfRule type="expression" dxfId="222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221" priority="44" stopIfTrue="1">
      <formula>SUM($P20:$T20)&gt;0</formula>
    </cfRule>
  </conditionalFormatting>
  <conditionalFormatting sqref="N20">
    <cfRule type="expression" dxfId="220" priority="45" stopIfTrue="1">
      <formula>AND(NOT(ISBLANK($C20)),ISBLANK(N20))</formula>
    </cfRule>
  </conditionalFormatting>
  <conditionalFormatting sqref="L20">
    <cfRule type="expression" dxfId="219" priority="41" stopIfTrue="1">
      <formula>AND(NOT(ISBLANK($C20)),ISBLANK(L20))</formula>
    </cfRule>
  </conditionalFormatting>
  <conditionalFormatting sqref="A21">
    <cfRule type="expression" dxfId="218" priority="40" stopIfTrue="1">
      <formula>AND(NOT(ISBLANK(C21)),ISBLANK(A21))</formula>
    </cfRule>
  </conditionalFormatting>
  <conditionalFormatting sqref="C21">
    <cfRule type="expression" dxfId="217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216" priority="38" stopIfTrue="1">
      <formula>SUM($P21:$T21)&gt;0</formula>
    </cfRule>
  </conditionalFormatting>
  <conditionalFormatting sqref="N21">
    <cfRule type="expression" dxfId="215" priority="36" stopIfTrue="1">
      <formula>AND(NOT(ISBLANK($C21)),ISBLANK(N21))</formula>
    </cfRule>
  </conditionalFormatting>
  <conditionalFormatting sqref="L21">
    <cfRule type="expression" dxfId="214" priority="35" stopIfTrue="1">
      <formula>AND(NOT(ISBLANK($C21)),ISBLANK(L21))</formula>
    </cfRule>
  </conditionalFormatting>
  <conditionalFormatting sqref="M21">
    <cfRule type="expression" dxfId="213" priority="34" stopIfTrue="1">
      <formula>AND(NOT(ISBLANK($C21)),ISBLANK(M21))</formula>
    </cfRule>
  </conditionalFormatting>
  <conditionalFormatting sqref="A22">
    <cfRule type="expression" dxfId="212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211" priority="31" stopIfTrue="1">
      <formula>SUM($P22:$T22)&gt;0</formula>
    </cfRule>
  </conditionalFormatting>
  <conditionalFormatting sqref="N22">
    <cfRule type="expression" dxfId="210" priority="32" stopIfTrue="1">
      <formula>AND(NOT(ISBLANK($C22)),ISBLANK(N22))</formula>
    </cfRule>
  </conditionalFormatting>
  <conditionalFormatting sqref="L22">
    <cfRule type="expression" dxfId="209" priority="29" stopIfTrue="1">
      <formula>AND(NOT(ISBLANK($C22)),ISBLANK(L22))</formula>
    </cfRule>
  </conditionalFormatting>
  <conditionalFormatting sqref="M22">
    <cfRule type="expression" dxfId="208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207" priority="26" stopIfTrue="1">
      <formula>SUM($P23:$T23)&gt;0</formula>
    </cfRule>
  </conditionalFormatting>
  <conditionalFormatting sqref="N23">
    <cfRule type="expression" dxfId="206" priority="27" stopIfTrue="1">
      <formula>AND(NOT(ISBLANK($C23)),ISBLANK(N23))</formula>
    </cfRule>
  </conditionalFormatting>
  <conditionalFormatting sqref="M23">
    <cfRule type="expression" dxfId="205" priority="24" stopIfTrue="1">
      <formula>AND(NOT(ISBLANK($C23)),ISBLANK(M23))</formula>
    </cfRule>
  </conditionalFormatting>
  <conditionalFormatting sqref="L23">
    <cfRule type="expression" dxfId="204" priority="23" stopIfTrue="1">
      <formula>AND(NOT(ISBLANK($C23)),ISBLANK(L23))</formula>
    </cfRule>
  </conditionalFormatting>
  <conditionalFormatting sqref="A24">
    <cfRule type="expression" dxfId="203" priority="22" stopIfTrue="1">
      <formula>AND(NOT(ISBLANK(C24)),ISBLANK(A24))</formula>
    </cfRule>
  </conditionalFormatting>
  <conditionalFormatting sqref="L26">
    <cfRule type="expression" dxfId="202" priority="5" stopIfTrue="1">
      <formula>AND(NOT(ISBLANK($C26)),ISBLANK(L26))</formula>
    </cfRule>
  </conditionalFormatting>
  <conditionalFormatting sqref="A25">
    <cfRule type="expression" dxfId="201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200" priority="19" stopIfTrue="1">
      <formula>SUM($P25:$T25)&gt;0</formula>
    </cfRule>
  </conditionalFormatting>
  <conditionalFormatting sqref="N25">
    <cfRule type="expression" dxfId="199" priority="20" stopIfTrue="1">
      <formula>AND(NOT(ISBLANK($C25)),ISBLANK(N25))</formula>
    </cfRule>
  </conditionalFormatting>
  <conditionalFormatting sqref="L25">
    <cfRule type="expression" dxfId="198" priority="17" stopIfTrue="1">
      <formula>AND(NOT(ISBLANK($C25)),ISBLANK(L25))</formula>
    </cfRule>
  </conditionalFormatting>
  <conditionalFormatting sqref="M25">
    <cfRule type="expression" dxfId="197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196" priority="14" stopIfTrue="1">
      <formula>SUM($P24:$T24)&gt;0</formula>
    </cfRule>
  </conditionalFormatting>
  <conditionalFormatting sqref="M24">
    <cfRule type="expression" dxfId="195" priority="12" stopIfTrue="1">
      <formula>AND(NOT(ISBLANK($C24)),ISBLANK(M24))</formula>
    </cfRule>
  </conditionalFormatting>
  <conditionalFormatting sqref="L24">
    <cfRule type="expression" dxfId="194" priority="11" stopIfTrue="1">
      <formula>AND(NOT(ISBLANK($C24)),ISBLANK(L24))</formula>
    </cfRule>
  </conditionalFormatting>
  <conditionalFormatting sqref="A26">
    <cfRule type="expression" dxfId="193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192" priority="8" stopIfTrue="1">
      <formula>SUM($P26:$T26)&gt;0</formula>
    </cfRule>
  </conditionalFormatting>
  <conditionalFormatting sqref="N26">
    <cfRule type="expression" dxfId="191" priority="9" stopIfTrue="1">
      <formula>AND(NOT(ISBLANK($C26)),ISBLANK(N26))</formula>
    </cfRule>
  </conditionalFormatting>
  <conditionalFormatting sqref="M26">
    <cfRule type="expression" dxfId="190" priority="6" stopIfTrue="1">
      <formula>AND(NOT(ISBLANK($C26)),ISBLANK(M26))</formula>
    </cfRule>
  </conditionalFormatting>
  <conditionalFormatting sqref="B15">
    <cfRule type="expression" dxfId="189" priority="4" stopIfTrue="1">
      <formula>AND(NOT(ISBLANK(C15)),ISBLANK(B15))</formula>
    </cfRule>
  </conditionalFormatting>
  <conditionalFormatting sqref="B14">
    <cfRule type="expression" dxfId="188" priority="3" stopIfTrue="1">
      <formula>AND(NOT(ISBLANK(C14)),ISBLANK(B14))</formula>
    </cfRule>
  </conditionalFormatting>
  <conditionalFormatting sqref="B16">
    <cfRule type="expression" dxfId="187" priority="2" stopIfTrue="1">
      <formula>AND(NOT(ISBLANK(C16)),ISBLANK(B16))</formula>
    </cfRule>
  </conditionalFormatting>
  <conditionalFormatting sqref="B18">
    <cfRule type="expression" dxfId="186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F20" sqref="F20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24</v>
      </c>
      <c r="B1" s="127" t="s">
        <v>48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27" t="s">
        <v>124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25</v>
      </c>
      <c r="C5" s="40">
        <v>43841</v>
      </c>
      <c r="D5" s="12" t="s">
        <v>26</v>
      </c>
      <c r="E5" s="71">
        <v>43871</v>
      </c>
      <c r="F5" s="72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6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56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57" t="s">
        <v>31</v>
      </c>
      <c r="H10" s="57" t="s">
        <v>32</v>
      </c>
      <c r="I10" s="57" t="s">
        <v>30</v>
      </c>
      <c r="J10" s="57"/>
      <c r="K10" s="47" t="s">
        <v>38</v>
      </c>
      <c r="L10" s="23"/>
      <c r="M10" s="35"/>
      <c r="N10" s="24"/>
    </row>
    <row r="11" spans="1:26" ht="0.75" customHeight="1" x14ac:dyDescent="0.2">
      <c r="A11" s="20"/>
      <c r="B11" s="21"/>
      <c r="C11" s="21"/>
      <c r="D11" s="21"/>
      <c r="E11" s="21"/>
      <c r="F11" s="21"/>
      <c r="G11" s="57"/>
      <c r="H11" s="57"/>
      <c r="I11" s="57"/>
      <c r="J11" s="57"/>
      <c r="K11" s="57"/>
      <c r="L11" s="23"/>
      <c r="M11" s="35"/>
      <c r="N11" s="35"/>
    </row>
    <row r="12" spans="1:26" ht="15.75" x14ac:dyDescent="0.25">
      <c r="A12" s="54">
        <v>43845</v>
      </c>
      <c r="B12" s="26" t="s">
        <v>12</v>
      </c>
      <c r="C12" s="27">
        <v>7.8</v>
      </c>
      <c r="D12" s="28">
        <v>0</v>
      </c>
      <c r="E12" s="27"/>
      <c r="F12" s="51">
        <v>7.8</v>
      </c>
      <c r="G12" s="52">
        <v>522</v>
      </c>
      <c r="H12" s="52">
        <v>3022</v>
      </c>
      <c r="I12" s="55" t="s">
        <v>58</v>
      </c>
      <c r="J12" s="29" t="s">
        <v>59</v>
      </c>
      <c r="K12" s="29" t="s">
        <v>60</v>
      </c>
      <c r="L12" s="37" t="s">
        <v>61</v>
      </c>
      <c r="M12" s="37" t="s">
        <v>62</v>
      </c>
      <c r="N12" s="37" t="s">
        <v>63</v>
      </c>
      <c r="P12" s="5" t="b">
        <f t="shared" ref="P12:P28" si="0">OR(G12&lt;100,LEN(G12)=2)</f>
        <v>0</v>
      </c>
      <c r="Q12" s="5" t="b">
        <f t="shared" ref="Q12:Q28" si="1">OR(H12&lt;1000,LEN(H12)=3)</f>
        <v>0</v>
      </c>
      <c r="R12" s="5" t="b">
        <f t="shared" ref="R12:R28" si="2">IF(I12&lt;1000,TRUE)</f>
        <v>0</v>
      </c>
      <c r="S12" s="5" t="e">
        <f>OR(#REF!&lt;100000,LEN(#REF!)=5)</f>
        <v>#REF!</v>
      </c>
    </row>
    <row r="13" spans="1:26" ht="15.75" x14ac:dyDescent="0.25">
      <c r="A13" s="54"/>
      <c r="B13" s="26"/>
      <c r="C13" s="27"/>
      <c r="D13" s="28"/>
      <c r="E13" s="27"/>
      <c r="F13" s="51"/>
      <c r="G13" s="52"/>
      <c r="H13" s="52"/>
      <c r="I13" s="55"/>
      <c r="J13" s="29" t="s">
        <v>13</v>
      </c>
      <c r="K13" s="29"/>
      <c r="L13" s="37"/>
      <c r="M13" s="37"/>
      <c r="N13" s="37"/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4"/>
      <c r="B14" s="26"/>
      <c r="C14" s="27"/>
      <c r="D14" s="28"/>
      <c r="E14" s="27"/>
      <c r="F14" s="51"/>
      <c r="G14" s="52"/>
      <c r="H14" s="52"/>
      <c r="I14" s="55"/>
      <c r="J14" s="29" t="s">
        <v>13</v>
      </c>
      <c r="K14" s="29"/>
      <c r="L14" s="37"/>
      <c r="M14" s="37"/>
      <c r="N14" s="37"/>
    </row>
    <row r="15" spans="1:26" ht="15.75" x14ac:dyDescent="0.25">
      <c r="A15" s="54"/>
      <c r="B15" s="26"/>
      <c r="C15" s="27"/>
      <c r="D15" s="28"/>
      <c r="E15" s="27"/>
      <c r="F15" s="51"/>
      <c r="G15" s="52"/>
      <c r="H15" s="52"/>
      <c r="I15" s="55"/>
      <c r="J15" s="29" t="s">
        <v>59</v>
      </c>
      <c r="K15" s="29"/>
      <c r="L15" s="37"/>
      <c r="M15" s="37"/>
      <c r="N15" s="37"/>
    </row>
    <row r="16" spans="1:26" ht="15.75" x14ac:dyDescent="0.25">
      <c r="A16" s="54"/>
      <c r="B16" s="26"/>
      <c r="C16" s="27"/>
      <c r="D16" s="28"/>
      <c r="E16" s="27"/>
      <c r="F16" s="51"/>
      <c r="G16" s="52"/>
      <c r="H16" s="52"/>
      <c r="I16" s="55"/>
      <c r="J16" s="29" t="s">
        <v>59</v>
      </c>
      <c r="K16" s="29"/>
      <c r="L16" s="37"/>
      <c r="M16" s="37"/>
      <c r="N16" s="37"/>
    </row>
    <row r="17" spans="1:19" ht="15.75" x14ac:dyDescent="0.25">
      <c r="A17" s="54"/>
      <c r="B17" s="26"/>
      <c r="C17" s="27"/>
      <c r="D17" s="28"/>
      <c r="E17" s="27"/>
      <c r="F17" s="51"/>
      <c r="G17" s="52"/>
      <c r="H17" s="52"/>
      <c r="I17" s="55"/>
      <c r="J17" s="29" t="s">
        <v>59</v>
      </c>
      <c r="K17" s="29"/>
      <c r="L17" s="37"/>
      <c r="M17" s="37"/>
      <c r="N17" s="37"/>
    </row>
    <row r="18" spans="1:19" ht="15.75" x14ac:dyDescent="0.25">
      <c r="A18" s="54"/>
      <c r="B18" s="26"/>
      <c r="C18" s="27"/>
      <c r="D18" s="28"/>
      <c r="E18" s="27"/>
      <c r="F18" s="51"/>
      <c r="G18" s="52"/>
      <c r="H18" s="52"/>
      <c r="I18" s="55"/>
      <c r="J18" s="29" t="s">
        <v>13</v>
      </c>
      <c r="K18" s="29"/>
      <c r="L18" s="37"/>
      <c r="M18" s="37"/>
      <c r="N18" s="37"/>
    </row>
    <row r="19" spans="1:19" ht="15.75" x14ac:dyDescent="0.25">
      <c r="A19" s="54"/>
      <c r="B19" s="26"/>
      <c r="C19" s="27"/>
      <c r="D19" s="28"/>
      <c r="E19" s="27"/>
      <c r="F19" s="51"/>
      <c r="G19" s="52"/>
      <c r="H19" s="52"/>
      <c r="I19" s="55"/>
      <c r="J19" s="29" t="s">
        <v>13</v>
      </c>
      <c r="K19" s="29"/>
      <c r="L19" s="37"/>
      <c r="M19" s="37"/>
      <c r="N19" s="37"/>
    </row>
    <row r="20" spans="1:19" ht="15.75" x14ac:dyDescent="0.25">
      <c r="A20" s="54"/>
      <c r="B20" s="42"/>
      <c r="C20" s="27"/>
      <c r="D20" s="28"/>
      <c r="E20" s="27"/>
      <c r="F20" s="51"/>
      <c r="G20" s="52"/>
      <c r="H20" s="52"/>
      <c r="I20" s="55"/>
      <c r="J20" s="29" t="s">
        <v>13</v>
      </c>
      <c r="K20" s="29"/>
      <c r="L20" s="37"/>
      <c r="M20" s="37"/>
      <c r="N20" s="37"/>
    </row>
    <row r="21" spans="1:19" ht="15.75" x14ac:dyDescent="0.25">
      <c r="A21" s="54"/>
      <c r="B21" s="42"/>
      <c r="C21" s="27"/>
      <c r="D21" s="28"/>
      <c r="E21" s="27"/>
      <c r="F21" s="51"/>
      <c r="G21" s="52"/>
      <c r="H21" s="52"/>
      <c r="I21" s="55"/>
      <c r="J21" s="29" t="s">
        <v>13</v>
      </c>
      <c r="K21" s="29"/>
      <c r="L21" s="37"/>
      <c r="M21" s="37"/>
      <c r="N21" s="37"/>
    </row>
    <row r="22" spans="1:19" ht="15.75" x14ac:dyDescent="0.25">
      <c r="A22" s="54"/>
      <c r="B22" s="26"/>
      <c r="C22" s="27"/>
      <c r="D22" s="28"/>
      <c r="E22" s="27"/>
      <c r="F22" s="51"/>
      <c r="G22" s="52"/>
      <c r="H22" s="52"/>
      <c r="I22" s="55"/>
      <c r="J22" s="29" t="s">
        <v>13</v>
      </c>
      <c r="K22" s="29"/>
      <c r="L22" s="37"/>
      <c r="M22" s="37"/>
      <c r="N22" s="37"/>
    </row>
    <row r="23" spans="1:19" ht="15.75" x14ac:dyDescent="0.25">
      <c r="A23" s="54"/>
      <c r="B23" s="42"/>
      <c r="C23" s="27"/>
      <c r="D23" s="28"/>
      <c r="E23" s="27"/>
      <c r="F23" s="51"/>
      <c r="G23" s="52"/>
      <c r="H23" s="52"/>
      <c r="I23" s="55"/>
      <c r="J23" s="29" t="s">
        <v>13</v>
      </c>
      <c r="K23" s="29"/>
      <c r="L23" s="37"/>
      <c r="M23" s="37"/>
      <c r="N23" s="37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54"/>
      <c r="B24" s="42"/>
      <c r="C24" s="27"/>
      <c r="D24" s="28"/>
      <c r="E24" s="27"/>
      <c r="F24" s="51"/>
      <c r="G24" s="52"/>
      <c r="H24" s="52"/>
      <c r="I24" s="55"/>
      <c r="J24" s="29" t="s">
        <v>59</v>
      </c>
      <c r="K24" s="29"/>
      <c r="L24" s="37"/>
      <c r="M24" s="37"/>
      <c r="N24" s="37"/>
    </row>
    <row r="25" spans="1:19" ht="15.75" x14ac:dyDescent="0.25">
      <c r="A25" s="54"/>
      <c r="B25" s="42"/>
      <c r="C25" s="27"/>
      <c r="D25" s="28"/>
      <c r="E25" s="27"/>
      <c r="F25" s="51"/>
      <c r="G25" s="52"/>
      <c r="H25" s="52"/>
      <c r="I25" s="55"/>
      <c r="J25" s="29" t="s">
        <v>59</v>
      </c>
      <c r="K25" s="29"/>
      <c r="L25" s="37"/>
      <c r="M25" s="37"/>
      <c r="N25" s="37"/>
    </row>
    <row r="26" spans="1:19" ht="15.75" x14ac:dyDescent="0.25">
      <c r="A26" s="54"/>
      <c r="B26" s="26"/>
      <c r="C26" s="27"/>
      <c r="D26" s="28" t="str">
        <f t="shared" ref="D26:D28" si="3">IF(B26="S",IF(ISBLANK(E26),ROUND(C26*0.2/1.2,2),E26),"")</f>
        <v/>
      </c>
      <c r="E26" s="27"/>
      <c r="F26" s="51"/>
      <c r="G26" s="52"/>
      <c r="H26" s="52"/>
      <c r="I26" s="55"/>
      <c r="J26" s="29" t="s">
        <v>59</v>
      </c>
      <c r="K26" s="29"/>
      <c r="L26" s="37"/>
      <c r="M26" s="37"/>
      <c r="N26" s="37"/>
    </row>
    <row r="27" spans="1:19" ht="15.75" x14ac:dyDescent="0.25">
      <c r="A27" s="54"/>
      <c r="B27" s="26"/>
      <c r="C27" s="27"/>
      <c r="D27" s="28" t="str">
        <f t="shared" si="3"/>
        <v/>
      </c>
      <c r="E27" s="27"/>
      <c r="F27" s="51"/>
      <c r="G27" s="52"/>
      <c r="H27" s="52"/>
      <c r="I27" s="55"/>
      <c r="J27" s="29" t="s">
        <v>59</v>
      </c>
      <c r="K27" s="29"/>
      <c r="L27" s="37"/>
      <c r="M27" s="37"/>
      <c r="N27" s="37"/>
    </row>
    <row r="28" spans="1:19" ht="15.75" x14ac:dyDescent="0.25">
      <c r="A28" s="25"/>
      <c r="B28" s="26"/>
      <c r="C28" s="27"/>
      <c r="D28" s="28" t="str">
        <f t="shared" si="3"/>
        <v/>
      </c>
      <c r="E28" s="27"/>
      <c r="F28" s="51"/>
      <c r="G28" s="52" t="s">
        <v>29</v>
      </c>
      <c r="H28" s="52" t="s">
        <v>29</v>
      </c>
      <c r="I28" s="52" t="s">
        <v>29</v>
      </c>
      <c r="J28" s="29"/>
      <c r="K28" s="29"/>
      <c r="L28" s="37"/>
      <c r="M28" s="37"/>
      <c r="N28" s="37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3.5" thickBot="1" x14ac:dyDescent="0.25">
      <c r="A29" s="132" t="s">
        <v>9</v>
      </c>
      <c r="B29" s="133"/>
      <c r="C29" s="31">
        <f>SUM(C12:C28)</f>
        <v>7.8</v>
      </c>
      <c r="D29" s="31">
        <f>SUM(D12:D28)</f>
        <v>0</v>
      </c>
      <c r="E29" s="31"/>
      <c r="F29" s="73">
        <f t="shared" ref="F29" si="4">C29-D29</f>
        <v>7.8</v>
      </c>
      <c r="G29" s="53"/>
      <c r="H29" s="53"/>
      <c r="I29" s="53"/>
      <c r="J29" s="32"/>
      <c r="K29" s="32"/>
      <c r="L29" s="38"/>
      <c r="M29" s="49"/>
      <c r="N29" s="39"/>
    </row>
    <row r="31" spans="1:19" x14ac:dyDescent="0.2">
      <c r="B31" s="130" t="s">
        <v>21</v>
      </c>
      <c r="C31" s="131"/>
    </row>
    <row r="32" spans="1:19" x14ac:dyDescent="0.2">
      <c r="B32" s="33" t="s">
        <v>14</v>
      </c>
      <c r="C32" s="34" t="s">
        <v>20</v>
      </c>
    </row>
    <row r="33" spans="2:11" x14ac:dyDescent="0.2">
      <c r="B33" s="33" t="s">
        <v>11</v>
      </c>
      <c r="C33" s="34" t="s">
        <v>19</v>
      </c>
      <c r="I33" s="74"/>
      <c r="K33" s="75"/>
    </row>
    <row r="34" spans="2:11" x14ac:dyDescent="0.2">
      <c r="B34" s="33" t="s">
        <v>13</v>
      </c>
      <c r="C34" s="34" t="s">
        <v>18</v>
      </c>
      <c r="I34" s="74"/>
      <c r="K34" s="75"/>
    </row>
    <row r="35" spans="2:11" x14ac:dyDescent="0.2">
      <c r="B35" s="35" t="s">
        <v>12</v>
      </c>
      <c r="C35" s="36" t="s">
        <v>17</v>
      </c>
      <c r="I35" s="74"/>
      <c r="K35" s="75"/>
    </row>
    <row r="36" spans="2:11" x14ac:dyDescent="0.2">
      <c r="I36" s="74"/>
      <c r="K36" s="75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185" priority="102" stopIfTrue="1">
      <formula>SUM($P12:$T12)&gt;0</formula>
    </cfRule>
  </conditionalFormatting>
  <conditionalFormatting sqref="C5 B1:E1 B3:E3 C12 C14 C28 C17 C20 C22:C25">
    <cfRule type="expression" dxfId="184" priority="103" stopIfTrue="1">
      <formula>ISBLANK(B1)</formula>
    </cfRule>
  </conditionalFormatting>
  <conditionalFormatting sqref="L28:N28 N27">
    <cfRule type="expression" dxfId="183" priority="104" stopIfTrue="1">
      <formula>AND(NOT(ISBLANK($C27)),ISBLANK(L27))</formula>
    </cfRule>
  </conditionalFormatting>
  <conditionalFormatting sqref="B12 B28 B17 B21:B25">
    <cfRule type="expression" dxfId="182" priority="105" stopIfTrue="1">
      <formula>AND(NOT(ISBLANK(C12)),ISBLANK(B12))</formula>
    </cfRule>
  </conditionalFormatting>
  <conditionalFormatting sqref="A12 A14 A28 A17 A23">
    <cfRule type="expression" dxfId="181" priority="106" stopIfTrue="1">
      <formula>AND(NOT(ISBLANK(C12)),ISBLANK(A12))</formula>
    </cfRule>
  </conditionalFormatting>
  <conditionalFormatting sqref="E14:E25 E28">
    <cfRule type="expression" dxfId="180" priority="107" stopIfTrue="1">
      <formula>AND(NOT(ISBLANK(C14)),ISBLANK(E14),B14="S")</formula>
    </cfRule>
  </conditionalFormatting>
  <conditionalFormatting sqref="C13">
    <cfRule type="expression" dxfId="179" priority="97" stopIfTrue="1">
      <formula>ISBLANK(C13)</formula>
    </cfRule>
  </conditionalFormatting>
  <conditionalFormatting sqref="M20">
    <cfRule type="expression" dxfId="178" priority="42" stopIfTrue="1">
      <formula>AND(NOT(ISBLANK($C20)),ISBLANK(M20))</formula>
    </cfRule>
  </conditionalFormatting>
  <conditionalFormatting sqref="B13">
    <cfRule type="expression" dxfId="177" priority="98" stopIfTrue="1">
      <formula>AND(NOT(ISBLANK(C13)),ISBLANK(B13))</formula>
    </cfRule>
  </conditionalFormatting>
  <conditionalFormatting sqref="A13">
    <cfRule type="expression" dxfId="176" priority="99" stopIfTrue="1">
      <formula>AND(NOT(ISBLANK(C13)),ISBLANK(A13))</formula>
    </cfRule>
  </conditionalFormatting>
  <conditionalFormatting sqref="E12:E13">
    <cfRule type="expression" dxfId="175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174" priority="96" stopIfTrue="1">
      <formula>SUM($P13:$T13)&gt;0</formula>
    </cfRule>
  </conditionalFormatting>
  <conditionalFormatting sqref="C26">
    <cfRule type="expression" dxfId="173" priority="91" stopIfTrue="1">
      <formula>ISBLANK(C26)</formula>
    </cfRule>
  </conditionalFormatting>
  <conditionalFormatting sqref="B26">
    <cfRule type="expression" dxfId="172" priority="92" stopIfTrue="1">
      <formula>AND(NOT(ISBLANK(C26)),ISBLANK(B26))</formula>
    </cfRule>
  </conditionalFormatting>
  <conditionalFormatting sqref="A27">
    <cfRule type="expression" dxfId="171" priority="93" stopIfTrue="1">
      <formula>AND(NOT(ISBLANK(C27)),ISBLANK(A27))</formula>
    </cfRule>
  </conditionalFormatting>
  <conditionalFormatting sqref="E26">
    <cfRule type="expression" dxfId="170" priority="94" stopIfTrue="1">
      <formula>AND(NOT(ISBLANK(C26)),ISBLANK(E26),B26="S")</formula>
    </cfRule>
  </conditionalFormatting>
  <conditionalFormatting sqref="C27">
    <cfRule type="expression" dxfId="169" priority="88" stopIfTrue="1">
      <formula>ISBLANK(C27)</formula>
    </cfRule>
  </conditionalFormatting>
  <conditionalFormatting sqref="B27">
    <cfRule type="expression" dxfId="168" priority="89" stopIfTrue="1">
      <formula>AND(NOT(ISBLANK(C27)),ISBLANK(B27))</formula>
    </cfRule>
  </conditionalFormatting>
  <conditionalFormatting sqref="E27">
    <cfRule type="expression" dxfId="167" priority="90" stopIfTrue="1">
      <formula>AND(NOT(ISBLANK(C27)),ISBLANK(E27),B27="S")</formula>
    </cfRule>
  </conditionalFormatting>
  <conditionalFormatting sqref="M27">
    <cfRule type="expression" dxfId="166" priority="87" stopIfTrue="1">
      <formula>AND(NOT(ISBLANK($C27)),ISBLANK(M27))</formula>
    </cfRule>
  </conditionalFormatting>
  <conditionalFormatting sqref="L27">
    <cfRule type="expression" dxfId="165" priority="86" stopIfTrue="1">
      <formula>AND(NOT(ISBLANK($C27)),ISBLANK(L27))</formula>
    </cfRule>
  </conditionalFormatting>
  <conditionalFormatting sqref="N24">
    <cfRule type="expression" dxfId="164" priority="15" stopIfTrue="1">
      <formula>AND(NOT(ISBLANK($C24)),ISBLANK(N24))</formula>
    </cfRule>
  </conditionalFormatting>
  <conditionalFormatting sqref="N18">
    <cfRule type="expression" dxfId="163" priority="54" stopIfTrue="1">
      <formula>AND(NOT(ISBLANK($C18)),ISBLANK(N18))</formula>
    </cfRule>
  </conditionalFormatting>
  <conditionalFormatting sqref="M17">
    <cfRule type="expression" dxfId="162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161" priority="84" stopIfTrue="1">
      <formula>SUM($P12:$T12)&gt;0</formula>
    </cfRule>
  </conditionalFormatting>
  <conditionalFormatting sqref="N12">
    <cfRule type="expression" dxfId="160" priority="85" stopIfTrue="1">
      <formula>AND(NOT(ISBLANK($C12)),ISBLANK(N12))</formula>
    </cfRule>
  </conditionalFormatting>
  <conditionalFormatting sqref="M12">
    <cfRule type="expression" dxfId="159" priority="82" stopIfTrue="1">
      <formula>AND(NOT(ISBLANK($C12)),ISBLANK(M12))</formula>
    </cfRule>
  </conditionalFormatting>
  <conditionalFormatting sqref="L12">
    <cfRule type="expression" dxfId="158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157" priority="79" stopIfTrue="1">
      <formula>SUM($P13:$T13)&gt;0</formula>
    </cfRule>
  </conditionalFormatting>
  <conditionalFormatting sqref="N13">
    <cfRule type="expression" dxfId="156" priority="80" stopIfTrue="1">
      <formula>AND(NOT(ISBLANK($C13)),ISBLANK(N13))</formula>
    </cfRule>
  </conditionalFormatting>
  <conditionalFormatting sqref="M13">
    <cfRule type="expression" dxfId="155" priority="77" stopIfTrue="1">
      <formula>AND(NOT(ISBLANK($C13)),ISBLANK(M13))</formula>
    </cfRule>
  </conditionalFormatting>
  <conditionalFormatting sqref="L13">
    <cfRule type="expression" dxfId="154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153" priority="74" stopIfTrue="1">
      <formula>SUM($P14:$T14)&gt;0</formula>
    </cfRule>
  </conditionalFormatting>
  <conditionalFormatting sqref="N14">
    <cfRule type="expression" dxfId="152" priority="75" stopIfTrue="1">
      <formula>AND(NOT(ISBLANK($C14)),ISBLANK(N14))</formula>
    </cfRule>
  </conditionalFormatting>
  <conditionalFormatting sqref="M14">
    <cfRule type="expression" dxfId="151" priority="72" stopIfTrue="1">
      <formula>AND(NOT(ISBLANK($C14)),ISBLANK(M14))</formula>
    </cfRule>
  </conditionalFormatting>
  <conditionalFormatting sqref="L14">
    <cfRule type="expression" dxfId="150" priority="71" stopIfTrue="1">
      <formula>AND(NOT(ISBLANK($C14)),ISBLANK(L14))</formula>
    </cfRule>
  </conditionalFormatting>
  <conditionalFormatting sqref="A15:A16">
    <cfRule type="expression" dxfId="149" priority="70" stopIfTrue="1">
      <formula>AND(NOT(ISBLANK(C15)),ISBLANK(A15))</formula>
    </cfRule>
  </conditionalFormatting>
  <conditionalFormatting sqref="C15:C16">
    <cfRule type="expression" dxfId="148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147" priority="68" stopIfTrue="1">
      <formula>SUM($P15:$T15)&gt;0</formula>
    </cfRule>
  </conditionalFormatting>
  <conditionalFormatting sqref="M15:M16">
    <cfRule type="expression" dxfId="146" priority="66" stopIfTrue="1">
      <formula>AND(NOT(ISBLANK($C15)),ISBLANK(M15))</formula>
    </cfRule>
  </conditionalFormatting>
  <conditionalFormatting sqref="L15:L16">
    <cfRule type="expression" dxfId="145" priority="65" stopIfTrue="1">
      <formula>AND(NOT(ISBLANK($C15)),ISBLANK(L15))</formula>
    </cfRule>
  </conditionalFormatting>
  <conditionalFormatting sqref="N15">
    <cfRule type="expression" dxfId="144" priority="64" stopIfTrue="1">
      <formula>AND(NOT(ISBLANK($C15)),ISBLANK(N15))</formula>
    </cfRule>
  </conditionalFormatting>
  <conditionalFormatting sqref="N16">
    <cfRule type="expression" dxfId="143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142" priority="62" stopIfTrue="1">
      <formula>SUM($P17:$T17)&gt;0</formula>
    </cfRule>
  </conditionalFormatting>
  <conditionalFormatting sqref="L17">
    <cfRule type="expression" dxfId="141" priority="59" stopIfTrue="1">
      <formula>AND(NOT(ISBLANK($C17)),ISBLANK(L17))</formula>
    </cfRule>
  </conditionalFormatting>
  <conditionalFormatting sqref="N17">
    <cfRule type="expression" dxfId="140" priority="58" stopIfTrue="1">
      <formula>AND(NOT(ISBLANK($C17)),ISBLANK(N17))</formula>
    </cfRule>
  </conditionalFormatting>
  <conditionalFormatting sqref="C18:C19">
    <cfRule type="expression" dxfId="139" priority="55" stopIfTrue="1">
      <formula>ISBLANK(C18)</formula>
    </cfRule>
  </conditionalFormatting>
  <conditionalFormatting sqref="B19">
    <cfRule type="expression" dxfId="138" priority="56" stopIfTrue="1">
      <formula>AND(NOT(ISBLANK(C19)),ISBLANK(B19))</formula>
    </cfRule>
  </conditionalFormatting>
  <conditionalFormatting sqref="A18:A19">
    <cfRule type="expression" dxfId="137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136" priority="53" stopIfTrue="1">
      <formula>SUM($P18:$T18)&gt;0</formula>
    </cfRule>
  </conditionalFormatting>
  <conditionalFormatting sqref="M18">
    <cfRule type="expression" dxfId="135" priority="51" stopIfTrue="1">
      <formula>AND(NOT(ISBLANK($C18)),ISBLANK(M18))</formula>
    </cfRule>
  </conditionalFormatting>
  <conditionalFormatting sqref="L18:L19">
    <cfRule type="expression" dxfId="134" priority="50" stopIfTrue="1">
      <formula>AND(NOT(ISBLANK($C18)),ISBLANK(L18))</formula>
    </cfRule>
  </conditionalFormatting>
  <conditionalFormatting sqref="N19">
    <cfRule type="expression" dxfId="133" priority="49" stopIfTrue="1">
      <formula>AND(NOT(ISBLANK($C19)),ISBLANK(N19))</formula>
    </cfRule>
  </conditionalFormatting>
  <conditionalFormatting sqref="M19">
    <cfRule type="expression" dxfId="132" priority="48" stopIfTrue="1">
      <formula>AND(NOT(ISBLANK($C19)),ISBLANK(M19))</formula>
    </cfRule>
  </conditionalFormatting>
  <conditionalFormatting sqref="A20">
    <cfRule type="expression" dxfId="131" priority="47" stopIfTrue="1">
      <formula>AND(NOT(ISBLANK(C20)),ISBLANK(A20))</formula>
    </cfRule>
  </conditionalFormatting>
  <conditionalFormatting sqref="B20">
    <cfRule type="expression" dxfId="130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129" priority="44" stopIfTrue="1">
      <formula>SUM($P20:$T20)&gt;0</formula>
    </cfRule>
  </conditionalFormatting>
  <conditionalFormatting sqref="N20">
    <cfRule type="expression" dxfId="128" priority="45" stopIfTrue="1">
      <formula>AND(NOT(ISBLANK($C20)),ISBLANK(N20))</formula>
    </cfRule>
  </conditionalFormatting>
  <conditionalFormatting sqref="L20">
    <cfRule type="expression" dxfId="127" priority="41" stopIfTrue="1">
      <formula>AND(NOT(ISBLANK($C20)),ISBLANK(L20))</formula>
    </cfRule>
  </conditionalFormatting>
  <conditionalFormatting sqref="A21">
    <cfRule type="expression" dxfId="126" priority="40" stopIfTrue="1">
      <formula>AND(NOT(ISBLANK(C21)),ISBLANK(A21))</formula>
    </cfRule>
  </conditionalFormatting>
  <conditionalFormatting sqref="C21">
    <cfRule type="expression" dxfId="125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124" priority="38" stopIfTrue="1">
      <formula>SUM($P21:$T21)&gt;0</formula>
    </cfRule>
  </conditionalFormatting>
  <conditionalFormatting sqref="N21">
    <cfRule type="expression" dxfId="123" priority="36" stopIfTrue="1">
      <formula>AND(NOT(ISBLANK($C21)),ISBLANK(N21))</formula>
    </cfRule>
  </conditionalFormatting>
  <conditionalFormatting sqref="L21">
    <cfRule type="expression" dxfId="122" priority="35" stopIfTrue="1">
      <formula>AND(NOT(ISBLANK($C21)),ISBLANK(L21))</formula>
    </cfRule>
  </conditionalFormatting>
  <conditionalFormatting sqref="M21">
    <cfRule type="expression" dxfId="121" priority="34" stopIfTrue="1">
      <formula>AND(NOT(ISBLANK($C21)),ISBLANK(M21))</formula>
    </cfRule>
  </conditionalFormatting>
  <conditionalFormatting sqref="A22">
    <cfRule type="expression" dxfId="120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119" priority="31" stopIfTrue="1">
      <formula>SUM($P22:$T22)&gt;0</formula>
    </cfRule>
  </conditionalFormatting>
  <conditionalFormatting sqref="N22">
    <cfRule type="expression" dxfId="118" priority="32" stopIfTrue="1">
      <formula>AND(NOT(ISBLANK($C22)),ISBLANK(N22))</formula>
    </cfRule>
  </conditionalFormatting>
  <conditionalFormatting sqref="L22">
    <cfRule type="expression" dxfId="117" priority="29" stopIfTrue="1">
      <formula>AND(NOT(ISBLANK($C22)),ISBLANK(L22))</formula>
    </cfRule>
  </conditionalFormatting>
  <conditionalFormatting sqref="M22">
    <cfRule type="expression" dxfId="116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115" priority="26" stopIfTrue="1">
      <formula>SUM($P23:$T23)&gt;0</formula>
    </cfRule>
  </conditionalFormatting>
  <conditionalFormatting sqref="N23">
    <cfRule type="expression" dxfId="114" priority="27" stopIfTrue="1">
      <formula>AND(NOT(ISBLANK($C23)),ISBLANK(N23))</formula>
    </cfRule>
  </conditionalFormatting>
  <conditionalFormatting sqref="M23">
    <cfRule type="expression" dxfId="113" priority="24" stopIfTrue="1">
      <formula>AND(NOT(ISBLANK($C23)),ISBLANK(M23))</formula>
    </cfRule>
  </conditionalFormatting>
  <conditionalFormatting sqref="L23">
    <cfRule type="expression" dxfId="112" priority="23" stopIfTrue="1">
      <formula>AND(NOT(ISBLANK($C23)),ISBLANK(L23))</formula>
    </cfRule>
  </conditionalFormatting>
  <conditionalFormatting sqref="A24">
    <cfRule type="expression" dxfId="111" priority="22" stopIfTrue="1">
      <formula>AND(NOT(ISBLANK(C24)),ISBLANK(A24))</formula>
    </cfRule>
  </conditionalFormatting>
  <conditionalFormatting sqref="L26">
    <cfRule type="expression" dxfId="110" priority="5" stopIfTrue="1">
      <formula>AND(NOT(ISBLANK($C26)),ISBLANK(L26))</formula>
    </cfRule>
  </conditionalFormatting>
  <conditionalFormatting sqref="A25">
    <cfRule type="expression" dxfId="109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108" priority="19" stopIfTrue="1">
      <formula>SUM($P25:$T25)&gt;0</formula>
    </cfRule>
  </conditionalFormatting>
  <conditionalFormatting sqref="N25">
    <cfRule type="expression" dxfId="107" priority="20" stopIfTrue="1">
      <formula>AND(NOT(ISBLANK($C25)),ISBLANK(N25))</formula>
    </cfRule>
  </conditionalFormatting>
  <conditionalFormatting sqref="L25">
    <cfRule type="expression" dxfId="106" priority="17" stopIfTrue="1">
      <formula>AND(NOT(ISBLANK($C25)),ISBLANK(L25))</formula>
    </cfRule>
  </conditionalFormatting>
  <conditionalFormatting sqref="M25">
    <cfRule type="expression" dxfId="105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104" priority="14" stopIfTrue="1">
      <formula>SUM($P24:$T24)&gt;0</formula>
    </cfRule>
  </conditionalFormatting>
  <conditionalFormatting sqref="M24">
    <cfRule type="expression" dxfId="103" priority="12" stopIfTrue="1">
      <formula>AND(NOT(ISBLANK($C24)),ISBLANK(M24))</formula>
    </cfRule>
  </conditionalFormatting>
  <conditionalFormatting sqref="L24">
    <cfRule type="expression" dxfId="102" priority="11" stopIfTrue="1">
      <formula>AND(NOT(ISBLANK($C24)),ISBLANK(L24))</formula>
    </cfRule>
  </conditionalFormatting>
  <conditionalFormatting sqref="A26">
    <cfRule type="expression" dxfId="101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100" priority="8" stopIfTrue="1">
      <formula>SUM($P26:$T26)&gt;0</formula>
    </cfRule>
  </conditionalFormatting>
  <conditionalFormatting sqref="N26">
    <cfRule type="expression" dxfId="99" priority="9" stopIfTrue="1">
      <formula>AND(NOT(ISBLANK($C26)),ISBLANK(N26))</formula>
    </cfRule>
  </conditionalFormatting>
  <conditionalFormatting sqref="M26">
    <cfRule type="expression" dxfId="98" priority="6" stopIfTrue="1">
      <formula>AND(NOT(ISBLANK($C26)),ISBLANK(M26))</formula>
    </cfRule>
  </conditionalFormatting>
  <conditionalFormatting sqref="B15">
    <cfRule type="expression" dxfId="97" priority="4" stopIfTrue="1">
      <formula>AND(NOT(ISBLANK(C15)),ISBLANK(B15))</formula>
    </cfRule>
  </conditionalFormatting>
  <conditionalFormatting sqref="B14">
    <cfRule type="expression" dxfId="96" priority="3" stopIfTrue="1">
      <formula>AND(NOT(ISBLANK(C14)),ISBLANK(B14))</formula>
    </cfRule>
  </conditionalFormatting>
  <conditionalFormatting sqref="B16">
    <cfRule type="expression" dxfId="95" priority="2" stopIfTrue="1">
      <formula>AND(NOT(ISBLANK(C16)),ISBLANK(B16))</formula>
    </cfRule>
  </conditionalFormatting>
  <conditionalFormatting sqref="B18">
    <cfRule type="expression" dxfId="94" priority="1" stopIfTrue="1">
      <formula>AND(NOT(ISBLANK(C18)),ISBLANK(B18))</formula>
    </cfRule>
  </conditionalFormatting>
  <dataValidations count="4">
    <dataValidation type="list" allowBlank="1" showInputMessage="1" showErrorMessage="1" sqref="B20:B28 B12:B18">
      <formula1>$B$32:$B$35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9">
      <formula1>$B$40:$B$43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opLeftCell="A7" workbookViewId="0">
      <selection activeCell="G42" sqref="G42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3" width="14.85546875" style="5" customWidth="1"/>
    <col min="4" max="4" width="8.140625" style="5" bestFit="1" customWidth="1"/>
    <col min="5" max="6" width="15.5703125" style="5" customWidth="1"/>
    <col min="7" max="7" width="8.42578125" style="5" customWidth="1"/>
    <col min="8" max="8" width="9" style="5" customWidth="1"/>
    <col min="9" max="9" width="11.5703125" style="5" bestFit="1" customWidth="1"/>
    <col min="10" max="10" width="3" style="5" customWidth="1"/>
    <col min="11" max="11" width="40.140625" style="5" customWidth="1"/>
    <col min="12" max="12" width="58" style="5" customWidth="1"/>
    <col min="13" max="13" width="11.4257812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02" t="s">
        <v>24</v>
      </c>
      <c r="B1" s="138" t="s">
        <v>48</v>
      </c>
      <c r="C1" s="139"/>
      <c r="D1" s="139"/>
      <c r="E1" s="14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27" t="s">
        <v>214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03" t="s">
        <v>10</v>
      </c>
      <c r="B5" s="12" t="s">
        <v>25</v>
      </c>
      <c r="C5" s="40">
        <v>43841</v>
      </c>
      <c r="D5" s="12" t="s">
        <v>26</v>
      </c>
      <c r="E5" s="104">
        <v>43871</v>
      </c>
      <c r="F5" s="72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5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99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106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107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22" t="s">
        <v>31</v>
      </c>
      <c r="H10" s="22" t="s">
        <v>32</v>
      </c>
      <c r="I10" s="22" t="s">
        <v>30</v>
      </c>
      <c r="J10" s="22"/>
      <c r="K10" s="47" t="s">
        <v>38</v>
      </c>
      <c r="L10" s="23"/>
      <c r="M10" s="35"/>
      <c r="N10" s="24"/>
    </row>
    <row r="11" spans="1:26" ht="0.75" customHeight="1" x14ac:dyDescent="0.2">
      <c r="A11" s="20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3"/>
      <c r="M11" s="35"/>
      <c r="N11" s="35"/>
    </row>
    <row r="12" spans="1:26" ht="15.75" x14ac:dyDescent="0.25">
      <c r="A12" s="54">
        <v>43840</v>
      </c>
      <c r="B12" s="42" t="s">
        <v>11</v>
      </c>
      <c r="C12" s="27">
        <v>216</v>
      </c>
      <c r="D12" s="28">
        <v>0</v>
      </c>
      <c r="E12" s="27"/>
      <c r="F12" s="51">
        <v>216</v>
      </c>
      <c r="G12" s="52">
        <v>595</v>
      </c>
      <c r="H12" s="52">
        <v>1105</v>
      </c>
      <c r="I12" s="52"/>
      <c r="J12" s="29"/>
      <c r="K12" s="108" t="s">
        <v>170</v>
      </c>
      <c r="L12" s="108" t="s">
        <v>171</v>
      </c>
      <c r="M12" s="37" t="s">
        <v>172</v>
      </c>
      <c r="N12" s="109" t="s">
        <v>171</v>
      </c>
    </row>
    <row r="13" spans="1:26" ht="15.75" x14ac:dyDescent="0.25">
      <c r="A13" s="54">
        <v>43840</v>
      </c>
      <c r="B13" s="42" t="s">
        <v>11</v>
      </c>
      <c r="C13" s="27">
        <v>-21.6</v>
      </c>
      <c r="D13" s="28">
        <v>0</v>
      </c>
      <c r="E13" s="27"/>
      <c r="F13" s="51">
        <v>-21.6</v>
      </c>
      <c r="G13" s="52">
        <v>595</v>
      </c>
      <c r="H13" s="52">
        <v>1105</v>
      </c>
      <c r="I13" s="52"/>
      <c r="J13" s="29"/>
      <c r="K13" s="108" t="s">
        <v>170</v>
      </c>
      <c r="L13" s="108" t="s">
        <v>173</v>
      </c>
      <c r="M13" s="37" t="s">
        <v>172</v>
      </c>
      <c r="N13" s="109" t="s">
        <v>171</v>
      </c>
    </row>
    <row r="14" spans="1:26" ht="15.75" x14ac:dyDescent="0.25">
      <c r="A14" s="54">
        <v>43844</v>
      </c>
      <c r="B14" s="42" t="s">
        <v>13</v>
      </c>
      <c r="C14" s="27">
        <v>174</v>
      </c>
      <c r="D14" s="28">
        <v>29</v>
      </c>
      <c r="E14" s="27"/>
      <c r="F14" s="51">
        <v>145</v>
      </c>
      <c r="G14" s="52">
        <v>611</v>
      </c>
      <c r="H14" s="52">
        <v>4200</v>
      </c>
      <c r="I14" s="52">
        <v>61111</v>
      </c>
      <c r="J14" s="29"/>
      <c r="K14" s="108" t="s">
        <v>174</v>
      </c>
      <c r="L14" s="108" t="s">
        <v>175</v>
      </c>
      <c r="M14" s="37" t="s">
        <v>176</v>
      </c>
      <c r="N14" s="109" t="s">
        <v>177</v>
      </c>
    </row>
    <row r="15" spans="1:26" ht="15.75" x14ac:dyDescent="0.25">
      <c r="A15" s="54">
        <v>43852</v>
      </c>
      <c r="B15" s="42" t="s">
        <v>13</v>
      </c>
      <c r="C15" s="27">
        <v>8.99</v>
      </c>
      <c r="D15" s="28">
        <v>1.5</v>
      </c>
      <c r="E15" s="27"/>
      <c r="F15" s="51">
        <v>7.49</v>
      </c>
      <c r="G15" s="110">
        <v>595</v>
      </c>
      <c r="H15" s="110">
        <v>4020</v>
      </c>
      <c r="I15" s="110"/>
      <c r="J15" s="111"/>
      <c r="K15" s="112" t="s">
        <v>170</v>
      </c>
      <c r="L15" s="112" t="s">
        <v>178</v>
      </c>
      <c r="M15" s="113" t="s">
        <v>28</v>
      </c>
      <c r="N15" s="114" t="s">
        <v>179</v>
      </c>
    </row>
    <row r="16" spans="1:26" ht="15.75" x14ac:dyDescent="0.25">
      <c r="A16" s="54">
        <v>43853</v>
      </c>
      <c r="B16" s="42" t="s">
        <v>11</v>
      </c>
      <c r="C16" s="27">
        <v>500</v>
      </c>
      <c r="D16" s="28">
        <v>0</v>
      </c>
      <c r="E16" s="27"/>
      <c r="F16" s="51">
        <v>500</v>
      </c>
      <c r="G16" s="110">
        <v>595</v>
      </c>
      <c r="H16" s="110">
        <v>4200</v>
      </c>
      <c r="I16" s="110">
        <v>59516</v>
      </c>
      <c r="J16" s="111"/>
      <c r="K16" s="112" t="s">
        <v>174</v>
      </c>
      <c r="L16" s="113" t="s">
        <v>180</v>
      </c>
      <c r="M16" s="113" t="s">
        <v>181</v>
      </c>
      <c r="N16" s="114" t="s">
        <v>182</v>
      </c>
    </row>
    <row r="17" spans="1:14" ht="15.75" x14ac:dyDescent="0.25">
      <c r="A17" s="54">
        <v>43856</v>
      </c>
      <c r="B17" s="42" t="s">
        <v>13</v>
      </c>
      <c r="C17" s="27">
        <v>23.48</v>
      </c>
      <c r="D17" s="28">
        <v>3.91</v>
      </c>
      <c r="E17" s="27"/>
      <c r="F17" s="51">
        <v>19.57</v>
      </c>
      <c r="G17" s="110">
        <v>595</v>
      </c>
      <c r="H17" s="110">
        <v>4020</v>
      </c>
      <c r="I17" s="110"/>
      <c r="J17" s="111"/>
      <c r="K17" s="112" t="s">
        <v>170</v>
      </c>
      <c r="L17" s="112" t="s">
        <v>183</v>
      </c>
      <c r="M17" s="113" t="s">
        <v>28</v>
      </c>
      <c r="N17" s="114" t="s">
        <v>179</v>
      </c>
    </row>
    <row r="18" spans="1:14" ht="15.75" x14ac:dyDescent="0.25">
      <c r="A18" s="54">
        <v>43858</v>
      </c>
      <c r="B18" s="42" t="s">
        <v>14</v>
      </c>
      <c r="C18" s="27">
        <v>186.99</v>
      </c>
      <c r="D18" s="28">
        <v>0</v>
      </c>
      <c r="E18" s="27"/>
      <c r="F18" s="51">
        <v>186.99</v>
      </c>
      <c r="G18" s="110">
        <v>595</v>
      </c>
      <c r="H18" s="110">
        <v>4200</v>
      </c>
      <c r="I18" s="110">
        <v>59513</v>
      </c>
      <c r="J18" s="111"/>
      <c r="K18" s="112" t="s">
        <v>174</v>
      </c>
      <c r="L18" s="113" t="s">
        <v>184</v>
      </c>
      <c r="M18" s="113" t="s">
        <v>185</v>
      </c>
      <c r="N18" s="114" t="s">
        <v>186</v>
      </c>
    </row>
    <row r="19" spans="1:14" ht="15.75" x14ac:dyDescent="0.25">
      <c r="A19" s="54">
        <v>43857</v>
      </c>
      <c r="B19" s="42" t="s">
        <v>13</v>
      </c>
      <c r="C19" s="27">
        <v>27.48</v>
      </c>
      <c r="D19" s="28">
        <v>4.59</v>
      </c>
      <c r="E19" s="27"/>
      <c r="F19" s="51">
        <v>22.89</v>
      </c>
      <c r="G19" s="110">
        <v>611</v>
      </c>
      <c r="H19" s="110">
        <v>4200</v>
      </c>
      <c r="I19" s="110">
        <v>61106</v>
      </c>
      <c r="J19" s="111"/>
      <c r="K19" s="112" t="s">
        <v>174</v>
      </c>
      <c r="L19" s="113" t="s">
        <v>187</v>
      </c>
      <c r="M19" s="113" t="s">
        <v>28</v>
      </c>
      <c r="N19" s="114" t="s">
        <v>188</v>
      </c>
    </row>
    <row r="20" spans="1:14" ht="15.75" x14ac:dyDescent="0.25">
      <c r="A20" s="54">
        <v>43859</v>
      </c>
      <c r="B20" s="42" t="s">
        <v>11</v>
      </c>
      <c r="C20" s="27">
        <v>700</v>
      </c>
      <c r="D20" s="28">
        <v>0</v>
      </c>
      <c r="E20" s="27"/>
      <c r="F20" s="51">
        <v>700</v>
      </c>
      <c r="G20" s="110">
        <v>611</v>
      </c>
      <c r="H20" s="110">
        <v>4200</v>
      </c>
      <c r="I20" s="110">
        <v>61106</v>
      </c>
      <c r="J20" s="111"/>
      <c r="K20" s="112" t="s">
        <v>174</v>
      </c>
      <c r="L20" s="113" t="s">
        <v>189</v>
      </c>
      <c r="M20" s="113" t="s">
        <v>137</v>
      </c>
      <c r="N20" s="114" t="s">
        <v>188</v>
      </c>
    </row>
    <row r="21" spans="1:14" ht="15.75" x14ac:dyDescent="0.25">
      <c r="A21" s="54">
        <v>43861</v>
      </c>
      <c r="B21" s="42" t="s">
        <v>11</v>
      </c>
      <c r="C21" s="27">
        <v>500</v>
      </c>
      <c r="D21" s="28">
        <v>0</v>
      </c>
      <c r="E21" s="27"/>
      <c r="F21" s="51">
        <v>500</v>
      </c>
      <c r="G21" s="110">
        <v>595</v>
      </c>
      <c r="H21" s="110">
        <v>4200</v>
      </c>
      <c r="I21" s="110">
        <v>59516</v>
      </c>
      <c r="J21" s="111"/>
      <c r="K21" s="112" t="s">
        <v>174</v>
      </c>
      <c r="L21" s="113" t="s">
        <v>180</v>
      </c>
      <c r="M21" s="113" t="s">
        <v>181</v>
      </c>
      <c r="N21" s="114" t="s">
        <v>182</v>
      </c>
    </row>
    <row r="22" spans="1:14" ht="15.75" x14ac:dyDescent="0.25">
      <c r="A22" s="54">
        <v>43862</v>
      </c>
      <c r="B22" s="42" t="s">
        <v>11</v>
      </c>
      <c r="C22" s="27">
        <v>128.33000000000001</v>
      </c>
      <c r="D22" s="28">
        <v>0</v>
      </c>
      <c r="E22" s="27"/>
      <c r="F22" s="51">
        <v>128.33000000000001</v>
      </c>
      <c r="G22" s="110">
        <v>595</v>
      </c>
      <c r="H22" s="110">
        <v>4200</v>
      </c>
      <c r="I22" s="110">
        <v>59513</v>
      </c>
      <c r="J22" s="111"/>
      <c r="K22" s="112" t="s">
        <v>174</v>
      </c>
      <c r="L22" s="113" t="s">
        <v>190</v>
      </c>
      <c r="M22" s="113" t="s">
        <v>137</v>
      </c>
      <c r="N22" s="114" t="s">
        <v>186</v>
      </c>
    </row>
    <row r="23" spans="1:14" ht="15.75" x14ac:dyDescent="0.25">
      <c r="A23" s="54">
        <v>43863</v>
      </c>
      <c r="B23" s="42" t="s">
        <v>11</v>
      </c>
      <c r="C23" s="27">
        <v>227.8</v>
      </c>
      <c r="D23" s="28">
        <v>0</v>
      </c>
      <c r="E23" s="27"/>
      <c r="F23" s="51">
        <v>227.8</v>
      </c>
      <c r="G23" s="110">
        <v>611</v>
      </c>
      <c r="H23" s="110">
        <v>4200</v>
      </c>
      <c r="I23" s="110">
        <v>61106</v>
      </c>
      <c r="J23" s="111"/>
      <c r="K23" s="112" t="s">
        <v>174</v>
      </c>
      <c r="L23" s="113" t="s">
        <v>191</v>
      </c>
      <c r="M23" s="113" t="s">
        <v>181</v>
      </c>
      <c r="N23" s="114" t="s">
        <v>188</v>
      </c>
    </row>
    <row r="24" spans="1:14" ht="15.75" x14ac:dyDescent="0.25">
      <c r="A24" s="78">
        <v>43865</v>
      </c>
      <c r="B24" s="42" t="s">
        <v>13</v>
      </c>
      <c r="C24" s="27">
        <v>27.48</v>
      </c>
      <c r="D24" s="28">
        <v>4.59</v>
      </c>
      <c r="E24" s="27"/>
      <c r="F24" s="51">
        <v>22.89</v>
      </c>
      <c r="G24" s="110">
        <v>611</v>
      </c>
      <c r="H24" s="110">
        <v>4200</v>
      </c>
      <c r="I24" s="110">
        <v>61106</v>
      </c>
      <c r="J24" s="111"/>
      <c r="K24" s="112" t="s">
        <v>174</v>
      </c>
      <c r="L24" s="113" t="s">
        <v>187</v>
      </c>
      <c r="M24" s="113" t="s">
        <v>28</v>
      </c>
      <c r="N24" s="114" t="s">
        <v>188</v>
      </c>
    </row>
    <row r="25" spans="1:14" ht="15.75" x14ac:dyDescent="0.25">
      <c r="A25" s="54">
        <v>43865</v>
      </c>
      <c r="B25" s="42" t="s">
        <v>14</v>
      </c>
      <c r="C25" s="27">
        <v>278.99</v>
      </c>
      <c r="D25" s="28">
        <v>0</v>
      </c>
      <c r="E25" s="27"/>
      <c r="F25" s="51">
        <v>278.99</v>
      </c>
      <c r="G25" s="110">
        <v>611</v>
      </c>
      <c r="H25" s="110">
        <v>4200</v>
      </c>
      <c r="I25" s="110">
        <v>61106</v>
      </c>
      <c r="J25" s="111"/>
      <c r="K25" s="112" t="s">
        <v>174</v>
      </c>
      <c r="L25" s="113" t="s">
        <v>192</v>
      </c>
      <c r="M25" s="113" t="s">
        <v>185</v>
      </c>
      <c r="N25" s="114" t="s">
        <v>188</v>
      </c>
    </row>
    <row r="26" spans="1:14" ht="15.75" x14ac:dyDescent="0.25">
      <c r="A26" s="78">
        <v>43865</v>
      </c>
      <c r="B26" s="42" t="s">
        <v>11</v>
      </c>
      <c r="C26" s="27">
        <v>500</v>
      </c>
      <c r="D26" s="28">
        <v>0</v>
      </c>
      <c r="E26" s="27"/>
      <c r="F26" s="51">
        <v>500</v>
      </c>
      <c r="G26" s="110">
        <v>595</v>
      </c>
      <c r="H26" s="110">
        <v>4200</v>
      </c>
      <c r="I26" s="110">
        <v>59516</v>
      </c>
      <c r="J26" s="111"/>
      <c r="K26" s="112" t="s">
        <v>174</v>
      </c>
      <c r="L26" s="113" t="s">
        <v>180</v>
      </c>
      <c r="M26" s="113" t="s">
        <v>181</v>
      </c>
      <c r="N26" s="114" t="s">
        <v>182</v>
      </c>
    </row>
    <row r="27" spans="1:14" ht="15.75" x14ac:dyDescent="0.25">
      <c r="A27" s="78">
        <v>43866</v>
      </c>
      <c r="B27" s="42" t="s">
        <v>13</v>
      </c>
      <c r="C27" s="27">
        <v>41.67</v>
      </c>
      <c r="D27" s="28">
        <v>6.96</v>
      </c>
      <c r="E27" s="27"/>
      <c r="F27" s="51">
        <v>34.71</v>
      </c>
      <c r="G27" s="110">
        <v>595</v>
      </c>
      <c r="H27" s="110">
        <v>4001</v>
      </c>
      <c r="I27" s="110"/>
      <c r="J27" s="111"/>
      <c r="K27" s="112" t="s">
        <v>193</v>
      </c>
      <c r="L27" s="113" t="s">
        <v>194</v>
      </c>
      <c r="M27" s="113" t="s">
        <v>28</v>
      </c>
      <c r="N27" s="114" t="s">
        <v>179</v>
      </c>
    </row>
    <row r="28" spans="1:14" ht="15.75" x14ac:dyDescent="0.25">
      <c r="A28" s="54">
        <v>43866</v>
      </c>
      <c r="B28" s="42" t="s">
        <v>13</v>
      </c>
      <c r="C28" s="27">
        <v>59.99</v>
      </c>
      <c r="D28" s="28">
        <v>10</v>
      </c>
      <c r="E28" s="27"/>
      <c r="F28" s="51">
        <v>49.99</v>
      </c>
      <c r="G28" s="110">
        <v>595</v>
      </c>
      <c r="H28" s="110">
        <v>4001</v>
      </c>
      <c r="I28" s="110"/>
      <c r="J28" s="111"/>
      <c r="K28" s="112" t="s">
        <v>193</v>
      </c>
      <c r="L28" s="113" t="s">
        <v>195</v>
      </c>
      <c r="M28" s="113" t="s">
        <v>28</v>
      </c>
      <c r="N28" s="114" t="s">
        <v>179</v>
      </c>
    </row>
    <row r="29" spans="1:14" ht="15.75" x14ac:dyDescent="0.25">
      <c r="A29" s="54">
        <v>43866</v>
      </c>
      <c r="B29" s="42" t="s">
        <v>13</v>
      </c>
      <c r="C29" s="27">
        <v>59.99</v>
      </c>
      <c r="D29" s="28">
        <v>10</v>
      </c>
      <c r="E29" s="27"/>
      <c r="F29" s="51">
        <v>49.99</v>
      </c>
      <c r="G29" s="110">
        <v>595</v>
      </c>
      <c r="H29" s="110">
        <v>4001</v>
      </c>
      <c r="I29" s="110"/>
      <c r="J29" s="111"/>
      <c r="K29" s="112" t="s">
        <v>193</v>
      </c>
      <c r="L29" s="113" t="s">
        <v>195</v>
      </c>
      <c r="M29" s="113" t="s">
        <v>28</v>
      </c>
      <c r="N29" s="114" t="s">
        <v>179</v>
      </c>
    </row>
    <row r="30" spans="1:14" ht="15.75" x14ac:dyDescent="0.25">
      <c r="A30" s="54">
        <v>43866</v>
      </c>
      <c r="B30" s="42" t="s">
        <v>13</v>
      </c>
      <c r="C30" s="27">
        <v>59.99</v>
      </c>
      <c r="D30" s="28">
        <v>10</v>
      </c>
      <c r="E30" s="27"/>
      <c r="F30" s="51">
        <v>49.99</v>
      </c>
      <c r="G30" s="110">
        <v>595</v>
      </c>
      <c r="H30" s="110">
        <v>4001</v>
      </c>
      <c r="I30" s="110"/>
      <c r="J30" s="111"/>
      <c r="K30" s="112" t="s">
        <v>193</v>
      </c>
      <c r="L30" s="113" t="s">
        <v>195</v>
      </c>
      <c r="M30" s="113" t="s">
        <v>28</v>
      </c>
      <c r="N30" s="114" t="s">
        <v>179</v>
      </c>
    </row>
    <row r="31" spans="1:14" ht="15.75" x14ac:dyDescent="0.25">
      <c r="A31" s="54">
        <v>43866</v>
      </c>
      <c r="B31" s="42" t="s">
        <v>13</v>
      </c>
      <c r="C31" s="27">
        <v>59.99</v>
      </c>
      <c r="D31" s="28">
        <v>10</v>
      </c>
      <c r="E31" s="27"/>
      <c r="F31" s="51">
        <v>49.99</v>
      </c>
      <c r="G31" s="110">
        <v>595</v>
      </c>
      <c r="H31" s="110">
        <v>4001</v>
      </c>
      <c r="I31" s="110"/>
      <c r="J31" s="111"/>
      <c r="K31" s="112" t="s">
        <v>193</v>
      </c>
      <c r="L31" s="113" t="s">
        <v>195</v>
      </c>
      <c r="M31" s="113" t="s">
        <v>28</v>
      </c>
      <c r="N31" s="114" t="s">
        <v>179</v>
      </c>
    </row>
    <row r="32" spans="1:14" ht="15.75" x14ac:dyDescent="0.25">
      <c r="A32" s="54">
        <v>43866</v>
      </c>
      <c r="B32" s="42" t="s">
        <v>11</v>
      </c>
      <c r="C32" s="27">
        <v>251.88</v>
      </c>
      <c r="D32" s="28">
        <v>0</v>
      </c>
      <c r="E32" s="27"/>
      <c r="F32" s="51">
        <v>251.88</v>
      </c>
      <c r="G32" s="110">
        <v>595</v>
      </c>
      <c r="H32" s="110">
        <v>4200</v>
      </c>
      <c r="I32" s="110">
        <v>59513</v>
      </c>
      <c r="J32" s="111"/>
      <c r="K32" s="112" t="s">
        <v>174</v>
      </c>
      <c r="L32" s="113" t="s">
        <v>196</v>
      </c>
      <c r="M32" s="113" t="s">
        <v>56</v>
      </c>
      <c r="N32" s="114" t="s">
        <v>197</v>
      </c>
    </row>
    <row r="33" spans="1:14" ht="15.75" x14ac:dyDescent="0.25">
      <c r="A33" s="54">
        <v>43867</v>
      </c>
      <c r="B33" s="42" t="s">
        <v>13</v>
      </c>
      <c r="C33" s="27">
        <v>20.71</v>
      </c>
      <c r="D33" s="28">
        <v>3.45</v>
      </c>
      <c r="E33" s="27"/>
      <c r="F33" s="51">
        <v>17.260000000000002</v>
      </c>
      <c r="G33" s="110">
        <v>595</v>
      </c>
      <c r="H33" s="110">
        <v>4020</v>
      </c>
      <c r="I33" s="110"/>
      <c r="J33" s="111"/>
      <c r="K33" s="112" t="s">
        <v>170</v>
      </c>
      <c r="L33" s="113" t="s">
        <v>198</v>
      </c>
      <c r="M33" s="113" t="s">
        <v>28</v>
      </c>
      <c r="N33" s="114" t="s">
        <v>179</v>
      </c>
    </row>
    <row r="34" spans="1:14" ht="15.75" x14ac:dyDescent="0.25">
      <c r="A34" s="54">
        <v>43867</v>
      </c>
      <c r="B34" s="42" t="s">
        <v>13</v>
      </c>
      <c r="C34" s="27">
        <v>9.5</v>
      </c>
      <c r="D34" s="28">
        <v>1.58</v>
      </c>
      <c r="E34" s="27"/>
      <c r="F34" s="51">
        <v>7.92</v>
      </c>
      <c r="G34" s="110">
        <v>595</v>
      </c>
      <c r="H34" s="110">
        <v>4020</v>
      </c>
      <c r="I34" s="110"/>
      <c r="J34" s="111"/>
      <c r="K34" s="112" t="s">
        <v>170</v>
      </c>
      <c r="L34" s="113" t="s">
        <v>199</v>
      </c>
      <c r="M34" s="113" t="s">
        <v>28</v>
      </c>
      <c r="N34" s="114" t="s">
        <v>179</v>
      </c>
    </row>
    <row r="35" spans="1:14" ht="15.75" x14ac:dyDescent="0.25">
      <c r="A35" s="54">
        <v>43868</v>
      </c>
      <c r="B35" s="42" t="s">
        <v>11</v>
      </c>
      <c r="C35" s="27">
        <v>500</v>
      </c>
      <c r="D35" s="28">
        <v>0</v>
      </c>
      <c r="E35" s="27"/>
      <c r="F35" s="51">
        <v>500</v>
      </c>
      <c r="G35" s="52">
        <v>595</v>
      </c>
      <c r="H35" s="52">
        <v>4200</v>
      </c>
      <c r="I35" s="52">
        <v>59516</v>
      </c>
      <c r="J35" s="29"/>
      <c r="K35" s="108" t="s">
        <v>174</v>
      </c>
      <c r="L35" s="37" t="s">
        <v>180</v>
      </c>
      <c r="M35" s="37" t="s">
        <v>181</v>
      </c>
      <c r="N35" s="109" t="s">
        <v>182</v>
      </c>
    </row>
    <row r="36" spans="1:14" ht="15.75" x14ac:dyDescent="0.25">
      <c r="A36" s="54">
        <v>43868</v>
      </c>
      <c r="B36" s="42" t="s">
        <v>11</v>
      </c>
      <c r="C36" s="27">
        <v>700</v>
      </c>
      <c r="D36" s="28">
        <v>0</v>
      </c>
      <c r="E36" s="27"/>
      <c r="F36" s="51">
        <v>700</v>
      </c>
      <c r="G36" s="52">
        <v>611</v>
      </c>
      <c r="H36" s="52">
        <v>4200</v>
      </c>
      <c r="I36" s="52">
        <v>61106</v>
      </c>
      <c r="J36" s="29"/>
      <c r="K36" s="108" t="s">
        <v>174</v>
      </c>
      <c r="L36" s="37" t="s">
        <v>200</v>
      </c>
      <c r="M36" s="37" t="s">
        <v>137</v>
      </c>
      <c r="N36" s="109" t="s">
        <v>201</v>
      </c>
    </row>
    <row r="37" spans="1:14" ht="15.75" x14ac:dyDescent="0.25">
      <c r="A37" s="54">
        <v>43870</v>
      </c>
      <c r="B37" s="42" t="s">
        <v>11</v>
      </c>
      <c r="C37" s="27">
        <v>264.7</v>
      </c>
      <c r="D37" s="28">
        <v>0</v>
      </c>
      <c r="E37" s="27"/>
      <c r="F37" s="51">
        <v>264.7</v>
      </c>
      <c r="G37" s="52">
        <v>595</v>
      </c>
      <c r="H37" s="52">
        <v>4200</v>
      </c>
      <c r="I37" s="52">
        <v>59513</v>
      </c>
      <c r="J37" s="29"/>
      <c r="K37" s="108" t="s">
        <v>174</v>
      </c>
      <c r="L37" s="37" t="s">
        <v>196</v>
      </c>
      <c r="M37" s="37" t="s">
        <v>56</v>
      </c>
      <c r="N37" s="109" t="s">
        <v>197</v>
      </c>
    </row>
    <row r="38" spans="1:14" ht="13.5" thickBot="1" x14ac:dyDescent="0.25">
      <c r="A38" s="132" t="s">
        <v>9</v>
      </c>
      <c r="B38" s="133"/>
      <c r="C38" s="31">
        <f>SUM(C12:C37)</f>
        <v>5506.36</v>
      </c>
      <c r="D38" s="31">
        <f>SUM(D12:D37)</f>
        <v>95.580000000000013</v>
      </c>
      <c r="E38" s="31"/>
      <c r="F38" s="31">
        <f>SUM(F12:F37)</f>
        <v>5410.78</v>
      </c>
      <c r="G38" s="53"/>
      <c r="H38" s="53"/>
      <c r="I38" s="53"/>
      <c r="J38" s="32"/>
      <c r="K38" s="32"/>
      <c r="L38" s="38"/>
      <c r="M38" s="49"/>
      <c r="N38" s="39"/>
    </row>
    <row r="40" spans="1:14" x14ac:dyDescent="0.2">
      <c r="B40" s="130" t="s">
        <v>21</v>
      </c>
      <c r="C40" s="131"/>
      <c r="G40" s="115"/>
      <c r="H40" s="115"/>
      <c r="I40" s="116"/>
      <c r="J40" s="116"/>
      <c r="K40" s="75"/>
    </row>
    <row r="41" spans="1:14" x14ac:dyDescent="0.2">
      <c r="B41" s="33" t="s">
        <v>14</v>
      </c>
      <c r="C41" s="34" t="s">
        <v>20</v>
      </c>
      <c r="G41" s="115"/>
      <c r="H41" s="115"/>
      <c r="J41" s="116"/>
      <c r="K41" s="75"/>
    </row>
    <row r="42" spans="1:14" x14ac:dyDescent="0.2">
      <c r="B42" s="33" t="s">
        <v>11</v>
      </c>
      <c r="C42" s="34" t="s">
        <v>19</v>
      </c>
      <c r="G42" s="115"/>
      <c r="H42" s="115"/>
      <c r="J42" s="116"/>
      <c r="K42" s="75"/>
    </row>
    <row r="43" spans="1:14" x14ac:dyDescent="0.2">
      <c r="B43" s="33" t="s">
        <v>13</v>
      </c>
      <c r="C43" s="34" t="s">
        <v>18</v>
      </c>
      <c r="G43" s="115"/>
      <c r="H43" s="115"/>
      <c r="J43" s="117"/>
      <c r="K43" s="75"/>
    </row>
    <row r="44" spans="1:14" x14ac:dyDescent="0.2">
      <c r="B44" s="35" t="s">
        <v>12</v>
      </c>
      <c r="C44" s="36" t="s">
        <v>17</v>
      </c>
      <c r="G44" s="115"/>
      <c r="H44" s="115"/>
      <c r="J44" s="117"/>
      <c r="K44" s="118"/>
    </row>
    <row r="45" spans="1:14" x14ac:dyDescent="0.2">
      <c r="G45" s="115"/>
      <c r="H45" s="115"/>
      <c r="J45" s="117"/>
      <c r="K45" s="75"/>
    </row>
    <row r="46" spans="1:14" x14ac:dyDescent="0.2">
      <c r="G46" s="115"/>
      <c r="H46" s="115"/>
      <c r="J46" s="117"/>
      <c r="K46" s="75"/>
    </row>
    <row r="47" spans="1:14" x14ac:dyDescent="0.2">
      <c r="G47" s="115"/>
      <c r="H47" s="115"/>
      <c r="J47" s="117"/>
      <c r="K47" s="75"/>
    </row>
    <row r="48" spans="1:14" x14ac:dyDescent="0.2">
      <c r="G48" s="115"/>
      <c r="H48" s="115"/>
      <c r="J48" s="117"/>
      <c r="K48" s="75"/>
    </row>
    <row r="50" spans="11:11" x14ac:dyDescent="0.2">
      <c r="K50" s="75"/>
    </row>
  </sheetData>
  <mergeCells count="6">
    <mergeCell ref="B40:C40"/>
    <mergeCell ref="B1:E1"/>
    <mergeCell ref="B3:E3"/>
    <mergeCell ref="G8:J8"/>
    <mergeCell ref="G9:J9"/>
    <mergeCell ref="A38:B38"/>
  </mergeCells>
  <conditionalFormatting sqref="C5 B1:E1 B3:E3 C12:C13 C15:C17 C19:C23 C28:C37">
    <cfRule type="expression" dxfId="93" priority="118" stopIfTrue="1">
      <formula>ISBLANK(B1)</formula>
    </cfRule>
  </conditionalFormatting>
  <conditionalFormatting sqref="K22 J12:J13 J15:J16 J19:J20 K28">
    <cfRule type="expression" priority="113" stopIfTrue="1">
      <formula>AND(SUM($P12:$T12)&gt;0,NOT(ISBLANK(J12)))</formula>
    </cfRule>
    <cfRule type="expression" dxfId="92" priority="114" stopIfTrue="1">
      <formula>SUM($P12:$T12)&gt;0</formula>
    </cfRule>
  </conditionalFormatting>
  <conditionalFormatting sqref="B12:B13 B15:B17 B19:B23 B26:B37">
    <cfRule type="expression" dxfId="91" priority="115" stopIfTrue="1">
      <formula>AND(NOT(ISBLANK(C12)),ISBLANK(B12))</formula>
    </cfRule>
  </conditionalFormatting>
  <conditionalFormatting sqref="A12:A13 A15:A17 A19:A23 A26:A37">
    <cfRule type="expression" dxfId="90" priority="116" stopIfTrue="1">
      <formula>AND(NOT(ISBLANK(C12)),ISBLANK(A12))</formula>
    </cfRule>
  </conditionalFormatting>
  <conditionalFormatting sqref="E12:E13 E15:E17 E19:E23 E28:E37">
    <cfRule type="expression" dxfId="89" priority="117" stopIfTrue="1">
      <formula>AND(NOT(ISBLANK(C12)),ISBLANK(E12),B12="S")</formula>
    </cfRule>
  </conditionalFormatting>
  <conditionalFormatting sqref="J22">
    <cfRule type="expression" priority="110" stopIfTrue="1">
      <formula>AND(SUM($P22:$T22)&gt;0,NOT(ISBLANK(J22)))</formula>
    </cfRule>
    <cfRule type="expression" dxfId="88" priority="111" stopIfTrue="1">
      <formula>SUM($P22:$T22)&gt;0</formula>
    </cfRule>
  </conditionalFormatting>
  <conditionalFormatting sqref="M15:N15 M17:N17 M22:N23 M19:N20 L28:N28 L33:N33 L35:N37 M34:N34 M29:N32">
    <cfRule type="expression" dxfId="87" priority="112" stopIfTrue="1">
      <formula>AND(NOT(ISBLANK($C15)),ISBLANK(L15))</formula>
    </cfRule>
  </conditionalFormatting>
  <conditionalFormatting sqref="L15 L17">
    <cfRule type="expression" priority="108" stopIfTrue="1">
      <formula>AND(SUM($P15:$T15)&gt;0,NOT(ISBLANK(L15)))</formula>
    </cfRule>
    <cfRule type="expression" dxfId="86" priority="109" stopIfTrue="1">
      <formula>SUM($P15:$T15)&gt;0</formula>
    </cfRule>
  </conditionalFormatting>
  <conditionalFormatting sqref="K20 J28 J32:J33 J35:J37">
    <cfRule type="expression" priority="106" stopIfTrue="1">
      <formula>AND(SUM($P20:$T20)&gt;0,NOT(ISBLANK(J20)))</formula>
    </cfRule>
    <cfRule type="expression" dxfId="85" priority="107" stopIfTrue="1">
      <formula>SUM($P20:$T20)&gt;0</formula>
    </cfRule>
  </conditionalFormatting>
  <conditionalFormatting sqref="L22">
    <cfRule type="expression" dxfId="84" priority="104" stopIfTrue="1">
      <formula>AND(NOT(ISBLANK($C22)),ISBLANK(L22))</formula>
    </cfRule>
  </conditionalFormatting>
  <conditionalFormatting sqref="L20">
    <cfRule type="expression" dxfId="83" priority="105" stopIfTrue="1">
      <formula>AND(NOT(ISBLANK($C20)),ISBLANK(L20))</formula>
    </cfRule>
  </conditionalFormatting>
  <conditionalFormatting sqref="L19">
    <cfRule type="expression" dxfId="82" priority="95" stopIfTrue="1">
      <formula>AND(NOT(ISBLANK($C19)),ISBLANK(L19))</formula>
    </cfRule>
  </conditionalFormatting>
  <conditionalFormatting sqref="N12:N13">
    <cfRule type="expression" dxfId="81" priority="89" stopIfTrue="1">
      <formula>AND(NOT(ISBLANK($C12)),ISBLANK(N12))</formula>
    </cfRule>
  </conditionalFormatting>
  <conditionalFormatting sqref="K15:K16">
    <cfRule type="expression" priority="102" stopIfTrue="1">
      <formula>AND(SUM($P15:$T15)&gt;0,NOT(ISBLANK(K15)))</formula>
    </cfRule>
    <cfRule type="expression" dxfId="80" priority="103" stopIfTrue="1">
      <formula>SUM($P15:$T15)&gt;0</formula>
    </cfRule>
  </conditionalFormatting>
  <conditionalFormatting sqref="J17">
    <cfRule type="expression" priority="100" stopIfTrue="1">
      <formula>AND(SUM($P17:$T17)&gt;0,NOT(ISBLANK(J17)))</formula>
    </cfRule>
    <cfRule type="expression" dxfId="79" priority="101" stopIfTrue="1">
      <formula>SUM($P17:$T17)&gt;0</formula>
    </cfRule>
  </conditionalFormatting>
  <conditionalFormatting sqref="K17">
    <cfRule type="expression" priority="98" stopIfTrue="1">
      <formula>AND(SUM($P17:$T17)&gt;0,NOT(ISBLANK(K17)))</formula>
    </cfRule>
    <cfRule type="expression" dxfId="78" priority="99" stopIfTrue="1">
      <formula>SUM($P17:$T17)&gt;0</formula>
    </cfRule>
  </conditionalFormatting>
  <conditionalFormatting sqref="K19">
    <cfRule type="expression" priority="96" stopIfTrue="1">
      <formula>AND(SUM($P19:$T19)&gt;0,NOT(ISBLANK(K19)))</formula>
    </cfRule>
    <cfRule type="expression" dxfId="77" priority="97" stopIfTrue="1">
      <formula>SUM($P19:$T19)&gt;0</formula>
    </cfRule>
  </conditionalFormatting>
  <conditionalFormatting sqref="K12:K13">
    <cfRule type="expression" priority="92" stopIfTrue="1">
      <formula>AND(SUM($P12:$T12)&gt;0,NOT(ISBLANK(K12)))</formula>
    </cfRule>
    <cfRule type="expression" dxfId="76" priority="93" stopIfTrue="1">
      <formula>SUM($P12:$T12)&gt;0</formula>
    </cfRule>
  </conditionalFormatting>
  <conditionalFormatting sqref="M12:M13">
    <cfRule type="expression" dxfId="75" priority="94" stopIfTrue="1">
      <formula>AND(NOT(ISBLANK($C12)),ISBLANK(M12))</formula>
    </cfRule>
  </conditionalFormatting>
  <conditionalFormatting sqref="L12:L13">
    <cfRule type="expression" priority="90" stopIfTrue="1">
      <formula>AND(SUM($P12:$T12)&gt;0,NOT(ISBLANK(L12)))</formula>
    </cfRule>
    <cfRule type="expression" dxfId="74" priority="91" stopIfTrue="1">
      <formula>SUM($P12:$T12)&gt;0</formula>
    </cfRule>
  </conditionalFormatting>
  <conditionalFormatting sqref="L16:N16">
    <cfRule type="expression" dxfId="73" priority="88" stopIfTrue="1">
      <formula>AND(NOT(ISBLANK($C16)),ISBLANK(L16))</formula>
    </cfRule>
  </conditionalFormatting>
  <conditionalFormatting sqref="L21:N21">
    <cfRule type="expression" dxfId="72" priority="83" stopIfTrue="1">
      <formula>AND(NOT(ISBLANK($C21)),ISBLANK(L21))</formula>
    </cfRule>
  </conditionalFormatting>
  <conditionalFormatting sqref="J21">
    <cfRule type="expression" priority="86" stopIfTrue="1">
      <formula>AND(SUM($P21:$T21)&gt;0,NOT(ISBLANK(J21)))</formula>
    </cfRule>
    <cfRule type="expression" dxfId="71" priority="87" stopIfTrue="1">
      <formula>SUM($P21:$T21)&gt;0</formula>
    </cfRule>
  </conditionalFormatting>
  <conditionalFormatting sqref="K21">
    <cfRule type="expression" priority="84" stopIfTrue="1">
      <formula>AND(SUM($P21:$T21)&gt;0,NOT(ISBLANK(K21)))</formula>
    </cfRule>
    <cfRule type="expression" dxfId="70" priority="85" stopIfTrue="1">
      <formula>SUM($P21:$T21)&gt;0</formula>
    </cfRule>
  </conditionalFormatting>
  <conditionalFormatting sqref="L26:N26 M27:N27">
    <cfRule type="expression" dxfId="69" priority="76" stopIfTrue="1">
      <formula>AND(NOT(ISBLANK($C26)),ISBLANK(L26))</formula>
    </cfRule>
  </conditionalFormatting>
  <conditionalFormatting sqref="C26:C27">
    <cfRule type="expression" dxfId="68" priority="82" stopIfTrue="1">
      <formula>ISBLANK(C26)</formula>
    </cfRule>
  </conditionalFormatting>
  <conditionalFormatting sqref="E26:E27">
    <cfRule type="expression" dxfId="67" priority="81" stopIfTrue="1">
      <formula>AND(NOT(ISBLANK(C26)),ISBLANK(E26),B26="S")</formula>
    </cfRule>
  </conditionalFormatting>
  <conditionalFormatting sqref="J26:J27">
    <cfRule type="expression" priority="79" stopIfTrue="1">
      <formula>AND(SUM($P26:$T26)&gt;0,NOT(ISBLANK(J26)))</formula>
    </cfRule>
    <cfRule type="expression" dxfId="66" priority="80" stopIfTrue="1">
      <formula>SUM($P26:$T26)&gt;0</formula>
    </cfRule>
  </conditionalFormatting>
  <conditionalFormatting sqref="K26:K27">
    <cfRule type="expression" priority="77" stopIfTrue="1">
      <formula>AND(SUM($P26:$T26)&gt;0,NOT(ISBLANK(K26)))</formula>
    </cfRule>
    <cfRule type="expression" dxfId="65" priority="78" stopIfTrue="1">
      <formula>SUM($P26:$T26)&gt;0</formula>
    </cfRule>
  </conditionalFormatting>
  <conditionalFormatting sqref="J23">
    <cfRule type="expression" priority="74" stopIfTrue="1">
      <formula>AND(SUM($P23:$T23)&gt;0,NOT(ISBLANK(J23)))</formula>
    </cfRule>
    <cfRule type="expression" dxfId="64" priority="75" stopIfTrue="1">
      <formula>SUM($P23:$T23)&gt;0</formula>
    </cfRule>
  </conditionalFormatting>
  <conditionalFormatting sqref="K23">
    <cfRule type="expression" priority="72" stopIfTrue="1">
      <formula>AND(SUM($P23:$T23)&gt;0,NOT(ISBLANK(K23)))</formula>
    </cfRule>
    <cfRule type="expression" dxfId="63" priority="73" stopIfTrue="1">
      <formula>SUM($P23:$T23)&gt;0</formula>
    </cfRule>
  </conditionalFormatting>
  <conditionalFormatting sqref="L23">
    <cfRule type="expression" dxfId="62" priority="71" stopIfTrue="1">
      <formula>AND(NOT(ISBLANK($C23)),ISBLANK(L23))</formula>
    </cfRule>
  </conditionalFormatting>
  <conditionalFormatting sqref="K36:K37 K33">
    <cfRule type="expression" priority="69" stopIfTrue="1">
      <formula>AND(SUM($P33:$T33)&gt;0,NOT(ISBLANK(K33)))</formula>
    </cfRule>
    <cfRule type="expression" dxfId="61" priority="70" stopIfTrue="1">
      <formula>SUM($P33:$T33)&gt;0</formula>
    </cfRule>
  </conditionalFormatting>
  <conditionalFormatting sqref="C14">
    <cfRule type="expression" dxfId="60" priority="68" stopIfTrue="1">
      <formula>ISBLANK(C14)</formula>
    </cfRule>
  </conditionalFormatting>
  <conditionalFormatting sqref="J14">
    <cfRule type="expression" priority="63" stopIfTrue="1">
      <formula>AND(SUM($P14:$T14)&gt;0,NOT(ISBLANK(J14)))</formula>
    </cfRule>
    <cfRule type="expression" dxfId="59" priority="64" stopIfTrue="1">
      <formula>SUM($P14:$T14)&gt;0</formula>
    </cfRule>
  </conditionalFormatting>
  <conditionalFormatting sqref="B14">
    <cfRule type="expression" dxfId="58" priority="65" stopIfTrue="1">
      <formula>AND(NOT(ISBLANK(C14)),ISBLANK(B14))</formula>
    </cfRule>
  </conditionalFormatting>
  <conditionalFormatting sqref="A14">
    <cfRule type="expression" dxfId="57" priority="66" stopIfTrue="1">
      <formula>AND(NOT(ISBLANK(C14)),ISBLANK(A14))</formula>
    </cfRule>
  </conditionalFormatting>
  <conditionalFormatting sqref="E14">
    <cfRule type="expression" dxfId="56" priority="67" stopIfTrue="1">
      <formula>AND(NOT(ISBLANK(C14)),ISBLANK(E14),B14="S")</formula>
    </cfRule>
  </conditionalFormatting>
  <conditionalFormatting sqref="N14">
    <cfRule type="expression" dxfId="55" priority="57" stopIfTrue="1">
      <formula>AND(NOT(ISBLANK($C14)),ISBLANK(N14))</formula>
    </cfRule>
  </conditionalFormatting>
  <conditionalFormatting sqref="K14">
    <cfRule type="expression" priority="60" stopIfTrue="1">
      <formula>AND(SUM($P14:$T14)&gt;0,NOT(ISBLANK(K14)))</formula>
    </cfRule>
    <cfRule type="expression" dxfId="54" priority="61" stopIfTrue="1">
      <formula>SUM($P14:$T14)&gt;0</formula>
    </cfRule>
  </conditionalFormatting>
  <conditionalFormatting sqref="M14">
    <cfRule type="expression" dxfId="53" priority="62" stopIfTrue="1">
      <formula>AND(NOT(ISBLANK($C14)),ISBLANK(M14))</formula>
    </cfRule>
  </conditionalFormatting>
  <conditionalFormatting sqref="L14">
    <cfRule type="expression" priority="58" stopIfTrue="1">
      <formula>AND(SUM($P14:$T14)&gt;0,NOT(ISBLANK(L14)))</formula>
    </cfRule>
    <cfRule type="expression" dxfId="52" priority="59" stopIfTrue="1">
      <formula>SUM($P14:$T14)&gt;0</formula>
    </cfRule>
  </conditionalFormatting>
  <conditionalFormatting sqref="L18">
    <cfRule type="expression" dxfId="51" priority="47" stopIfTrue="1">
      <formula>AND(NOT(ISBLANK($C18)),ISBLANK(L18))</formula>
    </cfRule>
  </conditionalFormatting>
  <conditionalFormatting sqref="C18">
    <cfRule type="expression" dxfId="50" priority="56" stopIfTrue="1">
      <formula>ISBLANK(C18)</formula>
    </cfRule>
  </conditionalFormatting>
  <conditionalFormatting sqref="B18">
    <cfRule type="expression" dxfId="49" priority="53" stopIfTrue="1">
      <formula>AND(NOT(ISBLANK(C18)),ISBLANK(B18))</formula>
    </cfRule>
  </conditionalFormatting>
  <conditionalFormatting sqref="A18">
    <cfRule type="expression" dxfId="48" priority="54" stopIfTrue="1">
      <formula>AND(NOT(ISBLANK(C18)),ISBLANK(A18))</formula>
    </cfRule>
  </conditionalFormatting>
  <conditionalFormatting sqref="E18">
    <cfRule type="expression" dxfId="47" priority="55" stopIfTrue="1">
      <formula>AND(NOT(ISBLANK(C18)),ISBLANK(E18),B18="S")</formula>
    </cfRule>
  </conditionalFormatting>
  <conditionalFormatting sqref="J18">
    <cfRule type="expression" priority="50" stopIfTrue="1">
      <formula>AND(SUM($P18:$T18)&gt;0,NOT(ISBLANK(J18)))</formula>
    </cfRule>
    <cfRule type="expression" dxfId="46" priority="51" stopIfTrue="1">
      <formula>SUM($P18:$T18)&gt;0</formula>
    </cfRule>
  </conditionalFormatting>
  <conditionalFormatting sqref="M18:N18">
    <cfRule type="expression" dxfId="45" priority="52" stopIfTrue="1">
      <formula>AND(NOT(ISBLANK($C18)),ISBLANK(M18))</formula>
    </cfRule>
  </conditionalFormatting>
  <conditionalFormatting sqref="K18">
    <cfRule type="expression" priority="48" stopIfTrue="1">
      <formula>AND(SUM($P18:$T18)&gt;0,NOT(ISBLANK(K18)))</formula>
    </cfRule>
    <cfRule type="expression" dxfId="44" priority="49" stopIfTrue="1">
      <formula>SUM($P18:$T18)&gt;0</formula>
    </cfRule>
  </conditionalFormatting>
  <conditionalFormatting sqref="B24">
    <cfRule type="expression" dxfId="43" priority="45" stopIfTrue="1">
      <formula>AND(NOT(ISBLANK(C24)),ISBLANK(B24))</formula>
    </cfRule>
  </conditionalFormatting>
  <conditionalFormatting sqref="A24">
    <cfRule type="expression" dxfId="42" priority="46" stopIfTrue="1">
      <formula>AND(NOT(ISBLANK(C24)),ISBLANK(A24))</formula>
    </cfRule>
  </conditionalFormatting>
  <conditionalFormatting sqref="C24">
    <cfRule type="expression" dxfId="41" priority="44" stopIfTrue="1">
      <formula>ISBLANK(C24)</formula>
    </cfRule>
  </conditionalFormatting>
  <conditionalFormatting sqref="E24">
    <cfRule type="expression" dxfId="40" priority="43" stopIfTrue="1">
      <formula>AND(NOT(ISBLANK(C24)),ISBLANK(E24),B24="S")</formula>
    </cfRule>
  </conditionalFormatting>
  <conditionalFormatting sqref="J24">
    <cfRule type="expression" priority="40" stopIfTrue="1">
      <formula>AND(SUM($P24:$T24)&gt;0,NOT(ISBLANK(J24)))</formula>
    </cfRule>
    <cfRule type="expression" dxfId="39" priority="41" stopIfTrue="1">
      <formula>SUM($P24:$T24)&gt;0</formula>
    </cfRule>
  </conditionalFormatting>
  <conditionalFormatting sqref="M24:N24">
    <cfRule type="expression" dxfId="38" priority="42" stopIfTrue="1">
      <formula>AND(NOT(ISBLANK($C24)),ISBLANK(M24))</formula>
    </cfRule>
  </conditionalFormatting>
  <conditionalFormatting sqref="L24">
    <cfRule type="expression" dxfId="37" priority="37" stopIfTrue="1">
      <formula>AND(NOT(ISBLANK($C24)),ISBLANK(L24))</formula>
    </cfRule>
  </conditionalFormatting>
  <conditionalFormatting sqref="K24">
    <cfRule type="expression" priority="38" stopIfTrue="1">
      <formula>AND(SUM($P24:$T24)&gt;0,NOT(ISBLANK(K24)))</formula>
    </cfRule>
    <cfRule type="expression" dxfId="36" priority="39" stopIfTrue="1">
      <formula>SUM($P24:$T24)&gt;0</formula>
    </cfRule>
  </conditionalFormatting>
  <conditionalFormatting sqref="C25">
    <cfRule type="expression" dxfId="35" priority="36" stopIfTrue="1">
      <formula>ISBLANK(C25)</formula>
    </cfRule>
  </conditionalFormatting>
  <conditionalFormatting sqref="J25">
    <cfRule type="expression" priority="31" stopIfTrue="1">
      <formula>AND(SUM($P25:$T25)&gt;0,NOT(ISBLANK(J25)))</formula>
    </cfRule>
    <cfRule type="expression" dxfId="34" priority="32" stopIfTrue="1">
      <formula>SUM($P25:$T25)&gt;0</formula>
    </cfRule>
  </conditionalFormatting>
  <conditionalFormatting sqref="B25">
    <cfRule type="expression" dxfId="33" priority="33" stopIfTrue="1">
      <formula>AND(NOT(ISBLANK(C25)),ISBLANK(B25))</formula>
    </cfRule>
  </conditionalFormatting>
  <conditionalFormatting sqref="A25">
    <cfRule type="expression" dxfId="32" priority="34" stopIfTrue="1">
      <formula>AND(NOT(ISBLANK(C25)),ISBLANK(A25))</formula>
    </cfRule>
  </conditionalFormatting>
  <conditionalFormatting sqref="E25">
    <cfRule type="expression" dxfId="31" priority="35" stopIfTrue="1">
      <formula>AND(NOT(ISBLANK(C25)),ISBLANK(E25),B25="S")</formula>
    </cfRule>
  </conditionalFormatting>
  <conditionalFormatting sqref="M25:N25">
    <cfRule type="expression" dxfId="30" priority="30" stopIfTrue="1">
      <formula>AND(NOT(ISBLANK($C25)),ISBLANK(M25))</formula>
    </cfRule>
  </conditionalFormatting>
  <conditionalFormatting sqref="L25">
    <cfRule type="expression" dxfId="29" priority="27" stopIfTrue="1">
      <formula>AND(NOT(ISBLANK($C25)),ISBLANK(L25))</formula>
    </cfRule>
  </conditionalFormatting>
  <conditionalFormatting sqref="K25">
    <cfRule type="expression" priority="28" stopIfTrue="1">
      <formula>AND(SUM($P25:$T25)&gt;0,NOT(ISBLANK(K25)))</formula>
    </cfRule>
    <cfRule type="expression" dxfId="28" priority="29" stopIfTrue="1">
      <formula>SUM($P25:$T25)&gt;0</formula>
    </cfRule>
  </conditionalFormatting>
  <conditionalFormatting sqref="K35">
    <cfRule type="expression" priority="25" stopIfTrue="1">
      <formula>AND(SUM($P35:$T35)&gt;0,NOT(ISBLANK(K35)))</formula>
    </cfRule>
    <cfRule type="expression" dxfId="27" priority="26" stopIfTrue="1">
      <formula>SUM($P35:$T35)&gt;0</formula>
    </cfRule>
  </conditionalFormatting>
  <conditionalFormatting sqref="L32">
    <cfRule type="expression" dxfId="26" priority="24" stopIfTrue="1">
      <formula>AND(NOT(ISBLANK($C32)),ISBLANK(L32))</formula>
    </cfRule>
  </conditionalFormatting>
  <conditionalFormatting sqref="K32">
    <cfRule type="expression" priority="22" stopIfTrue="1">
      <formula>AND(SUM($P32:$T32)&gt;0,NOT(ISBLANK(K32)))</formula>
    </cfRule>
    <cfRule type="expression" dxfId="25" priority="23" stopIfTrue="1">
      <formula>SUM($P32:$T32)&gt;0</formula>
    </cfRule>
  </conditionalFormatting>
  <conditionalFormatting sqref="L27">
    <cfRule type="expression" dxfId="24" priority="21" stopIfTrue="1">
      <formula>AND(NOT(ISBLANK($C27)),ISBLANK(L27))</formula>
    </cfRule>
  </conditionalFormatting>
  <conditionalFormatting sqref="K29">
    <cfRule type="expression" priority="19" stopIfTrue="1">
      <formula>AND(SUM($P29:$T29)&gt;0,NOT(ISBLANK(K29)))</formula>
    </cfRule>
    <cfRule type="expression" dxfId="23" priority="20" stopIfTrue="1">
      <formula>SUM($P29:$T29)&gt;0</formula>
    </cfRule>
  </conditionalFormatting>
  <conditionalFormatting sqref="L29">
    <cfRule type="expression" dxfId="22" priority="18" stopIfTrue="1">
      <formula>AND(NOT(ISBLANK($C29)),ISBLANK(L29))</formula>
    </cfRule>
  </conditionalFormatting>
  <conditionalFormatting sqref="J29">
    <cfRule type="expression" priority="16" stopIfTrue="1">
      <formula>AND(SUM($P29:$T29)&gt;0,NOT(ISBLANK(J29)))</formula>
    </cfRule>
    <cfRule type="expression" dxfId="21" priority="17" stopIfTrue="1">
      <formula>SUM($P29:$T29)&gt;0</formula>
    </cfRule>
  </conditionalFormatting>
  <conditionalFormatting sqref="L34">
    <cfRule type="expression" dxfId="20" priority="15" stopIfTrue="1">
      <formula>AND(NOT(ISBLANK($C34)),ISBLANK(L34))</formula>
    </cfRule>
  </conditionalFormatting>
  <conditionalFormatting sqref="J34">
    <cfRule type="expression" priority="13" stopIfTrue="1">
      <formula>AND(SUM($P34:$T34)&gt;0,NOT(ISBLANK(J34)))</formula>
    </cfRule>
    <cfRule type="expression" dxfId="19" priority="14" stopIfTrue="1">
      <formula>SUM($P34:$T34)&gt;0</formula>
    </cfRule>
  </conditionalFormatting>
  <conditionalFormatting sqref="K34">
    <cfRule type="expression" priority="11" stopIfTrue="1">
      <formula>AND(SUM($P34:$T34)&gt;0,NOT(ISBLANK(K34)))</formula>
    </cfRule>
    <cfRule type="expression" dxfId="18" priority="12" stopIfTrue="1">
      <formula>SUM($P34:$T34)&gt;0</formula>
    </cfRule>
  </conditionalFormatting>
  <conditionalFormatting sqref="K30">
    <cfRule type="expression" priority="9" stopIfTrue="1">
      <formula>AND(SUM($P30:$T30)&gt;0,NOT(ISBLANK(K30)))</formula>
    </cfRule>
    <cfRule type="expression" dxfId="17" priority="10" stopIfTrue="1">
      <formula>SUM($P30:$T30)&gt;0</formula>
    </cfRule>
  </conditionalFormatting>
  <conditionalFormatting sqref="L30">
    <cfRule type="expression" dxfId="16" priority="8" stopIfTrue="1">
      <formula>AND(NOT(ISBLANK($C30)),ISBLANK(L30))</formula>
    </cfRule>
  </conditionalFormatting>
  <conditionalFormatting sqref="J30">
    <cfRule type="expression" priority="6" stopIfTrue="1">
      <formula>AND(SUM($P30:$T30)&gt;0,NOT(ISBLANK(J30)))</formula>
    </cfRule>
    <cfRule type="expression" dxfId="15" priority="7" stopIfTrue="1">
      <formula>SUM($P30:$T30)&gt;0</formula>
    </cfRule>
  </conditionalFormatting>
  <conditionalFormatting sqref="K31">
    <cfRule type="expression" priority="4" stopIfTrue="1">
      <formula>AND(SUM($P31:$T31)&gt;0,NOT(ISBLANK(K31)))</formula>
    </cfRule>
    <cfRule type="expression" dxfId="14" priority="5" stopIfTrue="1">
      <formula>SUM($P31:$T31)&gt;0</formula>
    </cfRule>
  </conditionalFormatting>
  <conditionalFormatting sqref="L31">
    <cfRule type="expression" dxfId="13" priority="3" stopIfTrue="1">
      <formula>AND(NOT(ISBLANK($C31)),ISBLANK(L31))</formula>
    </cfRule>
  </conditionalFormatting>
  <conditionalFormatting sqref="J31">
    <cfRule type="expression" priority="1" stopIfTrue="1">
      <formula>AND(SUM($P31:$T31)&gt;0,NOT(ISBLANK(J31)))</formula>
    </cfRule>
    <cfRule type="expression" dxfId="12" priority="2" stopIfTrue="1">
      <formula>SUM($P31:$T31)&gt;0</formula>
    </cfRule>
  </conditionalFormatting>
  <dataValidations count="3">
    <dataValidation type="list" allowBlank="1" showInputMessage="1" showErrorMessage="1" sqref="B12:B37">
      <formula1>$B$41:$B$44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F30" sqref="F30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24</v>
      </c>
      <c r="B1" s="127" t="s">
        <v>48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27" t="s">
        <v>129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25</v>
      </c>
      <c r="C5" s="40">
        <v>43841</v>
      </c>
      <c r="D5" s="12" t="s">
        <v>26</v>
      </c>
      <c r="E5" s="40">
        <v>43872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6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56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22" t="s">
        <v>31</v>
      </c>
      <c r="H10" s="22" t="s">
        <v>32</v>
      </c>
      <c r="I10" s="22" t="s">
        <v>30</v>
      </c>
      <c r="J10" s="22"/>
      <c r="K10" s="47" t="s">
        <v>38</v>
      </c>
      <c r="L10" s="23"/>
      <c r="M10" s="35"/>
      <c r="N10" s="24"/>
    </row>
    <row r="11" spans="1:26" ht="0.75" customHeight="1" x14ac:dyDescent="0.2">
      <c r="A11" s="20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3"/>
      <c r="M11" s="35"/>
      <c r="N11" s="35"/>
    </row>
    <row r="12" spans="1:26" ht="15.75" x14ac:dyDescent="0.25">
      <c r="A12" s="54" t="s">
        <v>102</v>
      </c>
      <c r="B12" s="26" t="s">
        <v>13</v>
      </c>
      <c r="C12" s="27">
        <v>67.8</v>
      </c>
      <c r="D12" s="27">
        <v>11.3</v>
      </c>
      <c r="E12" s="27"/>
      <c r="F12" s="51">
        <v>56.5</v>
      </c>
      <c r="G12" s="52">
        <v>690</v>
      </c>
      <c r="H12" s="52">
        <v>4001</v>
      </c>
      <c r="I12" s="52"/>
      <c r="J12" s="29"/>
      <c r="K12" s="29" t="s">
        <v>91</v>
      </c>
      <c r="L12" s="37" t="s">
        <v>103</v>
      </c>
      <c r="M12" s="37" t="s">
        <v>104</v>
      </c>
      <c r="N12" s="37" t="s">
        <v>105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4">
        <v>43852</v>
      </c>
      <c r="B13" s="42" t="s">
        <v>13</v>
      </c>
      <c r="C13" s="27">
        <v>40.86</v>
      </c>
      <c r="D13" s="28">
        <v>6.81</v>
      </c>
      <c r="E13" s="27"/>
      <c r="F13" s="51">
        <v>34.049999999999997</v>
      </c>
      <c r="G13" s="52">
        <v>690</v>
      </c>
      <c r="H13" s="52">
        <v>4001</v>
      </c>
      <c r="I13" s="52"/>
      <c r="J13" s="29"/>
      <c r="K13" s="29" t="s">
        <v>91</v>
      </c>
      <c r="L13" s="37" t="s">
        <v>106</v>
      </c>
      <c r="M13" s="37" t="s">
        <v>104</v>
      </c>
      <c r="N13" s="37" t="s">
        <v>107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4">
        <v>43852</v>
      </c>
      <c r="B14" s="42" t="s">
        <v>13</v>
      </c>
      <c r="C14" s="27">
        <v>11.34</v>
      </c>
      <c r="D14" s="28">
        <v>1.92</v>
      </c>
      <c r="E14" s="27"/>
      <c r="F14" s="51">
        <v>9.42</v>
      </c>
      <c r="G14" s="52">
        <v>690</v>
      </c>
      <c r="H14" s="52">
        <v>4001</v>
      </c>
      <c r="I14" s="52"/>
      <c r="J14" s="29"/>
      <c r="K14" s="29" t="s">
        <v>91</v>
      </c>
      <c r="L14" s="37" t="s">
        <v>108</v>
      </c>
      <c r="M14" s="37" t="s">
        <v>104</v>
      </c>
      <c r="N14" s="37" t="s">
        <v>107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4">
        <v>43866</v>
      </c>
      <c r="B15" s="26" t="s">
        <v>13</v>
      </c>
      <c r="C15" s="27">
        <v>16.98</v>
      </c>
      <c r="D15" s="28">
        <v>2.83</v>
      </c>
      <c r="E15" s="27"/>
      <c r="F15" s="51">
        <v>14.15</v>
      </c>
      <c r="G15" s="52">
        <v>690</v>
      </c>
      <c r="H15" s="52">
        <v>4001</v>
      </c>
      <c r="I15" s="55"/>
      <c r="J15" s="29"/>
      <c r="K15" s="29" t="s">
        <v>91</v>
      </c>
      <c r="L15" s="37" t="s">
        <v>109</v>
      </c>
      <c r="M15" s="37" t="s">
        <v>104</v>
      </c>
      <c r="N15" s="37" t="s">
        <v>110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4">
        <v>43875</v>
      </c>
      <c r="B16" s="26" t="s">
        <v>13</v>
      </c>
      <c r="C16" s="27">
        <v>27.35</v>
      </c>
      <c r="D16" s="28">
        <v>4.55</v>
      </c>
      <c r="E16" s="27"/>
      <c r="F16" s="51">
        <v>22.8</v>
      </c>
      <c r="G16" s="52">
        <v>690</v>
      </c>
      <c r="H16" s="52">
        <v>4001</v>
      </c>
      <c r="I16" s="55"/>
      <c r="J16" s="29"/>
      <c r="K16" s="29" t="s">
        <v>91</v>
      </c>
      <c r="L16" s="37" t="s">
        <v>111</v>
      </c>
      <c r="M16" s="37" t="s">
        <v>112</v>
      </c>
      <c r="N16" s="37" t="s">
        <v>113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4"/>
      <c r="B17" s="26"/>
      <c r="C17" s="27"/>
      <c r="D17" s="28"/>
      <c r="E17" s="27"/>
      <c r="F17" s="51"/>
      <c r="G17" s="52"/>
      <c r="H17" s="52"/>
      <c r="I17" s="55"/>
      <c r="J17" s="29"/>
      <c r="K17" s="29"/>
      <c r="L17" s="37"/>
      <c r="M17" s="37"/>
      <c r="N17" s="37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4"/>
      <c r="B18" s="26"/>
      <c r="C18" s="27"/>
      <c r="D18" s="28"/>
      <c r="E18" s="27"/>
      <c r="F18" s="51"/>
      <c r="G18" s="52"/>
      <c r="H18" s="52"/>
      <c r="I18" s="52"/>
      <c r="J18" s="29"/>
      <c r="K18" s="29"/>
      <c r="L18" s="37"/>
      <c r="M18" s="37"/>
      <c r="N18" s="37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5"/>
      <c r="B19" s="26"/>
      <c r="C19" s="27"/>
      <c r="D19" s="28" t="str">
        <f t="shared" ref="D19:D31" si="3">IF(B19="S",IF(ISBLANK(E19),ROUND(C19*0.2/1.2,2),E19),"")</f>
        <v/>
      </c>
      <c r="E19" s="27"/>
      <c r="F19" s="51"/>
      <c r="G19" s="52"/>
      <c r="H19" s="52"/>
      <c r="I19" s="52"/>
      <c r="J19" s="29" t="s">
        <v>13</v>
      </c>
      <c r="K19" s="29"/>
      <c r="L19" s="37"/>
      <c r="M19" s="37"/>
      <c r="N19" s="37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5"/>
      <c r="B20" s="26"/>
      <c r="C20" s="27"/>
      <c r="D20" s="28" t="str">
        <f t="shared" si="3"/>
        <v/>
      </c>
      <c r="E20" s="27"/>
      <c r="F20" s="51" t="s">
        <v>29</v>
      </c>
      <c r="G20" s="52"/>
      <c r="H20" s="52" t="s">
        <v>29</v>
      </c>
      <c r="I20" s="52" t="s">
        <v>29</v>
      </c>
      <c r="J20" s="29" t="s">
        <v>13</v>
      </c>
      <c r="K20" s="29"/>
      <c r="L20" s="37"/>
      <c r="M20" s="37"/>
      <c r="N20" s="37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5"/>
      <c r="B21" s="26"/>
      <c r="C21" s="27"/>
      <c r="D21" s="28" t="str">
        <f t="shared" si="3"/>
        <v/>
      </c>
      <c r="E21" s="27"/>
      <c r="F21" s="51" t="s">
        <v>29</v>
      </c>
      <c r="G21" s="52" t="s">
        <v>29</v>
      </c>
      <c r="H21" s="52" t="s">
        <v>29</v>
      </c>
      <c r="I21" s="52" t="s">
        <v>29</v>
      </c>
      <c r="J21" s="29" t="s">
        <v>13</v>
      </c>
      <c r="K21" s="29"/>
      <c r="L21" s="37"/>
      <c r="M21" s="37"/>
      <c r="N21" s="37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5"/>
      <c r="B22" s="26"/>
      <c r="C22" s="27"/>
      <c r="D22" s="28" t="str">
        <f t="shared" si="3"/>
        <v/>
      </c>
      <c r="E22" s="27"/>
      <c r="F22" s="51" t="s">
        <v>29</v>
      </c>
      <c r="G22" s="52" t="s">
        <v>29</v>
      </c>
      <c r="H22" s="52" t="s">
        <v>29</v>
      </c>
      <c r="I22" s="52" t="s">
        <v>29</v>
      </c>
      <c r="J22" s="29" t="s">
        <v>13</v>
      </c>
      <c r="K22" s="29"/>
      <c r="L22" s="37"/>
      <c r="M22" s="37"/>
      <c r="N22" s="37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5"/>
      <c r="B23" s="26"/>
      <c r="C23" s="27"/>
      <c r="D23" s="28" t="str">
        <f t="shared" si="3"/>
        <v/>
      </c>
      <c r="E23" s="27"/>
      <c r="F23" s="51" t="s">
        <v>29</v>
      </c>
      <c r="G23" s="52" t="s">
        <v>29</v>
      </c>
      <c r="H23" s="52" t="s">
        <v>29</v>
      </c>
      <c r="I23" s="52" t="s">
        <v>29</v>
      </c>
      <c r="J23" s="29" t="s">
        <v>13</v>
      </c>
      <c r="K23" s="29"/>
      <c r="L23" s="37"/>
      <c r="M23" s="37"/>
      <c r="N23" s="37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5"/>
      <c r="B24" s="26"/>
      <c r="C24" s="27"/>
      <c r="D24" s="28" t="str">
        <f t="shared" si="3"/>
        <v/>
      </c>
      <c r="E24" s="27"/>
      <c r="F24" s="51" t="s">
        <v>29</v>
      </c>
      <c r="G24" s="52" t="s">
        <v>29</v>
      </c>
      <c r="H24" s="52" t="s">
        <v>29</v>
      </c>
      <c r="I24" s="52" t="s">
        <v>29</v>
      </c>
      <c r="J24" s="29" t="s">
        <v>13</v>
      </c>
      <c r="K24" s="29"/>
      <c r="L24" s="37"/>
      <c r="M24" s="37"/>
      <c r="N24" s="37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5"/>
      <c r="B25" s="26"/>
      <c r="C25" s="27"/>
      <c r="D25" s="28" t="str">
        <f t="shared" si="3"/>
        <v/>
      </c>
      <c r="E25" s="27"/>
      <c r="F25" s="51" t="s">
        <v>29</v>
      </c>
      <c r="G25" s="52" t="s">
        <v>29</v>
      </c>
      <c r="H25" s="52" t="s">
        <v>29</v>
      </c>
      <c r="I25" s="52" t="s">
        <v>29</v>
      </c>
      <c r="J25" s="29" t="s">
        <v>13</v>
      </c>
      <c r="K25" s="29"/>
      <c r="L25" s="37"/>
      <c r="M25" s="37"/>
      <c r="N25" s="37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5"/>
      <c r="B26" s="26"/>
      <c r="C26" s="27"/>
      <c r="D26" s="28" t="str">
        <f t="shared" si="3"/>
        <v/>
      </c>
      <c r="E26" s="27"/>
      <c r="F26" s="51" t="s">
        <v>29</v>
      </c>
      <c r="G26" s="52" t="s">
        <v>29</v>
      </c>
      <c r="H26" s="52" t="s">
        <v>29</v>
      </c>
      <c r="I26" s="52" t="s">
        <v>29</v>
      </c>
      <c r="J26" s="29" t="s">
        <v>13</v>
      </c>
      <c r="K26" s="29"/>
      <c r="L26" s="37"/>
      <c r="M26" s="37"/>
      <c r="N26" s="37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5"/>
      <c r="B27" s="26"/>
      <c r="C27" s="27"/>
      <c r="D27" s="28" t="str">
        <f t="shared" si="3"/>
        <v/>
      </c>
      <c r="E27" s="27"/>
      <c r="F27" s="51" t="s">
        <v>29</v>
      </c>
      <c r="G27" s="52" t="s">
        <v>29</v>
      </c>
      <c r="H27" s="52" t="s">
        <v>29</v>
      </c>
      <c r="I27" s="52" t="s">
        <v>29</v>
      </c>
      <c r="J27" s="29" t="s">
        <v>13</v>
      </c>
      <c r="K27" s="29"/>
      <c r="L27" s="37"/>
      <c r="M27" s="37"/>
      <c r="N27" s="37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5"/>
      <c r="B28" s="26"/>
      <c r="C28" s="27"/>
      <c r="D28" s="28" t="str">
        <f t="shared" si="3"/>
        <v/>
      </c>
      <c r="E28" s="27"/>
      <c r="F28" s="51" t="s">
        <v>29</v>
      </c>
      <c r="G28" s="52" t="s">
        <v>29</v>
      </c>
      <c r="H28" s="52" t="s">
        <v>29</v>
      </c>
      <c r="I28" s="52" t="s">
        <v>29</v>
      </c>
      <c r="J28" s="29" t="s">
        <v>13</v>
      </c>
      <c r="K28" s="29"/>
      <c r="L28" s="37"/>
      <c r="M28" s="37"/>
      <c r="N28" s="37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5"/>
      <c r="B29" s="26"/>
      <c r="C29" s="27"/>
      <c r="D29" s="28" t="str">
        <f t="shared" si="3"/>
        <v/>
      </c>
      <c r="E29" s="27"/>
      <c r="F29" s="51" t="s">
        <v>29</v>
      </c>
      <c r="G29" s="52" t="s">
        <v>29</v>
      </c>
      <c r="H29" s="52" t="s">
        <v>29</v>
      </c>
      <c r="I29" s="52" t="s">
        <v>29</v>
      </c>
      <c r="J29" s="29" t="s">
        <v>13</v>
      </c>
      <c r="K29" s="29"/>
      <c r="L29" s="37"/>
      <c r="M29" s="37"/>
      <c r="N29" s="37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5"/>
      <c r="B30" s="26"/>
      <c r="C30" s="27"/>
      <c r="D30" s="28" t="str">
        <f t="shared" si="3"/>
        <v/>
      </c>
      <c r="E30" s="27"/>
      <c r="F30" s="51" t="s">
        <v>29</v>
      </c>
      <c r="G30" s="52" t="s">
        <v>29</v>
      </c>
      <c r="H30" s="52" t="s">
        <v>29</v>
      </c>
      <c r="I30" s="52" t="s">
        <v>29</v>
      </c>
      <c r="J30" s="29" t="s">
        <v>13</v>
      </c>
      <c r="K30" s="29"/>
      <c r="L30" s="37"/>
      <c r="M30" s="37"/>
      <c r="N30" s="37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5"/>
      <c r="B31" s="26"/>
      <c r="C31" s="27"/>
      <c r="D31" s="30" t="str">
        <f t="shared" si="3"/>
        <v/>
      </c>
      <c r="E31" s="27"/>
      <c r="F31" s="51" t="s">
        <v>29</v>
      </c>
      <c r="G31" s="52" t="s">
        <v>29</v>
      </c>
      <c r="H31" s="52" t="s">
        <v>29</v>
      </c>
      <c r="I31" s="52" t="s">
        <v>29</v>
      </c>
      <c r="J31" s="29" t="s">
        <v>13</v>
      </c>
      <c r="K31" s="29"/>
      <c r="L31" s="37"/>
      <c r="M31" s="37"/>
      <c r="N31" s="37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32" t="s">
        <v>9</v>
      </c>
      <c r="B32" s="133"/>
      <c r="C32" s="31">
        <f>SUM(C12:C31)</f>
        <v>164.32999999999998</v>
      </c>
      <c r="D32" s="31">
        <f>SUM(D12:D31)</f>
        <v>27.41</v>
      </c>
      <c r="E32" s="31"/>
      <c r="F32" s="31">
        <f>SUM(F12:F31)</f>
        <v>136.92000000000002</v>
      </c>
      <c r="G32" s="53"/>
      <c r="H32" s="53"/>
      <c r="I32" s="53"/>
      <c r="J32" s="32"/>
      <c r="K32" s="32"/>
      <c r="L32" s="38"/>
      <c r="M32" s="49"/>
      <c r="N32" s="39"/>
    </row>
    <row r="34" spans="2:3" x14ac:dyDescent="0.2">
      <c r="B34" s="130" t="s">
        <v>21</v>
      </c>
      <c r="C34" s="131"/>
    </row>
    <row r="35" spans="2:3" x14ac:dyDescent="0.2">
      <c r="B35" s="33" t="s">
        <v>14</v>
      </c>
      <c r="C35" s="34" t="s">
        <v>20</v>
      </c>
    </row>
    <row r="36" spans="2:3" x14ac:dyDescent="0.2">
      <c r="B36" s="33" t="s">
        <v>11</v>
      </c>
      <c r="C36" s="34" t="s">
        <v>19</v>
      </c>
    </row>
    <row r="37" spans="2:3" x14ac:dyDescent="0.2">
      <c r="B37" s="33" t="s">
        <v>13</v>
      </c>
      <c r="C37" s="34" t="s">
        <v>18</v>
      </c>
    </row>
    <row r="38" spans="2:3" x14ac:dyDescent="0.2">
      <c r="B38" s="35" t="s">
        <v>12</v>
      </c>
      <c r="C38" s="36" t="s">
        <v>17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9:K31 J12:K14">
    <cfRule type="expression" priority="35" stopIfTrue="1">
      <formula>AND(SUM($P12:$T12)&gt;0,NOT(ISBLANK(J12)))</formula>
    </cfRule>
    <cfRule type="expression" dxfId="762" priority="36" stopIfTrue="1">
      <formula>SUM($P12:$T12)&gt;0</formula>
    </cfRule>
  </conditionalFormatting>
  <conditionalFormatting sqref="E5 C12:C15 C5 B1:E1 B3:E3 C19:C31">
    <cfRule type="expression" dxfId="761" priority="37" stopIfTrue="1">
      <formula>ISBLANK(B1)</formula>
    </cfRule>
  </conditionalFormatting>
  <conditionalFormatting sqref="L12:N12 L19:N31">
    <cfRule type="expression" dxfId="760" priority="38" stopIfTrue="1">
      <formula>AND(NOT(ISBLANK($C12)),ISBLANK(L12))</formula>
    </cfRule>
  </conditionalFormatting>
  <conditionalFormatting sqref="B12:B15 B19:B31">
    <cfRule type="expression" dxfId="759" priority="39" stopIfTrue="1">
      <formula>AND(NOT(ISBLANK(C12)),ISBLANK(B12))</formula>
    </cfRule>
  </conditionalFormatting>
  <conditionalFormatting sqref="A19:A31 A12:A15">
    <cfRule type="expression" dxfId="758" priority="40" stopIfTrue="1">
      <formula>AND(NOT(ISBLANK(C12)),ISBLANK(A12))</formula>
    </cfRule>
  </conditionalFormatting>
  <conditionalFormatting sqref="E12:E15 E19:E31">
    <cfRule type="expression" dxfId="757" priority="41" stopIfTrue="1">
      <formula>AND(NOT(ISBLANK(C12)),ISBLANK(E12),B12="S")</formula>
    </cfRule>
  </conditionalFormatting>
  <conditionalFormatting sqref="L15">
    <cfRule type="expression" dxfId="756" priority="34" stopIfTrue="1">
      <formula>AND(NOT(ISBLANK($C20)),ISBLANK(L15))</formula>
    </cfRule>
  </conditionalFormatting>
  <conditionalFormatting sqref="J18:K18">
    <cfRule type="expression" priority="27" stopIfTrue="1">
      <formula>AND(SUM($P18:$T18)&gt;0,NOT(ISBLANK(J18)))</formula>
    </cfRule>
    <cfRule type="expression" dxfId="755" priority="28" stopIfTrue="1">
      <formula>SUM($P18:$T18)&gt;0</formula>
    </cfRule>
  </conditionalFormatting>
  <conditionalFormatting sqref="C18">
    <cfRule type="expression" dxfId="754" priority="29" stopIfTrue="1">
      <formula>ISBLANK(C18)</formula>
    </cfRule>
  </conditionalFormatting>
  <conditionalFormatting sqref="L18:N18">
    <cfRule type="expression" dxfId="753" priority="30" stopIfTrue="1">
      <formula>AND(NOT(ISBLANK($C18)),ISBLANK(L18))</formula>
    </cfRule>
  </conditionalFormatting>
  <conditionalFormatting sqref="B18">
    <cfRule type="expression" dxfId="752" priority="31" stopIfTrue="1">
      <formula>AND(NOT(ISBLANK(C18)),ISBLANK(B18))</formula>
    </cfRule>
  </conditionalFormatting>
  <conditionalFormatting sqref="A18">
    <cfRule type="expression" dxfId="751" priority="32" stopIfTrue="1">
      <formula>AND(NOT(ISBLANK(C18)),ISBLANK(A18))</formula>
    </cfRule>
  </conditionalFormatting>
  <conditionalFormatting sqref="E18">
    <cfRule type="expression" dxfId="750" priority="33" stopIfTrue="1">
      <formula>AND(NOT(ISBLANK(C18)),ISBLANK(E18),B18="S")</formula>
    </cfRule>
  </conditionalFormatting>
  <conditionalFormatting sqref="J16:J17">
    <cfRule type="expression" priority="20" stopIfTrue="1">
      <formula>AND(SUM($P16:$T16)&gt;0,NOT(ISBLANK(J16)))</formula>
    </cfRule>
    <cfRule type="expression" dxfId="749" priority="21" stopIfTrue="1">
      <formula>SUM($P16:$T16)&gt;0</formula>
    </cfRule>
  </conditionalFormatting>
  <conditionalFormatting sqref="C16:C17">
    <cfRule type="expression" dxfId="748" priority="22" stopIfTrue="1">
      <formula>ISBLANK(C16)</formula>
    </cfRule>
  </conditionalFormatting>
  <conditionalFormatting sqref="M16">
    <cfRule type="expression" dxfId="747" priority="23" stopIfTrue="1">
      <formula>AND(NOT(ISBLANK($C16)),ISBLANK(M16))</formula>
    </cfRule>
  </conditionalFormatting>
  <conditionalFormatting sqref="B16:B17">
    <cfRule type="expression" dxfId="746" priority="24" stopIfTrue="1">
      <formula>AND(NOT(ISBLANK(C16)),ISBLANK(B16))</formula>
    </cfRule>
  </conditionalFormatting>
  <conditionalFormatting sqref="A16:A17">
    <cfRule type="expression" dxfId="745" priority="25" stopIfTrue="1">
      <formula>AND(NOT(ISBLANK(C16)),ISBLANK(A16))</formula>
    </cfRule>
  </conditionalFormatting>
  <conditionalFormatting sqref="E16:E17">
    <cfRule type="expression" dxfId="744" priority="26" stopIfTrue="1">
      <formula>AND(NOT(ISBLANK(C16)),ISBLANK(E16),B16="S")</formula>
    </cfRule>
  </conditionalFormatting>
  <conditionalFormatting sqref="L16:L17">
    <cfRule type="expression" dxfId="743" priority="19" stopIfTrue="1">
      <formula>AND(NOT(ISBLANK($C21)),ISBLANK(L16))</formula>
    </cfRule>
  </conditionalFormatting>
  <conditionalFormatting sqref="N15">
    <cfRule type="expression" dxfId="742" priority="18" stopIfTrue="1">
      <formula>AND(NOT(ISBLANK($C15)),ISBLANK(N15))</formula>
    </cfRule>
  </conditionalFormatting>
  <conditionalFormatting sqref="N16">
    <cfRule type="expression" dxfId="741" priority="17" stopIfTrue="1">
      <formula>AND(NOT(ISBLANK($C16)),ISBLANK(N16))</formula>
    </cfRule>
  </conditionalFormatting>
  <conditionalFormatting sqref="K17">
    <cfRule type="expression" priority="15" stopIfTrue="1">
      <formula>AND(SUM($P17:$T17)&gt;0,NOT(ISBLANK(K17)))</formula>
    </cfRule>
    <cfRule type="expression" dxfId="740" priority="16" stopIfTrue="1">
      <formula>SUM($P17:$T17)&gt;0</formula>
    </cfRule>
  </conditionalFormatting>
  <conditionalFormatting sqref="M17">
    <cfRule type="expression" dxfId="739" priority="14" stopIfTrue="1">
      <formula>AND(NOT(ISBLANK($C17)),ISBLANK(M17))</formula>
    </cfRule>
  </conditionalFormatting>
  <conditionalFormatting sqref="N17">
    <cfRule type="expression" dxfId="738" priority="13" stopIfTrue="1">
      <formula>AND(NOT(ISBLANK($C17)),ISBLANK(N17))</formula>
    </cfRule>
  </conditionalFormatting>
  <conditionalFormatting sqref="L13">
    <cfRule type="expression" dxfId="737" priority="12" stopIfTrue="1">
      <formula>AND(NOT(ISBLANK($C13)),ISBLANK(L13))</formula>
    </cfRule>
  </conditionalFormatting>
  <conditionalFormatting sqref="N13">
    <cfRule type="expression" dxfId="736" priority="11" stopIfTrue="1">
      <formula>AND(NOT(ISBLANK($C13)),ISBLANK(N13))</formula>
    </cfRule>
  </conditionalFormatting>
  <conditionalFormatting sqref="D12">
    <cfRule type="expression" dxfId="735" priority="10" stopIfTrue="1">
      <formula>AND(NOT(ISBLANK(B12)),ISBLANK(D12),A12="S")</formula>
    </cfRule>
  </conditionalFormatting>
  <conditionalFormatting sqref="M13">
    <cfRule type="expression" dxfId="734" priority="9" stopIfTrue="1">
      <formula>AND(NOT(ISBLANK($C13)),ISBLANK(M13))</formula>
    </cfRule>
  </conditionalFormatting>
  <conditionalFormatting sqref="L14">
    <cfRule type="expression" dxfId="733" priority="8" stopIfTrue="1">
      <formula>AND(NOT(ISBLANK($C14)),ISBLANK(L14))</formula>
    </cfRule>
  </conditionalFormatting>
  <conditionalFormatting sqref="M14">
    <cfRule type="expression" dxfId="732" priority="7" stopIfTrue="1">
      <formula>AND(NOT(ISBLANK($C14)),ISBLANK(M14))</formula>
    </cfRule>
  </conditionalFormatting>
  <conditionalFormatting sqref="N14">
    <cfRule type="expression" dxfId="731" priority="6" stopIfTrue="1">
      <formula>AND(NOT(ISBLANK($C14)),ISBLANK(N14))</formula>
    </cfRule>
  </conditionalFormatting>
  <conditionalFormatting sqref="K15">
    <cfRule type="expression" priority="4" stopIfTrue="1">
      <formula>AND(SUM($P15:$T15)&gt;0,NOT(ISBLANK(K15)))</formula>
    </cfRule>
    <cfRule type="expression" dxfId="730" priority="5" stopIfTrue="1">
      <formula>SUM($P15:$T15)&gt;0</formula>
    </cfRule>
  </conditionalFormatting>
  <conditionalFormatting sqref="M15">
    <cfRule type="expression" dxfId="729" priority="3" stopIfTrue="1">
      <formula>AND(NOT(ISBLANK($C15)),ISBLANK(M15))</formula>
    </cfRule>
  </conditionalFormatting>
  <conditionalFormatting sqref="K16">
    <cfRule type="expression" priority="1" stopIfTrue="1">
      <formula>AND(SUM($P16:$T16)&gt;0,NOT(ISBLANK(K16)))</formula>
    </cfRule>
    <cfRule type="expression" dxfId="728" priority="2" stopIfTrue="1">
      <formula>SUM($P16:$T16)&gt;0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workbookViewId="0">
      <selection activeCell="D15" sqref="D1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24</v>
      </c>
      <c r="B1" s="127" t="s">
        <v>48</v>
      </c>
      <c r="C1" s="128"/>
      <c r="D1" s="128"/>
      <c r="E1" s="129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1</v>
      </c>
      <c r="B3" s="127" t="s">
        <v>130</v>
      </c>
      <c r="C3" s="128"/>
      <c r="D3" s="128"/>
      <c r="E3" s="129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10</v>
      </c>
      <c r="B5" s="12" t="s">
        <v>25</v>
      </c>
      <c r="C5" s="40">
        <v>43841</v>
      </c>
      <c r="D5" s="12" t="s">
        <v>26</v>
      </c>
      <c r="E5" s="40">
        <v>43871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56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6" t="s">
        <v>36</v>
      </c>
      <c r="K8" s="16" t="s">
        <v>6</v>
      </c>
      <c r="L8" s="17" t="s">
        <v>7</v>
      </c>
      <c r="M8" s="17" t="s">
        <v>40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9" t="s">
        <v>37</v>
      </c>
      <c r="K9" s="19" t="s">
        <v>39</v>
      </c>
      <c r="L9" s="48"/>
      <c r="M9" s="50" t="s">
        <v>41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57" t="s">
        <v>31</v>
      </c>
      <c r="H10" s="57" t="s">
        <v>32</v>
      </c>
      <c r="I10" s="58" t="s">
        <v>30</v>
      </c>
      <c r="J10" s="47" t="s">
        <v>38</v>
      </c>
      <c r="K10" s="23"/>
      <c r="L10" s="35"/>
      <c r="M10" s="24"/>
    </row>
    <row r="11" spans="1:25" ht="0.75" customHeight="1" x14ac:dyDescent="0.2">
      <c r="A11" s="20"/>
      <c r="B11" s="21"/>
      <c r="C11" s="21"/>
      <c r="D11" s="21"/>
      <c r="E11" s="21"/>
      <c r="F11" s="21"/>
      <c r="G11" s="59"/>
      <c r="H11" s="59"/>
      <c r="I11" s="59"/>
      <c r="J11" s="57"/>
      <c r="K11" s="23"/>
      <c r="L11" s="35"/>
      <c r="M11" s="35"/>
    </row>
    <row r="12" spans="1:25" ht="15.75" x14ac:dyDescent="0.25">
      <c r="A12" s="54">
        <v>43846</v>
      </c>
      <c r="B12" s="26" t="s">
        <v>13</v>
      </c>
      <c r="C12" s="27">
        <v>86.48</v>
      </c>
      <c r="D12" s="28">
        <v>14.41</v>
      </c>
      <c r="E12" s="60"/>
      <c r="F12" s="61">
        <v>72.069999999999993</v>
      </c>
      <c r="G12" s="62">
        <v>110</v>
      </c>
      <c r="H12" s="52">
        <v>4400</v>
      </c>
      <c r="I12" s="63" t="s">
        <v>49</v>
      </c>
      <c r="J12" s="64" t="s">
        <v>50</v>
      </c>
      <c r="K12" s="37" t="s">
        <v>51</v>
      </c>
      <c r="L12" s="37" t="s">
        <v>52</v>
      </c>
      <c r="M12" s="37" t="s">
        <v>53</v>
      </c>
      <c r="O12" s="5" t="b">
        <f>OR(G12&lt;100,LEN(G12)=2)</f>
        <v>0</v>
      </c>
      <c r="P12" s="5" t="b">
        <f>OR(H12&lt;1000,LEN(H12)=3)</f>
        <v>0</v>
      </c>
      <c r="Q12" s="5" t="b">
        <f>IF(I12&lt;1000,TRUE)</f>
        <v>0</v>
      </c>
      <c r="R12" s="5" t="e">
        <f>OR(#REF!&lt;100000,LEN(#REF!)=5)</f>
        <v>#REF!</v>
      </c>
    </row>
    <row r="13" spans="1:25" ht="15.75" x14ac:dyDescent="0.25">
      <c r="A13" s="54">
        <v>43849</v>
      </c>
      <c r="B13" s="42" t="s">
        <v>13</v>
      </c>
      <c r="C13" s="27">
        <v>63.71</v>
      </c>
      <c r="D13" s="28">
        <v>5.77</v>
      </c>
      <c r="E13" s="60"/>
      <c r="F13" s="61">
        <v>57.94</v>
      </c>
      <c r="G13" s="62">
        <v>110</v>
      </c>
      <c r="H13" s="52">
        <v>4400</v>
      </c>
      <c r="I13" s="63" t="s">
        <v>49</v>
      </c>
      <c r="J13" s="64" t="s">
        <v>50</v>
      </c>
      <c r="K13" s="37" t="s">
        <v>51</v>
      </c>
      <c r="L13" s="37" t="s">
        <v>28</v>
      </c>
      <c r="M13" s="37" t="s">
        <v>53</v>
      </c>
    </row>
    <row r="14" spans="1:25" ht="15.75" x14ac:dyDescent="0.25">
      <c r="A14" s="54">
        <v>43838</v>
      </c>
      <c r="B14" s="26" t="s">
        <v>11</v>
      </c>
      <c r="C14" s="27">
        <v>9.99</v>
      </c>
      <c r="D14" s="28">
        <v>0</v>
      </c>
      <c r="E14" s="60"/>
      <c r="F14" s="61">
        <v>9.99</v>
      </c>
      <c r="G14" s="62">
        <v>110</v>
      </c>
      <c r="H14" s="52">
        <v>4400</v>
      </c>
      <c r="I14" s="63" t="s">
        <v>54</v>
      </c>
      <c r="J14" s="64" t="s">
        <v>50</v>
      </c>
      <c r="K14" s="37" t="s">
        <v>55</v>
      </c>
      <c r="L14" s="37" t="s">
        <v>56</v>
      </c>
      <c r="M14" s="37" t="s">
        <v>57</v>
      </c>
      <c r="O14" s="5" t="b">
        <f>OR(G14&lt;100,LEN(G14)=2)</f>
        <v>0</v>
      </c>
      <c r="P14" s="5" t="b">
        <f>OR(H14&lt;1000,LEN(H14)=3)</f>
        <v>0</v>
      </c>
    </row>
    <row r="15" spans="1:25" ht="15.75" x14ac:dyDescent="0.25">
      <c r="A15" s="54"/>
      <c r="B15" s="26"/>
      <c r="C15" s="27"/>
      <c r="D15" s="28"/>
      <c r="E15" s="27"/>
      <c r="F15" s="61"/>
      <c r="G15" s="62"/>
      <c r="H15" s="52"/>
      <c r="I15" s="63"/>
      <c r="J15" s="64"/>
      <c r="K15" s="37"/>
      <c r="L15" s="37"/>
      <c r="M15" s="37"/>
      <c r="O15" s="5" t="b">
        <f t="shared" ref="O15:O33" si="0">OR(G15&lt;100,LEN(G15)=2)</f>
        <v>1</v>
      </c>
      <c r="P15" s="5" t="b">
        <f t="shared" ref="P15:P33" si="1">OR(H15&lt;1000,LEN(H15)=3)</f>
        <v>1</v>
      </c>
      <c r="Q15" s="5" t="b">
        <f t="shared" ref="Q15:Q33" si="2">IF(I15&lt;1000,TRUE)</f>
        <v>1</v>
      </c>
      <c r="R15" s="5" t="e">
        <f>OR(#REF!&lt;100000,LEN(#REF!)=5)</f>
        <v>#REF!</v>
      </c>
    </row>
    <row r="16" spans="1:25" ht="15.75" x14ac:dyDescent="0.25">
      <c r="A16" s="54"/>
      <c r="B16" s="26"/>
      <c r="C16" s="27"/>
      <c r="D16" s="28"/>
      <c r="E16" s="27"/>
      <c r="F16" s="61"/>
      <c r="G16" s="62"/>
      <c r="H16" s="52"/>
      <c r="I16" s="63"/>
      <c r="J16" s="64"/>
      <c r="K16" s="37"/>
      <c r="L16" s="37"/>
      <c r="M16" s="37"/>
      <c r="O16" s="5" t="b">
        <f t="shared" si="0"/>
        <v>1</v>
      </c>
      <c r="P16" s="5" t="b">
        <f t="shared" si="1"/>
        <v>1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54"/>
      <c r="B17" s="26"/>
      <c r="C17" s="27"/>
      <c r="D17" s="28"/>
      <c r="E17" s="27"/>
      <c r="F17" s="61"/>
      <c r="G17" s="62"/>
      <c r="H17" s="52"/>
      <c r="I17" s="63"/>
      <c r="J17" s="64"/>
      <c r="K17" s="37"/>
      <c r="L17" s="37"/>
      <c r="M17" s="37"/>
      <c r="O17" s="5" t="b">
        <f t="shared" si="0"/>
        <v>1</v>
      </c>
      <c r="P17" s="5" t="b">
        <f t="shared" si="1"/>
        <v>1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54"/>
      <c r="B18" s="26"/>
      <c r="C18" s="27"/>
      <c r="D18" s="28"/>
      <c r="E18" s="27"/>
      <c r="F18" s="61"/>
      <c r="G18" s="62"/>
      <c r="H18" s="52"/>
      <c r="I18" s="63"/>
      <c r="J18" s="64"/>
      <c r="K18" s="37"/>
      <c r="L18" s="37"/>
      <c r="M18" s="37"/>
      <c r="O18" s="5" t="b">
        <f t="shared" si="0"/>
        <v>1</v>
      </c>
      <c r="P18" s="5" t="b">
        <f t="shared" si="1"/>
        <v>1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54"/>
      <c r="B19" s="26"/>
      <c r="C19" s="27"/>
      <c r="D19" s="28"/>
      <c r="E19" s="27"/>
      <c r="F19" s="61"/>
      <c r="G19" s="62"/>
      <c r="H19" s="52"/>
      <c r="I19" s="63"/>
      <c r="J19" s="64"/>
      <c r="K19" s="37"/>
      <c r="L19" s="37"/>
      <c r="M19" s="37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54"/>
      <c r="B20" s="26"/>
      <c r="C20" s="27"/>
      <c r="D20" s="28"/>
      <c r="E20" s="27"/>
      <c r="F20" s="61"/>
      <c r="G20" s="62"/>
      <c r="H20" s="52"/>
      <c r="I20" s="63"/>
      <c r="J20" s="64"/>
      <c r="K20" s="37"/>
      <c r="L20" s="37"/>
      <c r="M20" s="37"/>
      <c r="O20" s="5" t="b">
        <f t="shared" si="0"/>
        <v>1</v>
      </c>
      <c r="P20" s="5" t="b">
        <f t="shared" si="1"/>
        <v>1</v>
      </c>
    </row>
    <row r="21" spans="1:18" ht="15.75" x14ac:dyDescent="0.25">
      <c r="A21" s="54"/>
      <c r="B21" s="26"/>
      <c r="C21" s="27"/>
      <c r="D21" s="28"/>
      <c r="E21" s="27"/>
      <c r="F21" s="61"/>
      <c r="G21" s="62"/>
      <c r="H21" s="52"/>
      <c r="I21" s="63"/>
      <c r="J21" s="64"/>
      <c r="K21" s="37"/>
      <c r="L21" s="37"/>
      <c r="M21" s="37"/>
    </row>
    <row r="22" spans="1:18" ht="15.75" x14ac:dyDescent="0.25">
      <c r="A22" s="54"/>
      <c r="B22" s="26"/>
      <c r="C22" s="27"/>
      <c r="D22" s="28"/>
      <c r="E22" s="27"/>
      <c r="F22" s="61"/>
      <c r="G22" s="62"/>
      <c r="H22" s="52"/>
      <c r="I22" s="63"/>
      <c r="J22" s="64"/>
      <c r="K22" s="37"/>
      <c r="L22" s="37"/>
      <c r="M22" s="37"/>
    </row>
    <row r="23" spans="1:18" ht="15.75" x14ac:dyDescent="0.25">
      <c r="A23" s="54"/>
      <c r="B23" s="26"/>
      <c r="C23" s="27"/>
      <c r="D23" s="28"/>
      <c r="E23" s="27"/>
      <c r="F23" s="61"/>
      <c r="G23" s="62"/>
      <c r="H23" s="52"/>
      <c r="I23" s="63"/>
      <c r="J23" s="64"/>
      <c r="K23" s="37"/>
      <c r="L23" s="37"/>
      <c r="M23" s="37"/>
    </row>
    <row r="24" spans="1:18" ht="15.75" x14ac:dyDescent="0.25">
      <c r="A24" s="54"/>
      <c r="B24" s="26"/>
      <c r="C24" s="27"/>
      <c r="D24" s="28"/>
      <c r="E24" s="27"/>
      <c r="F24" s="61"/>
      <c r="G24" s="62"/>
      <c r="H24" s="52"/>
      <c r="I24" s="63"/>
      <c r="J24" s="64"/>
      <c r="K24" s="37"/>
      <c r="L24" s="37"/>
      <c r="M24" s="37"/>
    </row>
    <row r="25" spans="1:18" ht="15.75" x14ac:dyDescent="0.25">
      <c r="A25" s="54"/>
      <c r="B25" s="26"/>
      <c r="C25" s="27"/>
      <c r="D25" s="28"/>
      <c r="E25" s="27"/>
      <c r="F25" s="61"/>
      <c r="G25" s="62"/>
      <c r="H25" s="52"/>
      <c r="I25" s="63"/>
      <c r="J25" s="64"/>
      <c r="K25" s="37"/>
      <c r="L25" s="37"/>
      <c r="M25" s="37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54"/>
      <c r="B26" s="26"/>
      <c r="C26" s="27"/>
      <c r="D26" s="65"/>
      <c r="E26" s="27"/>
      <c r="F26" s="61"/>
      <c r="G26" s="62"/>
      <c r="H26" s="52"/>
      <c r="I26" s="63"/>
      <c r="J26" s="64"/>
      <c r="K26" s="37"/>
      <c r="L26" s="37"/>
      <c r="M26" s="37"/>
    </row>
    <row r="27" spans="1:18" ht="15.75" x14ac:dyDescent="0.25">
      <c r="A27" s="54"/>
      <c r="B27" s="26"/>
      <c r="C27" s="27"/>
      <c r="D27" s="65"/>
      <c r="E27" s="27"/>
      <c r="F27" s="61"/>
      <c r="G27" s="62"/>
      <c r="H27" s="52"/>
      <c r="I27" s="63"/>
      <c r="J27" s="64"/>
      <c r="K27" s="37"/>
      <c r="L27" s="37"/>
      <c r="M27" s="37"/>
    </row>
    <row r="28" spans="1:18" ht="15.75" x14ac:dyDescent="0.25">
      <c r="A28" s="54"/>
      <c r="B28" s="26"/>
      <c r="C28" s="27"/>
      <c r="D28" s="65"/>
      <c r="E28" s="27"/>
      <c r="F28" s="61"/>
      <c r="G28" s="62"/>
      <c r="H28" s="52"/>
      <c r="I28" s="63"/>
      <c r="J28" s="64"/>
      <c r="K28" s="37"/>
      <c r="L28" s="37"/>
      <c r="M28" s="37"/>
    </row>
    <row r="29" spans="1:18" ht="15.75" x14ac:dyDescent="0.25">
      <c r="A29" s="54"/>
      <c r="B29" s="26"/>
      <c r="C29" s="27"/>
      <c r="D29" s="65"/>
      <c r="E29" s="27"/>
      <c r="F29" s="61"/>
      <c r="G29" s="62"/>
      <c r="H29" s="52"/>
      <c r="I29" s="63"/>
      <c r="J29" s="64"/>
      <c r="K29" s="37"/>
      <c r="L29" s="37"/>
      <c r="M29" s="37"/>
    </row>
    <row r="30" spans="1:18" ht="15.75" x14ac:dyDescent="0.25">
      <c r="A30" s="54"/>
      <c r="B30" s="26"/>
      <c r="C30" s="27"/>
      <c r="D30" s="65"/>
      <c r="E30" s="27"/>
      <c r="F30" s="61"/>
      <c r="G30" s="62"/>
      <c r="H30" s="52"/>
      <c r="I30" s="63"/>
      <c r="J30" s="64"/>
      <c r="K30" s="37"/>
      <c r="L30" s="37"/>
      <c r="M30" s="37"/>
    </row>
    <row r="31" spans="1:18" ht="15.75" x14ac:dyDescent="0.25">
      <c r="A31" s="54"/>
      <c r="B31" s="26"/>
      <c r="C31" s="27"/>
      <c r="D31" s="65"/>
      <c r="E31" s="27"/>
      <c r="F31" s="61"/>
      <c r="G31" s="62"/>
      <c r="H31" s="52"/>
      <c r="I31" s="63"/>
      <c r="J31" s="64"/>
      <c r="K31" s="37"/>
      <c r="L31" s="37"/>
      <c r="M31" s="37"/>
    </row>
    <row r="32" spans="1:18" ht="15.75" x14ac:dyDescent="0.25">
      <c r="A32" s="54"/>
      <c r="B32" s="26"/>
      <c r="C32" s="27"/>
      <c r="D32" s="65"/>
      <c r="E32" s="27"/>
      <c r="F32" s="61"/>
      <c r="G32" s="62"/>
      <c r="H32" s="52"/>
      <c r="I32" s="63"/>
      <c r="J32" s="64"/>
      <c r="K32" s="37"/>
      <c r="L32" s="37"/>
      <c r="M32" s="37"/>
    </row>
    <row r="33" spans="1:18" ht="16.5" thickBot="1" x14ac:dyDescent="0.3">
      <c r="A33" s="66"/>
      <c r="B33" s="26"/>
      <c r="C33" s="27"/>
      <c r="D33" s="30"/>
      <c r="E33" s="27"/>
      <c r="F33" s="61"/>
      <c r="G33" s="62"/>
      <c r="H33" s="52"/>
      <c r="I33" s="63"/>
      <c r="J33" s="64"/>
      <c r="K33" s="37"/>
      <c r="L33" s="37"/>
      <c r="M33" s="37"/>
      <c r="O33" s="5" t="b">
        <f t="shared" si="0"/>
        <v>1</v>
      </c>
      <c r="P33" s="5" t="b">
        <f t="shared" si="1"/>
        <v>1</v>
      </c>
      <c r="Q33" s="5" t="b">
        <f t="shared" si="2"/>
        <v>1</v>
      </c>
      <c r="R33" s="5" t="e">
        <f>OR(#REF!&lt;100000,LEN(#REF!)=5)</f>
        <v>#REF!</v>
      </c>
    </row>
    <row r="34" spans="1:18" ht="13.5" thickBot="1" x14ac:dyDescent="0.25">
      <c r="A34" s="132" t="s">
        <v>9</v>
      </c>
      <c r="B34" s="133"/>
      <c r="C34" s="31">
        <f>SUM(C12:C33)</f>
        <v>160.18</v>
      </c>
      <c r="D34" s="31">
        <f>SUM(D12:D33)</f>
        <v>20.18</v>
      </c>
      <c r="E34" s="31"/>
      <c r="F34" s="67">
        <f>SUM(F12:F33)</f>
        <v>140</v>
      </c>
      <c r="G34" s="68"/>
      <c r="H34" s="53"/>
      <c r="I34" s="69"/>
      <c r="J34" s="70"/>
      <c r="K34" s="38"/>
      <c r="L34" s="49"/>
      <c r="M34" s="39"/>
    </row>
    <row r="36" spans="1:18" x14ac:dyDescent="0.2">
      <c r="B36" s="130" t="s">
        <v>21</v>
      </c>
      <c r="C36" s="131"/>
    </row>
    <row r="37" spans="1:18" x14ac:dyDescent="0.2">
      <c r="B37" s="33" t="s">
        <v>14</v>
      </c>
      <c r="C37" s="34" t="s">
        <v>20</v>
      </c>
    </row>
    <row r="38" spans="1:18" x14ac:dyDescent="0.2">
      <c r="B38" s="33" t="s">
        <v>11</v>
      </c>
      <c r="C38" s="34" t="s">
        <v>19</v>
      </c>
    </row>
    <row r="39" spans="1:18" x14ac:dyDescent="0.2">
      <c r="B39" s="33" t="s">
        <v>13</v>
      </c>
      <c r="C39" s="34" t="s">
        <v>18</v>
      </c>
    </row>
    <row r="40" spans="1:18" x14ac:dyDescent="0.2">
      <c r="B40" s="35" t="s">
        <v>12</v>
      </c>
      <c r="C40" s="36" t="s">
        <v>17</v>
      </c>
    </row>
  </sheetData>
  <mergeCells count="6">
    <mergeCell ref="B36:C36"/>
    <mergeCell ref="B1:E1"/>
    <mergeCell ref="B3:E3"/>
    <mergeCell ref="G8:I8"/>
    <mergeCell ref="G9:I9"/>
    <mergeCell ref="A34:B34"/>
  </mergeCells>
  <conditionalFormatting sqref="E5 C5 B1:E1 B3:E3 C12:C33">
    <cfRule type="expression" dxfId="727" priority="3" stopIfTrue="1">
      <formula>ISBLANK(B1)</formula>
    </cfRule>
  </conditionalFormatting>
  <conditionalFormatting sqref="K12:M33">
    <cfRule type="expression" dxfId="726" priority="4" stopIfTrue="1">
      <formula>AND(NOT(ISBLANK($C12)),ISBLANK(K12))</formula>
    </cfRule>
  </conditionalFormatting>
  <conditionalFormatting sqref="B12:B33">
    <cfRule type="expression" dxfId="725" priority="5" stopIfTrue="1">
      <formula>AND(NOT(ISBLANK(C12)),ISBLANK(B12))</formula>
    </cfRule>
  </conditionalFormatting>
  <conditionalFormatting sqref="A12:A33">
    <cfRule type="expression" dxfId="724" priority="6" stopIfTrue="1">
      <formula>AND(NOT(ISBLANK(C12)),ISBLANK(A12))</formula>
    </cfRule>
  </conditionalFormatting>
  <conditionalFormatting sqref="E15:E33">
    <cfRule type="expression" dxfId="723" priority="7" stopIfTrue="1">
      <formula>AND(NOT(ISBLANK(C15)),ISBLANK(E15),B15="S")</formula>
    </cfRule>
  </conditionalFormatting>
  <conditionalFormatting sqref="J12:J33">
    <cfRule type="expression" priority="1" stopIfTrue="1">
      <formula>AND(SUM($O12:$S12)&gt;0,NOT(ISBLANK(J12)))</formula>
    </cfRule>
    <cfRule type="expression" dxfId="722" priority="2" stopIfTrue="1">
      <formula>SUM($O12:$S12)&gt;0</formula>
    </cfRule>
  </conditionalFormatting>
  <conditionalFormatting sqref="E12:E14">
    <cfRule type="expression" dxfId="721" priority="8" stopIfTrue="1">
      <formula>AND(NOT(ISBLANK(#REF!)),ISBLANK(E12),#REF!="S")</formula>
    </cfRule>
  </conditionalFormatting>
  <dataValidations count="4">
    <dataValidation type="list" allowBlank="1" showInputMessage="1" showErrorMessage="1" sqref="B12:B33">
      <formula1>$B$37:$B$40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opLeftCell="A10" workbookViewId="0">
      <selection activeCell="D32" sqref="D32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24</v>
      </c>
      <c r="B1" s="127" t="s">
        <v>48</v>
      </c>
      <c r="C1" s="128"/>
      <c r="D1" s="128"/>
      <c r="E1" s="129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1</v>
      </c>
      <c r="B3" s="127" t="s">
        <v>130</v>
      </c>
      <c r="C3" s="128"/>
      <c r="D3" s="128"/>
      <c r="E3" s="129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10</v>
      </c>
      <c r="B5" s="12" t="s">
        <v>25</v>
      </c>
      <c r="C5" s="76">
        <v>43841</v>
      </c>
      <c r="D5" s="12" t="s">
        <v>26</v>
      </c>
      <c r="E5" s="77">
        <v>43871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91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6" t="s">
        <v>36</v>
      </c>
      <c r="K8" s="16" t="s">
        <v>6</v>
      </c>
      <c r="L8" s="17" t="s">
        <v>7</v>
      </c>
      <c r="M8" s="17" t="s">
        <v>40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9" t="s">
        <v>37</v>
      </c>
      <c r="K9" s="19" t="s">
        <v>39</v>
      </c>
      <c r="L9" s="48"/>
      <c r="M9" s="50" t="s">
        <v>41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57" t="s">
        <v>31</v>
      </c>
      <c r="H10" s="57" t="s">
        <v>32</v>
      </c>
      <c r="I10" s="58" t="s">
        <v>30</v>
      </c>
      <c r="J10" s="47" t="s">
        <v>38</v>
      </c>
      <c r="K10" s="23"/>
      <c r="L10" s="35"/>
      <c r="M10" s="24"/>
    </row>
    <row r="11" spans="1:25" ht="0.75" customHeight="1" x14ac:dyDescent="0.2">
      <c r="A11" s="20"/>
      <c r="B11" s="21"/>
      <c r="C11" s="21"/>
      <c r="D11" s="21"/>
      <c r="E11" s="21"/>
      <c r="F11" s="21"/>
      <c r="G11" s="59"/>
      <c r="H11" s="59"/>
      <c r="I11" s="59"/>
      <c r="J11" s="57" t="s">
        <v>114</v>
      </c>
      <c r="K11" s="23"/>
      <c r="L11" s="35"/>
      <c r="M11" s="35"/>
    </row>
    <row r="12" spans="1:25" ht="15.75" x14ac:dyDescent="0.25">
      <c r="A12" s="78">
        <v>43850</v>
      </c>
      <c r="B12" s="42" t="s">
        <v>12</v>
      </c>
      <c r="C12" s="79">
        <v>7.98</v>
      </c>
      <c r="D12" s="79"/>
      <c r="E12" s="79"/>
      <c r="F12" s="79">
        <v>7.98</v>
      </c>
      <c r="G12" s="80">
        <v>110</v>
      </c>
      <c r="H12" s="52">
        <v>4001</v>
      </c>
      <c r="I12" s="63"/>
      <c r="J12" s="64" t="s">
        <v>50</v>
      </c>
      <c r="K12" s="81" t="s">
        <v>148</v>
      </c>
      <c r="L12" s="37" t="s">
        <v>28</v>
      </c>
      <c r="M12" s="37" t="s">
        <v>149</v>
      </c>
    </row>
    <row r="13" spans="1:25" ht="15.75" x14ac:dyDescent="0.25">
      <c r="A13" s="78">
        <v>43850</v>
      </c>
      <c r="B13" s="42" t="s">
        <v>13</v>
      </c>
      <c r="C13" s="79">
        <v>47.85</v>
      </c>
      <c r="D13" s="79"/>
      <c r="E13" s="79"/>
      <c r="F13" s="79">
        <v>9.57</v>
      </c>
      <c r="G13" s="62">
        <v>110</v>
      </c>
      <c r="H13" s="52">
        <v>4001</v>
      </c>
      <c r="I13" s="82"/>
      <c r="J13" s="64" t="s">
        <v>50</v>
      </c>
      <c r="K13" s="81" t="s">
        <v>150</v>
      </c>
      <c r="L13" s="37" t="s">
        <v>151</v>
      </c>
      <c r="M13" s="83" t="s">
        <v>134</v>
      </c>
      <c r="N13" s="84"/>
    </row>
    <row r="14" spans="1:25" ht="15.75" x14ac:dyDescent="0.25">
      <c r="A14" s="78">
        <v>43846</v>
      </c>
      <c r="B14" s="42" t="s">
        <v>13</v>
      </c>
      <c r="C14" s="79">
        <v>152</v>
      </c>
      <c r="D14" s="79"/>
      <c r="E14" s="79"/>
      <c r="F14" s="79">
        <v>25.33</v>
      </c>
      <c r="G14" s="62">
        <v>110</v>
      </c>
      <c r="H14" s="52">
        <v>4001</v>
      </c>
      <c r="I14" s="63"/>
      <c r="J14" s="64" t="s">
        <v>50</v>
      </c>
      <c r="K14" s="37" t="s">
        <v>152</v>
      </c>
      <c r="L14" s="37" t="s">
        <v>28</v>
      </c>
      <c r="M14" s="37" t="s">
        <v>134</v>
      </c>
      <c r="N14" s="84"/>
    </row>
    <row r="15" spans="1:25" ht="15.75" x14ac:dyDescent="0.25">
      <c r="A15" s="78"/>
      <c r="B15" s="42"/>
      <c r="C15" s="79"/>
      <c r="D15" s="79"/>
      <c r="E15" s="79"/>
      <c r="F15" s="79"/>
      <c r="G15" s="62"/>
      <c r="H15" s="52"/>
      <c r="I15" s="63"/>
      <c r="J15" s="64"/>
      <c r="K15" s="37"/>
      <c r="L15" s="81"/>
      <c r="M15" s="83"/>
      <c r="O15" s="5" t="b">
        <f>OR(G15&lt;100,LEN(G15)=2)</f>
        <v>1</v>
      </c>
      <c r="P15" s="5" t="b">
        <f t="shared" ref="P15:P40" si="0">OR(H15&lt;1000,LEN(H15)=3)</f>
        <v>1</v>
      </c>
      <c r="Q15" s="5" t="b">
        <f t="shared" ref="Q15:Q40" si="1">IF(I15&lt;1000,TRUE)</f>
        <v>1</v>
      </c>
      <c r="R15" s="5" t="e">
        <f>OR(#REF!&lt;100000,LEN(#REF!)=5)</f>
        <v>#REF!</v>
      </c>
    </row>
    <row r="16" spans="1:25" ht="15.75" x14ac:dyDescent="0.25">
      <c r="A16" s="78"/>
      <c r="B16" s="42"/>
      <c r="C16" s="79"/>
      <c r="D16" s="79"/>
      <c r="E16" s="79"/>
      <c r="F16" s="79"/>
      <c r="G16" s="62"/>
      <c r="H16" s="52"/>
      <c r="I16" s="63"/>
      <c r="J16" s="64"/>
      <c r="K16" s="37"/>
      <c r="L16" s="37"/>
      <c r="M16" s="83"/>
      <c r="O16" s="5" t="b">
        <f t="shared" ref="O16:O40" si="2">OR(G16&lt;100,LEN(G16)=2)</f>
        <v>1</v>
      </c>
      <c r="P16" s="5" t="b">
        <f t="shared" si="0"/>
        <v>1</v>
      </c>
      <c r="Q16" s="5" t="b">
        <f t="shared" si="1"/>
        <v>1</v>
      </c>
      <c r="R16" s="5" t="e">
        <f>OR(#REF!&lt;100000,LEN(#REF!)=5)</f>
        <v>#REF!</v>
      </c>
    </row>
    <row r="17" spans="1:18" ht="15.75" x14ac:dyDescent="0.25">
      <c r="A17" s="78"/>
      <c r="B17" s="42"/>
      <c r="C17" s="79"/>
      <c r="D17" s="79"/>
      <c r="E17" s="79"/>
      <c r="F17" s="79"/>
      <c r="G17" s="62"/>
      <c r="H17" s="52"/>
      <c r="I17" s="63"/>
      <c r="J17" s="64"/>
      <c r="K17" s="37"/>
      <c r="L17" s="37"/>
      <c r="M17" s="83"/>
      <c r="O17" s="5" t="b">
        <f t="shared" si="2"/>
        <v>1</v>
      </c>
      <c r="P17" s="5" t="b">
        <f t="shared" si="0"/>
        <v>1</v>
      </c>
      <c r="Q17" s="5" t="b">
        <f t="shared" si="1"/>
        <v>1</v>
      </c>
      <c r="R17" s="5" t="e">
        <f>OR(#REF!&lt;100000,LEN(#REF!)=5)</f>
        <v>#REF!</v>
      </c>
    </row>
    <row r="18" spans="1:18" ht="15.75" x14ac:dyDescent="0.25">
      <c r="A18" s="78"/>
      <c r="B18" s="42"/>
      <c r="C18" s="79"/>
      <c r="D18" s="79"/>
      <c r="E18" s="79"/>
      <c r="F18" s="79"/>
      <c r="G18" s="62"/>
      <c r="H18" s="52"/>
      <c r="I18" s="63"/>
      <c r="J18" s="64"/>
      <c r="K18" s="37"/>
      <c r="L18" s="37"/>
      <c r="M18" s="83"/>
      <c r="O18" s="5" t="b">
        <f t="shared" si="2"/>
        <v>1</v>
      </c>
      <c r="P18" s="5" t="b">
        <f t="shared" si="0"/>
        <v>1</v>
      </c>
      <c r="Q18" s="5" t="b">
        <f t="shared" si="1"/>
        <v>1</v>
      </c>
      <c r="R18" s="5" t="e">
        <f>OR(#REF!&lt;100000,LEN(#REF!)=5)</f>
        <v>#REF!</v>
      </c>
    </row>
    <row r="19" spans="1:18" ht="15.75" x14ac:dyDescent="0.25">
      <c r="A19" s="78"/>
      <c r="B19" s="42"/>
      <c r="C19" s="79"/>
      <c r="D19" s="79"/>
      <c r="E19" s="79"/>
      <c r="F19" s="79"/>
      <c r="G19" s="62"/>
      <c r="H19" s="52"/>
      <c r="I19" s="63"/>
      <c r="J19" s="64"/>
      <c r="K19" s="37"/>
      <c r="L19" s="37"/>
      <c r="M19" s="83"/>
      <c r="O19" s="5" t="b">
        <f t="shared" si="2"/>
        <v>1</v>
      </c>
      <c r="P19" s="5" t="b">
        <f t="shared" si="0"/>
        <v>1</v>
      </c>
      <c r="Q19" s="5" t="b">
        <f t="shared" si="1"/>
        <v>1</v>
      </c>
      <c r="R19" s="5" t="e">
        <f>OR(#REF!&lt;100000,LEN(#REF!)=5)</f>
        <v>#REF!</v>
      </c>
    </row>
    <row r="20" spans="1:18" ht="15.75" x14ac:dyDescent="0.25">
      <c r="A20" s="78"/>
      <c r="B20" s="42"/>
      <c r="C20" s="79"/>
      <c r="D20" s="79"/>
      <c r="E20" s="79"/>
      <c r="F20" s="61"/>
      <c r="G20" s="62"/>
      <c r="H20" s="52"/>
      <c r="I20" s="63"/>
      <c r="J20" s="64"/>
      <c r="K20" s="37"/>
      <c r="L20" s="37"/>
      <c r="M20" s="83"/>
      <c r="O20" s="5" t="b">
        <f t="shared" si="2"/>
        <v>1</v>
      </c>
      <c r="P20" s="5" t="b">
        <f t="shared" si="0"/>
        <v>1</v>
      </c>
      <c r="Q20" s="5" t="b">
        <f t="shared" si="1"/>
        <v>1</v>
      </c>
      <c r="R20" s="5" t="e">
        <f>OR(#REF!&lt;100000,LEN(#REF!)=5)</f>
        <v>#REF!</v>
      </c>
    </row>
    <row r="21" spans="1:18" ht="15.75" x14ac:dyDescent="0.25">
      <c r="A21" s="78"/>
      <c r="B21" s="42"/>
      <c r="C21" s="79"/>
      <c r="D21" s="79"/>
      <c r="E21" s="79"/>
      <c r="F21" s="61"/>
      <c r="G21" s="62"/>
      <c r="H21" s="52"/>
      <c r="I21" s="63"/>
      <c r="J21" s="64"/>
      <c r="K21" s="81"/>
      <c r="L21" s="37"/>
      <c r="M21" s="83"/>
      <c r="O21" s="5" t="b">
        <f t="shared" si="2"/>
        <v>1</v>
      </c>
      <c r="P21" s="5" t="b">
        <f t="shared" si="0"/>
        <v>1</v>
      </c>
      <c r="Q21" s="5" t="b">
        <f t="shared" si="1"/>
        <v>1</v>
      </c>
    </row>
    <row r="22" spans="1:18" ht="15.75" x14ac:dyDescent="0.25">
      <c r="A22" s="78"/>
      <c r="B22" s="42"/>
      <c r="C22" s="79"/>
      <c r="D22" s="79"/>
      <c r="E22" s="79"/>
      <c r="F22" s="61"/>
      <c r="G22" s="62"/>
      <c r="H22" s="52"/>
      <c r="I22" s="63"/>
      <c r="J22" s="64"/>
      <c r="K22" s="81"/>
      <c r="L22" s="37"/>
      <c r="M22" s="83"/>
      <c r="O22" s="5" t="b">
        <f t="shared" si="2"/>
        <v>1</v>
      </c>
      <c r="P22" s="5" t="b">
        <f t="shared" si="0"/>
        <v>1</v>
      </c>
    </row>
    <row r="23" spans="1:18" ht="15.75" x14ac:dyDescent="0.25">
      <c r="A23" s="78"/>
      <c r="B23" s="42"/>
      <c r="C23" s="79"/>
      <c r="D23" s="79"/>
      <c r="E23" s="79"/>
      <c r="F23" s="61"/>
      <c r="G23" s="62"/>
      <c r="H23" s="52"/>
      <c r="I23" s="63"/>
      <c r="J23" s="64"/>
      <c r="K23" s="37"/>
      <c r="L23" s="37"/>
      <c r="M23" s="83"/>
      <c r="O23" s="5" t="b">
        <f t="shared" si="2"/>
        <v>1</v>
      </c>
      <c r="P23" s="5" t="b">
        <f t="shared" si="0"/>
        <v>1</v>
      </c>
      <c r="Q23" s="5" t="b">
        <f t="shared" si="1"/>
        <v>1</v>
      </c>
      <c r="R23" s="5" t="e">
        <f>OR(#REF!&lt;100000,LEN(#REF!)=5)</f>
        <v>#REF!</v>
      </c>
    </row>
    <row r="24" spans="1:18" ht="15.75" x14ac:dyDescent="0.25">
      <c r="A24" s="78"/>
      <c r="B24" s="42"/>
      <c r="C24" s="79"/>
      <c r="D24" s="79"/>
      <c r="E24" s="85"/>
      <c r="F24" s="61"/>
      <c r="G24" s="62"/>
      <c r="H24" s="52"/>
      <c r="I24" s="63"/>
      <c r="J24" s="64"/>
      <c r="K24" s="81"/>
      <c r="L24" s="37"/>
      <c r="M24" s="83"/>
      <c r="O24" s="5" t="b">
        <f t="shared" si="2"/>
        <v>1</v>
      </c>
      <c r="P24" s="5" t="b">
        <f t="shared" si="0"/>
        <v>1</v>
      </c>
      <c r="Q24" s="5" t="b">
        <f t="shared" si="1"/>
        <v>1</v>
      </c>
      <c r="R24" s="5" t="e">
        <f>OR(#REF!&lt;100000,LEN(#REF!)=5)</f>
        <v>#REF!</v>
      </c>
    </row>
    <row r="25" spans="1:18" ht="15.75" x14ac:dyDescent="0.25">
      <c r="A25" s="54"/>
      <c r="B25" s="26"/>
      <c r="C25" s="27"/>
      <c r="D25" s="27"/>
      <c r="E25" s="86"/>
      <c r="F25" s="61"/>
      <c r="G25" s="62"/>
      <c r="H25" s="52"/>
      <c r="I25" s="63"/>
      <c r="J25" s="64"/>
      <c r="K25" s="37"/>
      <c r="L25" s="37"/>
      <c r="M25" s="83"/>
      <c r="O25" s="5" t="b">
        <f t="shared" si="2"/>
        <v>1</v>
      </c>
      <c r="P25" s="5" t="b">
        <f t="shared" si="0"/>
        <v>1</v>
      </c>
    </row>
    <row r="26" spans="1:18" ht="15.75" x14ac:dyDescent="0.25">
      <c r="A26" s="54"/>
      <c r="B26" s="26"/>
      <c r="C26" s="27"/>
      <c r="D26" s="28"/>
      <c r="E26" s="27"/>
      <c r="F26" s="61"/>
      <c r="G26" s="62"/>
      <c r="H26" s="52"/>
      <c r="I26" s="63"/>
      <c r="J26" s="64"/>
      <c r="K26" s="81"/>
      <c r="L26" s="37"/>
      <c r="M26" s="83"/>
      <c r="O26" s="5" t="b">
        <f t="shared" si="2"/>
        <v>1</v>
      </c>
      <c r="P26" s="5" t="b">
        <f t="shared" si="0"/>
        <v>1</v>
      </c>
      <c r="Q26" s="5" t="b">
        <f t="shared" si="1"/>
        <v>1</v>
      </c>
      <c r="R26" s="5" t="e">
        <f>OR(#REF!&lt;100000,LEN(#REF!)=5)</f>
        <v>#REF!</v>
      </c>
    </row>
    <row r="27" spans="1:18" ht="15.75" x14ac:dyDescent="0.25">
      <c r="A27" s="54"/>
      <c r="B27" s="26"/>
      <c r="C27" s="27"/>
      <c r="D27" s="28"/>
      <c r="E27" s="27"/>
      <c r="F27" s="61"/>
      <c r="G27" s="62"/>
      <c r="H27" s="52"/>
      <c r="I27" s="63"/>
      <c r="J27" s="64"/>
      <c r="K27" s="81"/>
      <c r="L27" s="37"/>
      <c r="M27" s="37"/>
      <c r="O27" s="5" t="b">
        <f t="shared" si="2"/>
        <v>1</v>
      </c>
      <c r="P27" s="5" t="b">
        <f t="shared" si="0"/>
        <v>1</v>
      </c>
      <c r="Q27" s="5" t="b">
        <f t="shared" si="1"/>
        <v>1</v>
      </c>
      <c r="R27" s="5" t="e">
        <f>OR(#REF!&lt;100000,LEN(#REF!)=5)</f>
        <v>#REF!</v>
      </c>
    </row>
    <row r="28" spans="1:18" ht="15.75" x14ac:dyDescent="0.25">
      <c r="A28" s="54"/>
      <c r="B28" s="26"/>
      <c r="C28" s="27"/>
      <c r="D28" s="28"/>
      <c r="E28" s="27"/>
      <c r="F28" s="61"/>
      <c r="G28" s="62"/>
      <c r="H28" s="52"/>
      <c r="I28" s="63"/>
      <c r="J28" s="64"/>
      <c r="K28" s="81"/>
      <c r="L28" s="37"/>
      <c r="M28" s="37"/>
      <c r="O28" s="5" t="b">
        <f t="shared" si="2"/>
        <v>1</v>
      </c>
      <c r="P28" s="5" t="b">
        <f t="shared" si="0"/>
        <v>1</v>
      </c>
      <c r="Q28" s="5" t="b">
        <f t="shared" si="1"/>
        <v>1</v>
      </c>
      <c r="R28" s="5" t="e">
        <f>OR(#REF!&lt;100000,LEN(#REF!)=5)</f>
        <v>#REF!</v>
      </c>
    </row>
    <row r="29" spans="1:18" ht="15.75" x14ac:dyDescent="0.25">
      <c r="A29" s="54"/>
      <c r="B29" s="26"/>
      <c r="C29" s="27"/>
      <c r="D29" s="28"/>
      <c r="E29" s="27"/>
      <c r="F29" s="61"/>
      <c r="G29" s="62"/>
      <c r="H29" s="52"/>
      <c r="I29" s="63"/>
      <c r="J29" s="64"/>
      <c r="K29" s="37"/>
      <c r="L29" s="37"/>
      <c r="M29" s="37"/>
      <c r="O29" s="5" t="b">
        <f t="shared" si="2"/>
        <v>1</v>
      </c>
      <c r="P29" s="5" t="b">
        <f t="shared" si="0"/>
        <v>1</v>
      </c>
      <c r="Q29" s="5" t="b">
        <f t="shared" si="1"/>
        <v>1</v>
      </c>
      <c r="R29" s="5" t="e">
        <f>OR(#REF!&lt;100000,LEN(#REF!)=5)</f>
        <v>#REF!</v>
      </c>
    </row>
    <row r="30" spans="1:18" ht="15.75" x14ac:dyDescent="0.25">
      <c r="A30" s="54"/>
      <c r="B30" s="26"/>
      <c r="C30" s="27"/>
      <c r="D30" s="28"/>
      <c r="E30" s="27"/>
      <c r="F30" s="61"/>
      <c r="G30" s="62"/>
      <c r="H30" s="52"/>
      <c r="I30" s="63"/>
      <c r="J30" s="64"/>
      <c r="K30" s="37"/>
      <c r="L30" s="37"/>
      <c r="M30" s="83"/>
      <c r="O30" s="5" t="b">
        <f t="shared" si="2"/>
        <v>1</v>
      </c>
      <c r="P30" s="5" t="b">
        <f t="shared" si="0"/>
        <v>1</v>
      </c>
      <c r="Q30" s="5" t="b">
        <f t="shared" si="1"/>
        <v>1</v>
      </c>
      <c r="R30" s="5" t="e">
        <f>OR(#REF!&lt;100000,LEN(#REF!)=5)</f>
        <v>#REF!</v>
      </c>
    </row>
    <row r="31" spans="1:18" ht="15.75" x14ac:dyDescent="0.25">
      <c r="A31" s="54"/>
      <c r="B31" s="26"/>
      <c r="C31" s="27"/>
      <c r="D31" s="65"/>
      <c r="E31" s="27"/>
      <c r="F31" s="61"/>
      <c r="G31" s="62"/>
      <c r="H31" s="52"/>
      <c r="I31" s="63"/>
      <c r="J31" s="64"/>
      <c r="K31" s="37"/>
      <c r="L31" s="37"/>
      <c r="M31" s="37"/>
      <c r="O31" s="5" t="b">
        <f t="shared" si="2"/>
        <v>1</v>
      </c>
      <c r="P31" s="5" t="b">
        <f t="shared" si="0"/>
        <v>1</v>
      </c>
    </row>
    <row r="32" spans="1:18" ht="15.75" x14ac:dyDescent="0.25">
      <c r="A32" s="54"/>
      <c r="B32" s="26"/>
      <c r="C32" s="27"/>
      <c r="D32" s="65"/>
      <c r="E32" s="27"/>
      <c r="F32" s="61"/>
      <c r="G32" s="62"/>
      <c r="H32" s="52"/>
      <c r="I32" s="63"/>
      <c r="J32" s="64"/>
      <c r="K32" s="37"/>
      <c r="L32" s="37"/>
      <c r="M32" s="37"/>
      <c r="O32" s="5" t="b">
        <f t="shared" si="2"/>
        <v>1</v>
      </c>
      <c r="P32" s="5" t="b">
        <f t="shared" si="0"/>
        <v>1</v>
      </c>
    </row>
    <row r="33" spans="1:18" ht="15.75" x14ac:dyDescent="0.25">
      <c r="A33" s="54"/>
      <c r="B33" s="26"/>
      <c r="C33" s="27"/>
      <c r="D33" s="65"/>
      <c r="E33" s="27"/>
      <c r="F33" s="61"/>
      <c r="G33" s="62"/>
      <c r="H33" s="52"/>
      <c r="I33" s="63"/>
      <c r="J33" s="64"/>
      <c r="K33" s="37"/>
      <c r="L33" s="37"/>
      <c r="M33" s="37"/>
      <c r="O33" s="5" t="b">
        <f t="shared" si="2"/>
        <v>1</v>
      </c>
      <c r="P33" s="5" t="b">
        <f t="shared" si="0"/>
        <v>1</v>
      </c>
    </row>
    <row r="34" spans="1:18" ht="15.75" x14ac:dyDescent="0.25">
      <c r="A34" s="54"/>
      <c r="B34" s="26"/>
      <c r="C34" s="27"/>
      <c r="D34" s="65"/>
      <c r="E34" s="27"/>
      <c r="F34" s="61"/>
      <c r="G34" s="62"/>
      <c r="H34" s="52"/>
      <c r="I34" s="63"/>
      <c r="J34" s="64"/>
      <c r="K34" s="37"/>
      <c r="L34" s="37"/>
      <c r="M34" s="37"/>
      <c r="O34" s="5" t="b">
        <f t="shared" si="2"/>
        <v>1</v>
      </c>
      <c r="P34" s="5" t="b">
        <f t="shared" si="0"/>
        <v>1</v>
      </c>
    </row>
    <row r="35" spans="1:18" ht="15.75" x14ac:dyDescent="0.25">
      <c r="A35" s="54"/>
      <c r="B35" s="26"/>
      <c r="C35" s="27"/>
      <c r="D35" s="65"/>
      <c r="E35" s="27"/>
      <c r="F35" s="61"/>
      <c r="G35" s="62"/>
      <c r="H35" s="52"/>
      <c r="I35" s="63"/>
      <c r="J35" s="64"/>
      <c r="K35" s="37"/>
      <c r="L35" s="37"/>
      <c r="M35" s="37"/>
      <c r="O35" s="5" t="b">
        <f t="shared" si="2"/>
        <v>1</v>
      </c>
      <c r="P35" s="5" t="b">
        <f t="shared" si="0"/>
        <v>1</v>
      </c>
    </row>
    <row r="36" spans="1:18" ht="15.75" x14ac:dyDescent="0.25">
      <c r="A36" s="54"/>
      <c r="B36" s="26"/>
      <c r="C36" s="27"/>
      <c r="D36" s="65"/>
      <c r="E36" s="27"/>
      <c r="F36" s="61"/>
      <c r="G36" s="62"/>
      <c r="H36" s="52"/>
      <c r="I36" s="63"/>
      <c r="J36" s="64"/>
      <c r="K36" s="37"/>
      <c r="L36" s="37"/>
      <c r="M36" s="37"/>
      <c r="O36" s="5" t="b">
        <f t="shared" si="2"/>
        <v>1</v>
      </c>
      <c r="P36" s="5" t="b">
        <f t="shared" si="0"/>
        <v>1</v>
      </c>
    </row>
    <row r="37" spans="1:18" ht="15.75" x14ac:dyDescent="0.25">
      <c r="A37" s="54"/>
      <c r="B37" s="26"/>
      <c r="C37" s="27"/>
      <c r="D37" s="65"/>
      <c r="E37" s="27"/>
      <c r="F37" s="61"/>
      <c r="G37" s="62"/>
      <c r="H37" s="52"/>
      <c r="I37" s="63"/>
      <c r="J37" s="64"/>
      <c r="K37" s="37"/>
      <c r="L37" s="37"/>
      <c r="M37" s="37"/>
      <c r="O37" s="5" t="b">
        <f t="shared" si="2"/>
        <v>1</v>
      </c>
      <c r="P37" s="5" t="b">
        <f t="shared" si="0"/>
        <v>1</v>
      </c>
    </row>
    <row r="38" spans="1:18" ht="15.75" x14ac:dyDescent="0.25">
      <c r="A38" s="54"/>
      <c r="B38" s="26"/>
      <c r="C38" s="27"/>
      <c r="D38" s="65"/>
      <c r="E38" s="27"/>
      <c r="F38" s="61"/>
      <c r="G38" s="62"/>
      <c r="H38" s="52"/>
      <c r="I38" s="63"/>
      <c r="J38" s="64"/>
      <c r="K38" s="37"/>
      <c r="L38" s="37"/>
      <c r="M38" s="37"/>
      <c r="O38" s="5" t="b">
        <f t="shared" si="2"/>
        <v>1</v>
      </c>
      <c r="P38" s="5" t="b">
        <f t="shared" si="0"/>
        <v>1</v>
      </c>
    </row>
    <row r="39" spans="1:18" ht="15.75" x14ac:dyDescent="0.25">
      <c r="A39" s="54"/>
      <c r="B39" s="26"/>
      <c r="C39" s="27"/>
      <c r="D39" s="65"/>
      <c r="E39" s="27"/>
      <c r="F39" s="61"/>
      <c r="G39" s="62"/>
      <c r="H39" s="52"/>
      <c r="I39" s="63"/>
      <c r="J39" s="64"/>
      <c r="K39" s="37"/>
      <c r="L39" s="37"/>
      <c r="M39" s="37"/>
      <c r="O39" s="5" t="b">
        <f t="shared" si="2"/>
        <v>1</v>
      </c>
      <c r="P39" s="5" t="b">
        <f t="shared" si="0"/>
        <v>1</v>
      </c>
    </row>
    <row r="40" spans="1:18" ht="16.5" thickBot="1" x14ac:dyDescent="0.3">
      <c r="A40" s="87"/>
      <c r="B40" s="26"/>
      <c r="C40" s="27"/>
      <c r="D40" s="30"/>
      <c r="E40" s="27"/>
      <c r="F40" s="61"/>
      <c r="G40" s="62"/>
      <c r="H40" s="52"/>
      <c r="I40" s="63"/>
      <c r="J40" s="64"/>
      <c r="K40" s="37"/>
      <c r="L40" s="37"/>
      <c r="M40" s="37"/>
      <c r="O40" s="5" t="b">
        <f t="shared" si="2"/>
        <v>1</v>
      </c>
      <c r="P40" s="5" t="b">
        <f t="shared" si="0"/>
        <v>1</v>
      </c>
      <c r="Q40" s="5" t="b">
        <f t="shared" si="1"/>
        <v>1</v>
      </c>
      <c r="R40" s="5" t="e">
        <f>OR(#REF!&lt;100000,LEN(#REF!)=5)</f>
        <v>#REF!</v>
      </c>
    </row>
    <row r="41" spans="1:18" ht="13.5" thickBot="1" x14ac:dyDescent="0.25">
      <c r="A41" s="132" t="s">
        <v>9</v>
      </c>
      <c r="B41" s="133"/>
      <c r="C41" s="31">
        <f>SUM(C12:C40)</f>
        <v>207.82999999999998</v>
      </c>
      <c r="D41" s="31">
        <f>SUM(D12:D40)</f>
        <v>0</v>
      </c>
      <c r="E41" s="31"/>
      <c r="F41" s="67">
        <f>SUM(F12:F40)</f>
        <v>42.879999999999995</v>
      </c>
      <c r="G41" s="68"/>
      <c r="H41" s="53"/>
      <c r="I41" s="69"/>
      <c r="J41" s="70"/>
      <c r="K41" s="38"/>
      <c r="L41" s="49"/>
      <c r="M41" s="39"/>
    </row>
    <row r="43" spans="1:18" x14ac:dyDescent="0.2">
      <c r="B43" s="130" t="s">
        <v>21</v>
      </c>
      <c r="C43" s="131"/>
    </row>
    <row r="44" spans="1:18" x14ac:dyDescent="0.2">
      <c r="B44" s="33" t="s">
        <v>14</v>
      </c>
      <c r="C44" s="34" t="s">
        <v>20</v>
      </c>
    </row>
    <row r="45" spans="1:18" x14ac:dyDescent="0.2">
      <c r="B45" s="33" t="s">
        <v>11</v>
      </c>
      <c r="C45" s="34" t="s">
        <v>19</v>
      </c>
    </row>
    <row r="46" spans="1:18" x14ac:dyDescent="0.2">
      <c r="B46" s="33" t="s">
        <v>13</v>
      </c>
      <c r="C46" s="34" t="s">
        <v>18</v>
      </c>
    </row>
    <row r="47" spans="1:18" x14ac:dyDescent="0.2">
      <c r="B47" s="35" t="s">
        <v>12</v>
      </c>
      <c r="C47" s="36" t="s">
        <v>17</v>
      </c>
    </row>
  </sheetData>
  <mergeCells count="6">
    <mergeCell ref="B43:C43"/>
    <mergeCell ref="B1:E1"/>
    <mergeCell ref="B3:E3"/>
    <mergeCell ref="G8:I8"/>
    <mergeCell ref="G9:I9"/>
    <mergeCell ref="A41:B41"/>
  </mergeCells>
  <conditionalFormatting sqref="E5 B1:E1 B3:E3 F12:F19 C12:C40">
    <cfRule type="expression" dxfId="720" priority="52" stopIfTrue="1">
      <formula>ISBLANK(B1)</formula>
    </cfRule>
  </conditionalFormatting>
  <conditionalFormatting sqref="K12:L12 K29:M29 K21:L21 K31:M40">
    <cfRule type="expression" dxfId="719" priority="53" stopIfTrue="1">
      <formula>AND(NOT(ISBLANK($C12)),ISBLANK(K12))</formula>
    </cfRule>
  </conditionalFormatting>
  <conditionalFormatting sqref="B12 B17:B40">
    <cfRule type="expression" dxfId="718" priority="54" stopIfTrue="1">
      <formula>AND(NOT(ISBLANK(C12)),ISBLANK(B12))</formula>
    </cfRule>
  </conditionalFormatting>
  <conditionalFormatting sqref="A12 A18:A39">
    <cfRule type="expression" dxfId="717" priority="55" stopIfTrue="1">
      <formula>AND(NOT(ISBLANK(C12)),ISBLANK(A12))</formula>
    </cfRule>
  </conditionalFormatting>
  <conditionalFormatting sqref="E12:E23 E26:E40 D12:D25">
    <cfRule type="expression" dxfId="716" priority="56" stopIfTrue="1">
      <formula>AND(NOT(ISBLANK(B12)),ISBLANK(D12),A12="S")</formula>
    </cfRule>
  </conditionalFormatting>
  <conditionalFormatting sqref="J29 J31:J40 J13:J18 J21">
    <cfRule type="expression" priority="57" stopIfTrue="1">
      <formula>AND(SUM($O13:$S13)&gt;0,NOT(ISBLANK(J13)))</formula>
    </cfRule>
    <cfRule type="expression" dxfId="715" priority="58" stopIfTrue="1">
      <formula>SUM($O13:$S13)&gt;0</formula>
    </cfRule>
  </conditionalFormatting>
  <conditionalFormatting sqref="B13:B15">
    <cfRule type="expression" dxfId="714" priority="50" stopIfTrue="1">
      <formula>AND(NOT(ISBLANK(C13)),ISBLANK(B13))</formula>
    </cfRule>
  </conditionalFormatting>
  <conditionalFormatting sqref="A13:A15">
    <cfRule type="expression" dxfId="713" priority="51" stopIfTrue="1">
      <formula>AND(NOT(ISBLANK(C13)),ISBLANK(A13))</formula>
    </cfRule>
  </conditionalFormatting>
  <conditionalFormatting sqref="M12">
    <cfRule type="expression" dxfId="712" priority="49" stopIfTrue="1">
      <formula>AND(NOT(ISBLANK($C12)),ISBLANK(M12))</formula>
    </cfRule>
  </conditionalFormatting>
  <conditionalFormatting sqref="A17">
    <cfRule type="expression" dxfId="711" priority="48" stopIfTrue="1">
      <formula>AND(NOT(ISBLANK(C17)),ISBLANK(A17))</formula>
    </cfRule>
  </conditionalFormatting>
  <conditionalFormatting sqref="B16">
    <cfRule type="expression" dxfId="710" priority="46" stopIfTrue="1">
      <formula>AND(NOT(ISBLANK(C16)),ISBLANK(B16))</formula>
    </cfRule>
  </conditionalFormatting>
  <conditionalFormatting sqref="A16">
    <cfRule type="expression" dxfId="709" priority="47" stopIfTrue="1">
      <formula>AND(NOT(ISBLANK(C16)),ISBLANK(A16))</formula>
    </cfRule>
  </conditionalFormatting>
  <conditionalFormatting sqref="L13:L18">
    <cfRule type="expression" dxfId="708" priority="45" stopIfTrue="1">
      <formula>AND(NOT(ISBLANK($C13)),ISBLANK(L13))</formula>
    </cfRule>
  </conditionalFormatting>
  <conditionalFormatting sqref="K14:K18">
    <cfRule type="expression" dxfId="707" priority="44" stopIfTrue="1">
      <formula>AND(NOT(ISBLANK($C14)),ISBLANK(K14))</formula>
    </cfRule>
  </conditionalFormatting>
  <conditionalFormatting sqref="M14">
    <cfRule type="expression" dxfId="706" priority="43" stopIfTrue="1">
      <formula>AND(NOT(ISBLANK($C14)),ISBLANK(M14))</formula>
    </cfRule>
  </conditionalFormatting>
  <conditionalFormatting sqref="K13">
    <cfRule type="expression" dxfId="705" priority="42" stopIfTrue="1">
      <formula>AND(NOT(ISBLANK($C13)),ISBLANK(K13))</formula>
    </cfRule>
  </conditionalFormatting>
  <conditionalFormatting sqref="J28">
    <cfRule type="expression" priority="29" stopIfTrue="1">
      <formula>AND(SUM($O28:$S28)&gt;0,NOT(ISBLANK(J28)))</formula>
    </cfRule>
    <cfRule type="expression" dxfId="704" priority="30" stopIfTrue="1">
      <formula>SUM($O28:$S28)&gt;0</formula>
    </cfRule>
  </conditionalFormatting>
  <conditionalFormatting sqref="L19">
    <cfRule type="expression" dxfId="703" priority="41" stopIfTrue="1">
      <formula>AND(NOT(ISBLANK($C19)),ISBLANK(L19))</formula>
    </cfRule>
  </conditionalFormatting>
  <conditionalFormatting sqref="K28">
    <cfRule type="expression" dxfId="702" priority="27" stopIfTrue="1">
      <formula>AND(NOT(ISBLANK($C28)),ISBLANK(K28))</formula>
    </cfRule>
  </conditionalFormatting>
  <conditionalFormatting sqref="L20">
    <cfRule type="expression" dxfId="701" priority="40" stopIfTrue="1">
      <formula>AND(NOT(ISBLANK($C20)),ISBLANK(L20))</formula>
    </cfRule>
  </conditionalFormatting>
  <conditionalFormatting sqref="K24:L24">
    <cfRule type="expression" dxfId="700" priority="37" stopIfTrue="1">
      <formula>AND(NOT(ISBLANK($C24)),ISBLANK(K24))</formula>
    </cfRule>
  </conditionalFormatting>
  <conditionalFormatting sqref="J24">
    <cfRule type="expression" priority="38" stopIfTrue="1">
      <formula>AND(SUM($O24:$S24)&gt;0,NOT(ISBLANK(J24)))</formula>
    </cfRule>
    <cfRule type="expression" dxfId="699" priority="39" stopIfTrue="1">
      <formula>SUM($O24:$S24)&gt;0</formula>
    </cfRule>
  </conditionalFormatting>
  <conditionalFormatting sqref="L25">
    <cfRule type="expression" dxfId="698" priority="36" stopIfTrue="1">
      <formula>AND(NOT(ISBLANK($C25)),ISBLANK(L25))</formula>
    </cfRule>
  </conditionalFormatting>
  <conditionalFormatting sqref="K26:L26">
    <cfRule type="expression" dxfId="697" priority="35" stopIfTrue="1">
      <formula>AND(NOT(ISBLANK($C26)),ISBLANK(K26))</formula>
    </cfRule>
  </conditionalFormatting>
  <conditionalFormatting sqref="L27:M27">
    <cfRule type="expression" dxfId="696" priority="32" stopIfTrue="1">
      <formula>AND(NOT(ISBLANK($C27)),ISBLANK(L27))</formula>
    </cfRule>
  </conditionalFormatting>
  <conditionalFormatting sqref="J27">
    <cfRule type="expression" priority="33" stopIfTrue="1">
      <formula>AND(SUM($O27:$S27)&gt;0,NOT(ISBLANK(J27)))</formula>
    </cfRule>
    <cfRule type="expression" dxfId="695" priority="34" stopIfTrue="1">
      <formula>SUM($O27:$S27)&gt;0</formula>
    </cfRule>
  </conditionalFormatting>
  <conditionalFormatting sqref="K27">
    <cfRule type="expression" dxfId="694" priority="31" stopIfTrue="1">
      <formula>AND(NOT(ISBLANK($C27)),ISBLANK(K27))</formula>
    </cfRule>
  </conditionalFormatting>
  <conditionalFormatting sqref="L28:M28">
    <cfRule type="expression" dxfId="693" priority="28" stopIfTrue="1">
      <formula>AND(NOT(ISBLANK($C28)),ISBLANK(L28))</formula>
    </cfRule>
  </conditionalFormatting>
  <conditionalFormatting sqref="J30">
    <cfRule type="expression" priority="25" stopIfTrue="1">
      <formula>AND(SUM($O30:$S30)&gt;0,NOT(ISBLANK(J30)))</formula>
    </cfRule>
    <cfRule type="expression" dxfId="692" priority="26" stopIfTrue="1">
      <formula>SUM($O30:$S30)&gt;0</formula>
    </cfRule>
  </conditionalFormatting>
  <conditionalFormatting sqref="L30">
    <cfRule type="expression" dxfId="691" priority="24" stopIfTrue="1">
      <formula>AND(NOT(ISBLANK($C30)),ISBLANK(L30))</formula>
    </cfRule>
  </conditionalFormatting>
  <conditionalFormatting sqref="K30">
    <cfRule type="expression" dxfId="690" priority="23" stopIfTrue="1">
      <formula>AND(NOT(ISBLANK($C30)),ISBLANK(K30))</formula>
    </cfRule>
  </conditionalFormatting>
  <conditionalFormatting sqref="J14">
    <cfRule type="expression" priority="21" stopIfTrue="1">
      <formula>AND(SUM($O14:$S14)&gt;0,NOT(ISBLANK(J14)))</formula>
    </cfRule>
    <cfRule type="expression" dxfId="689" priority="22" stopIfTrue="1">
      <formula>SUM($O14:$S14)&gt;0</formula>
    </cfRule>
  </conditionalFormatting>
  <conditionalFormatting sqref="J12:J40">
    <cfRule type="expression" priority="19" stopIfTrue="1">
      <formula>AND(SUM($O12:$S12)&gt;0,NOT(ISBLANK(J12)))</formula>
    </cfRule>
    <cfRule type="expression" dxfId="688" priority="20" stopIfTrue="1">
      <formula>SUM($O12:$S12)&gt;0</formula>
    </cfRule>
  </conditionalFormatting>
  <conditionalFormatting sqref="J19">
    <cfRule type="expression" priority="17" stopIfTrue="1">
      <formula>AND(SUM($O19:$S19)&gt;0,NOT(ISBLANK(J19)))</formula>
    </cfRule>
    <cfRule type="expression" dxfId="687" priority="18" stopIfTrue="1">
      <formula>SUM($O19:$S19)&gt;0</formula>
    </cfRule>
  </conditionalFormatting>
  <conditionalFormatting sqref="K19">
    <cfRule type="expression" dxfId="686" priority="16" stopIfTrue="1">
      <formula>AND(NOT(ISBLANK($C19)),ISBLANK(K19))</formula>
    </cfRule>
  </conditionalFormatting>
  <conditionalFormatting sqref="J20">
    <cfRule type="expression" priority="14" stopIfTrue="1">
      <formula>AND(SUM($O20:$S20)&gt;0,NOT(ISBLANK(J20)))</formula>
    </cfRule>
    <cfRule type="expression" dxfId="685" priority="15" stopIfTrue="1">
      <formula>SUM($O20:$S20)&gt;0</formula>
    </cfRule>
  </conditionalFormatting>
  <conditionalFormatting sqref="K20">
    <cfRule type="expression" dxfId="684" priority="13" stopIfTrue="1">
      <formula>AND(NOT(ISBLANK($C20)),ISBLANK(K20))</formula>
    </cfRule>
  </conditionalFormatting>
  <conditionalFormatting sqref="K22:L22">
    <cfRule type="expression" dxfId="683" priority="10" stopIfTrue="1">
      <formula>AND(NOT(ISBLANK($C22)),ISBLANK(K22))</formula>
    </cfRule>
  </conditionalFormatting>
  <conditionalFormatting sqref="J22">
    <cfRule type="expression" priority="11" stopIfTrue="1">
      <formula>AND(SUM($O22:$S22)&gt;0,NOT(ISBLANK(J22)))</formula>
    </cfRule>
    <cfRule type="expression" dxfId="682" priority="12" stopIfTrue="1">
      <formula>SUM($O22:$S22)&gt;0</formula>
    </cfRule>
  </conditionalFormatting>
  <conditionalFormatting sqref="J23">
    <cfRule type="expression" priority="8" stopIfTrue="1">
      <formula>AND(SUM($O23:$S23)&gt;0,NOT(ISBLANK(J23)))</formula>
    </cfRule>
    <cfRule type="expression" dxfId="681" priority="9" stopIfTrue="1">
      <formula>SUM($O23:$S23)&gt;0</formula>
    </cfRule>
  </conditionalFormatting>
  <conditionalFormatting sqref="L23">
    <cfRule type="expression" dxfId="680" priority="7" stopIfTrue="1">
      <formula>AND(NOT(ISBLANK($C23)),ISBLANK(L23))</formula>
    </cfRule>
  </conditionalFormatting>
  <conditionalFormatting sqref="K23">
    <cfRule type="expression" dxfId="679" priority="6" stopIfTrue="1">
      <formula>AND(NOT(ISBLANK($C23)),ISBLANK(K23))</formula>
    </cfRule>
  </conditionalFormatting>
  <conditionalFormatting sqref="J25">
    <cfRule type="expression" priority="4" stopIfTrue="1">
      <formula>AND(SUM($O25:$S25)&gt;0,NOT(ISBLANK(J25)))</formula>
    </cfRule>
    <cfRule type="expression" dxfId="678" priority="5" stopIfTrue="1">
      <formula>SUM($O25:$S25)&gt;0</formula>
    </cfRule>
  </conditionalFormatting>
  <conditionalFormatting sqref="K25">
    <cfRule type="expression" dxfId="677" priority="3" stopIfTrue="1">
      <formula>AND(NOT(ISBLANK($C25)),ISBLANK(K25))</formula>
    </cfRule>
  </conditionalFormatting>
  <conditionalFormatting sqref="J26">
    <cfRule type="expression" priority="1" stopIfTrue="1">
      <formula>AND(SUM($O26:$S26)&gt;0,NOT(ISBLANK(J26)))</formula>
    </cfRule>
    <cfRule type="expression" dxfId="676" priority="2" stopIfTrue="1">
      <formula>SUM($O26:$S26)&gt;0</formula>
    </cfRule>
  </conditionalFormatting>
  <conditionalFormatting sqref="E24">
    <cfRule type="expression" dxfId="675" priority="59" stopIfTrue="1">
      <formula>AND(NOT(ISBLANK(#REF!)),ISBLANK(E24),#REF!="S")</formula>
    </cfRule>
  </conditionalFormatting>
  <dataValidations count="4"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40">
      <formula1>$B$44:$B$47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opLeftCell="A13" workbookViewId="0">
      <selection sqref="A1:XFD104857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24</v>
      </c>
      <c r="B1" s="127" t="s">
        <v>48</v>
      </c>
      <c r="C1" s="128"/>
      <c r="D1" s="128"/>
      <c r="E1" s="129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1</v>
      </c>
      <c r="B3" s="127" t="s">
        <v>130</v>
      </c>
      <c r="C3" s="128"/>
      <c r="D3" s="128"/>
      <c r="E3" s="129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10</v>
      </c>
      <c r="B5" s="12" t="s">
        <v>25</v>
      </c>
      <c r="C5" s="76">
        <v>43841</v>
      </c>
      <c r="D5" s="12" t="s">
        <v>26</v>
      </c>
      <c r="E5" s="77">
        <v>43871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56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6" t="s">
        <v>36</v>
      </c>
      <c r="K8" s="16" t="s">
        <v>6</v>
      </c>
      <c r="L8" s="17" t="s">
        <v>7</v>
      </c>
      <c r="M8" s="17" t="s">
        <v>40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9" t="s">
        <v>37</v>
      </c>
      <c r="K9" s="19" t="s">
        <v>39</v>
      </c>
      <c r="L9" s="48"/>
      <c r="M9" s="50" t="s">
        <v>41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57" t="s">
        <v>31</v>
      </c>
      <c r="H10" s="57" t="s">
        <v>32</v>
      </c>
      <c r="I10" s="58" t="s">
        <v>30</v>
      </c>
      <c r="J10" s="47" t="s">
        <v>38</v>
      </c>
      <c r="K10" s="23"/>
      <c r="L10" s="35"/>
      <c r="M10" s="24"/>
    </row>
    <row r="11" spans="1:25" ht="0.75" customHeight="1" x14ac:dyDescent="0.2">
      <c r="A11" s="20"/>
      <c r="B11" s="21"/>
      <c r="C11" s="21"/>
      <c r="D11" s="21"/>
      <c r="E11" s="21"/>
      <c r="F11" s="21"/>
      <c r="G11" s="59"/>
      <c r="H11" s="59"/>
      <c r="I11" s="59"/>
      <c r="J11" s="57" t="s">
        <v>114</v>
      </c>
      <c r="K11" s="23"/>
      <c r="L11" s="35"/>
      <c r="M11" s="35"/>
    </row>
    <row r="12" spans="1:25" ht="15.75" x14ac:dyDescent="0.25">
      <c r="A12" s="78">
        <v>43854</v>
      </c>
      <c r="B12" s="42" t="s">
        <v>13</v>
      </c>
      <c r="C12" s="79">
        <v>46.79</v>
      </c>
      <c r="D12" s="79">
        <v>7.8</v>
      </c>
      <c r="E12" s="79"/>
      <c r="F12" s="79">
        <v>38.99</v>
      </c>
      <c r="G12" s="80">
        <v>115</v>
      </c>
      <c r="H12" s="52">
        <v>4400</v>
      </c>
      <c r="I12" s="63" t="s">
        <v>115</v>
      </c>
      <c r="J12" s="64" t="s">
        <v>50</v>
      </c>
      <c r="K12" s="81" t="s">
        <v>116</v>
      </c>
      <c r="L12" s="37" t="s">
        <v>117</v>
      </c>
      <c r="M12" s="37" t="s">
        <v>118</v>
      </c>
      <c r="O12" s="5" t="b">
        <f t="shared" ref="O12:O40" si="0">OR(G12&lt;100,LEN(G12)=2)</f>
        <v>0</v>
      </c>
      <c r="P12" s="5" t="b">
        <f t="shared" ref="P12:P40" si="1">OR(H12&lt;1000,LEN(H12)=3)</f>
        <v>0</v>
      </c>
      <c r="Q12" s="5" t="b">
        <f t="shared" ref="Q12:Q40" si="2">IF(I12&lt;1000,TRUE)</f>
        <v>0</v>
      </c>
      <c r="R12" s="5" t="e">
        <f>OR(#REF!&lt;100000,LEN(#REF!)=5)</f>
        <v>#REF!</v>
      </c>
    </row>
    <row r="13" spans="1:25" ht="15.75" x14ac:dyDescent="0.25">
      <c r="A13" s="78">
        <v>43864</v>
      </c>
      <c r="B13" s="42" t="s">
        <v>11</v>
      </c>
      <c r="C13" s="79">
        <v>435.84</v>
      </c>
      <c r="D13" s="79"/>
      <c r="E13" s="79"/>
      <c r="F13" s="79">
        <v>435.84</v>
      </c>
      <c r="G13" s="62">
        <v>112</v>
      </c>
      <c r="H13" s="52">
        <v>4014</v>
      </c>
      <c r="I13" s="82"/>
      <c r="J13" s="64" t="s">
        <v>50</v>
      </c>
      <c r="K13" s="81" t="s">
        <v>119</v>
      </c>
      <c r="L13" s="37" t="s">
        <v>120</v>
      </c>
      <c r="M13" s="83" t="s">
        <v>121</v>
      </c>
      <c r="N13" s="84"/>
      <c r="O13" s="5" t="b">
        <f t="shared" si="0"/>
        <v>0</v>
      </c>
      <c r="P13" s="5" t="b">
        <f t="shared" si="1"/>
        <v>0</v>
      </c>
      <c r="Q13" s="5" t="b">
        <f t="shared" si="2"/>
        <v>1</v>
      </c>
      <c r="R13" s="5" t="e">
        <f>OR(#REF!&lt;100000,LEN(#REF!)=5)</f>
        <v>#REF!</v>
      </c>
    </row>
    <row r="14" spans="1:25" ht="15.75" x14ac:dyDescent="0.25">
      <c r="A14" s="78">
        <v>43865</v>
      </c>
      <c r="B14" s="42" t="s">
        <v>11</v>
      </c>
      <c r="C14" s="79">
        <v>51.98</v>
      </c>
      <c r="D14" s="79"/>
      <c r="E14" s="79"/>
      <c r="F14" s="79">
        <v>51.98</v>
      </c>
      <c r="G14" s="62">
        <v>110</v>
      </c>
      <c r="H14" s="52">
        <v>4001</v>
      </c>
      <c r="I14" s="63"/>
      <c r="J14" s="64" t="s">
        <v>50</v>
      </c>
      <c r="K14" s="37" t="s">
        <v>122</v>
      </c>
      <c r="L14" s="37" t="s">
        <v>28</v>
      </c>
      <c r="M14" s="37" t="s">
        <v>121</v>
      </c>
      <c r="N14" s="84"/>
    </row>
    <row r="15" spans="1:25" ht="15.75" x14ac:dyDescent="0.25">
      <c r="A15" s="78"/>
      <c r="B15" s="42"/>
      <c r="C15" s="79"/>
      <c r="D15" s="79"/>
      <c r="E15" s="79"/>
      <c r="F15" s="79"/>
      <c r="G15" s="62"/>
      <c r="H15" s="52"/>
      <c r="I15" s="63"/>
      <c r="J15" s="64"/>
      <c r="K15" s="37"/>
      <c r="L15" s="81"/>
      <c r="M15" s="83"/>
      <c r="O15" s="5" t="b">
        <f>OR(G15&lt;100,LEN(G15)=2)</f>
        <v>1</v>
      </c>
      <c r="P15" s="5" t="b">
        <f t="shared" si="1"/>
        <v>1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78"/>
      <c r="B16" s="42"/>
      <c r="C16" s="79"/>
      <c r="D16" s="79"/>
      <c r="E16" s="79"/>
      <c r="F16" s="79"/>
      <c r="G16" s="62"/>
      <c r="H16" s="52"/>
      <c r="I16" s="63"/>
      <c r="J16" s="64"/>
      <c r="K16" s="37"/>
      <c r="L16" s="37"/>
      <c r="M16" s="83"/>
      <c r="O16" s="5" t="b">
        <f t="shared" si="0"/>
        <v>1</v>
      </c>
      <c r="P16" s="5" t="b">
        <f t="shared" si="1"/>
        <v>1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78"/>
      <c r="B17" s="42"/>
      <c r="C17" s="79"/>
      <c r="D17" s="79"/>
      <c r="E17" s="79"/>
      <c r="F17" s="79"/>
      <c r="G17" s="62"/>
      <c r="H17" s="52"/>
      <c r="I17" s="63"/>
      <c r="J17" s="64"/>
      <c r="K17" s="37"/>
      <c r="L17" s="37"/>
      <c r="M17" s="83"/>
      <c r="O17" s="5" t="b">
        <f t="shared" si="0"/>
        <v>1</v>
      </c>
      <c r="P17" s="5" t="b">
        <f t="shared" si="1"/>
        <v>1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78"/>
      <c r="B18" s="42"/>
      <c r="C18" s="79"/>
      <c r="D18" s="79"/>
      <c r="E18" s="79"/>
      <c r="F18" s="79"/>
      <c r="G18" s="62"/>
      <c r="H18" s="52"/>
      <c r="I18" s="63"/>
      <c r="J18" s="64"/>
      <c r="K18" s="37"/>
      <c r="L18" s="37"/>
      <c r="M18" s="83"/>
      <c r="O18" s="5" t="b">
        <f t="shared" si="0"/>
        <v>1</v>
      </c>
      <c r="P18" s="5" t="b">
        <f t="shared" si="1"/>
        <v>1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78"/>
      <c r="B19" s="42"/>
      <c r="C19" s="79"/>
      <c r="D19" s="79"/>
      <c r="E19" s="79"/>
      <c r="F19" s="79"/>
      <c r="G19" s="62"/>
      <c r="H19" s="52"/>
      <c r="I19" s="63"/>
      <c r="J19" s="64"/>
      <c r="K19" s="37"/>
      <c r="L19" s="37"/>
      <c r="M19" s="83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78"/>
      <c r="B20" s="42"/>
      <c r="C20" s="79"/>
      <c r="D20" s="79"/>
      <c r="E20" s="79"/>
      <c r="F20" s="61"/>
      <c r="G20" s="62"/>
      <c r="H20" s="52"/>
      <c r="I20" s="63"/>
      <c r="J20" s="64"/>
      <c r="K20" s="37"/>
      <c r="L20" s="37"/>
      <c r="M20" s="83"/>
      <c r="O20" s="5" t="b">
        <f t="shared" si="0"/>
        <v>1</v>
      </c>
      <c r="P20" s="5" t="b">
        <f t="shared" si="1"/>
        <v>1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78"/>
      <c r="B21" s="42"/>
      <c r="C21" s="79"/>
      <c r="D21" s="79"/>
      <c r="E21" s="79"/>
      <c r="F21" s="61"/>
      <c r="G21" s="62"/>
      <c r="H21" s="52"/>
      <c r="I21" s="63"/>
      <c r="J21" s="64"/>
      <c r="K21" s="81"/>
      <c r="L21" s="37"/>
      <c r="M21" s="83"/>
      <c r="O21" s="5" t="b">
        <f t="shared" si="0"/>
        <v>1</v>
      </c>
      <c r="P21" s="5" t="b">
        <f t="shared" si="1"/>
        <v>1</v>
      </c>
      <c r="Q21" s="5" t="b">
        <f t="shared" si="2"/>
        <v>1</v>
      </c>
    </row>
    <row r="22" spans="1:18" ht="15.75" x14ac:dyDescent="0.25">
      <c r="A22" s="78"/>
      <c r="B22" s="42"/>
      <c r="C22" s="79"/>
      <c r="D22" s="79"/>
      <c r="E22" s="79"/>
      <c r="F22" s="61"/>
      <c r="G22" s="62"/>
      <c r="H22" s="52"/>
      <c r="I22" s="63"/>
      <c r="J22" s="64"/>
      <c r="K22" s="81"/>
      <c r="L22" s="37"/>
      <c r="M22" s="83"/>
      <c r="O22" s="5" t="b">
        <f t="shared" si="0"/>
        <v>1</v>
      </c>
      <c r="P22" s="5" t="b">
        <f t="shared" si="1"/>
        <v>1</v>
      </c>
    </row>
    <row r="23" spans="1:18" ht="15.75" x14ac:dyDescent="0.25">
      <c r="A23" s="78"/>
      <c r="B23" s="42"/>
      <c r="C23" s="79"/>
      <c r="D23" s="79"/>
      <c r="E23" s="79"/>
      <c r="F23" s="61"/>
      <c r="G23" s="62"/>
      <c r="H23" s="52"/>
      <c r="I23" s="63"/>
      <c r="J23" s="64"/>
      <c r="K23" s="37"/>
      <c r="L23" s="37"/>
      <c r="M23" s="83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78"/>
      <c r="B24" s="42"/>
      <c r="C24" s="79"/>
      <c r="D24" s="79"/>
      <c r="E24" s="85"/>
      <c r="F24" s="61"/>
      <c r="G24" s="62"/>
      <c r="H24" s="52"/>
      <c r="I24" s="63"/>
      <c r="J24" s="64"/>
      <c r="K24" s="81"/>
      <c r="L24" s="37"/>
      <c r="M24" s="83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54"/>
      <c r="B25" s="26"/>
      <c r="C25" s="27"/>
      <c r="D25" s="27"/>
      <c r="E25" s="86"/>
      <c r="F25" s="61"/>
      <c r="G25" s="62"/>
      <c r="H25" s="52"/>
      <c r="I25" s="63"/>
      <c r="J25" s="64"/>
      <c r="K25" s="37"/>
      <c r="L25" s="37"/>
      <c r="M25" s="83"/>
      <c r="O25" s="5" t="b">
        <f t="shared" si="0"/>
        <v>1</v>
      </c>
      <c r="P25" s="5" t="b">
        <f t="shared" si="1"/>
        <v>1</v>
      </c>
    </row>
    <row r="26" spans="1:18" ht="15.75" x14ac:dyDescent="0.25">
      <c r="A26" s="54"/>
      <c r="B26" s="26"/>
      <c r="C26" s="27"/>
      <c r="D26" s="28"/>
      <c r="E26" s="27"/>
      <c r="F26" s="61"/>
      <c r="G26" s="62"/>
      <c r="H26" s="52"/>
      <c r="I26" s="63"/>
      <c r="J26" s="64"/>
      <c r="K26" s="81"/>
      <c r="L26" s="37"/>
      <c r="M26" s="83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54"/>
      <c r="B27" s="26"/>
      <c r="C27" s="27"/>
      <c r="D27" s="28"/>
      <c r="E27" s="27"/>
      <c r="F27" s="61"/>
      <c r="G27" s="62"/>
      <c r="H27" s="52"/>
      <c r="I27" s="63"/>
      <c r="J27" s="64"/>
      <c r="K27" s="81"/>
      <c r="L27" s="37"/>
      <c r="M27" s="37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54"/>
      <c r="B28" s="26"/>
      <c r="C28" s="27"/>
      <c r="D28" s="28"/>
      <c r="E28" s="27"/>
      <c r="F28" s="61"/>
      <c r="G28" s="62"/>
      <c r="H28" s="52"/>
      <c r="I28" s="63"/>
      <c r="J28" s="64"/>
      <c r="K28" s="81"/>
      <c r="L28" s="37"/>
      <c r="M28" s="37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54"/>
      <c r="B29" s="26"/>
      <c r="C29" s="27"/>
      <c r="D29" s="28"/>
      <c r="E29" s="27"/>
      <c r="F29" s="61"/>
      <c r="G29" s="62"/>
      <c r="H29" s="52"/>
      <c r="I29" s="63"/>
      <c r="J29" s="64"/>
      <c r="K29" s="37"/>
      <c r="L29" s="37"/>
      <c r="M29" s="37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54"/>
      <c r="B30" s="26"/>
      <c r="C30" s="27"/>
      <c r="D30" s="28"/>
      <c r="E30" s="27"/>
      <c r="F30" s="61"/>
      <c r="G30" s="62"/>
      <c r="H30" s="52"/>
      <c r="I30" s="63"/>
      <c r="J30" s="64"/>
      <c r="K30" s="37"/>
      <c r="L30" s="37"/>
      <c r="M30" s="83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54"/>
      <c r="B31" s="26"/>
      <c r="C31" s="27"/>
      <c r="D31" s="65"/>
      <c r="E31" s="27"/>
      <c r="F31" s="61"/>
      <c r="G31" s="62"/>
      <c r="H31" s="52"/>
      <c r="I31" s="63"/>
      <c r="J31" s="64"/>
      <c r="K31" s="37"/>
      <c r="L31" s="37"/>
      <c r="M31" s="37"/>
      <c r="O31" s="5" t="b">
        <f t="shared" si="0"/>
        <v>1</v>
      </c>
      <c r="P31" s="5" t="b">
        <f t="shared" si="1"/>
        <v>1</v>
      </c>
    </row>
    <row r="32" spans="1:18" ht="15.75" x14ac:dyDescent="0.25">
      <c r="A32" s="54"/>
      <c r="B32" s="26"/>
      <c r="C32" s="27"/>
      <c r="D32" s="65"/>
      <c r="E32" s="27"/>
      <c r="F32" s="61"/>
      <c r="G32" s="62"/>
      <c r="H32" s="52"/>
      <c r="I32" s="63"/>
      <c r="J32" s="64"/>
      <c r="K32" s="37"/>
      <c r="L32" s="37"/>
      <c r="M32" s="37"/>
      <c r="O32" s="5" t="b">
        <f t="shared" si="0"/>
        <v>1</v>
      </c>
      <c r="P32" s="5" t="b">
        <f t="shared" si="1"/>
        <v>1</v>
      </c>
    </row>
    <row r="33" spans="1:18" ht="15.75" x14ac:dyDescent="0.25">
      <c r="A33" s="54"/>
      <c r="B33" s="26"/>
      <c r="C33" s="27"/>
      <c r="D33" s="65"/>
      <c r="E33" s="27"/>
      <c r="F33" s="61"/>
      <c r="G33" s="62"/>
      <c r="H33" s="52"/>
      <c r="I33" s="63"/>
      <c r="J33" s="64"/>
      <c r="K33" s="37"/>
      <c r="L33" s="37"/>
      <c r="M33" s="37"/>
      <c r="O33" s="5" t="b">
        <f t="shared" si="0"/>
        <v>1</v>
      </c>
      <c r="P33" s="5" t="b">
        <f t="shared" si="1"/>
        <v>1</v>
      </c>
    </row>
    <row r="34" spans="1:18" ht="15.75" x14ac:dyDescent="0.25">
      <c r="A34" s="54"/>
      <c r="B34" s="26"/>
      <c r="C34" s="27"/>
      <c r="D34" s="65"/>
      <c r="E34" s="27"/>
      <c r="F34" s="61"/>
      <c r="G34" s="62"/>
      <c r="H34" s="52"/>
      <c r="I34" s="63"/>
      <c r="J34" s="64"/>
      <c r="K34" s="37"/>
      <c r="L34" s="37"/>
      <c r="M34" s="37"/>
      <c r="O34" s="5" t="b">
        <f t="shared" si="0"/>
        <v>1</v>
      </c>
      <c r="P34" s="5" t="b">
        <f t="shared" si="1"/>
        <v>1</v>
      </c>
    </row>
    <row r="35" spans="1:18" ht="15.75" x14ac:dyDescent="0.25">
      <c r="A35" s="54"/>
      <c r="B35" s="26"/>
      <c r="C35" s="27"/>
      <c r="D35" s="65"/>
      <c r="E35" s="27"/>
      <c r="F35" s="61"/>
      <c r="G35" s="62"/>
      <c r="H35" s="52"/>
      <c r="I35" s="63"/>
      <c r="J35" s="64"/>
      <c r="K35" s="37"/>
      <c r="L35" s="37"/>
      <c r="M35" s="37"/>
      <c r="O35" s="5" t="b">
        <f t="shared" si="0"/>
        <v>1</v>
      </c>
      <c r="P35" s="5" t="b">
        <f t="shared" si="1"/>
        <v>1</v>
      </c>
    </row>
    <row r="36" spans="1:18" ht="15.75" x14ac:dyDescent="0.25">
      <c r="A36" s="54"/>
      <c r="B36" s="26"/>
      <c r="C36" s="27"/>
      <c r="D36" s="65"/>
      <c r="E36" s="27"/>
      <c r="F36" s="61"/>
      <c r="G36" s="62"/>
      <c r="H36" s="52"/>
      <c r="I36" s="63"/>
      <c r="J36" s="64"/>
      <c r="K36" s="37"/>
      <c r="L36" s="37"/>
      <c r="M36" s="37"/>
      <c r="O36" s="5" t="b">
        <f t="shared" si="0"/>
        <v>1</v>
      </c>
      <c r="P36" s="5" t="b">
        <f t="shared" si="1"/>
        <v>1</v>
      </c>
    </row>
    <row r="37" spans="1:18" ht="15.75" x14ac:dyDescent="0.25">
      <c r="A37" s="54"/>
      <c r="B37" s="26"/>
      <c r="C37" s="27"/>
      <c r="D37" s="65"/>
      <c r="E37" s="27"/>
      <c r="F37" s="61"/>
      <c r="G37" s="62"/>
      <c r="H37" s="52"/>
      <c r="I37" s="63"/>
      <c r="J37" s="64"/>
      <c r="K37" s="37"/>
      <c r="L37" s="37"/>
      <c r="M37" s="37"/>
      <c r="O37" s="5" t="b">
        <f t="shared" si="0"/>
        <v>1</v>
      </c>
      <c r="P37" s="5" t="b">
        <f t="shared" si="1"/>
        <v>1</v>
      </c>
    </row>
    <row r="38" spans="1:18" ht="15.75" x14ac:dyDescent="0.25">
      <c r="A38" s="54"/>
      <c r="B38" s="26"/>
      <c r="C38" s="27"/>
      <c r="D38" s="65"/>
      <c r="E38" s="27"/>
      <c r="F38" s="61"/>
      <c r="G38" s="62"/>
      <c r="H38" s="52"/>
      <c r="I38" s="63"/>
      <c r="J38" s="64"/>
      <c r="K38" s="37"/>
      <c r="L38" s="37"/>
      <c r="M38" s="37"/>
      <c r="O38" s="5" t="b">
        <f t="shared" si="0"/>
        <v>1</v>
      </c>
      <c r="P38" s="5" t="b">
        <f t="shared" si="1"/>
        <v>1</v>
      </c>
    </row>
    <row r="39" spans="1:18" ht="15.75" x14ac:dyDescent="0.25">
      <c r="A39" s="54"/>
      <c r="B39" s="26"/>
      <c r="C39" s="27"/>
      <c r="D39" s="65"/>
      <c r="E39" s="27"/>
      <c r="F39" s="61"/>
      <c r="G39" s="62"/>
      <c r="H39" s="52"/>
      <c r="I39" s="63"/>
      <c r="J39" s="64"/>
      <c r="K39" s="37"/>
      <c r="L39" s="37"/>
      <c r="M39" s="37"/>
      <c r="O39" s="5" t="b">
        <f t="shared" si="0"/>
        <v>1</v>
      </c>
      <c r="P39" s="5" t="b">
        <f t="shared" si="1"/>
        <v>1</v>
      </c>
    </row>
    <row r="40" spans="1:18" ht="16.5" thickBot="1" x14ac:dyDescent="0.3">
      <c r="A40" s="87"/>
      <c r="B40" s="26"/>
      <c r="C40" s="27"/>
      <c r="D40" s="30"/>
      <c r="E40" s="27"/>
      <c r="F40" s="61"/>
      <c r="G40" s="62"/>
      <c r="H40" s="52"/>
      <c r="I40" s="63"/>
      <c r="J40" s="64"/>
      <c r="K40" s="37"/>
      <c r="L40" s="37"/>
      <c r="M40" s="37"/>
      <c r="O40" s="5" t="b">
        <f t="shared" si="0"/>
        <v>1</v>
      </c>
      <c r="P40" s="5" t="b">
        <f t="shared" si="1"/>
        <v>1</v>
      </c>
      <c r="Q40" s="5" t="b">
        <f t="shared" si="2"/>
        <v>1</v>
      </c>
      <c r="R40" s="5" t="e">
        <f>OR(#REF!&lt;100000,LEN(#REF!)=5)</f>
        <v>#REF!</v>
      </c>
    </row>
    <row r="41" spans="1:18" ht="13.5" thickBot="1" x14ac:dyDescent="0.25">
      <c r="A41" s="132" t="s">
        <v>9</v>
      </c>
      <c r="B41" s="133"/>
      <c r="C41" s="31">
        <f>SUM(C12:C40)</f>
        <v>534.61</v>
      </c>
      <c r="D41" s="31">
        <f>SUM(D12:D40)</f>
        <v>7.8</v>
      </c>
      <c r="E41" s="31"/>
      <c r="F41" s="67">
        <f>SUM(F12:F40)</f>
        <v>526.80999999999995</v>
      </c>
      <c r="G41" s="68"/>
      <c r="H41" s="53"/>
      <c r="I41" s="69"/>
      <c r="J41" s="70"/>
      <c r="K41" s="38"/>
      <c r="L41" s="49"/>
      <c r="M41" s="39"/>
    </row>
    <row r="43" spans="1:18" x14ac:dyDescent="0.2">
      <c r="B43" s="130" t="s">
        <v>21</v>
      </c>
      <c r="C43" s="131"/>
    </row>
    <row r="44" spans="1:18" x14ac:dyDescent="0.2">
      <c r="B44" s="33" t="s">
        <v>14</v>
      </c>
      <c r="C44" s="34" t="s">
        <v>20</v>
      </c>
    </row>
    <row r="45" spans="1:18" x14ac:dyDescent="0.2">
      <c r="B45" s="33" t="s">
        <v>11</v>
      </c>
      <c r="C45" s="34" t="s">
        <v>19</v>
      </c>
    </row>
    <row r="46" spans="1:18" x14ac:dyDescent="0.2">
      <c r="B46" s="33" t="s">
        <v>13</v>
      </c>
      <c r="C46" s="34" t="s">
        <v>18</v>
      </c>
    </row>
    <row r="47" spans="1:18" x14ac:dyDescent="0.2">
      <c r="B47" s="35" t="s">
        <v>12</v>
      </c>
      <c r="C47" s="36" t="s">
        <v>17</v>
      </c>
    </row>
  </sheetData>
  <mergeCells count="6">
    <mergeCell ref="B43:C43"/>
    <mergeCell ref="B1:E1"/>
    <mergeCell ref="B3:E3"/>
    <mergeCell ref="G8:I8"/>
    <mergeCell ref="G9:I9"/>
    <mergeCell ref="A41:B41"/>
  </mergeCells>
  <conditionalFormatting sqref="E5 B1:E1 B3:E3 F12:F19 C12:C40">
    <cfRule type="expression" dxfId="674" priority="52" stopIfTrue="1">
      <formula>ISBLANK(B1)</formula>
    </cfRule>
  </conditionalFormatting>
  <conditionalFormatting sqref="K12:L12 K29:M29 K21:L21 K31:M40">
    <cfRule type="expression" dxfId="673" priority="53" stopIfTrue="1">
      <formula>AND(NOT(ISBLANK($C12)),ISBLANK(K12))</formula>
    </cfRule>
  </conditionalFormatting>
  <conditionalFormatting sqref="B12 B17:B40">
    <cfRule type="expression" dxfId="672" priority="54" stopIfTrue="1">
      <formula>AND(NOT(ISBLANK(C12)),ISBLANK(B12))</formula>
    </cfRule>
  </conditionalFormatting>
  <conditionalFormatting sqref="A12 A18:A39">
    <cfRule type="expression" dxfId="671" priority="55" stopIfTrue="1">
      <formula>AND(NOT(ISBLANK(C12)),ISBLANK(A12))</formula>
    </cfRule>
  </conditionalFormatting>
  <conditionalFormatting sqref="E12:E23 E26:E40 D12:D25">
    <cfRule type="expression" dxfId="670" priority="56" stopIfTrue="1">
      <formula>AND(NOT(ISBLANK(B12)),ISBLANK(D12),A12="S")</formula>
    </cfRule>
  </conditionalFormatting>
  <conditionalFormatting sqref="J29 J31:J40 J13:J18 J21">
    <cfRule type="expression" priority="57" stopIfTrue="1">
      <formula>AND(SUM($O13:$S13)&gt;0,NOT(ISBLANK(J13)))</formula>
    </cfRule>
    <cfRule type="expression" dxfId="669" priority="58" stopIfTrue="1">
      <formula>SUM($O13:$S13)&gt;0</formula>
    </cfRule>
  </conditionalFormatting>
  <conditionalFormatting sqref="B13:B15">
    <cfRule type="expression" dxfId="668" priority="50" stopIfTrue="1">
      <formula>AND(NOT(ISBLANK(C13)),ISBLANK(B13))</formula>
    </cfRule>
  </conditionalFormatting>
  <conditionalFormatting sqref="A13:A15">
    <cfRule type="expression" dxfId="667" priority="51" stopIfTrue="1">
      <formula>AND(NOT(ISBLANK(C13)),ISBLANK(A13))</formula>
    </cfRule>
  </conditionalFormatting>
  <conditionalFormatting sqref="M12">
    <cfRule type="expression" dxfId="666" priority="49" stopIfTrue="1">
      <formula>AND(NOT(ISBLANK($C12)),ISBLANK(M12))</formula>
    </cfRule>
  </conditionalFormatting>
  <conditionalFormatting sqref="A17">
    <cfRule type="expression" dxfId="665" priority="48" stopIfTrue="1">
      <formula>AND(NOT(ISBLANK(C17)),ISBLANK(A17))</formula>
    </cfRule>
  </conditionalFormatting>
  <conditionalFormatting sqref="B16">
    <cfRule type="expression" dxfId="664" priority="46" stopIfTrue="1">
      <formula>AND(NOT(ISBLANK(C16)),ISBLANK(B16))</formula>
    </cfRule>
  </conditionalFormatting>
  <conditionalFormatting sqref="A16">
    <cfRule type="expression" dxfId="663" priority="47" stopIfTrue="1">
      <formula>AND(NOT(ISBLANK(C16)),ISBLANK(A16))</formula>
    </cfRule>
  </conditionalFormatting>
  <conditionalFormatting sqref="L13:L18">
    <cfRule type="expression" dxfId="662" priority="45" stopIfTrue="1">
      <formula>AND(NOT(ISBLANK($C13)),ISBLANK(L13))</formula>
    </cfRule>
  </conditionalFormatting>
  <conditionalFormatting sqref="K14:K18">
    <cfRule type="expression" dxfId="661" priority="44" stopIfTrue="1">
      <formula>AND(NOT(ISBLANK($C14)),ISBLANK(K14))</formula>
    </cfRule>
  </conditionalFormatting>
  <conditionalFormatting sqref="M14">
    <cfRule type="expression" dxfId="660" priority="43" stopIfTrue="1">
      <formula>AND(NOT(ISBLANK($C14)),ISBLANK(M14))</formula>
    </cfRule>
  </conditionalFormatting>
  <conditionalFormatting sqref="K13">
    <cfRule type="expression" dxfId="659" priority="42" stopIfTrue="1">
      <formula>AND(NOT(ISBLANK($C13)),ISBLANK(K13))</formula>
    </cfRule>
  </conditionalFormatting>
  <conditionalFormatting sqref="J28">
    <cfRule type="expression" priority="29" stopIfTrue="1">
      <formula>AND(SUM($O28:$S28)&gt;0,NOT(ISBLANK(J28)))</formula>
    </cfRule>
    <cfRule type="expression" dxfId="658" priority="30" stopIfTrue="1">
      <formula>SUM($O28:$S28)&gt;0</formula>
    </cfRule>
  </conditionalFormatting>
  <conditionalFormatting sqref="L19">
    <cfRule type="expression" dxfId="657" priority="41" stopIfTrue="1">
      <formula>AND(NOT(ISBLANK($C19)),ISBLANK(L19))</formula>
    </cfRule>
  </conditionalFormatting>
  <conditionalFormatting sqref="K28">
    <cfRule type="expression" dxfId="656" priority="27" stopIfTrue="1">
      <formula>AND(NOT(ISBLANK($C28)),ISBLANK(K28))</formula>
    </cfRule>
  </conditionalFormatting>
  <conditionalFormatting sqref="L20">
    <cfRule type="expression" dxfId="655" priority="40" stopIfTrue="1">
      <formula>AND(NOT(ISBLANK($C20)),ISBLANK(L20))</formula>
    </cfRule>
  </conditionalFormatting>
  <conditionalFormatting sqref="K24:L24">
    <cfRule type="expression" dxfId="654" priority="37" stopIfTrue="1">
      <formula>AND(NOT(ISBLANK($C24)),ISBLANK(K24))</formula>
    </cfRule>
  </conditionalFormatting>
  <conditionalFormatting sqref="J24">
    <cfRule type="expression" priority="38" stopIfTrue="1">
      <formula>AND(SUM($O24:$S24)&gt;0,NOT(ISBLANK(J24)))</formula>
    </cfRule>
    <cfRule type="expression" dxfId="653" priority="39" stopIfTrue="1">
      <formula>SUM($O24:$S24)&gt;0</formula>
    </cfRule>
  </conditionalFormatting>
  <conditionalFormatting sqref="L25">
    <cfRule type="expression" dxfId="652" priority="36" stopIfTrue="1">
      <formula>AND(NOT(ISBLANK($C25)),ISBLANK(L25))</formula>
    </cfRule>
  </conditionalFormatting>
  <conditionalFormatting sqref="K26:L26">
    <cfRule type="expression" dxfId="651" priority="35" stopIfTrue="1">
      <formula>AND(NOT(ISBLANK($C26)),ISBLANK(K26))</formula>
    </cfRule>
  </conditionalFormatting>
  <conditionalFormatting sqref="L27:M27">
    <cfRule type="expression" dxfId="650" priority="32" stopIfTrue="1">
      <formula>AND(NOT(ISBLANK($C27)),ISBLANK(L27))</formula>
    </cfRule>
  </conditionalFormatting>
  <conditionalFormatting sqref="J27">
    <cfRule type="expression" priority="33" stopIfTrue="1">
      <formula>AND(SUM($O27:$S27)&gt;0,NOT(ISBLANK(J27)))</formula>
    </cfRule>
    <cfRule type="expression" dxfId="649" priority="34" stopIfTrue="1">
      <formula>SUM($O27:$S27)&gt;0</formula>
    </cfRule>
  </conditionalFormatting>
  <conditionalFormatting sqref="K27">
    <cfRule type="expression" dxfId="648" priority="31" stopIfTrue="1">
      <formula>AND(NOT(ISBLANK($C27)),ISBLANK(K27))</formula>
    </cfRule>
  </conditionalFormatting>
  <conditionalFormatting sqref="L28:M28">
    <cfRule type="expression" dxfId="647" priority="28" stopIfTrue="1">
      <formula>AND(NOT(ISBLANK($C28)),ISBLANK(L28))</formula>
    </cfRule>
  </conditionalFormatting>
  <conditionalFormatting sqref="J30">
    <cfRule type="expression" priority="25" stopIfTrue="1">
      <formula>AND(SUM($O30:$S30)&gt;0,NOT(ISBLANK(J30)))</formula>
    </cfRule>
    <cfRule type="expression" dxfId="646" priority="26" stopIfTrue="1">
      <formula>SUM($O30:$S30)&gt;0</formula>
    </cfRule>
  </conditionalFormatting>
  <conditionalFormatting sqref="L30">
    <cfRule type="expression" dxfId="645" priority="24" stopIfTrue="1">
      <formula>AND(NOT(ISBLANK($C30)),ISBLANK(L30))</formula>
    </cfRule>
  </conditionalFormatting>
  <conditionalFormatting sqref="K30">
    <cfRule type="expression" dxfId="644" priority="23" stopIfTrue="1">
      <formula>AND(NOT(ISBLANK($C30)),ISBLANK(K30))</formula>
    </cfRule>
  </conditionalFormatting>
  <conditionalFormatting sqref="J14">
    <cfRule type="expression" priority="21" stopIfTrue="1">
      <formula>AND(SUM($O14:$S14)&gt;0,NOT(ISBLANK(J14)))</formula>
    </cfRule>
    <cfRule type="expression" dxfId="643" priority="22" stopIfTrue="1">
      <formula>SUM($O14:$S14)&gt;0</formula>
    </cfRule>
  </conditionalFormatting>
  <conditionalFormatting sqref="J12:J40">
    <cfRule type="expression" priority="19" stopIfTrue="1">
      <formula>AND(SUM($O12:$S12)&gt;0,NOT(ISBLANK(J12)))</formula>
    </cfRule>
    <cfRule type="expression" dxfId="642" priority="20" stopIfTrue="1">
      <formula>SUM($O12:$S12)&gt;0</formula>
    </cfRule>
  </conditionalFormatting>
  <conditionalFormatting sqref="J19">
    <cfRule type="expression" priority="17" stopIfTrue="1">
      <formula>AND(SUM($O19:$S19)&gt;0,NOT(ISBLANK(J19)))</formula>
    </cfRule>
    <cfRule type="expression" dxfId="641" priority="18" stopIfTrue="1">
      <formula>SUM($O19:$S19)&gt;0</formula>
    </cfRule>
  </conditionalFormatting>
  <conditionalFormatting sqref="K19">
    <cfRule type="expression" dxfId="640" priority="16" stopIfTrue="1">
      <formula>AND(NOT(ISBLANK($C19)),ISBLANK(K19))</formula>
    </cfRule>
  </conditionalFormatting>
  <conditionalFormatting sqref="J20">
    <cfRule type="expression" priority="14" stopIfTrue="1">
      <formula>AND(SUM($O20:$S20)&gt;0,NOT(ISBLANK(J20)))</formula>
    </cfRule>
    <cfRule type="expression" dxfId="639" priority="15" stopIfTrue="1">
      <formula>SUM($O20:$S20)&gt;0</formula>
    </cfRule>
  </conditionalFormatting>
  <conditionalFormatting sqref="K20">
    <cfRule type="expression" dxfId="638" priority="13" stopIfTrue="1">
      <formula>AND(NOT(ISBLANK($C20)),ISBLANK(K20))</formula>
    </cfRule>
  </conditionalFormatting>
  <conditionalFormatting sqref="K22:L22">
    <cfRule type="expression" dxfId="637" priority="10" stopIfTrue="1">
      <formula>AND(NOT(ISBLANK($C22)),ISBLANK(K22))</formula>
    </cfRule>
  </conditionalFormatting>
  <conditionalFormatting sqref="J22">
    <cfRule type="expression" priority="11" stopIfTrue="1">
      <formula>AND(SUM($O22:$S22)&gt;0,NOT(ISBLANK(J22)))</formula>
    </cfRule>
    <cfRule type="expression" dxfId="636" priority="12" stopIfTrue="1">
      <formula>SUM($O22:$S22)&gt;0</formula>
    </cfRule>
  </conditionalFormatting>
  <conditionalFormatting sqref="J23">
    <cfRule type="expression" priority="8" stopIfTrue="1">
      <formula>AND(SUM($O23:$S23)&gt;0,NOT(ISBLANK(J23)))</formula>
    </cfRule>
    <cfRule type="expression" dxfId="635" priority="9" stopIfTrue="1">
      <formula>SUM($O23:$S23)&gt;0</formula>
    </cfRule>
  </conditionalFormatting>
  <conditionalFormatting sqref="L23">
    <cfRule type="expression" dxfId="634" priority="7" stopIfTrue="1">
      <formula>AND(NOT(ISBLANK($C23)),ISBLANK(L23))</formula>
    </cfRule>
  </conditionalFormatting>
  <conditionalFormatting sqref="K23">
    <cfRule type="expression" dxfId="633" priority="6" stopIfTrue="1">
      <formula>AND(NOT(ISBLANK($C23)),ISBLANK(K23))</formula>
    </cfRule>
  </conditionalFormatting>
  <conditionalFormatting sqref="J25">
    <cfRule type="expression" priority="4" stopIfTrue="1">
      <formula>AND(SUM($O25:$S25)&gt;0,NOT(ISBLANK(J25)))</formula>
    </cfRule>
    <cfRule type="expression" dxfId="632" priority="5" stopIfTrue="1">
      <formula>SUM($O25:$S25)&gt;0</formula>
    </cfRule>
  </conditionalFormatting>
  <conditionalFormatting sqref="K25">
    <cfRule type="expression" dxfId="631" priority="3" stopIfTrue="1">
      <formula>AND(NOT(ISBLANK($C25)),ISBLANK(K25))</formula>
    </cfRule>
  </conditionalFormatting>
  <conditionalFormatting sqref="J26">
    <cfRule type="expression" priority="1" stopIfTrue="1">
      <formula>AND(SUM($O26:$S26)&gt;0,NOT(ISBLANK(J26)))</formula>
    </cfRule>
    <cfRule type="expression" dxfId="630" priority="2" stopIfTrue="1">
      <formula>SUM($O26:$S26)&gt;0</formula>
    </cfRule>
  </conditionalFormatting>
  <conditionalFormatting sqref="E24">
    <cfRule type="expression" dxfId="629" priority="59" stopIfTrue="1">
      <formula>AND(NOT(ISBLANK(#REF!)),ISBLANK(E24),#REF!="S")</formula>
    </cfRule>
  </conditionalFormatting>
  <dataValidations count="4">
    <dataValidation type="list" allowBlank="1" showInputMessage="1" showErrorMessage="1" sqref="B12:B40">
      <formula1>$B$44:$B$47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2"/>
  <sheetViews>
    <sheetView workbookViewId="0">
      <selection activeCell="F25" sqref="F2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24</v>
      </c>
      <c r="B1" s="127" t="s">
        <v>48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27" t="s">
        <v>129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25</v>
      </c>
      <c r="C5" s="40">
        <v>43841</v>
      </c>
      <c r="D5" s="12" t="s">
        <v>26</v>
      </c>
      <c r="E5" s="40">
        <v>43871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6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56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22" t="s">
        <v>31</v>
      </c>
      <c r="H10" s="22" t="s">
        <v>32</v>
      </c>
      <c r="I10" s="22" t="s">
        <v>30</v>
      </c>
      <c r="J10" s="22"/>
      <c r="K10" s="47" t="s">
        <v>38</v>
      </c>
      <c r="L10" s="23"/>
      <c r="M10" s="35"/>
      <c r="N10" s="24"/>
    </row>
    <row r="11" spans="1:26" ht="0.75" customHeight="1" x14ac:dyDescent="0.2">
      <c r="A11" s="20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3"/>
      <c r="M11" s="35"/>
      <c r="N11" s="35"/>
    </row>
    <row r="12" spans="1:26" ht="15.75" x14ac:dyDescent="0.25">
      <c r="A12" s="54">
        <v>43839</v>
      </c>
      <c r="B12" s="26" t="s">
        <v>12</v>
      </c>
      <c r="C12" s="27">
        <v>6.8</v>
      </c>
      <c r="D12" s="28"/>
      <c r="E12" s="27"/>
      <c r="F12" s="51">
        <f>C12-D12</f>
        <v>6.8</v>
      </c>
      <c r="G12" s="52">
        <v>690</v>
      </c>
      <c r="H12" s="52">
        <v>4400</v>
      </c>
      <c r="I12" s="52"/>
      <c r="J12" s="29"/>
      <c r="K12" s="29" t="s">
        <v>91</v>
      </c>
      <c r="L12" s="37" t="s">
        <v>92</v>
      </c>
      <c r="M12" s="37" t="s">
        <v>93</v>
      </c>
      <c r="N12" s="37" t="s">
        <v>94</v>
      </c>
      <c r="P12" s="5" t="b">
        <f t="shared" ref="P12:P32" si="0">OR(G12&lt;100,LEN(G12)=2)</f>
        <v>0</v>
      </c>
      <c r="Q12" s="5" t="b">
        <f t="shared" ref="Q12:Q32" si="1">OR(H12&lt;1000,LEN(H12)=3)</f>
        <v>0</v>
      </c>
      <c r="R12" s="5" t="b">
        <f t="shared" ref="R12:R32" si="2">IF(I12&lt;1000,TRUE)</f>
        <v>1</v>
      </c>
      <c r="S12" s="5" t="e">
        <f>OR(#REF!&lt;100000,LEN(#REF!)=5)</f>
        <v>#REF!</v>
      </c>
    </row>
    <row r="13" spans="1:26" ht="15.75" x14ac:dyDescent="0.25">
      <c r="A13" s="54">
        <v>43839</v>
      </c>
      <c r="B13" s="42" t="s">
        <v>12</v>
      </c>
      <c r="C13" s="27">
        <v>3</v>
      </c>
      <c r="D13" s="27"/>
      <c r="E13" s="27"/>
      <c r="F13" s="51">
        <f t="shared" ref="F13:F22" si="3">C13-D13</f>
        <v>3</v>
      </c>
      <c r="G13" s="52">
        <v>690</v>
      </c>
      <c r="H13" s="52">
        <v>4400</v>
      </c>
      <c r="I13" s="52"/>
      <c r="J13" s="29"/>
      <c r="K13" s="29" t="s">
        <v>91</v>
      </c>
      <c r="L13" s="37" t="s">
        <v>92</v>
      </c>
      <c r="M13" s="37" t="s">
        <v>95</v>
      </c>
      <c r="N13" s="37" t="s">
        <v>94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4">
        <v>43843</v>
      </c>
      <c r="B14" s="42" t="s">
        <v>12</v>
      </c>
      <c r="C14" s="27">
        <v>32.9</v>
      </c>
      <c r="D14" s="27"/>
      <c r="E14" s="27"/>
      <c r="F14" s="51">
        <f t="shared" si="3"/>
        <v>32.9</v>
      </c>
      <c r="G14" s="52">
        <v>690</v>
      </c>
      <c r="H14" s="52">
        <v>4400</v>
      </c>
      <c r="I14" s="52"/>
      <c r="J14" s="29"/>
      <c r="K14" s="29" t="s">
        <v>91</v>
      </c>
      <c r="L14" s="37" t="s">
        <v>92</v>
      </c>
      <c r="M14" s="37" t="s">
        <v>95</v>
      </c>
      <c r="N14" s="37" t="s">
        <v>94</v>
      </c>
    </row>
    <row r="15" spans="1:26" ht="15.75" x14ac:dyDescent="0.25">
      <c r="A15" s="54">
        <v>43846</v>
      </c>
      <c r="B15" s="42" t="s">
        <v>12</v>
      </c>
      <c r="C15" s="27">
        <v>14.77</v>
      </c>
      <c r="D15" s="27"/>
      <c r="E15" s="27"/>
      <c r="F15" s="51">
        <f t="shared" si="3"/>
        <v>14.77</v>
      </c>
      <c r="G15" s="52">
        <v>690</v>
      </c>
      <c r="H15" s="52">
        <v>4400</v>
      </c>
      <c r="I15" s="52"/>
      <c r="J15" s="29"/>
      <c r="K15" s="29" t="s">
        <v>91</v>
      </c>
      <c r="L15" s="37" t="s">
        <v>92</v>
      </c>
      <c r="M15" s="37" t="s">
        <v>95</v>
      </c>
      <c r="N15" s="37" t="s">
        <v>94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4">
        <v>43849</v>
      </c>
      <c r="B16" s="26" t="s">
        <v>12</v>
      </c>
      <c r="C16" s="27">
        <v>6.05</v>
      </c>
      <c r="D16" s="27"/>
      <c r="E16" s="27"/>
      <c r="F16" s="51">
        <f t="shared" si="3"/>
        <v>6.05</v>
      </c>
      <c r="G16" s="52">
        <v>690</v>
      </c>
      <c r="H16" s="52">
        <v>4400</v>
      </c>
      <c r="I16" s="52"/>
      <c r="J16" s="29"/>
      <c r="K16" s="29" t="s">
        <v>91</v>
      </c>
      <c r="L16" s="37" t="s">
        <v>92</v>
      </c>
      <c r="M16" s="37" t="s">
        <v>95</v>
      </c>
      <c r="N16" s="37" t="s">
        <v>94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4">
        <v>43857</v>
      </c>
      <c r="B17" s="26" t="s">
        <v>12</v>
      </c>
      <c r="C17" s="27">
        <v>5.6</v>
      </c>
      <c r="D17" s="27"/>
      <c r="E17" s="27"/>
      <c r="F17" s="51">
        <f t="shared" si="3"/>
        <v>5.6</v>
      </c>
      <c r="G17" s="52">
        <v>690</v>
      </c>
      <c r="H17" s="52">
        <v>4400</v>
      </c>
      <c r="I17" s="52"/>
      <c r="J17" s="29"/>
      <c r="K17" s="29" t="s">
        <v>91</v>
      </c>
      <c r="L17" s="37" t="s">
        <v>92</v>
      </c>
      <c r="M17" s="37" t="s">
        <v>93</v>
      </c>
      <c r="N17" s="37" t="s">
        <v>94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15.75" x14ac:dyDescent="0.25">
      <c r="A18" s="54" t="s">
        <v>96</v>
      </c>
      <c r="B18" s="26" t="s">
        <v>12</v>
      </c>
      <c r="C18" s="27">
        <v>8.75</v>
      </c>
      <c r="D18" s="27"/>
      <c r="E18" s="27"/>
      <c r="F18" s="51">
        <f t="shared" si="3"/>
        <v>8.75</v>
      </c>
      <c r="G18" s="52">
        <v>690</v>
      </c>
      <c r="H18" s="52">
        <v>4400</v>
      </c>
      <c r="I18" s="52"/>
      <c r="J18" s="29"/>
      <c r="K18" s="29" t="s">
        <v>91</v>
      </c>
      <c r="L18" s="37" t="s">
        <v>92</v>
      </c>
      <c r="M18" s="37" t="s">
        <v>95</v>
      </c>
      <c r="N18" s="37" t="s">
        <v>94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54" t="s">
        <v>96</v>
      </c>
      <c r="B19" s="26" t="s">
        <v>13</v>
      </c>
      <c r="C19" s="27">
        <v>20.399999999999999</v>
      </c>
      <c r="D19" s="27">
        <v>4.08</v>
      </c>
      <c r="E19" s="27"/>
      <c r="F19" s="51">
        <f t="shared" si="3"/>
        <v>16.32</v>
      </c>
      <c r="G19" s="52">
        <v>690</v>
      </c>
      <c r="H19" s="52">
        <v>4001</v>
      </c>
      <c r="I19" s="52"/>
      <c r="J19" s="29"/>
      <c r="K19" s="29" t="s">
        <v>91</v>
      </c>
      <c r="L19" s="37" t="s">
        <v>97</v>
      </c>
      <c r="M19" s="37" t="s">
        <v>95</v>
      </c>
      <c r="N19" s="37" t="s">
        <v>98</v>
      </c>
      <c r="P19" s="5" t="b">
        <f>OR(G19&lt;100,LEN(G19)=2)</f>
        <v>0</v>
      </c>
      <c r="Q19" s="5" t="b">
        <f>OR(H19&lt;1000,LEN(H19)=3)</f>
        <v>0</v>
      </c>
      <c r="R19" s="5" t="b">
        <f>IF(I19&lt;1000,TRUE)</f>
        <v>1</v>
      </c>
      <c r="S19" s="5" t="e">
        <f>OR(#REF!&lt;100000,LEN(#REF!)=5)</f>
        <v>#REF!</v>
      </c>
    </row>
    <row r="20" spans="1:19" ht="15.75" x14ac:dyDescent="0.25">
      <c r="A20" s="54">
        <v>43862</v>
      </c>
      <c r="B20" s="26" t="s">
        <v>13</v>
      </c>
      <c r="C20" s="27">
        <v>5.46</v>
      </c>
      <c r="D20" s="27">
        <v>1.0900000000000001</v>
      </c>
      <c r="E20" s="27"/>
      <c r="F20" s="51">
        <f t="shared" si="3"/>
        <v>4.37</v>
      </c>
      <c r="G20" s="52">
        <v>690</v>
      </c>
      <c r="H20" s="52">
        <v>4001</v>
      </c>
      <c r="I20" s="52"/>
      <c r="J20" s="29"/>
      <c r="K20" s="29" t="s">
        <v>91</v>
      </c>
      <c r="L20" s="37" t="s">
        <v>99</v>
      </c>
      <c r="M20" s="37" t="s">
        <v>100</v>
      </c>
      <c r="N20" s="37" t="s">
        <v>71</v>
      </c>
      <c r="P20" s="5" t="b">
        <f t="shared" si="0"/>
        <v>0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54">
        <v>43863</v>
      </c>
      <c r="B21" s="26" t="s">
        <v>12</v>
      </c>
      <c r="C21" s="27">
        <v>12.35</v>
      </c>
      <c r="D21" s="27"/>
      <c r="E21" s="27"/>
      <c r="F21" s="51">
        <f t="shared" si="3"/>
        <v>12.35</v>
      </c>
      <c r="G21" s="52">
        <v>690</v>
      </c>
      <c r="H21" s="52">
        <v>4400</v>
      </c>
      <c r="I21" s="52"/>
      <c r="J21" s="29"/>
      <c r="K21" s="29" t="s">
        <v>91</v>
      </c>
      <c r="L21" s="37" t="s">
        <v>92</v>
      </c>
      <c r="M21" s="37" t="s">
        <v>95</v>
      </c>
      <c r="N21" s="37" t="s">
        <v>94</v>
      </c>
      <c r="P21" s="5" t="b">
        <f t="shared" si="0"/>
        <v>0</v>
      </c>
      <c r="Q21" s="5" t="b">
        <f t="shared" si="1"/>
        <v>0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4">
        <v>43870</v>
      </c>
      <c r="B22" s="26" t="s">
        <v>12</v>
      </c>
      <c r="C22" s="27">
        <v>18.91</v>
      </c>
      <c r="D22" s="27"/>
      <c r="E22" s="27"/>
      <c r="F22" s="51">
        <f t="shared" si="3"/>
        <v>18.91</v>
      </c>
      <c r="G22" s="52">
        <v>690</v>
      </c>
      <c r="H22" s="52">
        <v>4400</v>
      </c>
      <c r="I22" s="52"/>
      <c r="J22" s="29"/>
      <c r="K22" s="29" t="s">
        <v>91</v>
      </c>
      <c r="L22" s="37" t="s">
        <v>92</v>
      </c>
      <c r="M22" s="37" t="s">
        <v>95</v>
      </c>
      <c r="N22" s="37" t="s">
        <v>94</v>
      </c>
      <c r="P22" s="5" t="b">
        <f t="shared" si="0"/>
        <v>0</v>
      </c>
      <c r="Q22" s="5" t="b">
        <f t="shared" si="1"/>
        <v>0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54"/>
      <c r="B23" s="26"/>
      <c r="C23" s="27"/>
      <c r="D23" s="27"/>
      <c r="E23" s="27"/>
      <c r="F23" s="51"/>
      <c r="G23" s="52"/>
      <c r="H23" s="52"/>
      <c r="I23" s="52" t="s">
        <v>29</v>
      </c>
      <c r="J23" s="29"/>
      <c r="K23" s="29"/>
      <c r="L23" s="37"/>
      <c r="M23" s="37"/>
      <c r="N23" s="37"/>
      <c r="P23" s="5" t="b">
        <f t="shared" si="0"/>
        <v>1</v>
      </c>
      <c r="Q23" s="5" t="b">
        <f t="shared" si="1"/>
        <v>1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54"/>
      <c r="B24" s="26"/>
      <c r="C24" s="27"/>
      <c r="D24" s="27"/>
      <c r="E24" s="51"/>
      <c r="F24" s="51"/>
      <c r="G24" s="52"/>
      <c r="H24" s="52"/>
      <c r="I24" s="52"/>
      <c r="J24" s="29"/>
      <c r="K24" s="29"/>
      <c r="L24" s="37"/>
      <c r="M24" s="37"/>
      <c r="N24" s="37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54"/>
      <c r="B25" s="26"/>
      <c r="C25" s="27"/>
      <c r="D25" s="27"/>
      <c r="E25" s="27"/>
      <c r="F25" s="51"/>
      <c r="G25" s="52"/>
      <c r="H25" s="52"/>
      <c r="I25" s="52"/>
      <c r="J25" s="29"/>
      <c r="K25" s="29"/>
      <c r="L25" s="37"/>
      <c r="M25" s="37"/>
      <c r="N25" s="37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54"/>
      <c r="B26" s="26"/>
      <c r="C26" s="27"/>
      <c r="D26" s="27"/>
      <c r="E26" s="27"/>
      <c r="F26" s="51"/>
      <c r="G26" s="52"/>
      <c r="H26" s="52"/>
      <c r="I26" s="52" t="s">
        <v>29</v>
      </c>
      <c r="J26" s="29"/>
      <c r="K26" s="29"/>
      <c r="L26" s="37"/>
      <c r="M26" s="37"/>
      <c r="N26" s="37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54"/>
      <c r="B27" s="26"/>
      <c r="C27" s="27"/>
      <c r="D27" s="27"/>
      <c r="E27" s="27"/>
      <c r="F27" s="51"/>
      <c r="G27" s="52"/>
      <c r="H27" s="52"/>
      <c r="I27" s="52" t="s">
        <v>29</v>
      </c>
      <c r="J27" s="29"/>
      <c r="K27" s="29"/>
      <c r="L27" s="37"/>
      <c r="M27" s="37"/>
      <c r="N27" s="37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54"/>
      <c r="B28" s="26"/>
      <c r="C28" s="27"/>
      <c r="D28" s="27"/>
      <c r="E28" s="27"/>
      <c r="F28" s="51"/>
      <c r="G28" s="52"/>
      <c r="H28" s="52"/>
      <c r="I28" s="52" t="s">
        <v>29</v>
      </c>
      <c r="J28" s="29"/>
      <c r="K28" s="29"/>
      <c r="L28" s="37"/>
      <c r="M28" s="37"/>
      <c r="N28" s="37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54"/>
      <c r="B29" s="26"/>
      <c r="C29" s="27"/>
      <c r="D29" s="27"/>
      <c r="E29" s="27"/>
      <c r="F29" s="51"/>
      <c r="G29" s="52"/>
      <c r="H29" s="52"/>
      <c r="I29" s="52" t="s">
        <v>29</v>
      </c>
      <c r="J29" s="29"/>
      <c r="K29" s="29"/>
      <c r="L29" s="37"/>
      <c r="M29" s="37"/>
      <c r="N29" s="37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54"/>
      <c r="B30" s="26"/>
      <c r="C30" s="27"/>
      <c r="D30" s="27"/>
      <c r="E30" s="27"/>
      <c r="F30" s="51"/>
      <c r="G30" s="52"/>
      <c r="H30" s="52"/>
      <c r="I30" s="52" t="s">
        <v>29</v>
      </c>
      <c r="J30" s="29"/>
      <c r="K30" s="29"/>
      <c r="L30" s="37"/>
      <c r="M30" s="37"/>
      <c r="N30" s="37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54"/>
      <c r="B31" s="26"/>
      <c r="C31" s="27"/>
      <c r="D31" s="27"/>
      <c r="E31" s="27"/>
      <c r="F31" s="51"/>
      <c r="G31" s="52"/>
      <c r="H31" s="52"/>
      <c r="I31" s="52" t="s">
        <v>29</v>
      </c>
      <c r="J31" s="29"/>
      <c r="K31" s="29"/>
      <c r="L31" s="37"/>
      <c r="M31" s="37"/>
      <c r="N31" s="37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15.75" x14ac:dyDescent="0.25">
      <c r="A32" s="54"/>
      <c r="B32" s="26"/>
      <c r="C32" s="27"/>
      <c r="D32" s="27"/>
      <c r="E32" s="27"/>
      <c r="F32" s="51"/>
      <c r="G32" s="52"/>
      <c r="H32" s="52"/>
      <c r="I32" s="52" t="s">
        <v>29</v>
      </c>
      <c r="J32" s="29"/>
      <c r="K32" s="29"/>
      <c r="L32" s="37"/>
      <c r="M32" s="37"/>
      <c r="N32" s="37"/>
      <c r="P32" s="5" t="b">
        <f t="shared" si="0"/>
        <v>1</v>
      </c>
      <c r="Q32" s="5" t="b">
        <f t="shared" si="1"/>
        <v>1</v>
      </c>
      <c r="R32" s="5" t="b">
        <f t="shared" si="2"/>
        <v>0</v>
      </c>
      <c r="S32" s="5" t="e">
        <f>OR(#REF!&lt;100000,LEN(#REF!)=5)</f>
        <v>#REF!</v>
      </c>
    </row>
    <row r="33" spans="1:14" ht="13.5" thickBot="1" x14ac:dyDescent="0.25">
      <c r="A33" s="132" t="s">
        <v>101</v>
      </c>
      <c r="B33" s="133"/>
      <c r="C33" s="31">
        <f>SUM(C12:C32)</f>
        <v>134.98999999999998</v>
      </c>
      <c r="D33" s="31">
        <f t="shared" ref="D33:F33" si="4">SUM(D12:D32)</f>
        <v>5.17</v>
      </c>
      <c r="E33" s="31">
        <f t="shared" si="4"/>
        <v>0</v>
      </c>
      <c r="F33" s="31">
        <f t="shared" si="4"/>
        <v>129.82</v>
      </c>
      <c r="G33" s="53"/>
      <c r="H33" s="53"/>
      <c r="I33" s="53"/>
      <c r="J33" s="32"/>
      <c r="K33" s="32"/>
      <c r="L33" s="38"/>
      <c r="M33" s="49"/>
      <c r="N33" s="39"/>
    </row>
    <row r="35" spans="1:14" x14ac:dyDescent="0.2">
      <c r="B35" s="130" t="s">
        <v>21</v>
      </c>
      <c r="C35" s="131"/>
    </row>
    <row r="36" spans="1:14" x14ac:dyDescent="0.2">
      <c r="B36" s="33" t="s">
        <v>14</v>
      </c>
      <c r="C36" s="34" t="s">
        <v>20</v>
      </c>
    </row>
    <row r="37" spans="1:14" x14ac:dyDescent="0.2">
      <c r="B37" s="33" t="s">
        <v>11</v>
      </c>
      <c r="C37" s="34" t="s">
        <v>19</v>
      </c>
    </row>
    <row r="38" spans="1:14" x14ac:dyDescent="0.2">
      <c r="B38" s="33" t="s">
        <v>13</v>
      </c>
      <c r="C38" s="34" t="s">
        <v>18</v>
      </c>
    </row>
    <row r="39" spans="1:14" x14ac:dyDescent="0.2">
      <c r="B39" s="35" t="s">
        <v>12</v>
      </c>
      <c r="C39" s="36" t="s">
        <v>17</v>
      </c>
    </row>
    <row r="42" spans="1:14" x14ac:dyDescent="0.2">
      <c r="F42" s="5" t="s">
        <v>29</v>
      </c>
    </row>
  </sheetData>
  <mergeCells count="6">
    <mergeCell ref="B35:C35"/>
    <mergeCell ref="B1:E1"/>
    <mergeCell ref="B3:E3"/>
    <mergeCell ref="G8:J8"/>
    <mergeCell ref="G9:J9"/>
    <mergeCell ref="A33:B33"/>
  </mergeCells>
  <conditionalFormatting sqref="J16 J20:J32 J12:K15">
    <cfRule type="expression" priority="112" stopIfTrue="1">
      <formula>AND(SUM($P12:$T12)&gt;0,NOT(ISBLANK(J12)))</formula>
    </cfRule>
    <cfRule type="expression" dxfId="628" priority="113" stopIfTrue="1">
      <formula>SUM($P12:$T12)&gt;0</formula>
    </cfRule>
  </conditionalFormatting>
  <conditionalFormatting sqref="E5 C5 B1:E1 B3:E3 C20:C32 C12:C16">
    <cfRule type="expression" dxfId="627" priority="114" stopIfTrue="1">
      <formula>ISBLANK(B1)</formula>
    </cfRule>
  </conditionalFormatting>
  <conditionalFormatting sqref="L28 L32 L12:N12">
    <cfRule type="expression" dxfId="626" priority="115" stopIfTrue="1">
      <formula>AND(NOT(ISBLANK($C12)),ISBLANK(L12))</formula>
    </cfRule>
  </conditionalFormatting>
  <conditionalFormatting sqref="B12:B16 B20:B32">
    <cfRule type="expression" dxfId="625" priority="116" stopIfTrue="1">
      <formula>AND(NOT(ISBLANK(C12)),ISBLANK(B12))</formula>
    </cfRule>
  </conditionalFormatting>
  <conditionalFormatting sqref="A12:A16 A21:A32">
    <cfRule type="expression" dxfId="624" priority="117" stopIfTrue="1">
      <formula>AND(NOT(ISBLANK(C12)),ISBLANK(A12))</formula>
    </cfRule>
  </conditionalFormatting>
  <conditionalFormatting sqref="E20:E23 E25:E32 E12:E16">
    <cfRule type="expression" dxfId="623" priority="118" stopIfTrue="1">
      <formula>AND(NOT(ISBLANK(C12)),ISBLANK(E12),B12="S")</formula>
    </cfRule>
  </conditionalFormatting>
  <conditionalFormatting sqref="J19">
    <cfRule type="expression" priority="108" stopIfTrue="1">
      <formula>AND(SUM($P19:$T19)&gt;0,NOT(ISBLANK(J19)))</formula>
    </cfRule>
    <cfRule type="expression" dxfId="622" priority="109" stopIfTrue="1">
      <formula>SUM($P19:$T19)&gt;0</formula>
    </cfRule>
  </conditionalFormatting>
  <conditionalFormatting sqref="C19">
    <cfRule type="expression" dxfId="621" priority="110" stopIfTrue="1">
      <formula>ISBLANK(C19)</formula>
    </cfRule>
  </conditionalFormatting>
  <conditionalFormatting sqref="B19">
    <cfRule type="expression" dxfId="620" priority="111" stopIfTrue="1">
      <formula>AND(NOT(ISBLANK(C19)),ISBLANK(B19))</formula>
    </cfRule>
  </conditionalFormatting>
  <conditionalFormatting sqref="J17:J18">
    <cfRule type="expression" priority="102" stopIfTrue="1">
      <formula>AND(SUM($P17:$T17)&gt;0,NOT(ISBLANK(J17)))</formula>
    </cfRule>
    <cfRule type="expression" dxfId="619" priority="103" stopIfTrue="1">
      <formula>SUM($P17:$T17)&gt;0</formula>
    </cfRule>
  </conditionalFormatting>
  <conditionalFormatting sqref="C17:C18">
    <cfRule type="expression" dxfId="618" priority="104" stopIfTrue="1">
      <formula>ISBLANK(C17)</formula>
    </cfRule>
  </conditionalFormatting>
  <conditionalFormatting sqref="B17:B18">
    <cfRule type="expression" dxfId="617" priority="105" stopIfTrue="1">
      <formula>AND(NOT(ISBLANK(C17)),ISBLANK(B17))</formula>
    </cfRule>
  </conditionalFormatting>
  <conditionalFormatting sqref="A17:A18">
    <cfRule type="expression" dxfId="616" priority="106" stopIfTrue="1">
      <formula>AND(NOT(ISBLANK(C17)),ISBLANK(A17))</formula>
    </cfRule>
  </conditionalFormatting>
  <conditionalFormatting sqref="E18">
    <cfRule type="expression" dxfId="615" priority="107" stopIfTrue="1">
      <formula>AND(NOT(ISBLANK(C18)),ISBLANK(E18),B18="S")</formula>
    </cfRule>
  </conditionalFormatting>
  <conditionalFormatting sqref="L26">
    <cfRule type="expression" dxfId="614" priority="101" stopIfTrue="1">
      <formula>AND(NOT(ISBLANK($C26)),ISBLANK(L26))</formula>
    </cfRule>
  </conditionalFormatting>
  <conditionalFormatting sqref="N26">
    <cfRule type="expression" dxfId="613" priority="100" stopIfTrue="1">
      <formula>AND(NOT(ISBLANK($C26)),ISBLANK(N26))</formula>
    </cfRule>
  </conditionalFormatting>
  <conditionalFormatting sqref="L27">
    <cfRule type="expression" dxfId="612" priority="99" stopIfTrue="1">
      <formula>AND(NOT(ISBLANK($C27)),ISBLANK(L27))</formula>
    </cfRule>
  </conditionalFormatting>
  <conditionalFormatting sqref="N27">
    <cfRule type="expression" dxfId="611" priority="98" stopIfTrue="1">
      <formula>AND(NOT(ISBLANK($C27)),ISBLANK(N27))</formula>
    </cfRule>
  </conditionalFormatting>
  <conditionalFormatting sqref="K26">
    <cfRule type="expression" priority="96" stopIfTrue="1">
      <formula>AND(SUM($P26:$T26)&gt;0,NOT(ISBLANK(K26)))</formula>
    </cfRule>
    <cfRule type="expression" dxfId="610" priority="97" stopIfTrue="1">
      <formula>SUM($P26:$T26)&gt;0</formula>
    </cfRule>
  </conditionalFormatting>
  <conditionalFormatting sqref="M26">
    <cfRule type="expression" dxfId="609" priority="95" stopIfTrue="1">
      <formula>AND(NOT(ISBLANK($C26)),ISBLANK(M26))</formula>
    </cfRule>
  </conditionalFormatting>
  <conditionalFormatting sqref="K27">
    <cfRule type="expression" priority="93" stopIfTrue="1">
      <formula>AND(SUM($P27:$T27)&gt;0,NOT(ISBLANK(K27)))</formula>
    </cfRule>
    <cfRule type="expression" dxfId="608" priority="94" stopIfTrue="1">
      <formula>SUM($P27:$T27)&gt;0</formula>
    </cfRule>
  </conditionalFormatting>
  <conditionalFormatting sqref="K28">
    <cfRule type="expression" priority="91" stopIfTrue="1">
      <formula>AND(SUM($P28:$T28)&gt;0,NOT(ISBLANK(K28)))</formula>
    </cfRule>
    <cfRule type="expression" dxfId="607" priority="92" stopIfTrue="1">
      <formula>SUM($P28:$T28)&gt;0</formula>
    </cfRule>
  </conditionalFormatting>
  <conditionalFormatting sqref="M27">
    <cfRule type="expression" dxfId="606" priority="90" stopIfTrue="1">
      <formula>AND(NOT(ISBLANK($C27)),ISBLANK(M27))</formula>
    </cfRule>
  </conditionalFormatting>
  <conditionalFormatting sqref="M28">
    <cfRule type="expression" dxfId="605" priority="89" stopIfTrue="1">
      <formula>AND(NOT(ISBLANK($C28)),ISBLANK(M28))</formula>
    </cfRule>
  </conditionalFormatting>
  <conditionalFormatting sqref="N28">
    <cfRule type="expression" dxfId="604" priority="88" stopIfTrue="1">
      <formula>AND(NOT(ISBLANK($C28)),ISBLANK(N28))</formula>
    </cfRule>
  </conditionalFormatting>
  <conditionalFormatting sqref="K29">
    <cfRule type="expression" priority="86" stopIfTrue="1">
      <formula>AND(SUM($P29:$T29)&gt;0,NOT(ISBLANK(K29)))</formula>
    </cfRule>
    <cfRule type="expression" dxfId="603" priority="87" stopIfTrue="1">
      <formula>SUM($P29:$T29)&gt;0</formula>
    </cfRule>
  </conditionalFormatting>
  <conditionalFormatting sqref="L29">
    <cfRule type="expression" dxfId="602" priority="85" stopIfTrue="1">
      <formula>AND(NOT(ISBLANK($C29)),ISBLANK(L29))</formula>
    </cfRule>
  </conditionalFormatting>
  <conditionalFormatting sqref="M29">
    <cfRule type="expression" dxfId="601" priority="84" stopIfTrue="1">
      <formula>AND(NOT(ISBLANK($C29)),ISBLANK(M29))</formula>
    </cfRule>
  </conditionalFormatting>
  <conditionalFormatting sqref="N29">
    <cfRule type="expression" dxfId="600" priority="83" stopIfTrue="1">
      <formula>AND(NOT(ISBLANK($C29)),ISBLANK(N29))</formula>
    </cfRule>
  </conditionalFormatting>
  <conditionalFormatting sqref="K30">
    <cfRule type="expression" priority="81" stopIfTrue="1">
      <formula>AND(SUM($P30:$T30)&gt;0,NOT(ISBLANK(K30)))</formula>
    </cfRule>
    <cfRule type="expression" dxfId="599" priority="82" stopIfTrue="1">
      <formula>SUM($P30:$T30)&gt;0</formula>
    </cfRule>
  </conditionalFormatting>
  <conditionalFormatting sqref="L30">
    <cfRule type="expression" dxfId="598" priority="80" stopIfTrue="1">
      <formula>AND(NOT(ISBLANK($C30)),ISBLANK(L30))</formula>
    </cfRule>
  </conditionalFormatting>
  <conditionalFormatting sqref="M30">
    <cfRule type="expression" dxfId="597" priority="79" stopIfTrue="1">
      <formula>AND(NOT(ISBLANK($C30)),ISBLANK(M30))</formula>
    </cfRule>
  </conditionalFormatting>
  <conditionalFormatting sqref="N30">
    <cfRule type="expression" dxfId="596" priority="78" stopIfTrue="1">
      <formula>AND(NOT(ISBLANK($C30)),ISBLANK(N30))</formula>
    </cfRule>
  </conditionalFormatting>
  <conditionalFormatting sqref="K31">
    <cfRule type="expression" priority="76" stopIfTrue="1">
      <formula>AND(SUM($P31:$T31)&gt;0,NOT(ISBLANK(K31)))</formula>
    </cfRule>
    <cfRule type="expression" dxfId="595" priority="77" stopIfTrue="1">
      <formula>SUM($P31:$T31)&gt;0</formula>
    </cfRule>
  </conditionalFormatting>
  <conditionalFormatting sqref="L31">
    <cfRule type="expression" dxfId="594" priority="75" stopIfTrue="1">
      <formula>AND(NOT(ISBLANK($C31)),ISBLANK(L31))</formula>
    </cfRule>
  </conditionalFormatting>
  <conditionalFormatting sqref="M31">
    <cfRule type="expression" dxfId="593" priority="74" stopIfTrue="1">
      <formula>AND(NOT(ISBLANK($C31)),ISBLANK(M31))</formula>
    </cfRule>
  </conditionalFormatting>
  <conditionalFormatting sqref="N31">
    <cfRule type="expression" dxfId="592" priority="73" stopIfTrue="1">
      <formula>AND(NOT(ISBLANK($C31)),ISBLANK(N31))</formula>
    </cfRule>
  </conditionalFormatting>
  <conditionalFormatting sqref="D13:D16 D21:D32">
    <cfRule type="expression" dxfId="591" priority="72" stopIfTrue="1">
      <formula>AND(NOT(ISBLANK(B13)),ISBLANK(D13),A13="S")</formula>
    </cfRule>
  </conditionalFormatting>
  <conditionalFormatting sqref="D17:D18">
    <cfRule type="expression" dxfId="590" priority="70" stopIfTrue="1">
      <formula>AND(NOT(ISBLANK(B17)),ISBLANK(D17),A17="S")</formula>
    </cfRule>
  </conditionalFormatting>
  <conditionalFormatting sqref="K32">
    <cfRule type="expression" priority="68" stopIfTrue="1">
      <formula>AND(SUM($P32:$T32)&gt;0,NOT(ISBLANK(K32)))</formula>
    </cfRule>
    <cfRule type="expression" dxfId="589" priority="69" stopIfTrue="1">
      <formula>SUM($P32:$T32)&gt;0</formula>
    </cfRule>
  </conditionalFormatting>
  <conditionalFormatting sqref="M32">
    <cfRule type="expression" dxfId="588" priority="67" stopIfTrue="1">
      <formula>AND(NOT(ISBLANK($C32)),ISBLANK(M32))</formula>
    </cfRule>
  </conditionalFormatting>
  <conditionalFormatting sqref="N32">
    <cfRule type="expression" dxfId="587" priority="66" stopIfTrue="1">
      <formula>AND(NOT(ISBLANK($C32)),ISBLANK(N32))</formula>
    </cfRule>
  </conditionalFormatting>
  <conditionalFormatting sqref="E17">
    <cfRule type="expression" dxfId="586" priority="65" stopIfTrue="1">
      <formula>AND(NOT(ISBLANK(C17)),ISBLANK(E17),B17="S")</formula>
    </cfRule>
  </conditionalFormatting>
  <conditionalFormatting sqref="A20">
    <cfRule type="expression" dxfId="585" priority="64" stopIfTrue="1">
      <formula>AND(NOT(ISBLANK(C20)),ISBLANK(A20))</formula>
    </cfRule>
  </conditionalFormatting>
  <conditionalFormatting sqref="E19">
    <cfRule type="expression" dxfId="584" priority="63" stopIfTrue="1">
      <formula>AND(NOT(ISBLANK(C19)),ISBLANK(E19),B19="S")</formula>
    </cfRule>
  </conditionalFormatting>
  <conditionalFormatting sqref="K16">
    <cfRule type="expression" priority="61" stopIfTrue="1">
      <formula>AND(SUM($P16:$T16)&gt;0,NOT(ISBLANK(K16)))</formula>
    </cfRule>
    <cfRule type="expression" dxfId="583" priority="62" stopIfTrue="1">
      <formula>SUM($P16:$T16)&gt;0</formula>
    </cfRule>
  </conditionalFormatting>
  <conditionalFormatting sqref="K17">
    <cfRule type="expression" priority="59" stopIfTrue="1">
      <formula>AND(SUM($P17:$T17)&gt;0,NOT(ISBLANK(K17)))</formula>
    </cfRule>
    <cfRule type="expression" dxfId="582" priority="60" stopIfTrue="1">
      <formula>SUM($P17:$T17)&gt;0</formula>
    </cfRule>
  </conditionalFormatting>
  <conditionalFormatting sqref="K18">
    <cfRule type="expression" priority="57" stopIfTrue="1">
      <formula>AND(SUM($P18:$T18)&gt;0,NOT(ISBLANK(K18)))</formula>
    </cfRule>
    <cfRule type="expression" dxfId="581" priority="58" stopIfTrue="1">
      <formula>SUM($P18:$T18)&gt;0</formula>
    </cfRule>
  </conditionalFormatting>
  <conditionalFormatting sqref="K19">
    <cfRule type="expression" priority="55" stopIfTrue="1">
      <formula>AND(SUM($P19:$T19)&gt;0,NOT(ISBLANK(K19)))</formula>
    </cfRule>
    <cfRule type="expression" dxfId="580" priority="56" stopIfTrue="1">
      <formula>SUM($P19:$T19)&gt;0</formula>
    </cfRule>
  </conditionalFormatting>
  <conditionalFormatting sqref="K23">
    <cfRule type="expression" priority="53" stopIfTrue="1">
      <formula>AND(SUM($P23:$T23)&gt;0,NOT(ISBLANK(K23)))</formula>
    </cfRule>
    <cfRule type="expression" dxfId="579" priority="54" stopIfTrue="1">
      <formula>SUM($P23:$T23)&gt;0</formula>
    </cfRule>
  </conditionalFormatting>
  <conditionalFormatting sqref="K24">
    <cfRule type="expression" priority="51" stopIfTrue="1">
      <formula>AND(SUM($P24:$T24)&gt;0,NOT(ISBLANK(K24)))</formula>
    </cfRule>
    <cfRule type="expression" dxfId="578" priority="52" stopIfTrue="1">
      <formula>SUM($P24:$T24)&gt;0</formula>
    </cfRule>
  </conditionalFormatting>
  <conditionalFormatting sqref="K25">
    <cfRule type="expression" priority="49" stopIfTrue="1">
      <formula>AND(SUM($P25:$T25)&gt;0,NOT(ISBLANK(K25)))</formula>
    </cfRule>
    <cfRule type="expression" dxfId="577" priority="50" stopIfTrue="1">
      <formula>SUM($P25:$T25)&gt;0</formula>
    </cfRule>
  </conditionalFormatting>
  <conditionalFormatting sqref="L25">
    <cfRule type="expression" dxfId="576" priority="48" stopIfTrue="1">
      <formula>AND(NOT(ISBLANK($C25)),ISBLANK(L25))</formula>
    </cfRule>
  </conditionalFormatting>
  <conditionalFormatting sqref="L24">
    <cfRule type="expression" dxfId="575" priority="47" stopIfTrue="1">
      <formula>AND(NOT(ISBLANK($C24)),ISBLANK(L24))</formula>
    </cfRule>
  </conditionalFormatting>
  <conditionalFormatting sqref="M24">
    <cfRule type="expression" dxfId="574" priority="46" stopIfTrue="1">
      <formula>AND(NOT(ISBLANK($C24)),ISBLANK(M24))</formula>
    </cfRule>
  </conditionalFormatting>
  <conditionalFormatting sqref="N24">
    <cfRule type="expression" dxfId="573" priority="45" stopIfTrue="1">
      <formula>AND(NOT(ISBLANK($C24)),ISBLANK(N24))</formula>
    </cfRule>
  </conditionalFormatting>
  <conditionalFormatting sqref="M25">
    <cfRule type="expression" dxfId="572" priority="44" stopIfTrue="1">
      <formula>AND(NOT(ISBLANK($C25)),ISBLANK(M25))</formula>
    </cfRule>
  </conditionalFormatting>
  <conditionalFormatting sqref="N25">
    <cfRule type="expression" dxfId="571" priority="43" stopIfTrue="1">
      <formula>AND(NOT(ISBLANK($C25)),ISBLANK(N25))</formula>
    </cfRule>
  </conditionalFormatting>
  <conditionalFormatting sqref="L20">
    <cfRule type="expression" dxfId="570" priority="42" stopIfTrue="1">
      <formula>AND(NOT(ISBLANK($C20)),ISBLANK(L20))</formula>
    </cfRule>
  </conditionalFormatting>
  <conditionalFormatting sqref="M20">
    <cfRule type="expression" dxfId="569" priority="41" stopIfTrue="1">
      <formula>AND(NOT(ISBLANK($C20)),ISBLANK(M20))</formula>
    </cfRule>
  </conditionalFormatting>
  <conditionalFormatting sqref="N20">
    <cfRule type="expression" dxfId="568" priority="40" stopIfTrue="1">
      <formula>AND(NOT(ISBLANK($C20)),ISBLANK(N20))</formula>
    </cfRule>
  </conditionalFormatting>
  <conditionalFormatting sqref="L23">
    <cfRule type="expression" dxfId="567" priority="39" stopIfTrue="1">
      <formula>AND(NOT(ISBLANK($C23)),ISBLANK(L23))</formula>
    </cfRule>
  </conditionalFormatting>
  <conditionalFormatting sqref="M23">
    <cfRule type="expression" dxfId="566" priority="38" stopIfTrue="1">
      <formula>AND(NOT(ISBLANK($C23)),ISBLANK(M23))</formula>
    </cfRule>
  </conditionalFormatting>
  <conditionalFormatting sqref="N23">
    <cfRule type="expression" dxfId="565" priority="37" stopIfTrue="1">
      <formula>AND(NOT(ISBLANK($C23)),ISBLANK(N23))</formula>
    </cfRule>
  </conditionalFormatting>
  <conditionalFormatting sqref="M13">
    <cfRule type="expression" dxfId="564" priority="36" stopIfTrue="1">
      <formula>AND(NOT(ISBLANK($C13)),ISBLANK(M13))</formula>
    </cfRule>
  </conditionalFormatting>
  <conditionalFormatting sqref="L19">
    <cfRule type="expression" dxfId="563" priority="35" stopIfTrue="1">
      <formula>AND(NOT(ISBLANK($C19)),ISBLANK(L19))</formula>
    </cfRule>
  </conditionalFormatting>
  <conditionalFormatting sqref="N19">
    <cfRule type="expression" dxfId="562" priority="34" stopIfTrue="1">
      <formula>AND(NOT(ISBLANK($C19)),ISBLANK(N19))</formula>
    </cfRule>
  </conditionalFormatting>
  <conditionalFormatting sqref="L13">
    <cfRule type="expression" dxfId="561" priority="33" stopIfTrue="1">
      <formula>AND(NOT(ISBLANK($C13)),ISBLANK(L13))</formula>
    </cfRule>
  </conditionalFormatting>
  <conditionalFormatting sqref="N13">
    <cfRule type="expression" dxfId="560" priority="32" stopIfTrue="1">
      <formula>AND(NOT(ISBLANK($C13)),ISBLANK(N13))</formula>
    </cfRule>
  </conditionalFormatting>
  <conditionalFormatting sqref="L14">
    <cfRule type="expression" dxfId="559" priority="31" stopIfTrue="1">
      <formula>AND(NOT(ISBLANK($C14)),ISBLANK(L14))</formula>
    </cfRule>
  </conditionalFormatting>
  <conditionalFormatting sqref="M14">
    <cfRule type="expression" dxfId="558" priority="30" stopIfTrue="1">
      <formula>AND(NOT(ISBLANK($C14)),ISBLANK(M14))</formula>
    </cfRule>
  </conditionalFormatting>
  <conditionalFormatting sqref="N14">
    <cfRule type="expression" dxfId="557" priority="29" stopIfTrue="1">
      <formula>AND(NOT(ISBLANK($C14)),ISBLANK(N14))</formula>
    </cfRule>
  </conditionalFormatting>
  <conditionalFormatting sqref="L15">
    <cfRule type="expression" dxfId="556" priority="28" stopIfTrue="1">
      <formula>AND(NOT(ISBLANK($C15)),ISBLANK(L15))</formula>
    </cfRule>
  </conditionalFormatting>
  <conditionalFormatting sqref="M15">
    <cfRule type="expression" dxfId="555" priority="27" stopIfTrue="1">
      <formula>AND(NOT(ISBLANK($C15)),ISBLANK(M15))</formula>
    </cfRule>
  </conditionalFormatting>
  <conditionalFormatting sqref="N15">
    <cfRule type="expression" dxfId="554" priority="26" stopIfTrue="1">
      <formula>AND(NOT(ISBLANK($C15)),ISBLANK(N15))</formula>
    </cfRule>
  </conditionalFormatting>
  <conditionalFormatting sqref="L16">
    <cfRule type="expression" dxfId="553" priority="25" stopIfTrue="1">
      <formula>AND(NOT(ISBLANK($C16)),ISBLANK(L16))</formula>
    </cfRule>
  </conditionalFormatting>
  <conditionalFormatting sqref="M16">
    <cfRule type="expression" dxfId="552" priority="24" stopIfTrue="1">
      <formula>AND(NOT(ISBLANK($C16)),ISBLANK(M16))</formula>
    </cfRule>
  </conditionalFormatting>
  <conditionalFormatting sqref="N16">
    <cfRule type="expression" dxfId="551" priority="23" stopIfTrue="1">
      <formula>AND(NOT(ISBLANK($C16)),ISBLANK(N16))</formula>
    </cfRule>
  </conditionalFormatting>
  <conditionalFormatting sqref="L17">
    <cfRule type="expression" dxfId="550" priority="22" stopIfTrue="1">
      <formula>AND(NOT(ISBLANK($C17)),ISBLANK(L17))</formula>
    </cfRule>
  </conditionalFormatting>
  <conditionalFormatting sqref="M17">
    <cfRule type="expression" dxfId="549" priority="21" stopIfTrue="1">
      <formula>AND(NOT(ISBLANK($C17)),ISBLANK(M17))</formula>
    </cfRule>
  </conditionalFormatting>
  <conditionalFormatting sqref="N17">
    <cfRule type="expression" dxfId="548" priority="20" stopIfTrue="1">
      <formula>AND(NOT(ISBLANK($C17)),ISBLANK(N17))</formula>
    </cfRule>
  </conditionalFormatting>
  <conditionalFormatting sqref="L18">
    <cfRule type="expression" dxfId="547" priority="19" stopIfTrue="1">
      <formula>AND(NOT(ISBLANK($C18)),ISBLANK(L18))</formula>
    </cfRule>
  </conditionalFormatting>
  <conditionalFormatting sqref="M18">
    <cfRule type="expression" dxfId="546" priority="18" stopIfTrue="1">
      <formula>AND(NOT(ISBLANK($C18)),ISBLANK(M18))</formula>
    </cfRule>
  </conditionalFormatting>
  <conditionalFormatting sqref="N18">
    <cfRule type="expression" dxfId="545" priority="17" stopIfTrue="1">
      <formula>AND(NOT(ISBLANK($C18)),ISBLANK(N18))</formula>
    </cfRule>
  </conditionalFormatting>
  <conditionalFormatting sqref="A19">
    <cfRule type="expression" dxfId="544" priority="16" stopIfTrue="1">
      <formula>AND(NOT(ISBLANK(C19)),ISBLANK(A19))</formula>
    </cfRule>
  </conditionalFormatting>
  <conditionalFormatting sqref="M19">
    <cfRule type="expression" dxfId="543" priority="15" stopIfTrue="1">
      <formula>AND(NOT(ISBLANK($C19)),ISBLANK(M19))</formula>
    </cfRule>
  </conditionalFormatting>
  <conditionalFormatting sqref="K20">
    <cfRule type="expression" priority="13" stopIfTrue="1">
      <formula>AND(SUM($P20:$T20)&gt;0,NOT(ISBLANK(K20)))</formula>
    </cfRule>
    <cfRule type="expression" dxfId="542" priority="14" stopIfTrue="1">
      <formula>SUM($P20:$T20)&gt;0</formula>
    </cfRule>
  </conditionalFormatting>
  <conditionalFormatting sqref="K21">
    <cfRule type="expression" priority="11" stopIfTrue="1">
      <formula>AND(SUM($P21:$T21)&gt;0,NOT(ISBLANK(K21)))</formula>
    </cfRule>
    <cfRule type="expression" dxfId="541" priority="12" stopIfTrue="1">
      <formula>SUM($P21:$T21)&gt;0</formula>
    </cfRule>
  </conditionalFormatting>
  <conditionalFormatting sqref="L21">
    <cfRule type="expression" dxfId="540" priority="10" stopIfTrue="1">
      <formula>AND(NOT(ISBLANK($C21)),ISBLANK(L21))</formula>
    </cfRule>
  </conditionalFormatting>
  <conditionalFormatting sqref="M21">
    <cfRule type="expression" dxfId="539" priority="9" stopIfTrue="1">
      <formula>AND(NOT(ISBLANK($C21)),ISBLANK(M21))</formula>
    </cfRule>
  </conditionalFormatting>
  <conditionalFormatting sqref="N21">
    <cfRule type="expression" dxfId="538" priority="8" stopIfTrue="1">
      <formula>AND(NOT(ISBLANK($C21)),ISBLANK(N21))</formula>
    </cfRule>
  </conditionalFormatting>
  <conditionalFormatting sqref="K22">
    <cfRule type="expression" priority="6" stopIfTrue="1">
      <formula>AND(SUM($P22:$T22)&gt;0,NOT(ISBLANK(K22)))</formula>
    </cfRule>
    <cfRule type="expression" dxfId="537" priority="7" stopIfTrue="1">
      <formula>SUM($P22:$T22)&gt;0</formula>
    </cfRule>
  </conditionalFormatting>
  <conditionalFormatting sqref="L22">
    <cfRule type="expression" dxfId="536" priority="5" stopIfTrue="1">
      <formula>AND(NOT(ISBLANK($C22)),ISBLANK(L22))</formula>
    </cfRule>
  </conditionalFormatting>
  <conditionalFormatting sqref="M22">
    <cfRule type="expression" dxfId="535" priority="4" stopIfTrue="1">
      <formula>AND(NOT(ISBLANK($C22)),ISBLANK(M22))</formula>
    </cfRule>
  </conditionalFormatting>
  <conditionalFormatting sqref="N22">
    <cfRule type="expression" dxfId="534" priority="3" stopIfTrue="1">
      <formula>AND(NOT(ISBLANK($C22)),ISBLANK(N22))</formula>
    </cfRule>
  </conditionalFormatting>
  <conditionalFormatting sqref="D19">
    <cfRule type="expression" dxfId="533" priority="2" stopIfTrue="1">
      <formula>AND(NOT(ISBLANK(B19)),ISBLANK(D19),A19="S")</formula>
    </cfRule>
  </conditionalFormatting>
  <conditionalFormatting sqref="D20">
    <cfRule type="expression" dxfId="532" priority="1" stopIfTrue="1">
      <formula>AND(NOT(ISBLANK(B20)),ISBLANK(D20),A20="S")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2">
      <formula1>$B$36:$B$39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F33" sqref="F33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24</v>
      </c>
      <c r="B1" s="127" t="s">
        <v>48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27" t="s">
        <v>123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25</v>
      </c>
      <c r="C5" s="40">
        <v>43841</v>
      </c>
      <c r="D5" s="12" t="s">
        <v>26</v>
      </c>
      <c r="E5" s="71">
        <v>43871</v>
      </c>
      <c r="F5" s="72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6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56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57" t="s">
        <v>31</v>
      </c>
      <c r="H10" s="57" t="s">
        <v>32</v>
      </c>
      <c r="I10" s="57" t="s">
        <v>30</v>
      </c>
      <c r="J10" s="57"/>
      <c r="K10" s="47" t="s">
        <v>38</v>
      </c>
      <c r="L10" s="23"/>
      <c r="M10" s="35"/>
      <c r="N10" s="24"/>
    </row>
    <row r="11" spans="1:26" ht="0.75" customHeight="1" x14ac:dyDescent="0.2">
      <c r="A11" s="20"/>
      <c r="B11" s="21"/>
      <c r="C11" s="21"/>
      <c r="D11" s="21"/>
      <c r="E11" s="21"/>
      <c r="F11" s="21"/>
      <c r="G11" s="57"/>
      <c r="H11" s="57"/>
      <c r="I11" s="57"/>
      <c r="J11" s="57"/>
      <c r="K11" s="57"/>
      <c r="L11" s="23"/>
      <c r="M11" s="35"/>
      <c r="N11" s="35"/>
    </row>
    <row r="12" spans="1:26" ht="15.75" x14ac:dyDescent="0.25">
      <c r="A12" s="54">
        <v>43847</v>
      </c>
      <c r="B12" s="26" t="s">
        <v>13</v>
      </c>
      <c r="C12" s="27">
        <v>76.099999999999994</v>
      </c>
      <c r="D12" s="28">
        <f t="shared" ref="D12:D28" si="0">IF(B12="S",IF(ISBLANK(E12),ROUND(C12*0.2/1.2,2),E12),"")</f>
        <v>12.68</v>
      </c>
      <c r="E12" s="27"/>
      <c r="F12" s="51">
        <f t="shared" ref="F12:F29" si="1">C12-D12</f>
        <v>63.419999999999995</v>
      </c>
      <c r="G12" s="52">
        <v>510</v>
      </c>
      <c r="H12" s="52">
        <v>2002</v>
      </c>
      <c r="I12" s="55"/>
      <c r="J12" s="29" t="s">
        <v>59</v>
      </c>
      <c r="K12" s="29" t="s">
        <v>64</v>
      </c>
      <c r="L12" s="37" t="s">
        <v>65</v>
      </c>
      <c r="M12" s="37" t="s">
        <v>66</v>
      </c>
      <c r="N12" s="37" t="s">
        <v>67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1</v>
      </c>
      <c r="S12" s="5" t="e">
        <f>OR(#REF!&lt;100000,LEN(#REF!)=5)</f>
        <v>#REF!</v>
      </c>
    </row>
    <row r="13" spans="1:26" ht="15.75" x14ac:dyDescent="0.25">
      <c r="A13" s="54">
        <v>43851</v>
      </c>
      <c r="B13" s="26" t="s">
        <v>13</v>
      </c>
      <c r="C13" s="27">
        <v>36</v>
      </c>
      <c r="D13" s="28">
        <f t="shared" si="0"/>
        <v>6</v>
      </c>
      <c r="E13" s="27"/>
      <c r="F13" s="51">
        <f t="shared" si="1"/>
        <v>30</v>
      </c>
      <c r="G13" s="52">
        <v>510</v>
      </c>
      <c r="H13" s="52">
        <v>4001</v>
      </c>
      <c r="I13" s="55" t="s">
        <v>68</v>
      </c>
      <c r="J13" s="29" t="s">
        <v>13</v>
      </c>
      <c r="K13" s="29" t="s">
        <v>64</v>
      </c>
      <c r="L13" s="37" t="s">
        <v>69</v>
      </c>
      <c r="M13" s="37" t="s">
        <v>70</v>
      </c>
      <c r="N13" s="37" t="s">
        <v>71</v>
      </c>
      <c r="P13" s="5" t="b">
        <f t="shared" si="2"/>
        <v>0</v>
      </c>
      <c r="Q13" s="5" t="b">
        <f t="shared" si="3"/>
        <v>0</v>
      </c>
      <c r="R13" s="5" t="b">
        <f t="shared" si="4"/>
        <v>0</v>
      </c>
      <c r="S13" s="5" t="e">
        <f>OR(#REF!&lt;100000,LEN(#REF!)=5)</f>
        <v>#REF!</v>
      </c>
    </row>
    <row r="14" spans="1:26" ht="15.75" x14ac:dyDescent="0.25">
      <c r="A14" s="54">
        <v>43853</v>
      </c>
      <c r="B14" s="26" t="s">
        <v>13</v>
      </c>
      <c r="C14" s="27">
        <v>79.92</v>
      </c>
      <c r="D14" s="28">
        <f t="shared" si="0"/>
        <v>13.32</v>
      </c>
      <c r="E14" s="27"/>
      <c r="F14" s="51">
        <f t="shared" si="1"/>
        <v>66.599999999999994</v>
      </c>
      <c r="G14" s="52">
        <v>517</v>
      </c>
      <c r="H14" s="52">
        <v>4001</v>
      </c>
      <c r="I14" s="55" t="s">
        <v>72</v>
      </c>
      <c r="J14" s="29" t="s">
        <v>13</v>
      </c>
      <c r="K14" s="29" t="s">
        <v>64</v>
      </c>
      <c r="L14" s="37" t="s">
        <v>73</v>
      </c>
      <c r="M14" s="37" t="s">
        <v>74</v>
      </c>
      <c r="N14" s="37" t="s">
        <v>75</v>
      </c>
    </row>
    <row r="15" spans="1:26" ht="15.75" x14ac:dyDescent="0.25">
      <c r="A15" s="54">
        <v>43857</v>
      </c>
      <c r="B15" s="26" t="s">
        <v>13</v>
      </c>
      <c r="C15" s="27">
        <v>3.85</v>
      </c>
      <c r="D15" s="28">
        <f t="shared" si="0"/>
        <v>0.64</v>
      </c>
      <c r="E15" s="27"/>
      <c r="F15" s="51">
        <f t="shared" si="1"/>
        <v>3.21</v>
      </c>
      <c r="G15" s="52">
        <v>510</v>
      </c>
      <c r="H15" s="52">
        <v>4001</v>
      </c>
      <c r="I15" s="55" t="s">
        <v>68</v>
      </c>
      <c r="J15" s="29" t="s">
        <v>59</v>
      </c>
      <c r="K15" s="29" t="s">
        <v>64</v>
      </c>
      <c r="L15" s="37" t="s">
        <v>76</v>
      </c>
      <c r="M15" s="37" t="s">
        <v>77</v>
      </c>
      <c r="N15" s="37" t="s">
        <v>75</v>
      </c>
    </row>
    <row r="16" spans="1:26" ht="15.75" x14ac:dyDescent="0.25">
      <c r="A16" s="54">
        <v>43857</v>
      </c>
      <c r="B16" s="26" t="s">
        <v>13</v>
      </c>
      <c r="C16" s="27">
        <v>10</v>
      </c>
      <c r="D16" s="28">
        <f t="shared" si="0"/>
        <v>1.67</v>
      </c>
      <c r="E16" s="27"/>
      <c r="F16" s="51">
        <f t="shared" si="1"/>
        <v>8.33</v>
      </c>
      <c r="G16" s="52">
        <v>510</v>
      </c>
      <c r="H16" s="52">
        <v>2002</v>
      </c>
      <c r="I16" s="55"/>
      <c r="J16" s="29" t="s">
        <v>59</v>
      </c>
      <c r="K16" s="29" t="s">
        <v>64</v>
      </c>
      <c r="L16" s="37" t="s">
        <v>65</v>
      </c>
      <c r="M16" s="37" t="s">
        <v>77</v>
      </c>
      <c r="N16" s="37" t="s">
        <v>67</v>
      </c>
    </row>
    <row r="17" spans="1:19" ht="15.75" x14ac:dyDescent="0.25">
      <c r="A17" s="54">
        <v>43857</v>
      </c>
      <c r="B17" s="26" t="s">
        <v>13</v>
      </c>
      <c r="C17" s="27">
        <v>5</v>
      </c>
      <c r="D17" s="28">
        <f t="shared" si="0"/>
        <v>0.83</v>
      </c>
      <c r="E17" s="27"/>
      <c r="F17" s="51">
        <f t="shared" si="1"/>
        <v>4.17</v>
      </c>
      <c r="G17" s="52">
        <v>510</v>
      </c>
      <c r="H17" s="52">
        <v>2215</v>
      </c>
      <c r="I17" s="55"/>
      <c r="J17" s="29" t="s">
        <v>59</v>
      </c>
      <c r="K17" s="29" t="s">
        <v>64</v>
      </c>
      <c r="L17" s="37" t="s">
        <v>78</v>
      </c>
      <c r="M17" s="37" t="s">
        <v>77</v>
      </c>
      <c r="N17" s="37" t="s">
        <v>79</v>
      </c>
    </row>
    <row r="18" spans="1:19" ht="15.75" x14ac:dyDescent="0.25">
      <c r="A18" s="54">
        <v>43857</v>
      </c>
      <c r="B18" s="26" t="s">
        <v>13</v>
      </c>
      <c r="C18" s="27">
        <v>36</v>
      </c>
      <c r="D18" s="28">
        <f t="shared" si="0"/>
        <v>6</v>
      </c>
      <c r="E18" s="27"/>
      <c r="F18" s="51">
        <f t="shared" si="1"/>
        <v>30</v>
      </c>
      <c r="G18" s="52">
        <v>510</v>
      </c>
      <c r="H18" s="52">
        <v>4001</v>
      </c>
      <c r="I18" s="55" t="s">
        <v>68</v>
      </c>
      <c r="J18" s="29" t="s">
        <v>13</v>
      </c>
      <c r="K18" s="29" t="s">
        <v>64</v>
      </c>
      <c r="L18" s="37" t="s">
        <v>69</v>
      </c>
      <c r="M18" s="37" t="s">
        <v>70</v>
      </c>
      <c r="N18" s="37" t="s">
        <v>71</v>
      </c>
    </row>
    <row r="19" spans="1:19" ht="15.75" x14ac:dyDescent="0.25">
      <c r="A19" s="54">
        <v>43859</v>
      </c>
      <c r="B19" s="26" t="s">
        <v>13</v>
      </c>
      <c r="C19" s="27">
        <v>7.7</v>
      </c>
      <c r="D19" s="28">
        <f t="shared" si="0"/>
        <v>1.28</v>
      </c>
      <c r="E19" s="27"/>
      <c r="F19" s="51">
        <f t="shared" si="1"/>
        <v>6.42</v>
      </c>
      <c r="G19" s="52">
        <v>510</v>
      </c>
      <c r="H19" s="52">
        <v>4001</v>
      </c>
      <c r="I19" s="55" t="s">
        <v>68</v>
      </c>
      <c r="J19" s="29" t="s">
        <v>13</v>
      </c>
      <c r="K19" s="29" t="s">
        <v>64</v>
      </c>
      <c r="L19" s="37" t="s">
        <v>80</v>
      </c>
      <c r="M19" s="37" t="s">
        <v>77</v>
      </c>
      <c r="N19" s="37" t="s">
        <v>75</v>
      </c>
    </row>
    <row r="20" spans="1:19" ht="15.75" x14ac:dyDescent="0.25">
      <c r="A20" s="54">
        <v>43859</v>
      </c>
      <c r="B20" s="26" t="s">
        <v>13</v>
      </c>
      <c r="C20" s="27">
        <v>7.05</v>
      </c>
      <c r="D20" s="28">
        <f t="shared" si="0"/>
        <v>1.18</v>
      </c>
      <c r="E20" s="27"/>
      <c r="F20" s="51">
        <f t="shared" si="1"/>
        <v>5.87</v>
      </c>
      <c r="G20" s="52">
        <v>515</v>
      </c>
      <c r="H20" s="52">
        <v>2001</v>
      </c>
      <c r="I20" s="55"/>
      <c r="J20" s="29" t="s">
        <v>13</v>
      </c>
      <c r="K20" s="29" t="s">
        <v>64</v>
      </c>
      <c r="L20" s="37" t="s">
        <v>81</v>
      </c>
      <c r="M20" s="37" t="s">
        <v>82</v>
      </c>
      <c r="N20" s="37" t="s">
        <v>75</v>
      </c>
    </row>
    <row r="21" spans="1:19" ht="15.75" x14ac:dyDescent="0.25">
      <c r="A21" s="54">
        <v>43866</v>
      </c>
      <c r="B21" s="26" t="s">
        <v>11</v>
      </c>
      <c r="C21" s="27">
        <v>59.99</v>
      </c>
      <c r="D21" s="28">
        <v>0</v>
      </c>
      <c r="E21" s="27"/>
      <c r="F21" s="51">
        <f t="shared" si="1"/>
        <v>59.99</v>
      </c>
      <c r="G21" s="52">
        <v>510</v>
      </c>
      <c r="H21" s="52">
        <v>4001</v>
      </c>
      <c r="I21" s="55" t="s">
        <v>68</v>
      </c>
      <c r="J21" s="29">
        <v>0</v>
      </c>
      <c r="K21" s="29" t="s">
        <v>64</v>
      </c>
      <c r="L21" s="37" t="s">
        <v>83</v>
      </c>
      <c r="M21" s="37" t="s">
        <v>84</v>
      </c>
      <c r="N21" s="37" t="s">
        <v>71</v>
      </c>
    </row>
    <row r="22" spans="1:19" ht="15.75" x14ac:dyDescent="0.25">
      <c r="A22" s="54">
        <v>43866</v>
      </c>
      <c r="B22" s="26" t="s">
        <v>13</v>
      </c>
      <c r="C22" s="27">
        <v>9.98</v>
      </c>
      <c r="D22" s="28">
        <f t="shared" si="0"/>
        <v>1.66</v>
      </c>
      <c r="E22" s="27"/>
      <c r="F22" s="51">
        <f t="shared" si="1"/>
        <v>8.32</v>
      </c>
      <c r="G22" s="52">
        <v>528</v>
      </c>
      <c r="H22" s="52">
        <v>4102</v>
      </c>
      <c r="I22" s="55"/>
      <c r="J22" s="29" t="s">
        <v>13</v>
      </c>
      <c r="K22" s="29" t="s">
        <v>85</v>
      </c>
      <c r="L22" s="37" t="s">
        <v>86</v>
      </c>
      <c r="M22" s="37" t="s">
        <v>84</v>
      </c>
      <c r="N22" s="37" t="s">
        <v>87</v>
      </c>
    </row>
    <row r="23" spans="1:19" ht="15.75" x14ac:dyDescent="0.25">
      <c r="A23" s="54">
        <v>43867</v>
      </c>
      <c r="B23" s="26" t="s">
        <v>13</v>
      </c>
      <c r="C23" s="27">
        <v>83.88</v>
      </c>
      <c r="D23" s="28">
        <f t="shared" si="0"/>
        <v>13.98</v>
      </c>
      <c r="E23" s="27"/>
      <c r="F23" s="51">
        <f t="shared" si="1"/>
        <v>69.899999999999991</v>
      </c>
      <c r="G23" s="52">
        <v>510</v>
      </c>
      <c r="H23" s="52">
        <v>3001</v>
      </c>
      <c r="I23" s="55" t="s">
        <v>68</v>
      </c>
      <c r="J23" s="29" t="s">
        <v>13</v>
      </c>
      <c r="K23" s="29" t="s">
        <v>64</v>
      </c>
      <c r="L23" s="37" t="s">
        <v>88</v>
      </c>
      <c r="M23" s="37" t="s">
        <v>89</v>
      </c>
      <c r="N23" s="37" t="s">
        <v>90</v>
      </c>
      <c r="P23" s="5" t="b">
        <f t="shared" si="2"/>
        <v>0</v>
      </c>
      <c r="Q23" s="5" t="b">
        <f t="shared" si="3"/>
        <v>0</v>
      </c>
      <c r="R23" s="5" t="b">
        <f t="shared" si="4"/>
        <v>0</v>
      </c>
      <c r="S23" s="5" t="e">
        <f>OR(#REF!&lt;100000,LEN(#REF!)=5)</f>
        <v>#REF!</v>
      </c>
    </row>
    <row r="24" spans="1:19" ht="15.75" x14ac:dyDescent="0.25">
      <c r="A24" s="54">
        <v>43867</v>
      </c>
      <c r="B24" s="26" t="s">
        <v>13</v>
      </c>
      <c r="C24" s="27">
        <v>25.17</v>
      </c>
      <c r="D24" s="28">
        <f t="shared" si="0"/>
        <v>4.2</v>
      </c>
      <c r="E24" s="27"/>
      <c r="F24" s="51">
        <f t="shared" si="1"/>
        <v>20.970000000000002</v>
      </c>
      <c r="G24" s="52">
        <v>512</v>
      </c>
      <c r="H24" s="52">
        <v>3001</v>
      </c>
      <c r="I24" s="55"/>
      <c r="J24" s="29" t="s">
        <v>59</v>
      </c>
      <c r="K24" s="29" t="s">
        <v>64</v>
      </c>
      <c r="L24" s="37" t="s">
        <v>88</v>
      </c>
      <c r="M24" s="37" t="s">
        <v>89</v>
      </c>
      <c r="N24" s="37" t="s">
        <v>90</v>
      </c>
    </row>
    <row r="25" spans="1:19" ht="15.75" x14ac:dyDescent="0.25">
      <c r="A25" s="54">
        <v>43867</v>
      </c>
      <c r="B25" s="26" t="s">
        <v>13</v>
      </c>
      <c r="C25" s="27">
        <v>33.56</v>
      </c>
      <c r="D25" s="28">
        <f t="shared" si="0"/>
        <v>5.59</v>
      </c>
      <c r="E25" s="27"/>
      <c r="F25" s="51">
        <f t="shared" si="1"/>
        <v>27.970000000000002</v>
      </c>
      <c r="G25" s="52">
        <v>516</v>
      </c>
      <c r="H25" s="52">
        <v>3001</v>
      </c>
      <c r="I25" s="55"/>
      <c r="J25" s="29" t="s">
        <v>59</v>
      </c>
      <c r="K25" s="29" t="s">
        <v>64</v>
      </c>
      <c r="L25" s="37" t="s">
        <v>88</v>
      </c>
      <c r="M25" s="37" t="s">
        <v>89</v>
      </c>
      <c r="N25" s="37" t="s">
        <v>90</v>
      </c>
    </row>
    <row r="26" spans="1:19" ht="15.75" x14ac:dyDescent="0.25">
      <c r="A26" s="54">
        <v>43867</v>
      </c>
      <c r="B26" s="26" t="s">
        <v>13</v>
      </c>
      <c r="C26" s="27">
        <v>25.17</v>
      </c>
      <c r="D26" s="28">
        <f t="shared" si="0"/>
        <v>4.2</v>
      </c>
      <c r="E26" s="27"/>
      <c r="F26" s="51">
        <f t="shared" si="1"/>
        <v>20.970000000000002</v>
      </c>
      <c r="G26" s="52">
        <v>517</v>
      </c>
      <c r="H26" s="52">
        <v>3001</v>
      </c>
      <c r="I26" s="55"/>
      <c r="J26" s="29" t="s">
        <v>59</v>
      </c>
      <c r="K26" s="29" t="s">
        <v>64</v>
      </c>
      <c r="L26" s="37" t="s">
        <v>88</v>
      </c>
      <c r="M26" s="37" t="s">
        <v>89</v>
      </c>
      <c r="N26" s="37" t="s">
        <v>90</v>
      </c>
    </row>
    <row r="27" spans="1:19" ht="15.75" x14ac:dyDescent="0.25">
      <c r="A27" s="54"/>
      <c r="B27" s="26"/>
      <c r="C27" s="27"/>
      <c r="D27" s="28" t="str">
        <f t="shared" si="0"/>
        <v/>
      </c>
      <c r="E27" s="27"/>
      <c r="F27" s="51"/>
      <c r="G27" s="52"/>
      <c r="H27" s="52"/>
      <c r="I27" s="55"/>
      <c r="J27" s="29" t="s">
        <v>59</v>
      </c>
      <c r="K27" s="29"/>
      <c r="L27" s="37"/>
      <c r="M27" s="37"/>
      <c r="N27" s="37"/>
    </row>
    <row r="28" spans="1:19" ht="15.75" x14ac:dyDescent="0.25">
      <c r="A28" s="25"/>
      <c r="B28" s="26"/>
      <c r="C28" s="27"/>
      <c r="D28" s="28" t="str">
        <f t="shared" si="0"/>
        <v/>
      </c>
      <c r="E28" s="27"/>
      <c r="F28" s="51"/>
      <c r="G28" s="52" t="s">
        <v>29</v>
      </c>
      <c r="H28" s="52" t="s">
        <v>29</v>
      </c>
      <c r="I28" s="52" t="s">
        <v>29</v>
      </c>
      <c r="J28" s="29"/>
      <c r="K28" s="29"/>
      <c r="L28" s="37"/>
      <c r="M28" s="37"/>
      <c r="N28" s="37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32" t="s">
        <v>9</v>
      </c>
      <c r="B29" s="133"/>
      <c r="C29" s="31">
        <f>SUM(C12:C28)</f>
        <v>499.37</v>
      </c>
      <c r="D29" s="31">
        <f>SUM(D12:D28)</f>
        <v>73.23</v>
      </c>
      <c r="E29" s="31"/>
      <c r="F29" s="73">
        <f t="shared" si="1"/>
        <v>426.14</v>
      </c>
      <c r="G29" s="53"/>
      <c r="H29" s="53"/>
      <c r="I29" s="53"/>
      <c r="J29" s="32"/>
      <c r="K29" s="32"/>
      <c r="L29" s="38"/>
      <c r="M29" s="49"/>
      <c r="N29" s="39"/>
    </row>
    <row r="31" spans="1:19" x14ac:dyDescent="0.2">
      <c r="B31" s="130" t="s">
        <v>21</v>
      </c>
      <c r="C31" s="131"/>
    </row>
    <row r="32" spans="1:19" x14ac:dyDescent="0.2">
      <c r="B32" s="33" t="s">
        <v>14</v>
      </c>
      <c r="C32" s="34" t="s">
        <v>20</v>
      </c>
    </row>
    <row r="33" spans="2:11" x14ac:dyDescent="0.2">
      <c r="B33" s="33" t="s">
        <v>11</v>
      </c>
      <c r="C33" s="34" t="s">
        <v>19</v>
      </c>
      <c r="I33" s="74"/>
      <c r="K33" s="75"/>
    </row>
    <row r="34" spans="2:11" x14ac:dyDescent="0.2">
      <c r="B34" s="33" t="s">
        <v>13</v>
      </c>
      <c r="C34" s="34" t="s">
        <v>18</v>
      </c>
      <c r="I34" s="74"/>
      <c r="K34" s="75"/>
    </row>
    <row r="35" spans="2:11" x14ac:dyDescent="0.2">
      <c r="B35" s="35" t="s">
        <v>12</v>
      </c>
      <c r="C35" s="36" t="s">
        <v>17</v>
      </c>
      <c r="I35" s="74"/>
      <c r="K35" s="75"/>
    </row>
    <row r="36" spans="2:11" x14ac:dyDescent="0.2">
      <c r="I36" s="74"/>
      <c r="K36" s="75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99" stopIfTrue="1">
      <formula>AND(SUM($P12:$T12)&gt;0,NOT(ISBLANK(J12)))</formula>
    </cfRule>
    <cfRule type="expression" dxfId="531" priority="100" stopIfTrue="1">
      <formula>SUM($P12:$T12)&gt;0</formula>
    </cfRule>
  </conditionalFormatting>
  <conditionalFormatting sqref="C5 B1:E1 B3:E3 C12 C14 C28 C17 C20 C22:C25">
    <cfRule type="expression" dxfId="530" priority="101" stopIfTrue="1">
      <formula>ISBLANK(B1)</formula>
    </cfRule>
  </conditionalFormatting>
  <conditionalFormatting sqref="L28:N28 N27">
    <cfRule type="expression" dxfId="529" priority="102" stopIfTrue="1">
      <formula>AND(NOT(ISBLANK($C27)),ISBLANK(L27))</formula>
    </cfRule>
  </conditionalFormatting>
  <conditionalFormatting sqref="B12 B28 B17">
    <cfRule type="expression" dxfId="528" priority="103" stopIfTrue="1">
      <formula>AND(NOT(ISBLANK(C12)),ISBLANK(B12))</formula>
    </cfRule>
  </conditionalFormatting>
  <conditionalFormatting sqref="A12 A14 A28 A17 A23">
    <cfRule type="expression" dxfId="527" priority="104" stopIfTrue="1">
      <formula>AND(NOT(ISBLANK(C12)),ISBLANK(A12))</formula>
    </cfRule>
  </conditionalFormatting>
  <conditionalFormatting sqref="E28 E14:E26">
    <cfRule type="expression" dxfId="526" priority="105" stopIfTrue="1">
      <formula>AND(NOT(ISBLANK(C14)),ISBLANK(E14),B14="S")</formula>
    </cfRule>
  </conditionalFormatting>
  <conditionalFormatting sqref="C13">
    <cfRule type="expression" dxfId="525" priority="95" stopIfTrue="1">
      <formula>ISBLANK(C13)</formula>
    </cfRule>
  </conditionalFormatting>
  <conditionalFormatting sqref="M20">
    <cfRule type="expression" dxfId="524" priority="43" stopIfTrue="1">
      <formula>AND(NOT(ISBLANK($C20)),ISBLANK(M20))</formula>
    </cfRule>
  </conditionalFormatting>
  <conditionalFormatting sqref="B13">
    <cfRule type="expression" dxfId="523" priority="96" stopIfTrue="1">
      <formula>AND(NOT(ISBLANK(C13)),ISBLANK(B13))</formula>
    </cfRule>
  </conditionalFormatting>
  <conditionalFormatting sqref="A13">
    <cfRule type="expression" dxfId="522" priority="97" stopIfTrue="1">
      <formula>AND(NOT(ISBLANK(C13)),ISBLANK(A13))</formula>
    </cfRule>
  </conditionalFormatting>
  <conditionalFormatting sqref="E12:E13">
    <cfRule type="expression" dxfId="521" priority="98" stopIfTrue="1">
      <formula>AND(NOT(ISBLANK(C12)),ISBLANK(E12),B12="S")</formula>
    </cfRule>
  </conditionalFormatting>
  <conditionalFormatting sqref="J13:J27">
    <cfRule type="expression" priority="93" stopIfTrue="1">
      <formula>AND(SUM($P13:$T13)&gt;0,NOT(ISBLANK(J13)))</formula>
    </cfRule>
    <cfRule type="expression" dxfId="520" priority="94" stopIfTrue="1">
      <formula>SUM($P13:$T13)&gt;0</formula>
    </cfRule>
  </conditionalFormatting>
  <conditionalFormatting sqref="C26">
    <cfRule type="expression" dxfId="519" priority="90" stopIfTrue="1">
      <formula>ISBLANK(C26)</formula>
    </cfRule>
  </conditionalFormatting>
  <conditionalFormatting sqref="B26">
    <cfRule type="expression" dxfId="518" priority="91" stopIfTrue="1">
      <formula>AND(NOT(ISBLANK(C26)),ISBLANK(B26))</formula>
    </cfRule>
  </conditionalFormatting>
  <conditionalFormatting sqref="A27">
    <cfRule type="expression" dxfId="517" priority="92" stopIfTrue="1">
      <formula>AND(NOT(ISBLANK(C27)),ISBLANK(A27))</formula>
    </cfRule>
  </conditionalFormatting>
  <conditionalFormatting sqref="C27">
    <cfRule type="expression" dxfId="516" priority="87" stopIfTrue="1">
      <formula>ISBLANK(C27)</formula>
    </cfRule>
  </conditionalFormatting>
  <conditionalFormatting sqref="B27">
    <cfRule type="expression" dxfId="515" priority="88" stopIfTrue="1">
      <formula>AND(NOT(ISBLANK(C27)),ISBLANK(B27))</formula>
    </cfRule>
  </conditionalFormatting>
  <conditionalFormatting sqref="E27">
    <cfRule type="expression" dxfId="514" priority="89" stopIfTrue="1">
      <formula>AND(NOT(ISBLANK(C27)),ISBLANK(E27),B27="S")</formula>
    </cfRule>
  </conditionalFormatting>
  <conditionalFormatting sqref="M27">
    <cfRule type="expression" dxfId="513" priority="86" stopIfTrue="1">
      <formula>AND(NOT(ISBLANK($C27)),ISBLANK(M27))</formula>
    </cfRule>
  </conditionalFormatting>
  <conditionalFormatting sqref="L27">
    <cfRule type="expression" dxfId="512" priority="85" stopIfTrue="1">
      <formula>AND(NOT(ISBLANK($C27)),ISBLANK(L27))</formula>
    </cfRule>
  </conditionalFormatting>
  <conditionalFormatting sqref="N24">
    <cfRule type="expression" dxfId="511" priority="16" stopIfTrue="1">
      <formula>AND(NOT(ISBLANK($C24)),ISBLANK(N24))</formula>
    </cfRule>
  </conditionalFormatting>
  <conditionalFormatting sqref="N18">
    <cfRule type="expression" dxfId="510" priority="54" stopIfTrue="1">
      <formula>AND(NOT(ISBLANK($C18)),ISBLANK(N18))</formula>
    </cfRule>
  </conditionalFormatting>
  <conditionalFormatting sqref="M17">
    <cfRule type="expression" dxfId="509" priority="59" stopIfTrue="1">
      <formula>AND(NOT(ISBLANK($C17)),ISBLANK(M17))</formula>
    </cfRule>
  </conditionalFormatting>
  <conditionalFormatting sqref="K12">
    <cfRule type="expression" priority="82" stopIfTrue="1">
      <formula>AND(SUM($P12:$T12)&gt;0,NOT(ISBLANK(K12)))</formula>
    </cfRule>
    <cfRule type="expression" dxfId="508" priority="83" stopIfTrue="1">
      <formula>SUM($P12:$T12)&gt;0</formula>
    </cfRule>
  </conditionalFormatting>
  <conditionalFormatting sqref="N12">
    <cfRule type="expression" dxfId="507" priority="84" stopIfTrue="1">
      <formula>AND(NOT(ISBLANK($C12)),ISBLANK(N12))</formula>
    </cfRule>
  </conditionalFormatting>
  <conditionalFormatting sqref="M12">
    <cfRule type="expression" dxfId="506" priority="81" stopIfTrue="1">
      <formula>AND(NOT(ISBLANK($C12)),ISBLANK(M12))</formula>
    </cfRule>
  </conditionalFormatting>
  <conditionalFormatting sqref="L12">
    <cfRule type="expression" dxfId="505" priority="80" stopIfTrue="1">
      <formula>AND(NOT(ISBLANK($C12)),ISBLANK(L12))</formula>
    </cfRule>
  </conditionalFormatting>
  <conditionalFormatting sqref="K13">
    <cfRule type="expression" priority="77" stopIfTrue="1">
      <formula>AND(SUM($P13:$T13)&gt;0,NOT(ISBLANK(K13)))</formula>
    </cfRule>
    <cfRule type="expression" dxfId="504" priority="78" stopIfTrue="1">
      <formula>SUM($P13:$T13)&gt;0</formula>
    </cfRule>
  </conditionalFormatting>
  <conditionalFormatting sqref="N13">
    <cfRule type="expression" dxfId="503" priority="79" stopIfTrue="1">
      <formula>AND(NOT(ISBLANK($C13)),ISBLANK(N13))</formula>
    </cfRule>
  </conditionalFormatting>
  <conditionalFormatting sqref="M13">
    <cfRule type="expression" dxfId="502" priority="76" stopIfTrue="1">
      <formula>AND(NOT(ISBLANK($C13)),ISBLANK(M13))</formula>
    </cfRule>
  </conditionalFormatting>
  <conditionalFormatting sqref="L13">
    <cfRule type="expression" dxfId="501" priority="75" stopIfTrue="1">
      <formula>AND(NOT(ISBLANK($C13)),ISBLANK(L13))</formula>
    </cfRule>
  </conditionalFormatting>
  <conditionalFormatting sqref="K14">
    <cfRule type="expression" priority="72" stopIfTrue="1">
      <formula>AND(SUM($P14:$T14)&gt;0,NOT(ISBLANK(K14)))</formula>
    </cfRule>
    <cfRule type="expression" dxfId="500" priority="73" stopIfTrue="1">
      <formula>SUM($P14:$T14)&gt;0</formula>
    </cfRule>
  </conditionalFormatting>
  <conditionalFormatting sqref="N14">
    <cfRule type="expression" dxfId="499" priority="74" stopIfTrue="1">
      <formula>AND(NOT(ISBLANK($C14)),ISBLANK(N14))</formula>
    </cfRule>
  </conditionalFormatting>
  <conditionalFormatting sqref="M14">
    <cfRule type="expression" dxfId="498" priority="71" stopIfTrue="1">
      <formula>AND(NOT(ISBLANK($C14)),ISBLANK(M14))</formula>
    </cfRule>
  </conditionalFormatting>
  <conditionalFormatting sqref="L14">
    <cfRule type="expression" dxfId="497" priority="70" stopIfTrue="1">
      <formula>AND(NOT(ISBLANK($C14)),ISBLANK(L14))</formula>
    </cfRule>
  </conditionalFormatting>
  <conditionalFormatting sqref="A15:A16">
    <cfRule type="expression" dxfId="496" priority="69" stopIfTrue="1">
      <formula>AND(NOT(ISBLANK(C15)),ISBLANK(A15))</formula>
    </cfRule>
  </conditionalFormatting>
  <conditionalFormatting sqref="C15:C16">
    <cfRule type="expression" dxfId="495" priority="68" stopIfTrue="1">
      <formula>ISBLANK(C15)</formula>
    </cfRule>
  </conditionalFormatting>
  <conditionalFormatting sqref="K15:K16">
    <cfRule type="expression" priority="66" stopIfTrue="1">
      <formula>AND(SUM($P15:$T15)&gt;0,NOT(ISBLANK(K15)))</formula>
    </cfRule>
    <cfRule type="expression" dxfId="494" priority="67" stopIfTrue="1">
      <formula>SUM($P15:$T15)&gt;0</formula>
    </cfRule>
  </conditionalFormatting>
  <conditionalFormatting sqref="M15:M16">
    <cfRule type="expression" dxfId="493" priority="65" stopIfTrue="1">
      <formula>AND(NOT(ISBLANK($C15)),ISBLANK(M15))</formula>
    </cfRule>
  </conditionalFormatting>
  <conditionalFormatting sqref="L15:L16">
    <cfRule type="expression" dxfId="492" priority="64" stopIfTrue="1">
      <formula>AND(NOT(ISBLANK($C15)),ISBLANK(L15))</formula>
    </cfRule>
  </conditionalFormatting>
  <conditionalFormatting sqref="N15">
    <cfRule type="expression" dxfId="491" priority="63" stopIfTrue="1">
      <formula>AND(NOT(ISBLANK($C15)),ISBLANK(N15))</formula>
    </cfRule>
  </conditionalFormatting>
  <conditionalFormatting sqref="N16">
    <cfRule type="expression" dxfId="490" priority="62" stopIfTrue="1">
      <formula>AND(NOT(ISBLANK($C16)),ISBLANK(N16))</formula>
    </cfRule>
  </conditionalFormatting>
  <conditionalFormatting sqref="K17">
    <cfRule type="expression" priority="60" stopIfTrue="1">
      <formula>AND(SUM($P17:$T17)&gt;0,NOT(ISBLANK(K17)))</formula>
    </cfRule>
    <cfRule type="expression" dxfId="489" priority="61" stopIfTrue="1">
      <formula>SUM($P17:$T17)&gt;0</formula>
    </cfRule>
  </conditionalFormatting>
  <conditionalFormatting sqref="L17">
    <cfRule type="expression" dxfId="488" priority="58" stopIfTrue="1">
      <formula>AND(NOT(ISBLANK($C17)),ISBLANK(L17))</formula>
    </cfRule>
  </conditionalFormatting>
  <conditionalFormatting sqref="N17">
    <cfRule type="expression" dxfId="487" priority="57" stopIfTrue="1">
      <formula>AND(NOT(ISBLANK($C17)),ISBLANK(N17))</formula>
    </cfRule>
  </conditionalFormatting>
  <conditionalFormatting sqref="C18:C19">
    <cfRule type="expression" dxfId="486" priority="55" stopIfTrue="1">
      <formula>ISBLANK(C18)</formula>
    </cfRule>
  </conditionalFormatting>
  <conditionalFormatting sqref="A18:A19">
    <cfRule type="expression" dxfId="485" priority="56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484" priority="53" stopIfTrue="1">
      <formula>SUM($P18:$T18)&gt;0</formula>
    </cfRule>
  </conditionalFormatting>
  <conditionalFormatting sqref="M18">
    <cfRule type="expression" dxfId="483" priority="51" stopIfTrue="1">
      <formula>AND(NOT(ISBLANK($C18)),ISBLANK(M18))</formula>
    </cfRule>
  </conditionalFormatting>
  <conditionalFormatting sqref="L18:L19">
    <cfRule type="expression" dxfId="482" priority="50" stopIfTrue="1">
      <formula>AND(NOT(ISBLANK($C18)),ISBLANK(L18))</formula>
    </cfRule>
  </conditionalFormatting>
  <conditionalFormatting sqref="N19">
    <cfRule type="expression" dxfId="481" priority="49" stopIfTrue="1">
      <formula>AND(NOT(ISBLANK($C19)),ISBLANK(N19))</formula>
    </cfRule>
  </conditionalFormatting>
  <conditionalFormatting sqref="M19">
    <cfRule type="expression" dxfId="480" priority="48" stopIfTrue="1">
      <formula>AND(NOT(ISBLANK($C19)),ISBLANK(M19))</formula>
    </cfRule>
  </conditionalFormatting>
  <conditionalFormatting sqref="A20">
    <cfRule type="expression" dxfId="479" priority="47" stopIfTrue="1">
      <formula>AND(NOT(ISBLANK(C20)),ISBLANK(A20))</formula>
    </cfRule>
  </conditionalFormatting>
  <conditionalFormatting sqref="K20">
    <cfRule type="expression" priority="44" stopIfTrue="1">
      <formula>AND(SUM($P20:$T20)&gt;0,NOT(ISBLANK(K20)))</formula>
    </cfRule>
    <cfRule type="expression" dxfId="478" priority="45" stopIfTrue="1">
      <formula>SUM($P20:$T20)&gt;0</formula>
    </cfRule>
  </conditionalFormatting>
  <conditionalFormatting sqref="N20">
    <cfRule type="expression" dxfId="477" priority="46" stopIfTrue="1">
      <formula>AND(NOT(ISBLANK($C20)),ISBLANK(N20))</formula>
    </cfRule>
  </conditionalFormatting>
  <conditionalFormatting sqref="L20">
    <cfRule type="expression" dxfId="476" priority="42" stopIfTrue="1">
      <formula>AND(NOT(ISBLANK($C20)),ISBLANK(L20))</formula>
    </cfRule>
  </conditionalFormatting>
  <conditionalFormatting sqref="A21">
    <cfRule type="expression" dxfId="475" priority="41" stopIfTrue="1">
      <formula>AND(NOT(ISBLANK(C21)),ISBLANK(A21))</formula>
    </cfRule>
  </conditionalFormatting>
  <conditionalFormatting sqref="C21">
    <cfRule type="expression" dxfId="474" priority="40" stopIfTrue="1">
      <formula>ISBLANK(C21)</formula>
    </cfRule>
  </conditionalFormatting>
  <conditionalFormatting sqref="K21">
    <cfRule type="expression" priority="38" stopIfTrue="1">
      <formula>AND(SUM($P21:$T21)&gt;0,NOT(ISBLANK(K21)))</formula>
    </cfRule>
    <cfRule type="expression" dxfId="473" priority="39" stopIfTrue="1">
      <formula>SUM($P21:$T21)&gt;0</formula>
    </cfRule>
  </conditionalFormatting>
  <conditionalFormatting sqref="N21">
    <cfRule type="expression" dxfId="472" priority="37" stopIfTrue="1">
      <formula>AND(NOT(ISBLANK($C21)),ISBLANK(N21))</formula>
    </cfRule>
  </conditionalFormatting>
  <conditionalFormatting sqref="L21">
    <cfRule type="expression" dxfId="471" priority="36" stopIfTrue="1">
      <formula>AND(NOT(ISBLANK($C21)),ISBLANK(L21))</formula>
    </cfRule>
  </conditionalFormatting>
  <conditionalFormatting sqref="M21">
    <cfRule type="expression" dxfId="470" priority="35" stopIfTrue="1">
      <formula>AND(NOT(ISBLANK($C21)),ISBLANK(M21))</formula>
    </cfRule>
  </conditionalFormatting>
  <conditionalFormatting sqref="A22">
    <cfRule type="expression" dxfId="469" priority="34" stopIfTrue="1">
      <formula>AND(NOT(ISBLANK(C22)),ISBLANK(A22))</formula>
    </cfRule>
  </conditionalFormatting>
  <conditionalFormatting sqref="K22">
    <cfRule type="expression" priority="31" stopIfTrue="1">
      <formula>AND(SUM($P22:$T22)&gt;0,NOT(ISBLANK(K22)))</formula>
    </cfRule>
    <cfRule type="expression" dxfId="468" priority="32" stopIfTrue="1">
      <formula>SUM($P22:$T22)&gt;0</formula>
    </cfRule>
  </conditionalFormatting>
  <conditionalFormatting sqref="N22">
    <cfRule type="expression" dxfId="467" priority="33" stopIfTrue="1">
      <formula>AND(NOT(ISBLANK($C22)),ISBLANK(N22))</formula>
    </cfRule>
  </conditionalFormatting>
  <conditionalFormatting sqref="L22">
    <cfRule type="expression" dxfId="466" priority="30" stopIfTrue="1">
      <formula>AND(NOT(ISBLANK($C22)),ISBLANK(L22))</formula>
    </cfRule>
  </conditionalFormatting>
  <conditionalFormatting sqref="M22">
    <cfRule type="expression" dxfId="465" priority="29" stopIfTrue="1">
      <formula>AND(NOT(ISBLANK($C22)),ISBLANK(M22))</formula>
    </cfRule>
  </conditionalFormatting>
  <conditionalFormatting sqref="K23">
    <cfRule type="expression" priority="26" stopIfTrue="1">
      <formula>AND(SUM($P23:$T23)&gt;0,NOT(ISBLANK(K23)))</formula>
    </cfRule>
    <cfRule type="expression" dxfId="464" priority="27" stopIfTrue="1">
      <formula>SUM($P23:$T23)&gt;0</formula>
    </cfRule>
  </conditionalFormatting>
  <conditionalFormatting sqref="N23">
    <cfRule type="expression" dxfId="463" priority="28" stopIfTrue="1">
      <formula>AND(NOT(ISBLANK($C23)),ISBLANK(N23))</formula>
    </cfRule>
  </conditionalFormatting>
  <conditionalFormatting sqref="M23">
    <cfRule type="expression" dxfId="462" priority="25" stopIfTrue="1">
      <formula>AND(NOT(ISBLANK($C23)),ISBLANK(M23))</formula>
    </cfRule>
  </conditionalFormatting>
  <conditionalFormatting sqref="L23">
    <cfRule type="expression" dxfId="461" priority="24" stopIfTrue="1">
      <formula>AND(NOT(ISBLANK($C23)),ISBLANK(L23))</formula>
    </cfRule>
  </conditionalFormatting>
  <conditionalFormatting sqref="A24">
    <cfRule type="expression" dxfId="460" priority="23" stopIfTrue="1">
      <formula>AND(NOT(ISBLANK(C24)),ISBLANK(A24))</formula>
    </cfRule>
  </conditionalFormatting>
  <conditionalFormatting sqref="L26">
    <cfRule type="expression" dxfId="459" priority="6" stopIfTrue="1">
      <formula>AND(NOT(ISBLANK($C26)),ISBLANK(L26))</formula>
    </cfRule>
  </conditionalFormatting>
  <conditionalFormatting sqref="A25">
    <cfRule type="expression" dxfId="458" priority="22" stopIfTrue="1">
      <formula>AND(NOT(ISBLANK(C25)),ISBLANK(A25))</formula>
    </cfRule>
  </conditionalFormatting>
  <conditionalFormatting sqref="K25">
    <cfRule type="expression" priority="19" stopIfTrue="1">
      <formula>AND(SUM($P25:$T25)&gt;0,NOT(ISBLANK(K25)))</formula>
    </cfRule>
    <cfRule type="expression" dxfId="457" priority="20" stopIfTrue="1">
      <formula>SUM($P25:$T25)&gt;0</formula>
    </cfRule>
  </conditionalFormatting>
  <conditionalFormatting sqref="N25">
    <cfRule type="expression" dxfId="456" priority="21" stopIfTrue="1">
      <formula>AND(NOT(ISBLANK($C25)),ISBLANK(N25))</formula>
    </cfRule>
  </conditionalFormatting>
  <conditionalFormatting sqref="L25">
    <cfRule type="expression" dxfId="455" priority="18" stopIfTrue="1">
      <formula>AND(NOT(ISBLANK($C25)),ISBLANK(L25))</formula>
    </cfRule>
  </conditionalFormatting>
  <conditionalFormatting sqref="M25">
    <cfRule type="expression" dxfId="454" priority="17" stopIfTrue="1">
      <formula>AND(NOT(ISBLANK($C25)),ISBLANK(M25))</formula>
    </cfRule>
  </conditionalFormatting>
  <conditionalFormatting sqref="K24">
    <cfRule type="expression" priority="14" stopIfTrue="1">
      <formula>AND(SUM($P24:$T24)&gt;0,NOT(ISBLANK(K24)))</formula>
    </cfRule>
    <cfRule type="expression" dxfId="453" priority="15" stopIfTrue="1">
      <formula>SUM($P24:$T24)&gt;0</formula>
    </cfRule>
  </conditionalFormatting>
  <conditionalFormatting sqref="M24">
    <cfRule type="expression" dxfId="452" priority="13" stopIfTrue="1">
      <formula>AND(NOT(ISBLANK($C24)),ISBLANK(M24))</formula>
    </cfRule>
  </conditionalFormatting>
  <conditionalFormatting sqref="L24">
    <cfRule type="expression" dxfId="451" priority="12" stopIfTrue="1">
      <formula>AND(NOT(ISBLANK($C24)),ISBLANK(L24))</formula>
    </cfRule>
  </conditionalFormatting>
  <conditionalFormatting sqref="A26">
    <cfRule type="expression" dxfId="450" priority="11" stopIfTrue="1">
      <formula>AND(NOT(ISBLANK(C26)),ISBLANK(A26))</formula>
    </cfRule>
  </conditionalFormatting>
  <conditionalFormatting sqref="K26">
    <cfRule type="expression" priority="8" stopIfTrue="1">
      <formula>AND(SUM($P26:$T26)&gt;0,NOT(ISBLANK(K26)))</formula>
    </cfRule>
    <cfRule type="expression" dxfId="449" priority="9" stopIfTrue="1">
      <formula>SUM($P26:$T26)&gt;0</formula>
    </cfRule>
  </conditionalFormatting>
  <conditionalFormatting sqref="N26">
    <cfRule type="expression" dxfId="448" priority="10" stopIfTrue="1">
      <formula>AND(NOT(ISBLANK($C26)),ISBLANK(N26))</formula>
    </cfRule>
  </conditionalFormatting>
  <conditionalFormatting sqref="M26">
    <cfRule type="expression" dxfId="447" priority="7" stopIfTrue="1">
      <formula>AND(NOT(ISBLANK($C26)),ISBLANK(M26))</formula>
    </cfRule>
  </conditionalFormatting>
  <conditionalFormatting sqref="B15">
    <cfRule type="expression" dxfId="446" priority="5" stopIfTrue="1">
      <formula>AND(NOT(ISBLANK(C15)),ISBLANK(B15))</formula>
    </cfRule>
  </conditionalFormatting>
  <conditionalFormatting sqref="B14">
    <cfRule type="expression" dxfId="445" priority="4" stopIfTrue="1">
      <formula>AND(NOT(ISBLANK(C14)),ISBLANK(B14))</formula>
    </cfRule>
  </conditionalFormatting>
  <conditionalFormatting sqref="B16">
    <cfRule type="expression" dxfId="444" priority="3" stopIfTrue="1">
      <formula>AND(NOT(ISBLANK(C16)),ISBLANK(B16))</formula>
    </cfRule>
  </conditionalFormatting>
  <conditionalFormatting sqref="B18">
    <cfRule type="expression" dxfId="443" priority="2" stopIfTrue="1">
      <formula>AND(NOT(ISBLANK(C18)),ISBLANK(B18))</formula>
    </cfRule>
  </conditionalFormatting>
  <conditionalFormatting sqref="B19:B25">
    <cfRule type="expression" dxfId="442" priority="1" stopIfTrue="1">
      <formula>AND(NOT(ISBLANK(C19)),ISBLANK(B19))</formula>
    </cfRule>
  </conditionalFormatting>
  <dataValidations count="3"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28">
      <formula1>$B$32:$B$35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workbookViewId="0">
      <selection activeCell="D13" sqref="D1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3" width="36.8554687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24</v>
      </c>
      <c r="B1" s="127" t="s">
        <v>27</v>
      </c>
      <c r="C1" s="128"/>
      <c r="D1" s="128"/>
      <c r="E1" s="12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1</v>
      </c>
      <c r="B3" s="127" t="s">
        <v>147</v>
      </c>
      <c r="C3" s="128"/>
      <c r="D3" s="128"/>
      <c r="E3" s="129"/>
      <c r="F3" s="10"/>
      <c r="G3" s="10"/>
      <c r="H3" s="10"/>
      <c r="I3" s="10"/>
      <c r="J3" s="10"/>
      <c r="K3" s="10"/>
      <c r="L3" s="92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10</v>
      </c>
      <c r="B5" s="12" t="s">
        <v>25</v>
      </c>
      <c r="C5" s="40">
        <v>43841</v>
      </c>
      <c r="D5" s="12" t="s">
        <v>26</v>
      </c>
      <c r="E5" s="40">
        <v>43871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8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88" t="s">
        <v>36</v>
      </c>
      <c r="L8" s="16" t="s">
        <v>6</v>
      </c>
      <c r="M8" s="17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57" t="s">
        <v>31</v>
      </c>
      <c r="H10" s="57" t="s">
        <v>32</v>
      </c>
      <c r="I10" s="57" t="s">
        <v>30</v>
      </c>
      <c r="J10" s="57"/>
      <c r="K10" s="47" t="s">
        <v>38</v>
      </c>
      <c r="L10" s="23"/>
      <c r="M10" s="35"/>
      <c r="N10" s="24"/>
    </row>
    <row r="11" spans="1:26" ht="0.75" customHeight="1" x14ac:dyDescent="0.2">
      <c r="A11" s="20"/>
      <c r="B11" s="21"/>
      <c r="C11" s="21"/>
      <c r="D11" s="21"/>
      <c r="E11" s="21"/>
      <c r="F11" s="21"/>
      <c r="G11" s="57"/>
      <c r="H11" s="57"/>
      <c r="I11" s="57"/>
      <c r="J11" s="57"/>
      <c r="K11" s="57"/>
      <c r="L11" s="23"/>
      <c r="M11" s="35"/>
      <c r="N11" s="35"/>
    </row>
    <row r="12" spans="1:26" ht="15.75" x14ac:dyDescent="0.25">
      <c r="A12" s="93">
        <v>43846</v>
      </c>
      <c r="B12" s="42" t="s">
        <v>11</v>
      </c>
      <c r="C12" s="27">
        <v>276.54000000000002</v>
      </c>
      <c r="D12" s="28">
        <v>0</v>
      </c>
      <c r="E12" s="27"/>
      <c r="F12" s="51">
        <v>276.54000000000002</v>
      </c>
      <c r="G12" s="52">
        <v>440</v>
      </c>
      <c r="H12" s="52">
        <v>4020</v>
      </c>
      <c r="I12" s="52"/>
      <c r="J12" s="29" t="s">
        <v>13</v>
      </c>
      <c r="K12" s="29" t="s">
        <v>131</v>
      </c>
      <c r="L12" s="94" t="s">
        <v>132</v>
      </c>
      <c r="M12" s="37" t="s">
        <v>133</v>
      </c>
      <c r="N12" s="37" t="s">
        <v>134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1</v>
      </c>
      <c r="S12" s="5" t="e">
        <f>OR(#REF!&lt;100000,LEN(#REF!)=5)</f>
        <v>#REF!</v>
      </c>
    </row>
    <row r="13" spans="1:26" ht="15.75" x14ac:dyDescent="0.25">
      <c r="A13" s="66">
        <v>43861</v>
      </c>
      <c r="B13" s="26" t="s">
        <v>11</v>
      </c>
      <c r="C13" s="27">
        <v>228.85</v>
      </c>
      <c r="D13" s="28">
        <v>0</v>
      </c>
      <c r="E13" s="27"/>
      <c r="F13" s="51">
        <v>228.85</v>
      </c>
      <c r="G13" s="52">
        <v>112</v>
      </c>
      <c r="H13" s="52">
        <v>4207</v>
      </c>
      <c r="I13" s="52"/>
      <c r="J13" s="29" t="s">
        <v>13</v>
      </c>
      <c r="K13" s="29" t="s">
        <v>135</v>
      </c>
      <c r="L13" s="95" t="s">
        <v>136</v>
      </c>
      <c r="M13" s="95" t="s">
        <v>137</v>
      </c>
      <c r="N13" s="95" t="s">
        <v>138</v>
      </c>
      <c r="P13" s="5" t="e">
        <f>OR(#REF!&lt;100,LEN(#REF!)=2)</f>
        <v>#REF!</v>
      </c>
      <c r="Q13" s="5" t="e">
        <f>OR(#REF!&lt;1000,LEN(#REF!)=3)</f>
        <v>#REF!</v>
      </c>
      <c r="R13" s="5" t="e">
        <f>IF(#REF!&lt;1000,TRUE)</f>
        <v>#REF!</v>
      </c>
      <c r="S13" s="5" t="e">
        <f>OR(#REF!&lt;100000,LEN(#REF!)=5)</f>
        <v>#REF!</v>
      </c>
    </row>
    <row r="14" spans="1:26" ht="15.75" x14ac:dyDescent="0.25">
      <c r="A14" s="66">
        <v>43862</v>
      </c>
      <c r="B14" s="26" t="s">
        <v>11</v>
      </c>
      <c r="C14" s="27">
        <v>15</v>
      </c>
      <c r="D14" s="28">
        <v>0</v>
      </c>
      <c r="E14" s="27"/>
      <c r="F14" s="51">
        <v>15</v>
      </c>
      <c r="G14" s="52">
        <v>440</v>
      </c>
      <c r="H14" s="52">
        <v>4020</v>
      </c>
      <c r="I14" s="52" t="s">
        <v>29</v>
      </c>
      <c r="J14" s="29" t="s">
        <v>13</v>
      </c>
      <c r="K14" s="29" t="s">
        <v>131</v>
      </c>
      <c r="L14" s="96" t="s">
        <v>139</v>
      </c>
      <c r="M14" s="95" t="s">
        <v>140</v>
      </c>
      <c r="N14" s="95" t="s">
        <v>141</v>
      </c>
      <c r="P14" s="5" t="b">
        <f>OR(G16&lt;100,LEN(G16)=2)</f>
        <v>0</v>
      </c>
      <c r="Q14" s="5" t="b">
        <f>OR(H16&lt;1000,LEN(H16)=3)</f>
        <v>0</v>
      </c>
      <c r="R14" s="5" t="b">
        <f>IF(I16&lt;1000,TRUE)</f>
        <v>1</v>
      </c>
      <c r="S14" s="5" t="e">
        <f>OR(#REF!&lt;100000,LEN(#REF!)=5)</f>
        <v>#REF!</v>
      </c>
    </row>
    <row r="15" spans="1:26" ht="15.75" x14ac:dyDescent="0.25">
      <c r="A15" s="66">
        <v>43868</v>
      </c>
      <c r="B15" s="26" t="s">
        <v>11</v>
      </c>
      <c r="C15" s="27">
        <v>2.4500000000000002</v>
      </c>
      <c r="D15" s="28">
        <v>0</v>
      </c>
      <c r="E15" s="27"/>
      <c r="F15" s="51">
        <v>2.4500000000000002</v>
      </c>
      <c r="G15" s="52">
        <v>440</v>
      </c>
      <c r="H15" s="52">
        <v>4020</v>
      </c>
      <c r="I15" s="52"/>
      <c r="J15" s="29" t="s">
        <v>13</v>
      </c>
      <c r="K15" s="29" t="s">
        <v>131</v>
      </c>
      <c r="L15" s="95" t="s">
        <v>142</v>
      </c>
      <c r="M15" s="95" t="s">
        <v>143</v>
      </c>
      <c r="N15" s="95" t="s">
        <v>144</v>
      </c>
      <c r="P15" s="5" t="b">
        <f>OR(G17&lt;100,LEN(G17)=2)</f>
        <v>0</v>
      </c>
      <c r="Q15" s="5" t="b">
        <f>OR(H17&lt;1000,LEN(H17)=3)</f>
        <v>0</v>
      </c>
      <c r="R15" s="5" t="b">
        <f>IF(I17&lt;1000,TRUE)</f>
        <v>0</v>
      </c>
      <c r="S15" s="5" t="e">
        <f>OR(#REF!&lt;100000,LEN(#REF!)=5)</f>
        <v>#REF!</v>
      </c>
    </row>
    <row r="16" spans="1:26" ht="15.75" x14ac:dyDescent="0.25">
      <c r="A16" s="66">
        <v>43868</v>
      </c>
      <c r="B16" s="26" t="s">
        <v>11</v>
      </c>
      <c r="C16" s="27">
        <v>21.6</v>
      </c>
      <c r="D16" s="28">
        <v>0</v>
      </c>
      <c r="E16" s="27"/>
      <c r="F16" s="51">
        <v>21.6</v>
      </c>
      <c r="G16" s="52">
        <v>440</v>
      </c>
      <c r="H16" s="52">
        <v>4020</v>
      </c>
      <c r="I16" s="52"/>
      <c r="J16" s="29" t="s">
        <v>13</v>
      </c>
      <c r="K16" s="29" t="s">
        <v>131</v>
      </c>
      <c r="L16" s="37" t="s">
        <v>142</v>
      </c>
      <c r="M16" s="37" t="s">
        <v>143</v>
      </c>
      <c r="N16" s="37" t="s">
        <v>144</v>
      </c>
      <c r="P16" s="5" t="b">
        <f t="shared" ref="P16:P19" si="0">OR(G19&lt;100,LEN(G19)=2)</f>
        <v>0</v>
      </c>
      <c r="Q16" s="5" t="b">
        <f t="shared" ref="Q16:Q19" si="1">OR(H19&lt;1000,LEN(H19)=3)</f>
        <v>0</v>
      </c>
      <c r="R16" s="5" t="b">
        <f t="shared" ref="R16:R19" si="2">IF(I19&lt;1000,TRUE)</f>
        <v>0</v>
      </c>
      <c r="S16" s="5" t="e">
        <f>OR(#REF!&lt;100000,LEN(#REF!)=5)</f>
        <v>#REF!</v>
      </c>
    </row>
    <row r="17" spans="1:19" ht="15.75" x14ac:dyDescent="0.25">
      <c r="A17" s="66">
        <v>43871</v>
      </c>
      <c r="B17" s="26" t="s">
        <v>11</v>
      </c>
      <c r="C17" s="27">
        <v>175.56</v>
      </c>
      <c r="D17" s="28">
        <v>29.28</v>
      </c>
      <c r="E17" s="27"/>
      <c r="F17" s="51">
        <v>146.28</v>
      </c>
      <c r="G17" s="52">
        <v>112</v>
      </c>
      <c r="H17" s="52">
        <v>4014</v>
      </c>
      <c r="I17" s="52" t="s">
        <v>29</v>
      </c>
      <c r="J17" s="29" t="s">
        <v>13</v>
      </c>
      <c r="K17" s="29" t="s">
        <v>135</v>
      </c>
      <c r="L17" s="37" t="s">
        <v>145</v>
      </c>
      <c r="M17" s="37" t="s">
        <v>146</v>
      </c>
      <c r="N17" s="37" t="s">
        <v>134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66"/>
      <c r="B18" s="26"/>
      <c r="C18" s="27"/>
      <c r="D18" s="28"/>
      <c r="E18" s="27"/>
      <c r="F18" s="51"/>
      <c r="G18" s="52"/>
      <c r="H18" s="52"/>
      <c r="I18" s="52" t="s">
        <v>29</v>
      </c>
      <c r="J18" s="29"/>
      <c r="K18" s="29"/>
      <c r="L18" s="37"/>
      <c r="M18" s="37"/>
      <c r="N18" s="37"/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5"/>
      <c r="B19" s="26"/>
      <c r="C19" s="27"/>
      <c r="D19" s="28" t="str">
        <f t="shared" ref="D19:D22" si="3">IF(B19="S",IF(ISBLANK(E19),ROUND(C19*0.2/1.2,2),E19),"")</f>
        <v/>
      </c>
      <c r="E19" s="27"/>
      <c r="F19" s="51" t="s">
        <v>29</v>
      </c>
      <c r="G19" s="52" t="s">
        <v>29</v>
      </c>
      <c r="H19" s="52" t="s">
        <v>29</v>
      </c>
      <c r="I19" s="52" t="s">
        <v>29</v>
      </c>
      <c r="J19" s="29"/>
      <c r="K19" s="29"/>
      <c r="L19" s="37"/>
      <c r="M19" s="37"/>
      <c r="N19" s="37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6.5" thickBot="1" x14ac:dyDescent="0.3">
      <c r="A20" s="89" t="s">
        <v>9</v>
      </c>
      <c r="B20" s="26"/>
      <c r="C20" s="27"/>
      <c r="D20" s="28" t="str">
        <f t="shared" si="3"/>
        <v/>
      </c>
      <c r="E20" s="27"/>
      <c r="F20" s="51" t="s">
        <v>29</v>
      </c>
      <c r="G20" s="52" t="s">
        <v>29</v>
      </c>
      <c r="H20" s="52" t="s">
        <v>29</v>
      </c>
      <c r="I20" s="52" t="s">
        <v>29</v>
      </c>
      <c r="J20" s="29"/>
      <c r="K20" s="29"/>
      <c r="L20" s="37"/>
      <c r="M20" s="37"/>
      <c r="N20" s="37"/>
    </row>
    <row r="21" spans="1:19" ht="15.75" x14ac:dyDescent="0.25">
      <c r="B21" s="26"/>
      <c r="C21" s="27"/>
      <c r="D21" s="28" t="str">
        <f t="shared" si="3"/>
        <v/>
      </c>
      <c r="E21" s="27"/>
      <c r="F21" s="51" t="s">
        <v>29</v>
      </c>
      <c r="G21" s="52" t="s">
        <v>29</v>
      </c>
      <c r="H21" s="52" t="s">
        <v>29</v>
      </c>
      <c r="I21" s="52" t="s">
        <v>29</v>
      </c>
      <c r="J21" s="29"/>
      <c r="K21" s="29"/>
      <c r="L21" s="37"/>
      <c r="M21" s="37"/>
      <c r="N21" s="37"/>
    </row>
    <row r="22" spans="1:19" ht="16.5" thickBot="1" x14ac:dyDescent="0.3">
      <c r="B22" s="26"/>
      <c r="C22" s="27"/>
      <c r="D22" s="30" t="str">
        <f t="shared" si="3"/>
        <v/>
      </c>
      <c r="E22" s="27"/>
      <c r="F22" s="51" t="s">
        <v>29</v>
      </c>
      <c r="G22" s="52" t="s">
        <v>29</v>
      </c>
      <c r="H22" s="52" t="s">
        <v>29</v>
      </c>
      <c r="I22" s="52" t="s">
        <v>29</v>
      </c>
      <c r="J22" s="29"/>
      <c r="K22" s="29"/>
      <c r="L22" s="37"/>
      <c r="M22" s="37"/>
      <c r="N22" s="37"/>
    </row>
    <row r="23" spans="1:19" ht="13.5" thickBot="1" x14ac:dyDescent="0.25">
      <c r="B23" s="90"/>
      <c r="C23" s="31">
        <f>SUM(C12:C22)</f>
        <v>720</v>
      </c>
      <c r="D23" s="31">
        <f>SUM(D12:D22)</f>
        <v>29.28</v>
      </c>
      <c r="E23" s="31"/>
      <c r="F23" s="31">
        <f>SUM(F12:F22)</f>
        <v>690.72</v>
      </c>
      <c r="G23" s="53"/>
      <c r="H23" s="53"/>
      <c r="I23" s="53"/>
      <c r="J23" s="32"/>
      <c r="K23" s="32"/>
      <c r="L23" s="38"/>
      <c r="M23" s="49"/>
      <c r="N23" s="39"/>
    </row>
    <row r="25" spans="1:19" x14ac:dyDescent="0.2">
      <c r="B25" s="130" t="s">
        <v>21</v>
      </c>
      <c r="C25" s="131"/>
      <c r="F25" s="75"/>
    </row>
    <row r="26" spans="1:19" x14ac:dyDescent="0.2">
      <c r="B26" s="33" t="s">
        <v>14</v>
      </c>
      <c r="C26" s="34" t="s">
        <v>20</v>
      </c>
    </row>
    <row r="27" spans="1:19" x14ac:dyDescent="0.2">
      <c r="B27" s="33" t="s">
        <v>11</v>
      </c>
      <c r="C27" s="34" t="s">
        <v>19</v>
      </c>
    </row>
    <row r="28" spans="1:19" x14ac:dyDescent="0.2">
      <c r="B28" s="33" t="s">
        <v>13</v>
      </c>
      <c r="C28" s="34" t="s">
        <v>18</v>
      </c>
    </row>
    <row r="29" spans="1:19" x14ac:dyDescent="0.2">
      <c r="B29" s="35" t="s">
        <v>12</v>
      </c>
      <c r="C29" s="36" t="s">
        <v>17</v>
      </c>
    </row>
  </sheetData>
  <mergeCells count="5">
    <mergeCell ref="B1:E1"/>
    <mergeCell ref="B3:E3"/>
    <mergeCell ref="G8:J8"/>
    <mergeCell ref="G9:J9"/>
    <mergeCell ref="B25:C25"/>
  </mergeCells>
  <conditionalFormatting sqref="J13:J14 J12:K12">
    <cfRule type="expression" priority="16" stopIfTrue="1">
      <formula>AND(SUM($P12:$T12)&gt;0,NOT(ISBLANK(J12)))</formula>
    </cfRule>
    <cfRule type="expression" dxfId="441" priority="17" stopIfTrue="1">
      <formula>SUM($P12:$T12)&gt;0</formula>
    </cfRule>
  </conditionalFormatting>
  <conditionalFormatting sqref="C5 B1:E1 B3:E3 C12 E5 C15:C22">
    <cfRule type="expression" dxfId="440" priority="18" stopIfTrue="1">
      <formula>ISBLANK(B1)</formula>
    </cfRule>
  </conditionalFormatting>
  <conditionalFormatting sqref="L16:N22 L12:N12">
    <cfRule type="expression" dxfId="439" priority="19" stopIfTrue="1">
      <formula>AND(NOT(ISBLANK($C12)),ISBLANK(L12))</formula>
    </cfRule>
  </conditionalFormatting>
  <conditionalFormatting sqref="B12 B15:B22">
    <cfRule type="expression" dxfId="438" priority="20" stopIfTrue="1">
      <formula>AND(NOT(ISBLANK(C12)),ISBLANK(B12))</formula>
    </cfRule>
  </conditionalFormatting>
  <conditionalFormatting sqref="A12">
    <cfRule type="expression" dxfId="437" priority="21" stopIfTrue="1">
      <formula>AND(NOT(ISBLANK(C12)),ISBLANK(A12))</formula>
    </cfRule>
  </conditionalFormatting>
  <conditionalFormatting sqref="E12 E15:E22">
    <cfRule type="expression" dxfId="436" priority="22" stopIfTrue="1">
      <formula>AND(NOT(ISBLANK(C12)),ISBLANK(E12),B12="S")</formula>
    </cfRule>
  </conditionalFormatting>
  <conditionalFormatting sqref="C14">
    <cfRule type="expression" dxfId="435" priority="14" stopIfTrue="1">
      <formula>ISBLANK(C14)</formula>
    </cfRule>
  </conditionalFormatting>
  <conditionalFormatting sqref="E14">
    <cfRule type="expression" dxfId="434" priority="15" stopIfTrue="1">
      <formula>AND(NOT(ISBLANK(C14)),ISBLANK(E14),#REF!="S")</formula>
    </cfRule>
  </conditionalFormatting>
  <conditionalFormatting sqref="J19:K22">
    <cfRule type="expression" priority="23" stopIfTrue="1">
      <formula>AND(SUM($P16:$T16)&gt;0,NOT(ISBLANK(J19)))</formula>
    </cfRule>
    <cfRule type="expression" dxfId="433" priority="24" stopIfTrue="1">
      <formula>SUM($P16:$T16)&gt;0</formula>
    </cfRule>
  </conditionalFormatting>
  <conditionalFormatting sqref="A16:A19">
    <cfRule type="expression" dxfId="432" priority="25" stopIfTrue="1">
      <formula>AND(NOT(ISBLANK(C19)),ISBLANK(A16))</formula>
    </cfRule>
  </conditionalFormatting>
  <conditionalFormatting sqref="B13">
    <cfRule type="expression" dxfId="431" priority="13" stopIfTrue="1">
      <formula>AND(NOT(ISBLANK(C13)),ISBLANK(B13))</formula>
    </cfRule>
  </conditionalFormatting>
  <conditionalFormatting sqref="C13">
    <cfRule type="expression" dxfId="430" priority="11" stopIfTrue="1">
      <formula>ISBLANK(C13)</formula>
    </cfRule>
  </conditionalFormatting>
  <conditionalFormatting sqref="E13">
    <cfRule type="expression" dxfId="429" priority="12" stopIfTrue="1">
      <formula>AND(NOT(ISBLANK(C13)),ISBLANK(E13),B13="S")</formula>
    </cfRule>
  </conditionalFormatting>
  <conditionalFormatting sqref="A13">
    <cfRule type="expression" dxfId="428" priority="26" stopIfTrue="1">
      <formula>AND(NOT(ISBLANK(#REF!)),ISBLANK(A13))</formula>
    </cfRule>
  </conditionalFormatting>
  <conditionalFormatting sqref="J15:J18">
    <cfRule type="expression" priority="9" stopIfTrue="1">
      <formula>AND(SUM($P15:$T15)&gt;0,NOT(ISBLANK(J15)))</formula>
    </cfRule>
    <cfRule type="expression" dxfId="427" priority="10" stopIfTrue="1">
      <formula>SUM($P15:$T15)&gt;0</formula>
    </cfRule>
  </conditionalFormatting>
  <conditionalFormatting sqref="K16:K17">
    <cfRule type="expression" priority="27" stopIfTrue="1">
      <formula>AND(SUM($P14:$T14)&gt;0,NOT(ISBLANK(K16)))</formula>
    </cfRule>
    <cfRule type="expression" dxfId="426" priority="28" stopIfTrue="1">
      <formula>SUM($P14:$T14)&gt;0</formula>
    </cfRule>
  </conditionalFormatting>
  <conditionalFormatting sqref="A14:A15">
    <cfRule type="expression" dxfId="425" priority="29" stopIfTrue="1">
      <formula>AND(NOT(ISBLANK(C16)),ISBLANK(A14))</formula>
    </cfRule>
  </conditionalFormatting>
  <conditionalFormatting sqref="B14">
    <cfRule type="expression" dxfId="424" priority="30" stopIfTrue="1">
      <formula>AND(NOT(ISBLANK(#REF!)),ISBLANK(B14))</formula>
    </cfRule>
  </conditionalFormatting>
  <conditionalFormatting sqref="K13">
    <cfRule type="expression" priority="7" stopIfTrue="1">
      <formula>AND(SUM($P13:$T13)&gt;0,NOT(ISBLANK(K13)))</formula>
    </cfRule>
    <cfRule type="expression" dxfId="423" priority="8" stopIfTrue="1">
      <formula>SUM($P13:$T13)&gt;0</formula>
    </cfRule>
  </conditionalFormatting>
  <conditionalFormatting sqref="K14">
    <cfRule type="expression" priority="5" stopIfTrue="1">
      <formula>AND(SUM($P14:$T14)&gt;0,NOT(ISBLANK(K14)))</formula>
    </cfRule>
    <cfRule type="expression" dxfId="422" priority="6" stopIfTrue="1">
      <formula>SUM($P14:$T14)&gt;0</formula>
    </cfRule>
  </conditionalFormatting>
  <conditionalFormatting sqref="K15">
    <cfRule type="expression" priority="3" stopIfTrue="1">
      <formula>AND(SUM($P15:$T15)&gt;0,NOT(ISBLANK(K15)))</formula>
    </cfRule>
    <cfRule type="expression" dxfId="421" priority="4" stopIfTrue="1">
      <formula>SUM($P15:$T15)&gt;0</formula>
    </cfRule>
  </conditionalFormatting>
  <conditionalFormatting sqref="K18">
    <cfRule type="expression" priority="1" stopIfTrue="1">
      <formula>AND(SUM($P18:$T18)&gt;0,NOT(ISBLANK(K18)))</formula>
    </cfRule>
    <cfRule type="expression" dxfId="420" priority="2" stopIfTrue="1">
      <formula>SUM($P18:$T18)&gt;0</formula>
    </cfRule>
  </conditionalFormatting>
  <dataValidations count="3">
    <dataValidation type="list" allowBlank="1" showInputMessage="1" showErrorMessage="1" sqref="B12:B22">
      <formula1>$B$26:$B$29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selection activeCell="H31" sqref="H31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32.140625" style="5" customWidth="1"/>
    <col min="12" max="12" width="47.4257812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02" t="s">
        <v>24</v>
      </c>
      <c r="B1" s="138" t="s">
        <v>48</v>
      </c>
      <c r="C1" s="139"/>
      <c r="D1" s="139"/>
      <c r="E1" s="14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1</v>
      </c>
      <c r="B3" s="127" t="s">
        <v>214</v>
      </c>
      <c r="C3" s="128"/>
      <c r="D3" s="128"/>
      <c r="E3" s="12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03" t="s">
        <v>10</v>
      </c>
      <c r="B5" s="12" t="s">
        <v>25</v>
      </c>
      <c r="C5" s="40">
        <v>43841</v>
      </c>
      <c r="D5" s="12" t="s">
        <v>26</v>
      </c>
      <c r="E5" s="40">
        <v>43871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9" t="s">
        <v>33</v>
      </c>
      <c r="B8" s="16" t="s">
        <v>4</v>
      </c>
      <c r="C8" s="16" t="s">
        <v>5</v>
      </c>
      <c r="D8" s="16" t="s">
        <v>4</v>
      </c>
      <c r="E8" s="16" t="s">
        <v>22</v>
      </c>
      <c r="F8" s="16" t="s">
        <v>3</v>
      </c>
      <c r="G8" s="130" t="s">
        <v>15</v>
      </c>
      <c r="H8" s="134"/>
      <c r="I8" s="134"/>
      <c r="J8" s="131"/>
      <c r="K8" s="99" t="s">
        <v>36</v>
      </c>
      <c r="L8" s="16" t="s">
        <v>6</v>
      </c>
      <c r="M8" s="98" t="s">
        <v>7</v>
      </c>
      <c r="N8" s="17" t="s">
        <v>40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44" t="s">
        <v>34</v>
      </c>
      <c r="B9" s="19" t="s">
        <v>0</v>
      </c>
      <c r="C9" s="19" t="s">
        <v>2</v>
      </c>
      <c r="D9" s="19" t="s">
        <v>2</v>
      </c>
      <c r="E9" s="19" t="s">
        <v>23</v>
      </c>
      <c r="F9" s="19" t="s">
        <v>2</v>
      </c>
      <c r="G9" s="135"/>
      <c r="H9" s="136"/>
      <c r="I9" s="136"/>
      <c r="J9" s="137"/>
      <c r="K9" s="44" t="s">
        <v>37</v>
      </c>
      <c r="L9" s="19" t="s">
        <v>39</v>
      </c>
      <c r="M9" s="48"/>
      <c r="N9" s="50" t="s">
        <v>41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45" t="s">
        <v>35</v>
      </c>
      <c r="B10" s="21" t="s">
        <v>8</v>
      </c>
      <c r="C10" s="21" t="s">
        <v>16</v>
      </c>
      <c r="D10" s="21" t="s">
        <v>16</v>
      </c>
      <c r="E10" s="21" t="s">
        <v>16</v>
      </c>
      <c r="F10" s="21" t="s">
        <v>16</v>
      </c>
      <c r="G10" s="57" t="s">
        <v>31</v>
      </c>
      <c r="H10" s="57" t="s">
        <v>32</v>
      </c>
      <c r="I10" s="57" t="s">
        <v>30</v>
      </c>
      <c r="J10" s="57"/>
      <c r="K10" s="47" t="s">
        <v>38</v>
      </c>
      <c r="L10" s="23"/>
      <c r="M10" s="35"/>
      <c r="N10" s="24"/>
    </row>
    <row r="11" spans="1:26" ht="0.75" customHeight="1" x14ac:dyDescent="0.2">
      <c r="A11" s="20"/>
      <c r="B11" s="21"/>
      <c r="C11" s="21"/>
      <c r="D11" s="21"/>
      <c r="E11" s="21"/>
      <c r="F11" s="21"/>
      <c r="G11" s="57"/>
      <c r="H11" s="57"/>
      <c r="I11" s="57"/>
      <c r="J11" s="57"/>
      <c r="K11" s="57"/>
      <c r="L11" s="23"/>
      <c r="M11" s="35"/>
      <c r="N11" s="35"/>
    </row>
    <row r="12" spans="1:26" s="116" customFormat="1" ht="20.100000000000001" customHeight="1" x14ac:dyDescent="0.2">
      <c r="A12" s="78">
        <v>43845</v>
      </c>
      <c r="B12" s="42" t="s">
        <v>13</v>
      </c>
      <c r="C12" s="119">
        <v>8.99</v>
      </c>
      <c r="D12" s="120">
        <f>C12-F12</f>
        <v>1.5</v>
      </c>
      <c r="E12" s="119"/>
      <c r="F12" s="120">
        <v>7.49</v>
      </c>
      <c r="G12" s="110">
        <v>611</v>
      </c>
      <c r="H12" s="110">
        <v>4014</v>
      </c>
      <c r="I12" s="110">
        <v>61101</v>
      </c>
      <c r="J12" s="121"/>
      <c r="K12" s="121" t="s">
        <v>202</v>
      </c>
      <c r="L12" s="122" t="s">
        <v>203</v>
      </c>
      <c r="M12" s="122" t="s">
        <v>28</v>
      </c>
      <c r="N12" s="122" t="s">
        <v>204</v>
      </c>
      <c r="P12" s="116" t="b">
        <f t="shared" ref="P12" si="0">OR(G12&lt;100,LEN(G12)=2)</f>
        <v>0</v>
      </c>
      <c r="Q12" s="116" t="b">
        <f t="shared" ref="Q12" si="1">OR(H12&lt;1000,LEN(H12)=3)</f>
        <v>0</v>
      </c>
      <c r="R12" s="116" t="b">
        <f t="shared" ref="R12" si="2">IF(I12&lt;1000,TRUE)</f>
        <v>0</v>
      </c>
      <c r="S12" s="116" t="e">
        <f>OR(#REF!&lt;100000,LEN(#REF!)=5)</f>
        <v>#REF!</v>
      </c>
    </row>
    <row r="13" spans="1:26" s="116" customFormat="1" ht="20.100000000000001" customHeight="1" x14ac:dyDescent="0.2">
      <c r="A13" s="78">
        <v>43845</v>
      </c>
      <c r="B13" s="42" t="s">
        <v>13</v>
      </c>
      <c r="C13" s="79">
        <v>20.49</v>
      </c>
      <c r="D13" s="51">
        <v>3.41</v>
      </c>
      <c r="E13" s="51"/>
      <c r="F13" s="51">
        <v>17.079999999999998</v>
      </c>
      <c r="G13" s="52">
        <v>611</v>
      </c>
      <c r="H13" s="52">
        <v>4014</v>
      </c>
      <c r="I13" s="52">
        <v>61101</v>
      </c>
      <c r="J13" s="123"/>
      <c r="K13" s="123" t="s">
        <v>202</v>
      </c>
      <c r="L13" s="124" t="s">
        <v>205</v>
      </c>
      <c r="M13" s="124" t="s">
        <v>28</v>
      </c>
      <c r="N13" s="124" t="s">
        <v>134</v>
      </c>
    </row>
    <row r="14" spans="1:26" s="116" customFormat="1" ht="20.100000000000001" customHeight="1" x14ac:dyDescent="0.2">
      <c r="A14" s="78">
        <v>43867</v>
      </c>
      <c r="B14" s="42" t="s">
        <v>13</v>
      </c>
      <c r="C14" s="79">
        <v>15.99</v>
      </c>
      <c r="D14" s="51">
        <v>2.67</v>
      </c>
      <c r="E14" s="79"/>
      <c r="F14" s="51">
        <v>13.32</v>
      </c>
      <c r="G14" s="52">
        <v>595</v>
      </c>
      <c r="H14" s="52">
        <v>4001</v>
      </c>
      <c r="I14" s="52"/>
      <c r="J14" s="123"/>
      <c r="K14" s="123" t="s">
        <v>206</v>
      </c>
      <c r="L14" s="124" t="s">
        <v>207</v>
      </c>
      <c r="M14" s="124" t="s">
        <v>28</v>
      </c>
      <c r="N14" s="124" t="s">
        <v>134</v>
      </c>
    </row>
    <row r="15" spans="1:26" s="116" customFormat="1" ht="20.100000000000001" customHeight="1" x14ac:dyDescent="0.2">
      <c r="A15" s="78">
        <v>43867</v>
      </c>
      <c r="B15" s="42" t="s">
        <v>13</v>
      </c>
      <c r="C15" s="79">
        <v>6.49</v>
      </c>
      <c r="D15" s="51">
        <v>1.08</v>
      </c>
      <c r="E15" s="79"/>
      <c r="F15" s="51">
        <v>5.41</v>
      </c>
      <c r="G15" s="52">
        <v>595</v>
      </c>
      <c r="H15" s="52">
        <v>4202</v>
      </c>
      <c r="I15" s="52"/>
      <c r="J15" s="123"/>
      <c r="K15" s="123" t="s">
        <v>206</v>
      </c>
      <c r="L15" s="124" t="s">
        <v>208</v>
      </c>
      <c r="M15" s="124" t="s">
        <v>28</v>
      </c>
      <c r="N15" s="124" t="s">
        <v>149</v>
      </c>
    </row>
    <row r="16" spans="1:26" s="116" customFormat="1" ht="20.100000000000001" customHeight="1" x14ac:dyDescent="0.2">
      <c r="A16" s="78">
        <v>43867</v>
      </c>
      <c r="B16" s="42" t="s">
        <v>13</v>
      </c>
      <c r="C16" s="79">
        <v>6.77</v>
      </c>
      <c r="D16" s="51">
        <f>C16-F16</f>
        <v>1.1299999999999999</v>
      </c>
      <c r="E16" s="79"/>
      <c r="F16" s="51">
        <v>5.64</v>
      </c>
      <c r="G16" s="52">
        <v>595</v>
      </c>
      <c r="H16" s="52">
        <v>4202</v>
      </c>
      <c r="I16" s="52"/>
      <c r="J16" s="123"/>
      <c r="K16" s="123" t="s">
        <v>206</v>
      </c>
      <c r="L16" s="125" t="s">
        <v>209</v>
      </c>
      <c r="M16" s="124" t="s">
        <v>28</v>
      </c>
      <c r="N16" s="124" t="s">
        <v>149</v>
      </c>
    </row>
    <row r="17" spans="1:14" s="116" customFormat="1" ht="20.100000000000001" customHeight="1" x14ac:dyDescent="0.2">
      <c r="A17" s="78">
        <v>43867</v>
      </c>
      <c r="B17" s="42" t="s">
        <v>13</v>
      </c>
      <c r="C17" s="79">
        <v>4.95</v>
      </c>
      <c r="D17" s="51">
        <f>C17-F17</f>
        <v>0.83000000000000007</v>
      </c>
      <c r="E17" s="79"/>
      <c r="F17" s="51">
        <v>4.12</v>
      </c>
      <c r="G17" s="52">
        <v>595</v>
      </c>
      <c r="H17" s="52">
        <v>4001</v>
      </c>
      <c r="I17" s="52"/>
      <c r="J17" s="123"/>
      <c r="K17" s="123" t="s">
        <v>206</v>
      </c>
      <c r="L17" s="125" t="s">
        <v>210</v>
      </c>
      <c r="M17" s="124" t="s">
        <v>28</v>
      </c>
      <c r="N17" s="124" t="s">
        <v>134</v>
      </c>
    </row>
    <row r="18" spans="1:14" s="116" customFormat="1" ht="20.100000000000001" customHeight="1" x14ac:dyDescent="0.2">
      <c r="A18" s="78">
        <v>43868</v>
      </c>
      <c r="B18" s="42" t="s">
        <v>13</v>
      </c>
      <c r="C18" s="79">
        <v>233.3</v>
      </c>
      <c r="D18" s="51">
        <v>13.3</v>
      </c>
      <c r="E18" s="79"/>
      <c r="F18" s="51">
        <v>220</v>
      </c>
      <c r="G18" s="52">
        <v>611</v>
      </c>
      <c r="H18" s="52">
        <v>4014</v>
      </c>
      <c r="I18" s="52">
        <v>61101</v>
      </c>
      <c r="J18" s="123"/>
      <c r="K18" s="123" t="s">
        <v>202</v>
      </c>
      <c r="L18" s="124" t="s">
        <v>211</v>
      </c>
      <c r="M18" s="124" t="s">
        <v>212</v>
      </c>
      <c r="N18" s="124" t="s">
        <v>213</v>
      </c>
    </row>
    <row r="19" spans="1:14" ht="15.75" x14ac:dyDescent="0.25">
      <c r="A19" s="25"/>
      <c r="B19" s="26"/>
      <c r="C19" s="27"/>
      <c r="D19" s="28"/>
      <c r="E19" s="27"/>
      <c r="F19" s="51"/>
      <c r="G19" s="52"/>
      <c r="H19" s="52"/>
      <c r="I19" s="52"/>
      <c r="J19" s="29"/>
      <c r="K19" s="29"/>
      <c r="L19" s="37"/>
      <c r="M19" s="37"/>
      <c r="N19" s="37"/>
    </row>
    <row r="20" spans="1:14" ht="13.5" thickBot="1" x14ac:dyDescent="0.25">
      <c r="A20" s="132" t="s">
        <v>9</v>
      </c>
      <c r="B20" s="133"/>
      <c r="C20" s="31">
        <f>SUM(C12:C18)</f>
        <v>296.98</v>
      </c>
      <c r="D20" s="31">
        <f>SUM(D12:D18)</f>
        <v>23.92</v>
      </c>
      <c r="E20" s="31">
        <f>SUM(E14:E18)+E13</f>
        <v>0</v>
      </c>
      <c r="F20" s="31">
        <f>SUM(F12:F18)</f>
        <v>273.06</v>
      </c>
      <c r="G20" s="53"/>
      <c r="H20" s="53"/>
      <c r="I20" s="53"/>
      <c r="J20" s="32"/>
      <c r="K20" s="32"/>
      <c r="L20" s="38"/>
      <c r="M20" s="49"/>
      <c r="N20" s="39"/>
    </row>
    <row r="22" spans="1:14" x14ac:dyDescent="0.2">
      <c r="B22" s="130" t="s">
        <v>21</v>
      </c>
      <c r="C22" s="131"/>
      <c r="J22" s="116"/>
      <c r="K22" s="75"/>
    </row>
    <row r="23" spans="1:14" x14ac:dyDescent="0.2">
      <c r="B23" s="33" t="s">
        <v>14</v>
      </c>
      <c r="C23" s="34" t="s">
        <v>20</v>
      </c>
      <c r="J23" s="116"/>
      <c r="K23" s="75"/>
    </row>
    <row r="24" spans="1:14" x14ac:dyDescent="0.2">
      <c r="B24" s="33" t="s">
        <v>11</v>
      </c>
      <c r="C24" s="34" t="s">
        <v>19</v>
      </c>
      <c r="J24" s="116"/>
      <c r="K24" s="75"/>
    </row>
    <row r="25" spans="1:14" x14ac:dyDescent="0.2">
      <c r="B25" s="33" t="s">
        <v>13</v>
      </c>
      <c r="C25" s="34" t="s">
        <v>18</v>
      </c>
    </row>
    <row r="26" spans="1:14" x14ac:dyDescent="0.2">
      <c r="B26" s="35" t="s">
        <v>12</v>
      </c>
      <c r="C26" s="36" t="s">
        <v>17</v>
      </c>
      <c r="K26" s="75"/>
    </row>
  </sheetData>
  <mergeCells count="6">
    <mergeCell ref="B22:C22"/>
    <mergeCell ref="B1:E1"/>
    <mergeCell ref="B3:E3"/>
    <mergeCell ref="G8:J8"/>
    <mergeCell ref="G9:J9"/>
    <mergeCell ref="A20:B20"/>
  </mergeCells>
  <conditionalFormatting sqref="J13:K19">
    <cfRule type="expression" priority="12" stopIfTrue="1">
      <formula>AND(SUM($P13:$T13)&gt;0,NOT(ISBLANK(J13)))</formula>
    </cfRule>
    <cfRule type="expression" dxfId="419" priority="13" stopIfTrue="1">
      <formula>SUM($P13:$T13)&gt;0</formula>
    </cfRule>
  </conditionalFormatting>
  <conditionalFormatting sqref="E5 C5 B1:E1 B3:E3 C13:C19">
    <cfRule type="expression" dxfId="418" priority="14" stopIfTrue="1">
      <formula>ISBLANK(B1)</formula>
    </cfRule>
  </conditionalFormatting>
  <conditionalFormatting sqref="N12 N16:N17 L18:N19">
    <cfRule type="expression" dxfId="417" priority="15" stopIfTrue="1">
      <formula>AND(NOT(ISBLANK($C12)),ISBLANK(L12))</formula>
    </cfRule>
  </conditionalFormatting>
  <conditionalFormatting sqref="B12:B19">
    <cfRule type="expression" dxfId="416" priority="16" stopIfTrue="1">
      <formula>AND(NOT(ISBLANK(C12)),ISBLANK(B12))</formula>
    </cfRule>
  </conditionalFormatting>
  <conditionalFormatting sqref="A12:A19">
    <cfRule type="expression" dxfId="415" priority="17" stopIfTrue="1">
      <formula>AND(NOT(ISBLANK(C12)),ISBLANK(A12))</formula>
    </cfRule>
  </conditionalFormatting>
  <conditionalFormatting sqref="E14:E19">
    <cfRule type="expression" dxfId="414" priority="18" stopIfTrue="1">
      <formula>AND(NOT(ISBLANK(C14)),ISBLANK(E14),B14="S")</formula>
    </cfRule>
  </conditionalFormatting>
  <conditionalFormatting sqref="L16">
    <cfRule type="expression" priority="10" stopIfTrue="1">
      <formula>AND(SUM($P16:$T16)&gt;0,NOT(ISBLANK(L16)))</formula>
    </cfRule>
    <cfRule type="expression" dxfId="413" priority="11" stopIfTrue="1">
      <formula>SUM($P16:$T16)&gt;0</formula>
    </cfRule>
  </conditionalFormatting>
  <conditionalFormatting sqref="L15:N15">
    <cfRule type="expression" dxfId="412" priority="19" stopIfTrue="1">
      <formula>AND(NOT(ISBLANK(#REF!)),ISBLANK(L15))</formula>
    </cfRule>
  </conditionalFormatting>
  <conditionalFormatting sqref="M16:M17">
    <cfRule type="expression" dxfId="411" priority="20" stopIfTrue="1">
      <formula>AND(NOT(ISBLANK(#REF!)),ISBLANK(M16))</formula>
    </cfRule>
  </conditionalFormatting>
  <conditionalFormatting sqref="L14:N14">
    <cfRule type="expression" dxfId="410" priority="21" stopIfTrue="1">
      <formula>AND(NOT(ISBLANK(#REF!)),ISBLANK(L14))</formula>
    </cfRule>
  </conditionalFormatting>
  <conditionalFormatting sqref="L17">
    <cfRule type="expression" priority="8" stopIfTrue="1">
      <formula>AND(SUM($P17:$T17)&gt;0,NOT(ISBLANK(L17)))</formula>
    </cfRule>
    <cfRule type="expression" dxfId="409" priority="9" stopIfTrue="1">
      <formula>SUM($P17:$T17)&gt;0</formula>
    </cfRule>
  </conditionalFormatting>
  <conditionalFormatting sqref="L13:N13">
    <cfRule type="expression" dxfId="408" priority="22" stopIfTrue="1">
      <formula>AND(NOT(ISBLANK(#REF!)),ISBLANK(L13))</formula>
    </cfRule>
  </conditionalFormatting>
  <conditionalFormatting sqref="J12">
    <cfRule type="expression" priority="3" stopIfTrue="1">
      <formula>AND(SUM($P12:$T12)&gt;0,NOT(ISBLANK(J12)))</formula>
    </cfRule>
    <cfRule type="expression" dxfId="407" priority="4" stopIfTrue="1">
      <formula>SUM($P12:$T12)&gt;0</formula>
    </cfRule>
  </conditionalFormatting>
  <conditionalFormatting sqref="C12">
    <cfRule type="expression" dxfId="406" priority="5" stopIfTrue="1">
      <formula>ISBLANK(C12)</formula>
    </cfRule>
  </conditionalFormatting>
  <conditionalFormatting sqref="E12">
    <cfRule type="expression" dxfId="405" priority="6" stopIfTrue="1">
      <formula>AND(NOT(ISBLANK(C12)),ISBLANK(E12),B12="S")</formula>
    </cfRule>
  </conditionalFormatting>
  <conditionalFormatting sqref="L12:M12">
    <cfRule type="expression" dxfId="404" priority="7" stopIfTrue="1">
      <formula>AND(NOT(ISBLANK($C15)),ISBLANK(L12))</formula>
    </cfRule>
  </conditionalFormatting>
  <conditionalFormatting sqref="K12">
    <cfRule type="expression" priority="1" stopIfTrue="1">
      <formula>AND(SUM($P12:$T12)&gt;0,NOT(ISBLANK(K12)))</formula>
    </cfRule>
    <cfRule type="expression" dxfId="403" priority="2" stopIfTrue="1">
      <formula>SUM($P12:$T12)&gt;0</formula>
    </cfRule>
  </conditionalFormatting>
  <dataValidations count="4">
    <dataValidation type="list" allowBlank="1" showInputMessage="1" showErrorMessage="1" sqref="B12:B19">
      <formula1>$B$23:$B$26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Housing</vt:lpstr>
      <vt:lpstr>Windle</vt:lpstr>
      <vt:lpstr>Camb Theatre</vt:lpstr>
      <vt:lpstr>Theatre</vt:lpstr>
      <vt:lpstr>C Theatre</vt:lpstr>
      <vt:lpstr>Windle V</vt:lpstr>
      <vt:lpstr>Parks</vt:lpstr>
      <vt:lpstr>Media</vt:lpstr>
      <vt:lpstr>JWS</vt:lpstr>
      <vt:lpstr>Community</vt:lpstr>
      <vt:lpstr>Corporate</vt:lpstr>
      <vt:lpstr>Drainage</vt:lpstr>
      <vt:lpstr>Museum</vt:lpstr>
      <vt:lpstr>LWCP</vt:lpstr>
      <vt:lpstr>Leisure</vt:lpstr>
      <vt:lpstr>JWS 2</vt:lpstr>
    </vt:vector>
  </TitlesOfParts>
  <Company>SHBC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Sarah Parmenter</cp:lastModifiedBy>
  <cp:lastPrinted>2020-02-26T09:29:50Z</cp:lastPrinted>
  <dcterms:created xsi:type="dcterms:W3CDTF">2011-07-25T12:59:48Z</dcterms:created>
  <dcterms:modified xsi:type="dcterms:W3CDTF">2020-03-02T13:44:14Z</dcterms:modified>
</cp:coreProperties>
</file>