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xcel\Barclaycard &amp; Corporate Cards\"/>
    </mc:Choice>
  </mc:AlternateContent>
  <bookViews>
    <workbookView xWindow="5160" yWindow="-15" windowWidth="22800" windowHeight="12690" activeTab="10"/>
  </bookViews>
  <sheets>
    <sheet name="C Theatre" sheetId="8" r:id="rId1"/>
    <sheet name="Theatre" sheetId="2" r:id="rId2"/>
    <sheet name="Civic Events" sheetId="9" r:id="rId3"/>
    <sheet name="Museum" sheetId="10" r:id="rId4"/>
    <sheet name="JWS" sheetId="11" r:id="rId5"/>
    <sheet name="Media" sheetId="12" r:id="rId6"/>
    <sheet name="Corporate" sheetId="13" r:id="rId7"/>
    <sheet name="Business" sheetId="14" r:id="rId8"/>
    <sheet name="JWS 2" sheetId="15" r:id="rId9"/>
    <sheet name="Parks" sheetId="16" r:id="rId10"/>
    <sheet name="Camb Theatre" sheetId="17" r:id="rId11"/>
    <sheet name="Windle" sheetId="18" r:id="rId12"/>
    <sheet name="Example" sheetId="3" state="hidden" r:id="rId13"/>
  </sheets>
  <calcPr calcId="162913"/>
</workbook>
</file>

<file path=xl/calcChain.xml><?xml version="1.0" encoding="utf-8"?>
<calcChain xmlns="http://schemas.openxmlformats.org/spreadsheetml/2006/main">
  <c r="F16" i="17" l="1"/>
  <c r="F15" i="17"/>
  <c r="F12" i="17"/>
  <c r="F15" i="10" l="1"/>
  <c r="F12" i="10"/>
  <c r="S13" i="10"/>
  <c r="R13" i="10"/>
  <c r="Q13" i="10"/>
  <c r="P13" i="10"/>
  <c r="F13" i="10"/>
  <c r="F41" i="17" l="1"/>
  <c r="D41" i="17"/>
  <c r="C41" i="17"/>
  <c r="R40" i="17"/>
  <c r="Q40" i="17"/>
  <c r="P40" i="17"/>
  <c r="O40" i="17"/>
  <c r="P39" i="17"/>
  <c r="O39" i="17"/>
  <c r="P38" i="17"/>
  <c r="O38" i="17"/>
  <c r="P37" i="17"/>
  <c r="O37" i="17"/>
  <c r="P36" i="17"/>
  <c r="O36" i="17"/>
  <c r="P35" i="17"/>
  <c r="O35" i="17"/>
  <c r="P34" i="17"/>
  <c r="O34" i="17"/>
  <c r="P33" i="17"/>
  <c r="O33" i="17"/>
  <c r="P32" i="17"/>
  <c r="O32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P25" i="17"/>
  <c r="O25" i="17"/>
  <c r="R24" i="17"/>
  <c r="Q24" i="17"/>
  <c r="P24" i="17"/>
  <c r="O24" i="17"/>
  <c r="R23" i="17"/>
  <c r="Q23" i="17"/>
  <c r="P23" i="17"/>
  <c r="O23" i="17"/>
  <c r="P22" i="17"/>
  <c r="O22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3" i="17"/>
  <c r="Q13" i="17"/>
  <c r="P13" i="17"/>
  <c r="O13" i="17"/>
  <c r="R12" i="17"/>
  <c r="Q12" i="17"/>
  <c r="P12" i="17"/>
  <c r="O12" i="17"/>
  <c r="F12" i="18" l="1"/>
  <c r="F18" i="11" l="1"/>
  <c r="F22" i="15"/>
  <c r="E22" i="15"/>
  <c r="C22" i="15"/>
  <c r="S21" i="15"/>
  <c r="R21" i="15"/>
  <c r="Q21" i="15"/>
  <c r="P21" i="15"/>
  <c r="D21" i="15"/>
  <c r="S20" i="15"/>
  <c r="R20" i="15"/>
  <c r="Q20" i="15"/>
  <c r="P20" i="15"/>
  <c r="D20" i="15"/>
  <c r="S19" i="15"/>
  <c r="R19" i="15"/>
  <c r="Q19" i="15"/>
  <c r="P19" i="15"/>
  <c r="S18" i="15"/>
  <c r="R18" i="15"/>
  <c r="Q18" i="15"/>
  <c r="P18" i="15"/>
  <c r="D18" i="15"/>
  <c r="D22" i="15" s="1"/>
  <c r="S17" i="15"/>
  <c r="R17" i="15"/>
  <c r="Q17" i="15"/>
  <c r="P17" i="15"/>
  <c r="S16" i="15"/>
  <c r="R16" i="15"/>
  <c r="Q16" i="15"/>
  <c r="P16" i="15"/>
  <c r="S15" i="15"/>
  <c r="R15" i="15"/>
  <c r="Q15" i="15"/>
  <c r="P15" i="15"/>
  <c r="S12" i="15"/>
  <c r="R12" i="15"/>
  <c r="Q12" i="15"/>
  <c r="P12" i="15"/>
  <c r="F19" i="11" l="1"/>
  <c r="D19" i="11"/>
  <c r="C19" i="11"/>
  <c r="F32" i="13" l="1"/>
  <c r="C32" i="13"/>
  <c r="S31" i="13"/>
  <c r="R31" i="13"/>
  <c r="Q31" i="13"/>
  <c r="P31" i="13"/>
  <c r="D31" i="13"/>
  <c r="S30" i="13"/>
  <c r="R30" i="13"/>
  <c r="Q30" i="13"/>
  <c r="P30" i="13"/>
  <c r="D30" i="13"/>
  <c r="S29" i="13"/>
  <c r="R29" i="13"/>
  <c r="Q29" i="13"/>
  <c r="P29" i="13"/>
  <c r="D29" i="13"/>
  <c r="S28" i="13"/>
  <c r="R28" i="13"/>
  <c r="Q28" i="13"/>
  <c r="P28" i="13"/>
  <c r="D28" i="13"/>
  <c r="S27" i="13"/>
  <c r="R27" i="13"/>
  <c r="Q27" i="13"/>
  <c r="P27" i="13"/>
  <c r="D27" i="13"/>
  <c r="S26" i="13"/>
  <c r="R26" i="13"/>
  <c r="Q26" i="13"/>
  <c r="P26" i="13"/>
  <c r="D26" i="13"/>
  <c r="S25" i="13"/>
  <c r="R25" i="13"/>
  <c r="Q25" i="13"/>
  <c r="P25" i="13"/>
  <c r="D25" i="13"/>
  <c r="S24" i="13"/>
  <c r="R24" i="13"/>
  <c r="Q24" i="13"/>
  <c r="P24" i="13"/>
  <c r="D24" i="13"/>
  <c r="S23" i="13"/>
  <c r="R23" i="13"/>
  <c r="Q23" i="13"/>
  <c r="P23" i="13"/>
  <c r="D23" i="13"/>
  <c r="S22" i="13"/>
  <c r="R22" i="13"/>
  <c r="Q22" i="13"/>
  <c r="P22" i="13"/>
  <c r="D22" i="13"/>
  <c r="S21" i="13"/>
  <c r="R21" i="13"/>
  <c r="Q21" i="13"/>
  <c r="P21" i="13"/>
  <c r="D21" i="13"/>
  <c r="S20" i="13"/>
  <c r="R20" i="13"/>
  <c r="Q20" i="13"/>
  <c r="P20" i="13"/>
  <c r="D20" i="13"/>
  <c r="S19" i="13"/>
  <c r="R19" i="13"/>
  <c r="Q19" i="13"/>
  <c r="P19" i="13"/>
  <c r="D19" i="13"/>
  <c r="S18" i="13"/>
  <c r="R18" i="13"/>
  <c r="Q18" i="13"/>
  <c r="P18" i="13"/>
  <c r="D18" i="13"/>
  <c r="S17" i="13"/>
  <c r="R17" i="13"/>
  <c r="Q17" i="13"/>
  <c r="P17" i="13"/>
  <c r="D17" i="13"/>
  <c r="D32" i="13" s="1"/>
  <c r="S16" i="13"/>
  <c r="R16" i="13"/>
  <c r="Q16" i="13"/>
  <c r="P16" i="13"/>
  <c r="D16" i="13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D31" i="10" l="1"/>
  <c r="C31" i="10"/>
  <c r="S30" i="10"/>
  <c r="R30" i="10"/>
  <c r="Q30" i="10"/>
  <c r="P30" i="10"/>
  <c r="S25" i="10"/>
  <c r="R25" i="10"/>
  <c r="Q25" i="10"/>
  <c r="P25" i="10"/>
  <c r="S14" i="10"/>
  <c r="R14" i="10"/>
  <c r="Q14" i="10"/>
  <c r="P14" i="10"/>
  <c r="F14" i="10"/>
  <c r="S12" i="10"/>
  <c r="R12" i="10"/>
  <c r="Q12" i="10"/>
  <c r="P12" i="10"/>
  <c r="F31" i="10" l="1"/>
  <c r="F15" i="12"/>
  <c r="C29" i="16" l="1"/>
  <c r="S28" i="16"/>
  <c r="R28" i="16"/>
  <c r="Q28" i="16"/>
  <c r="P28" i="16"/>
  <c r="D28" i="16"/>
  <c r="S23" i="16"/>
  <c r="R23" i="16"/>
  <c r="Q23" i="16"/>
  <c r="P23" i="16"/>
  <c r="S13" i="16"/>
  <c r="R13" i="16"/>
  <c r="Q13" i="16"/>
  <c r="P13" i="16"/>
  <c r="S12" i="16"/>
  <c r="R12" i="16"/>
  <c r="Q12" i="16"/>
  <c r="P12" i="16"/>
  <c r="D12" i="16"/>
  <c r="F12" i="16" s="1"/>
  <c r="D29" i="16" l="1"/>
  <c r="F29" i="16" s="1"/>
  <c r="F23" i="12" l="1"/>
  <c r="C23" i="12"/>
  <c r="D22" i="12"/>
  <c r="D21" i="12"/>
  <c r="D20" i="12"/>
  <c r="D23" i="12" s="1"/>
  <c r="S19" i="12"/>
  <c r="R19" i="12"/>
  <c r="Q19" i="12"/>
  <c r="P19" i="12"/>
  <c r="D19" i="12"/>
  <c r="S18" i="12"/>
  <c r="R18" i="12"/>
  <c r="Q18" i="12"/>
  <c r="P18" i="12"/>
  <c r="S17" i="12"/>
  <c r="R17" i="12"/>
  <c r="Q17" i="12"/>
  <c r="P17" i="12"/>
  <c r="S16" i="12"/>
  <c r="R16" i="12"/>
  <c r="Q16" i="12"/>
  <c r="P16" i="12"/>
  <c r="S15" i="12"/>
  <c r="R15" i="12"/>
  <c r="Q15" i="12"/>
  <c r="P15" i="12"/>
  <c r="S14" i="12"/>
  <c r="R14" i="12"/>
  <c r="Q14" i="12"/>
  <c r="P14" i="12"/>
  <c r="S13" i="12"/>
  <c r="R13" i="12"/>
  <c r="Q13" i="12"/>
  <c r="P13" i="12"/>
  <c r="S12" i="12"/>
  <c r="R12" i="12"/>
  <c r="Q12" i="12"/>
  <c r="P12" i="12"/>
  <c r="F32" i="9" l="1"/>
  <c r="C32" i="9"/>
  <c r="S31" i="9"/>
  <c r="R31" i="9"/>
  <c r="Q31" i="9"/>
  <c r="P31" i="9"/>
  <c r="D31" i="9"/>
  <c r="S30" i="9"/>
  <c r="R30" i="9"/>
  <c r="Q30" i="9"/>
  <c r="P30" i="9"/>
  <c r="D30" i="9"/>
  <c r="S29" i="9"/>
  <c r="R29" i="9"/>
  <c r="Q29" i="9"/>
  <c r="P29" i="9"/>
  <c r="D29" i="9"/>
  <c r="S28" i="9"/>
  <c r="R28" i="9"/>
  <c r="Q28" i="9"/>
  <c r="P28" i="9"/>
  <c r="D28" i="9"/>
  <c r="S27" i="9"/>
  <c r="R27" i="9"/>
  <c r="Q27" i="9"/>
  <c r="P27" i="9"/>
  <c r="D27" i="9"/>
  <c r="S26" i="9"/>
  <c r="R26" i="9"/>
  <c r="Q26" i="9"/>
  <c r="P26" i="9"/>
  <c r="D26" i="9"/>
  <c r="S25" i="9"/>
  <c r="R25" i="9"/>
  <c r="Q25" i="9"/>
  <c r="P25" i="9"/>
  <c r="D25" i="9"/>
  <c r="S24" i="9"/>
  <c r="R24" i="9"/>
  <c r="Q24" i="9"/>
  <c r="P24" i="9"/>
  <c r="D24" i="9"/>
  <c r="S23" i="9"/>
  <c r="R23" i="9"/>
  <c r="Q23" i="9"/>
  <c r="P23" i="9"/>
  <c r="D23" i="9"/>
  <c r="S22" i="9"/>
  <c r="R22" i="9"/>
  <c r="Q22" i="9"/>
  <c r="P22" i="9"/>
  <c r="D22" i="9"/>
  <c r="S21" i="9"/>
  <c r="R21" i="9"/>
  <c r="Q21" i="9"/>
  <c r="P21" i="9"/>
  <c r="D21" i="9"/>
  <c r="S20" i="9"/>
  <c r="R20" i="9"/>
  <c r="Q20" i="9"/>
  <c r="P20" i="9"/>
  <c r="D20" i="9"/>
  <c r="S19" i="9"/>
  <c r="R19" i="9"/>
  <c r="Q19" i="9"/>
  <c r="P19" i="9"/>
  <c r="D19" i="9"/>
  <c r="S18" i="9"/>
  <c r="R18" i="9"/>
  <c r="Q18" i="9"/>
  <c r="P18" i="9"/>
  <c r="D18" i="9"/>
  <c r="S17" i="9"/>
  <c r="R17" i="9"/>
  <c r="Q17" i="9"/>
  <c r="P17" i="9"/>
  <c r="D17" i="9"/>
  <c r="S16" i="9"/>
  <c r="R16" i="9"/>
  <c r="Q16" i="9"/>
  <c r="P16" i="9"/>
  <c r="S15" i="9"/>
  <c r="R15" i="9"/>
  <c r="Q15" i="9"/>
  <c r="P15" i="9"/>
  <c r="S14" i="9"/>
  <c r="R14" i="9"/>
  <c r="Q14" i="9"/>
  <c r="P14" i="9"/>
  <c r="S13" i="9"/>
  <c r="R13" i="9"/>
  <c r="Q13" i="9"/>
  <c r="P13" i="9"/>
  <c r="S12" i="9"/>
  <c r="R12" i="9"/>
  <c r="Q12" i="9"/>
  <c r="P12" i="9"/>
  <c r="D12" i="9"/>
  <c r="D32" i="9" l="1"/>
  <c r="D33" i="18"/>
  <c r="F14" i="18"/>
  <c r="F15" i="18"/>
  <c r="F16" i="18"/>
  <c r="F17" i="18"/>
  <c r="F13" i="18"/>
  <c r="F33" i="18" s="1"/>
  <c r="E33" i="18"/>
  <c r="C33" i="18"/>
  <c r="S32" i="18"/>
  <c r="R32" i="18"/>
  <c r="Q32" i="18"/>
  <c r="P32" i="18"/>
  <c r="S31" i="18"/>
  <c r="R31" i="18"/>
  <c r="Q31" i="18"/>
  <c r="P31" i="18"/>
  <c r="S30" i="18"/>
  <c r="R30" i="18"/>
  <c r="Q30" i="18"/>
  <c r="P30" i="18"/>
  <c r="S29" i="18"/>
  <c r="R29" i="18"/>
  <c r="Q29" i="18"/>
  <c r="P29" i="18"/>
  <c r="S28" i="18"/>
  <c r="R28" i="18"/>
  <c r="Q28" i="18"/>
  <c r="P28" i="18"/>
  <c r="S27" i="18"/>
  <c r="R27" i="18"/>
  <c r="Q27" i="18"/>
  <c r="P27" i="18"/>
  <c r="S26" i="18"/>
  <c r="R26" i="18"/>
  <c r="Q26" i="18"/>
  <c r="P26" i="18"/>
  <c r="S25" i="18"/>
  <c r="R25" i="18"/>
  <c r="Q25" i="18"/>
  <c r="P25" i="18"/>
  <c r="S24" i="18"/>
  <c r="R24" i="18"/>
  <c r="Q24" i="18"/>
  <c r="P24" i="18"/>
  <c r="S23" i="18"/>
  <c r="R23" i="18"/>
  <c r="Q23" i="18"/>
  <c r="P23" i="18"/>
  <c r="S22" i="18"/>
  <c r="R22" i="18"/>
  <c r="Q22" i="18"/>
  <c r="P22" i="18"/>
  <c r="S21" i="18"/>
  <c r="R21" i="18"/>
  <c r="Q21" i="18"/>
  <c r="P21" i="18"/>
  <c r="S20" i="18"/>
  <c r="R20" i="18"/>
  <c r="Q20" i="18"/>
  <c r="P20" i="18"/>
  <c r="S19" i="18"/>
  <c r="R19" i="18"/>
  <c r="Q19" i="18"/>
  <c r="P19" i="18"/>
  <c r="S18" i="18"/>
  <c r="R18" i="18"/>
  <c r="Q18" i="18"/>
  <c r="P18" i="18"/>
  <c r="S17" i="18"/>
  <c r="R17" i="18"/>
  <c r="Q17" i="18"/>
  <c r="P17" i="18"/>
  <c r="S16" i="18"/>
  <c r="R16" i="18"/>
  <c r="Q16" i="18"/>
  <c r="P16" i="18"/>
  <c r="S15" i="18"/>
  <c r="R15" i="18"/>
  <c r="Q15" i="18"/>
  <c r="P15" i="18"/>
  <c r="S13" i="18"/>
  <c r="R13" i="18"/>
  <c r="Q13" i="18"/>
  <c r="P13" i="18"/>
  <c r="S12" i="18"/>
  <c r="R12" i="18"/>
  <c r="Q12" i="18"/>
  <c r="P12" i="18"/>
  <c r="D29" i="14" l="1"/>
  <c r="F29" i="14" s="1"/>
  <c r="C29" i="14"/>
  <c r="S28" i="14"/>
  <c r="R28" i="14"/>
  <c r="Q28" i="14"/>
  <c r="P28" i="14"/>
  <c r="D28" i="14"/>
  <c r="D27" i="14"/>
  <c r="D26" i="14"/>
  <c r="D25" i="14"/>
  <c r="D24" i="14"/>
  <c r="S23" i="14"/>
  <c r="R23" i="14"/>
  <c r="Q23" i="14"/>
  <c r="P23" i="14"/>
  <c r="D23" i="14"/>
  <c r="D22" i="14"/>
  <c r="D21" i="14"/>
  <c r="D20" i="14"/>
  <c r="S13" i="14"/>
  <c r="R13" i="14"/>
  <c r="Q13" i="14"/>
  <c r="P13" i="14"/>
  <c r="S12" i="14"/>
  <c r="R12" i="14"/>
  <c r="Q12" i="14"/>
  <c r="P12" i="14"/>
  <c r="F12" i="14"/>
  <c r="D12" i="14"/>
  <c r="F33" i="2" l="1"/>
  <c r="D33" i="2"/>
  <c r="C33" i="2"/>
  <c r="R32" i="2"/>
  <c r="Q32" i="2"/>
  <c r="P32" i="2"/>
  <c r="O32" i="2"/>
  <c r="R24" i="2"/>
  <c r="Q24" i="2"/>
  <c r="P24" i="2"/>
  <c r="O24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P13" i="2"/>
  <c r="O13" i="2"/>
  <c r="R12" i="2"/>
  <c r="Q12" i="2"/>
  <c r="P12" i="2"/>
  <c r="O12" i="2"/>
  <c r="F14" i="8" l="1"/>
  <c r="F25" i="8" l="1"/>
  <c r="F26" i="8"/>
  <c r="F27" i="8"/>
  <c r="F28" i="8"/>
  <c r="F29" i="8"/>
  <c r="F30" i="8"/>
  <c r="F31" i="8"/>
  <c r="F32" i="8"/>
  <c r="F33" i="8"/>
  <c r="F34" i="8"/>
  <c r="F35" i="8"/>
  <c r="F36" i="8"/>
  <c r="F13" i="8"/>
  <c r="F15" i="8"/>
  <c r="F16" i="8"/>
  <c r="F17" i="8"/>
  <c r="F18" i="8"/>
  <c r="F19" i="8"/>
  <c r="F20" i="8"/>
  <c r="F21" i="8"/>
  <c r="F22" i="8"/>
  <c r="F23" i="8"/>
  <c r="F24" i="8"/>
  <c r="C37" i="8" l="1"/>
  <c r="F12" i="8" l="1"/>
  <c r="F37" i="8" l="1"/>
  <c r="P13" i="8"/>
  <c r="Q13" i="8"/>
  <c r="R13" i="8"/>
  <c r="S13" i="8"/>
  <c r="P14" i="8"/>
  <c r="Q14" i="8"/>
  <c r="R14" i="8"/>
  <c r="S14" i="8"/>
  <c r="P15" i="8"/>
  <c r="Q15" i="8"/>
  <c r="R15" i="8"/>
  <c r="S15" i="8"/>
  <c r="P16" i="8"/>
  <c r="Q16" i="8"/>
  <c r="R16" i="8"/>
  <c r="S16" i="8"/>
  <c r="P17" i="8"/>
  <c r="Q17" i="8"/>
  <c r="R17" i="8"/>
  <c r="S17" i="8"/>
  <c r="P18" i="8"/>
  <c r="Q18" i="8"/>
  <c r="R18" i="8"/>
  <c r="S18" i="8"/>
  <c r="P19" i="8"/>
  <c r="Q19" i="8"/>
  <c r="R19" i="8"/>
  <c r="S19" i="8"/>
  <c r="P20" i="8"/>
  <c r="Q20" i="8"/>
  <c r="R20" i="8"/>
  <c r="S20" i="8"/>
  <c r="P21" i="8"/>
  <c r="Q21" i="8"/>
  <c r="R21" i="8"/>
  <c r="S21" i="8"/>
  <c r="P22" i="8"/>
  <c r="Q22" i="8"/>
  <c r="R22" i="8"/>
  <c r="S22" i="8"/>
  <c r="P23" i="8"/>
  <c r="Q23" i="8"/>
  <c r="R23" i="8"/>
  <c r="S23" i="8"/>
  <c r="D37" i="8" l="1"/>
  <c r="F12" i="3" l="1"/>
  <c r="D13" i="3"/>
  <c r="F13" i="3"/>
  <c r="F14" i="3"/>
  <c r="D15" i="3"/>
  <c r="F15" i="3"/>
  <c r="F16" i="3"/>
  <c r="D17" i="3"/>
  <c r="F17" i="3"/>
  <c r="F18" i="3"/>
  <c r="F19" i="3"/>
  <c r="F20" i="3"/>
  <c r="F21" i="3"/>
  <c r="D22" i="3"/>
  <c r="F22" i="3" s="1"/>
  <c r="F3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32" i="3" s="1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</calcChain>
</file>

<file path=xl/comments1.xml><?xml version="1.0" encoding="utf-8"?>
<comments xmlns="http://schemas.openxmlformats.org/spreadsheetml/2006/main">
  <authors>
    <author>Louise Aartsen</author>
  </authors>
  <commentList>
    <comment ref="J12" authorId="0" shapeId="0">
      <text>
        <r>
          <rPr>
            <b/>
            <sz val="9"/>
            <color indexed="81"/>
            <rFont val="Tahoma"/>
            <charset val="1"/>
          </rPr>
          <t>Louise Aartsen: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Louise Aartsen: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Louise Aartsen: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>
      <text>
        <r>
          <rPr>
            <b/>
            <sz val="9"/>
            <color indexed="81"/>
            <rFont val="Tahoma"/>
            <charset val="1"/>
          </rPr>
          <t>Louise Aartsen: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" authorId="0" shapeId="0">
      <text>
        <r>
          <rPr>
            <b/>
            <sz val="9"/>
            <color indexed="81"/>
            <rFont val="Tahoma"/>
            <charset val="1"/>
          </rPr>
          <t>Louise Aartsen: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>
      <text>
        <r>
          <rPr>
            <b/>
            <sz val="9"/>
            <color indexed="81"/>
            <rFont val="Tahoma"/>
            <charset val="1"/>
          </rPr>
          <t>Louise Aartsen: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Louise Aartsen: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<sst xmlns="http://schemas.openxmlformats.org/spreadsheetml/2006/main" count="1252" uniqueCount="240">
  <si>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</si>
  <si>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</si>
  <si>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</si>
  <si>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</si>
  <si>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</si>
  <si>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</si>
  <si>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</si>
  <si>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</si>
  <si>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</si>
  <si>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</si>
  <si>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</si>
  <si>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</si>
  <si>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</si>
  <si>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</si>
  <si>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</si>
  <si>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</si>
  <si>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</si>
  <si>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</si>
  <si>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</si>
  <si>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</si>
  <si>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</si>
  <si>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</si>
  <si>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</si>
  <si>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</si>
  <si>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</si>
  <si>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</si>
  <si>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</si>
  <si>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</si>
  <si>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</si>
  <si>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</si>
  <si>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</si>
  <si>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</si>
  <si>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</si>
  <si>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</si>
  <si>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</si>
  <si>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</si>
  <si>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</si>
  <si>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</si>
  <si>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</si>
  <si>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</si>
  <si>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</si>
  <si>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</si>
  <si>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</si>
  <si>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</si>
  <si>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</si>
  <si>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</si>
  <si>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</si>
  <si>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</si>
  <si>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</si>
  <si>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</si>
  <si>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</si>
  <si>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</si>
  <si>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</si>
  <si>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</si>
  <si>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</si>
  <si>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</si>
  <si>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</si>
  <si>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</si>
  <si>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</si>
  <si>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</si>
  <si>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</si>
  <si>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</si>
  <si>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</si>
  <si>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</si>
  <si>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</si>
  <si>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</si>
  <si>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</si>
  <si>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</si>
  <si>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</si>
  <si>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</si>
  <si>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</si>
  <si>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</si>
  <si>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</si>
  <si>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</si>
  <si>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</si>
  <si>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</si>
  <si>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>Theatre</t>
  </si>
  <si>
    <t>Washing machine</t>
  </si>
  <si>
    <t>Tumble Dryer</t>
  </si>
  <si>
    <t>Mop</t>
  </si>
  <si>
    <t>shaving foam</t>
  </si>
  <si>
    <t>washing liquid</t>
  </si>
  <si>
    <t>rasins egg white dame tshirt</t>
  </si>
  <si>
    <t>storage boxes</t>
  </si>
  <si>
    <t>flash mop &amp; wipes pack</t>
  </si>
  <si>
    <t>dymo lables</t>
  </si>
  <si>
    <t>touch screen for GIO + Displayport - HDMI cable</t>
  </si>
  <si>
    <t>Industrial Floor Sander Hire</t>
  </si>
  <si>
    <t>Refund for broken Sander Hire</t>
  </si>
  <si>
    <t>32amp Wall Socket</t>
  </si>
  <si>
    <t>Paint Rollers</t>
  </si>
  <si>
    <t>Currys</t>
  </si>
  <si>
    <t>Tesco</t>
  </si>
  <si>
    <t>Wilko</t>
  </si>
  <si>
    <t>Aldi</t>
  </si>
  <si>
    <t>Brandon tool hire</t>
  </si>
  <si>
    <t>Appliance</t>
  </si>
  <si>
    <t>Cleaning equipment</t>
  </si>
  <si>
    <t>Misc</t>
  </si>
  <si>
    <t>Computer</t>
  </si>
  <si>
    <t>Hire Equipmetn</t>
  </si>
  <si>
    <t>Electrical</t>
  </si>
  <si>
    <t>C19</t>
  </si>
  <si>
    <t>C1909</t>
  </si>
  <si>
    <t>BARCLAYCARD</t>
  </si>
  <si>
    <t>PARTY</t>
  </si>
  <si>
    <t>Glowsticks for kids parties</t>
  </si>
  <si>
    <t>Glowsticks.co.uk</t>
  </si>
  <si>
    <t>BOXOF</t>
  </si>
  <si>
    <t xml:space="preserve">Monthly Spotify payment </t>
  </si>
  <si>
    <t>Spotify</t>
  </si>
  <si>
    <t xml:space="preserve">Music </t>
  </si>
  <si>
    <t>Camberley Theatre</t>
  </si>
  <si>
    <t>19.12.19</t>
  </si>
  <si>
    <t>s</t>
  </si>
  <si>
    <t>47301</t>
  </si>
  <si>
    <t>Leisure Sport &amp; Development</t>
  </si>
  <si>
    <t>Deposit for Frimley Lodge Park Sprint Duathlon</t>
  </si>
  <si>
    <t>British Triathlon</t>
  </si>
  <si>
    <t>Membership Fee</t>
  </si>
  <si>
    <t>Executive Head of Business</t>
  </si>
  <si>
    <t>Community Services</t>
  </si>
  <si>
    <t>Kitchen equipment</t>
  </si>
  <si>
    <t>Morrisons</t>
  </si>
  <si>
    <t>Equipment</t>
  </si>
  <si>
    <t>Food items</t>
  </si>
  <si>
    <t>Food</t>
  </si>
  <si>
    <t>Total</t>
  </si>
  <si>
    <t>Windle Valley</t>
  </si>
  <si>
    <t>Co-op</t>
  </si>
  <si>
    <t xml:space="preserve">Mayoral </t>
  </si>
  <si>
    <t xml:space="preserve">Grocery supplies Elderflower for Mayoral event  </t>
  </si>
  <si>
    <t xml:space="preserve">Waitrose </t>
  </si>
  <si>
    <t>Democratic Services</t>
  </si>
  <si>
    <t>F&amp;B</t>
  </si>
  <si>
    <t>Sainsburys</t>
  </si>
  <si>
    <t>Subsistence</t>
  </si>
  <si>
    <t>High Cross Church</t>
  </si>
  <si>
    <t>Marketing and Communications</t>
  </si>
  <si>
    <t>Self Adhesive</t>
  </si>
  <si>
    <t>Rymans</t>
  </si>
  <si>
    <t>Door Stops</t>
  </si>
  <si>
    <t>Robert Dyas</t>
  </si>
  <si>
    <t>Theatre Marketing</t>
  </si>
  <si>
    <t>Event Promotion</t>
  </si>
  <si>
    <t>Facebook</t>
  </si>
  <si>
    <t>Advertising</t>
  </si>
  <si>
    <t>Camberley Public Realm Project</t>
  </si>
  <si>
    <t>F&amp;B for Ground Breaking Event for the High Street</t>
  </si>
  <si>
    <t>Station Tap</t>
  </si>
  <si>
    <t>Event - F&amp;B</t>
  </si>
  <si>
    <t>Enviromental</t>
  </si>
  <si>
    <t>screwfix direct</t>
  </si>
  <si>
    <t xml:space="preserve">C17 </t>
  </si>
  <si>
    <t>C1701</t>
  </si>
  <si>
    <t>Media and Marketing</t>
  </si>
  <si>
    <t>Civic Events</t>
  </si>
  <si>
    <t>Catering</t>
  </si>
  <si>
    <t>18.12.19</t>
  </si>
  <si>
    <t>Museum</t>
  </si>
  <si>
    <t>Wilkos</t>
  </si>
  <si>
    <t>04.01.20</t>
  </si>
  <si>
    <t>Clothes rail for 'tryng on' kid's rea</t>
  </si>
  <si>
    <t>Argos</t>
  </si>
  <si>
    <t>07.01.20</t>
  </si>
  <si>
    <t>Decommissioning of 6 bore shot gun</t>
  </si>
  <si>
    <t>KC Sports</t>
  </si>
  <si>
    <t>Parks and Open Spaces</t>
  </si>
  <si>
    <t>saefty gloves ppe</t>
  </si>
  <si>
    <t>Marketing</t>
  </si>
  <si>
    <t>Theatre advertising</t>
  </si>
  <si>
    <t>social media</t>
  </si>
  <si>
    <t>entertaining</t>
  </si>
  <si>
    <t>High Cross</t>
  </si>
  <si>
    <t>Executive Head of Corporate</t>
  </si>
  <si>
    <t>Strategy and Business Management Team</t>
  </si>
  <si>
    <t>Coffee</t>
  </si>
  <si>
    <t>Supplies</t>
  </si>
  <si>
    <t>Communications and Engagement</t>
  </si>
  <si>
    <t>iStock subscription</t>
  </si>
  <si>
    <t>iStock</t>
  </si>
  <si>
    <t>Web and digital channels</t>
  </si>
  <si>
    <t>Google - SEP festive campaign</t>
  </si>
  <si>
    <t>Google</t>
  </si>
  <si>
    <t>SEP Campaigns</t>
  </si>
  <si>
    <t>Google - JWS Contamination campaign</t>
  </si>
  <si>
    <t>JWS Contamination</t>
  </si>
  <si>
    <t>Facebook - SEP festive campaign</t>
  </si>
  <si>
    <t>Internal comms book</t>
  </si>
  <si>
    <t>JWS training budget</t>
  </si>
  <si>
    <t>x1 stand for laptop</t>
  </si>
  <si>
    <t>Cajcom Ltd</t>
  </si>
  <si>
    <t>Projects</t>
  </si>
  <si>
    <t xml:space="preserve">Hacksaw for bin prototyping </t>
  </si>
  <si>
    <t>Refund for parts</t>
  </si>
  <si>
    <t>RS Components</t>
  </si>
  <si>
    <t>Parts and Equipment</t>
  </si>
  <si>
    <t>CIWM site training day</t>
  </si>
  <si>
    <t xml:space="preserve">CIWM </t>
  </si>
  <si>
    <t>Professional services</t>
  </si>
  <si>
    <t>Rubber trim for bin modifications. Not VAT registered.</t>
  </si>
  <si>
    <t>Phoenix Supplies</t>
  </si>
  <si>
    <t xml:space="preserve">Building materials </t>
  </si>
  <si>
    <t>Joint Waste Services</t>
  </si>
  <si>
    <t>101/01/2020</t>
  </si>
  <si>
    <t>Joint Waste Working</t>
  </si>
  <si>
    <t>T</t>
  </si>
  <si>
    <t>Door Stops for Elections</t>
  </si>
  <si>
    <t>Homebase</t>
  </si>
  <si>
    <t>HOSPI</t>
  </si>
  <si>
    <t>Lunch for hire</t>
  </si>
  <si>
    <t xml:space="preserve">Food for Panto cast and crew </t>
  </si>
  <si>
    <t>Iceland</t>
  </si>
  <si>
    <t>Corporate</t>
  </si>
  <si>
    <t>Items for Festive Breakfast</t>
  </si>
  <si>
    <t>Misc.</t>
  </si>
  <si>
    <t>Washing Machine</t>
  </si>
  <si>
    <t>Zips for costumes during panto</t>
  </si>
  <si>
    <t>Tights for Panto dame</t>
  </si>
  <si>
    <t>Primark</t>
  </si>
  <si>
    <t>Costume</t>
  </si>
  <si>
    <t>11BAR</t>
  </si>
  <si>
    <t>Grab Bags and Spirits for Bar</t>
  </si>
  <si>
    <t>Bar Supplies</t>
  </si>
  <si>
    <t>Deposit for Company Xmas Meal</t>
  </si>
  <si>
    <t>Camberley Tandoori</t>
  </si>
  <si>
    <t>Supplies for Fitness Class Xmas Presentation</t>
  </si>
  <si>
    <t>Food and Drink</t>
  </si>
  <si>
    <t>Coffee Cups for Bar</t>
  </si>
  <si>
    <t>Booker</t>
  </si>
  <si>
    <t>Consumerables</t>
  </si>
  <si>
    <t>Balance for Company Xmas Meal</t>
  </si>
  <si>
    <t>Sweets for Bar</t>
  </si>
  <si>
    <t>Food for Juve Kids Party</t>
  </si>
  <si>
    <t>Shoes for Little John cast member</t>
  </si>
  <si>
    <t>Sports Direct</t>
  </si>
  <si>
    <t>Food for Cast, Crew, Chaperone COD party</t>
  </si>
  <si>
    <t>Courier for costume hire</t>
  </si>
  <si>
    <t>Molly Limpetts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</si>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</sst>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0000"/>
    <numFmt numFmtId="167" formatCode="[$-409]d\-mmm\-yy;@"/>
  </numFmts>
  <fonts count="14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9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42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164" fontId="2" fillId="0" borderId="2" xfId="2" applyNumberFormat="1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protection locked="0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1" fontId="6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4" fontId="0" fillId="0" borderId="9" xfId="0" applyNumberFormat="1" applyFill="1" applyBorder="1" applyProtection="1"/>
    <xf numFmtId="16" fontId="0" fillId="0" borderId="17" xfId="0" applyNumberFormat="1" applyFill="1" applyBorder="1" applyProtection="1">
      <protection locked="0"/>
    </xf>
    <xf numFmtId="4" fontId="1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0" fontId="0" fillId="0" borderId="30" xfId="0" applyFill="1" applyBorder="1" applyProtection="1"/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5" xfId="1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Protection="1"/>
    <xf numFmtId="1" fontId="6" fillId="0" borderId="20" xfId="0" applyNumberFormat="1" applyFont="1" applyFill="1" applyBorder="1" applyProtection="1"/>
    <xf numFmtId="1" fontId="6" fillId="0" borderId="2" xfId="0" applyNumberFormat="1" applyFont="1" applyFill="1" applyBorder="1" applyAlignment="1" applyProtection="1">
      <alignment horizontal="right"/>
    </xf>
    <xf numFmtId="0" fontId="1" fillId="0" borderId="28" xfId="0" applyFont="1" applyFill="1" applyBorder="1" applyAlignment="1" applyProtection="1">
      <alignment horizontal="center"/>
    </xf>
    <xf numFmtId="4" fontId="0" fillId="2" borderId="2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right"/>
    </xf>
    <xf numFmtId="14" fontId="6" fillId="0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164" fontId="6" fillId="0" borderId="2" xfId="1" applyNumberFormat="1" applyFont="1" applyFill="1" applyBorder="1" applyAlignment="1" applyProtection="1">
      <alignment horizontal="center"/>
    </xf>
    <xf numFmtId="164" fontId="6" fillId="0" borderId="2" xfId="1" applyNumberFormat="1" applyFont="1" applyFill="1" applyBorder="1" applyAlignment="1" applyProtection="1">
      <alignment horizontal="left"/>
    </xf>
    <xf numFmtId="164" fontId="6" fillId="0" borderId="2" xfId="1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Protection="1"/>
    <xf numFmtId="14" fontId="6" fillId="2" borderId="17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4" fontId="6" fillId="2" borderId="2" xfId="0" applyNumberFormat="1" applyFont="1" applyFill="1" applyBorder="1" applyProtection="1">
      <protection locked="0"/>
    </xf>
    <xf numFmtId="4" fontId="6" fillId="2" borderId="2" xfId="0" applyNumberFormat="1" applyFont="1" applyFill="1" applyBorder="1" applyProtection="1"/>
    <xf numFmtId="1" fontId="6" fillId="2" borderId="2" xfId="0" applyNumberFormat="1" applyFont="1" applyFill="1" applyBorder="1" applyProtection="1"/>
    <xf numFmtId="164" fontId="6" fillId="2" borderId="2" xfId="1" applyNumberFormat="1" applyFont="1" applyFill="1" applyBorder="1" applyAlignment="1" applyProtection="1">
      <alignment horizontal="center"/>
    </xf>
    <xf numFmtId="164" fontId="6" fillId="2" borderId="2" xfId="1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Protection="1"/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0" applyFont="1" applyFill="1" applyProtection="1">
      <protection locked="0"/>
    </xf>
    <xf numFmtId="2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0" fontId="0" fillId="0" borderId="0" xfId="0" applyAlignment="1">
      <alignment horizontal="left" vertical="top" wrapText="1"/>
    </xf>
    <xf numFmtId="1" fontId="6" fillId="0" borderId="34" xfId="0" quotePrefix="1" applyNumberFormat="1" applyFont="1" applyFill="1" applyBorder="1" applyProtection="1"/>
    <xf numFmtId="0" fontId="6" fillId="0" borderId="2" xfId="0" applyFont="1" applyFill="1" applyBorder="1" applyProtection="1"/>
    <xf numFmtId="0" fontId="1" fillId="0" borderId="0" xfId="0" applyFont="1" applyFill="1" applyProtection="1"/>
    <xf numFmtId="4" fontId="6" fillId="0" borderId="2" xfId="0" applyNumberFormat="1" applyFont="1" applyFill="1" applyBorder="1" applyAlignment="1" applyProtection="1">
      <protection locked="0"/>
    </xf>
    <xf numFmtId="0" fontId="0" fillId="0" borderId="15" xfId="0" applyBorder="1" applyAlignment="1"/>
    <xf numFmtId="14" fontId="0" fillId="0" borderId="0" xfId="0" applyNumberFormat="1"/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</cellXfs>
  <cellStyles count="3">
    <cellStyle name="Normal" xfId="0" builtinId="0"/>
    <cellStyle name="Normal_Redistribution and journal forms.xls" xfId="1"/>
    <cellStyle name="Normal_Redistribution and journal forms.xls 2" xfId="2"/>
  </cellStyles>
  <dxfs count="559"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56"/>
  <sheetViews>
    <sheetView zoomScale="80" zoomScaleNormal="80" workbookViewId="0">
      <selection activeCell="J36" sqref="J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31" t="s">
        <v>34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31" t="s">
        <v>112</v>
      </c>
      <c r="C3" s="132"/>
      <c r="D3" s="132"/>
      <c r="E3" s="13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43810</v>
      </c>
      <c r="D5" s="12" t="s">
        <v>33</v>
      </c>
      <c r="E5" s="48">
        <v>43840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6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4" t="s">
        <v>65</v>
      </c>
      <c r="H10" s="64" t="s">
        <v>66</v>
      </c>
      <c r="I10" s="64" t="s">
        <v>64</v>
      </c>
      <c r="J10" s="64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4"/>
      <c r="H11" s="64"/>
      <c r="I11" s="64"/>
      <c r="J11" s="64"/>
      <c r="K11" s="64"/>
      <c r="L11" s="27"/>
      <c r="M11" s="43"/>
      <c r="N11" s="43"/>
    </row>
    <row r="12" spans="1:26" ht="15.75" x14ac:dyDescent="0.25">
      <c r="A12" s="59">
        <v>43813</v>
      </c>
      <c r="B12" s="49" t="s">
        <v>15</v>
      </c>
      <c r="C12" s="31">
        <v>374</v>
      </c>
      <c r="D12" s="32">
        <v>62.33</v>
      </c>
      <c r="E12" s="31"/>
      <c r="F12" s="56">
        <f>C12-D12</f>
        <v>311.67</v>
      </c>
      <c r="G12" s="57">
        <v>110</v>
      </c>
      <c r="H12" s="57">
        <v>4001</v>
      </c>
      <c r="I12" s="60"/>
      <c r="J12" s="63" t="s">
        <v>15</v>
      </c>
      <c r="K12" s="63" t="s">
        <v>76</v>
      </c>
      <c r="L12" s="62" t="s">
        <v>77</v>
      </c>
      <c r="M12" s="62" t="s">
        <v>91</v>
      </c>
      <c r="N12" s="65" t="s">
        <v>96</v>
      </c>
    </row>
    <row r="13" spans="1:26" ht="33" customHeight="1" x14ac:dyDescent="0.25">
      <c r="A13" s="59">
        <v>43814</v>
      </c>
      <c r="B13" s="49" t="s">
        <v>15</v>
      </c>
      <c r="C13" s="31">
        <v>219</v>
      </c>
      <c r="D13" s="32">
        <v>36.5</v>
      </c>
      <c r="E13" s="31"/>
      <c r="F13" s="56">
        <f t="shared" ref="F13:F36" si="0">C13-D13</f>
        <v>182.5</v>
      </c>
      <c r="G13" s="57">
        <v>110</v>
      </c>
      <c r="H13" s="57">
        <v>4001</v>
      </c>
      <c r="I13" s="60"/>
      <c r="J13" s="63" t="s">
        <v>15</v>
      </c>
      <c r="K13" s="63" t="s">
        <v>76</v>
      </c>
      <c r="L13" s="62" t="s">
        <v>78</v>
      </c>
      <c r="M13" s="62" t="s">
        <v>39</v>
      </c>
      <c r="N13" s="65" t="s">
        <v>96</v>
      </c>
      <c r="P13" s="5" t="b">
        <f t="shared" ref="P13:P22" si="1">OR(G13&lt;100,LEN(G13)=2)</f>
        <v>0</v>
      </c>
      <c r="Q13" s="5" t="b">
        <f t="shared" ref="Q13:Q22" si="2">OR(H13&lt;1000,LEN(H13)=3)</f>
        <v>0</v>
      </c>
      <c r="R13" s="5" t="b">
        <f t="shared" ref="R13:R23" si="3">IF(I13&lt;1000,TRUE)</f>
        <v>1</v>
      </c>
      <c r="S13" s="5" t="e">
        <f>OR(#REF!&lt;100000,LEN(#REF!)=5)</f>
        <v>#REF!</v>
      </c>
      <c r="T13" s="66"/>
    </row>
    <row r="14" spans="1:26" ht="20.100000000000001" customHeight="1" x14ac:dyDescent="0.25">
      <c r="A14" s="59">
        <v>43814</v>
      </c>
      <c r="B14" s="30" t="s">
        <v>15</v>
      </c>
      <c r="C14" s="31">
        <v>36.869999999999997</v>
      </c>
      <c r="D14" s="32">
        <v>6.15</v>
      </c>
      <c r="E14" s="31"/>
      <c r="F14" s="56">
        <f>C14-D14</f>
        <v>30.72</v>
      </c>
      <c r="G14" s="57">
        <v>114</v>
      </c>
      <c r="H14" s="57">
        <v>4009</v>
      </c>
      <c r="I14" s="57"/>
      <c r="J14" s="63" t="s">
        <v>15</v>
      </c>
      <c r="K14" s="63" t="s">
        <v>76</v>
      </c>
      <c r="L14" s="62" t="s">
        <v>79</v>
      </c>
      <c r="M14" s="62" t="s">
        <v>39</v>
      </c>
      <c r="N14" s="65" t="s">
        <v>97</v>
      </c>
      <c r="P14" s="5" t="b">
        <f t="shared" si="1"/>
        <v>0</v>
      </c>
      <c r="Q14" s="5" t="b">
        <f t="shared" si="2"/>
        <v>0</v>
      </c>
      <c r="R14" s="5" t="b">
        <f t="shared" si="3"/>
        <v>1</v>
      </c>
      <c r="S14" s="5" t="e">
        <f>OR(#REF!&lt;100000,LEN(#REF!)=5)</f>
        <v>#REF!</v>
      </c>
    </row>
    <row r="15" spans="1:26" ht="20.100000000000001" customHeight="1" x14ac:dyDescent="0.25">
      <c r="A15" s="59">
        <v>43814</v>
      </c>
      <c r="B15" s="30" t="s">
        <v>14</v>
      </c>
      <c r="C15" s="31">
        <v>7</v>
      </c>
      <c r="D15" s="32">
        <v>0</v>
      </c>
      <c r="E15" s="31"/>
      <c r="F15" s="56">
        <f t="shared" si="0"/>
        <v>7</v>
      </c>
      <c r="G15" s="57">
        <v>114</v>
      </c>
      <c r="H15" s="57">
        <v>4009</v>
      </c>
      <c r="I15" s="57"/>
      <c r="J15" s="63" t="s">
        <v>15</v>
      </c>
      <c r="K15" s="63" t="s">
        <v>76</v>
      </c>
      <c r="L15" s="62" t="s">
        <v>80</v>
      </c>
      <c r="M15" s="62" t="s">
        <v>92</v>
      </c>
      <c r="N15" s="65" t="s">
        <v>98</v>
      </c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20.100000000000001" customHeight="1" x14ac:dyDescent="0.25">
      <c r="A16" s="59">
        <v>43820</v>
      </c>
      <c r="B16" s="49" t="s">
        <v>15</v>
      </c>
      <c r="C16" s="31">
        <v>15.57</v>
      </c>
      <c r="D16" s="32">
        <v>2.6</v>
      </c>
      <c r="E16" s="31"/>
      <c r="F16" s="56">
        <f t="shared" si="0"/>
        <v>12.97</v>
      </c>
      <c r="G16" s="57">
        <v>114</v>
      </c>
      <c r="H16" s="57">
        <v>4009</v>
      </c>
      <c r="I16" s="57" t="s">
        <v>63</v>
      </c>
      <c r="J16" s="63" t="s">
        <v>15</v>
      </c>
      <c r="K16" s="63" t="s">
        <v>76</v>
      </c>
      <c r="L16" s="62" t="s">
        <v>81</v>
      </c>
      <c r="M16" s="62" t="s">
        <v>93</v>
      </c>
      <c r="N16" s="62" t="s">
        <v>98</v>
      </c>
      <c r="P16" s="5" t="b">
        <f t="shared" si="1"/>
        <v>0</v>
      </c>
      <c r="Q16" s="5" t="b">
        <f t="shared" si="2"/>
        <v>0</v>
      </c>
      <c r="R16" s="5" t="b">
        <f t="shared" si="3"/>
        <v>0</v>
      </c>
      <c r="S16" s="5" t="e">
        <f>OR(#REF!&lt;100000,LEN(#REF!)=5)</f>
        <v>#REF!</v>
      </c>
    </row>
    <row r="17" spans="1:19" ht="20.100000000000001" customHeight="1" x14ac:dyDescent="0.25">
      <c r="A17" s="59">
        <v>43826</v>
      </c>
      <c r="B17" s="30" t="s">
        <v>14</v>
      </c>
      <c r="C17" s="31">
        <v>12.89</v>
      </c>
      <c r="D17" s="32">
        <v>0</v>
      </c>
      <c r="E17" s="31"/>
      <c r="F17" s="56">
        <f t="shared" si="0"/>
        <v>12.89</v>
      </c>
      <c r="G17" s="57">
        <v>114</v>
      </c>
      <c r="H17" s="57">
        <v>4009</v>
      </c>
      <c r="I17" s="57" t="s">
        <v>63</v>
      </c>
      <c r="J17" s="63" t="s">
        <v>15</v>
      </c>
      <c r="K17" s="63" t="s">
        <v>76</v>
      </c>
      <c r="L17" s="62" t="s">
        <v>82</v>
      </c>
      <c r="M17" s="62" t="s">
        <v>92</v>
      </c>
      <c r="N17" s="62" t="s">
        <v>98</v>
      </c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20.100000000000001" customHeight="1" x14ac:dyDescent="0.25">
      <c r="A18" s="59">
        <v>43832</v>
      </c>
      <c r="B18" s="30" t="s">
        <v>15</v>
      </c>
      <c r="C18" s="31">
        <v>30</v>
      </c>
      <c r="D18" s="32">
        <v>5</v>
      </c>
      <c r="E18" s="31"/>
      <c r="F18" s="56">
        <f t="shared" si="0"/>
        <v>25</v>
      </c>
      <c r="G18" s="57">
        <v>114</v>
      </c>
      <c r="H18" s="57">
        <v>4009</v>
      </c>
      <c r="I18" s="57" t="s">
        <v>63</v>
      </c>
      <c r="J18" s="63" t="s">
        <v>15</v>
      </c>
      <c r="K18" s="63" t="s">
        <v>76</v>
      </c>
      <c r="L18" s="62" t="s">
        <v>83</v>
      </c>
      <c r="M18" s="62" t="s">
        <v>93</v>
      </c>
      <c r="N18" s="62" t="s">
        <v>98</v>
      </c>
      <c r="P18" s="5" t="b">
        <f t="shared" si="1"/>
        <v>0</v>
      </c>
      <c r="Q18" s="5" t="b">
        <f t="shared" si="2"/>
        <v>0</v>
      </c>
      <c r="R18" s="5" t="b">
        <f t="shared" si="3"/>
        <v>0</v>
      </c>
      <c r="S18" s="5" t="e">
        <f>OR(#REF!&lt;100000,LEN(#REF!)=5)</f>
        <v>#REF!</v>
      </c>
    </row>
    <row r="19" spans="1:19" ht="20.100000000000001" customHeight="1" x14ac:dyDescent="0.25">
      <c r="A19" s="59">
        <v>43833</v>
      </c>
      <c r="B19" s="30" t="s">
        <v>13</v>
      </c>
      <c r="C19" s="31">
        <v>52.84</v>
      </c>
      <c r="D19" s="32">
        <v>0</v>
      </c>
      <c r="E19" s="31"/>
      <c r="F19" s="56">
        <f t="shared" si="0"/>
        <v>52.84</v>
      </c>
      <c r="G19" s="57">
        <v>114</v>
      </c>
      <c r="H19" s="57">
        <v>4009</v>
      </c>
      <c r="I19" s="57" t="s">
        <v>63</v>
      </c>
      <c r="J19" s="63" t="s">
        <v>15</v>
      </c>
      <c r="K19" s="63" t="s">
        <v>76</v>
      </c>
      <c r="L19" s="62" t="s">
        <v>84</v>
      </c>
      <c r="M19" s="62" t="s">
        <v>39</v>
      </c>
      <c r="N19" s="62" t="s">
        <v>97</v>
      </c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20.100000000000001" customHeight="1" x14ac:dyDescent="0.25">
      <c r="A20" s="59">
        <v>43833</v>
      </c>
      <c r="B20" s="30" t="s">
        <v>15</v>
      </c>
      <c r="C20" s="31">
        <v>22.14</v>
      </c>
      <c r="D20" s="32">
        <v>3.69</v>
      </c>
      <c r="E20" s="31"/>
      <c r="F20" s="56">
        <f t="shared" si="0"/>
        <v>18.45</v>
      </c>
      <c r="G20" s="57">
        <v>110</v>
      </c>
      <c r="H20" s="57">
        <v>4001</v>
      </c>
      <c r="I20" s="57" t="s">
        <v>63</v>
      </c>
      <c r="J20" s="63" t="s">
        <v>15</v>
      </c>
      <c r="K20" s="63" t="s">
        <v>76</v>
      </c>
      <c r="L20" s="62" t="s">
        <v>85</v>
      </c>
      <c r="M20" s="62" t="s">
        <v>94</v>
      </c>
      <c r="N20" s="62" t="s">
        <v>99</v>
      </c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20.100000000000001" customHeight="1" x14ac:dyDescent="0.25">
      <c r="A21" s="59">
        <v>43837</v>
      </c>
      <c r="B21" s="30" t="s">
        <v>15</v>
      </c>
      <c r="C21" s="31">
        <v>160.22999999999999</v>
      </c>
      <c r="D21" s="32">
        <v>26.7</v>
      </c>
      <c r="E21" s="31"/>
      <c r="F21" s="56">
        <f t="shared" si="0"/>
        <v>133.53</v>
      </c>
      <c r="G21" s="57" t="s">
        <v>102</v>
      </c>
      <c r="H21" s="57">
        <v>9801</v>
      </c>
      <c r="I21" s="57" t="s">
        <v>103</v>
      </c>
      <c r="J21" s="63" t="s">
        <v>15</v>
      </c>
      <c r="K21" s="63" t="s">
        <v>76</v>
      </c>
      <c r="L21" s="62" t="s">
        <v>86</v>
      </c>
      <c r="M21" s="62" t="s">
        <v>39</v>
      </c>
      <c r="N21" s="62" t="s">
        <v>99</v>
      </c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20.100000000000001" customHeight="1" x14ac:dyDescent="0.25">
      <c r="A22" s="59">
        <v>43838</v>
      </c>
      <c r="B22" s="30" t="s">
        <v>13</v>
      </c>
      <c r="C22" s="31">
        <v>196.14</v>
      </c>
      <c r="D22" s="32">
        <v>0</v>
      </c>
      <c r="E22" s="31"/>
      <c r="F22" s="56">
        <f t="shared" si="0"/>
        <v>196.14</v>
      </c>
      <c r="G22" s="57">
        <v>110</v>
      </c>
      <c r="H22" s="57">
        <v>2001</v>
      </c>
      <c r="I22" s="57" t="s">
        <v>63</v>
      </c>
      <c r="J22" s="63" t="s">
        <v>15</v>
      </c>
      <c r="K22" s="63" t="s">
        <v>76</v>
      </c>
      <c r="L22" s="62" t="s">
        <v>87</v>
      </c>
      <c r="M22" s="62" t="s">
        <v>95</v>
      </c>
      <c r="N22" s="62" t="s">
        <v>100</v>
      </c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20.100000000000001" customHeight="1" x14ac:dyDescent="0.25">
      <c r="A23" s="59">
        <v>43839</v>
      </c>
      <c r="B23" s="30" t="s">
        <v>13</v>
      </c>
      <c r="C23" s="31">
        <v>-196.14</v>
      </c>
      <c r="D23" s="32">
        <v>0</v>
      </c>
      <c r="E23" s="31"/>
      <c r="F23" s="56">
        <f t="shared" si="0"/>
        <v>-196.14</v>
      </c>
      <c r="G23" s="57">
        <v>110</v>
      </c>
      <c r="H23" s="57">
        <v>2001</v>
      </c>
      <c r="I23" s="57" t="s">
        <v>63</v>
      </c>
      <c r="J23" s="63" t="s">
        <v>15</v>
      </c>
      <c r="K23" s="63" t="s">
        <v>76</v>
      </c>
      <c r="L23" s="62" t="s">
        <v>88</v>
      </c>
      <c r="M23" s="62" t="s">
        <v>95</v>
      </c>
      <c r="N23" s="62" t="s">
        <v>100</v>
      </c>
      <c r="P23" s="5" t="b">
        <f>OR(G25&lt;100,LEN(G25)=2)</f>
        <v>0</v>
      </c>
      <c r="Q23" s="5" t="b">
        <f>OR(H25&lt;1000,LEN(H25)=3)</f>
        <v>0</v>
      </c>
      <c r="R23" s="5" t="b">
        <f t="shared" si="3"/>
        <v>0</v>
      </c>
      <c r="S23" s="5" t="e">
        <f>OR(#REF!&lt;100000,LEN(#REF!)=5)</f>
        <v>#REF!</v>
      </c>
    </row>
    <row r="24" spans="1:19" ht="20.100000000000001" customHeight="1" x14ac:dyDescent="0.25">
      <c r="A24" s="59">
        <v>43839</v>
      </c>
      <c r="B24" s="30" t="s">
        <v>15</v>
      </c>
      <c r="C24" s="31">
        <v>26.45</v>
      </c>
      <c r="D24" s="32">
        <v>4.41</v>
      </c>
      <c r="E24" s="31"/>
      <c r="F24" s="56">
        <f t="shared" si="0"/>
        <v>22.04</v>
      </c>
      <c r="G24" s="57">
        <v>110</v>
      </c>
      <c r="H24" s="57">
        <v>2001</v>
      </c>
      <c r="I24" s="57"/>
      <c r="J24" s="63" t="s">
        <v>15</v>
      </c>
      <c r="K24" s="63" t="s">
        <v>76</v>
      </c>
      <c r="L24" s="62" t="s">
        <v>89</v>
      </c>
      <c r="M24" s="62" t="s">
        <v>39</v>
      </c>
      <c r="N24" s="62" t="s">
        <v>101</v>
      </c>
    </row>
    <row r="25" spans="1:19" ht="20.100000000000001" customHeight="1" x14ac:dyDescent="0.25">
      <c r="A25" s="59">
        <v>43839</v>
      </c>
      <c r="B25" s="30" t="s">
        <v>15</v>
      </c>
      <c r="C25" s="31">
        <v>6.1</v>
      </c>
      <c r="D25" s="32">
        <v>1.02</v>
      </c>
      <c r="E25" s="31"/>
      <c r="F25" s="56">
        <f t="shared" si="0"/>
        <v>5.08</v>
      </c>
      <c r="G25" s="57">
        <v>110</v>
      </c>
      <c r="H25" s="57">
        <v>2001</v>
      </c>
      <c r="I25" s="57"/>
      <c r="J25" s="63" t="s">
        <v>15</v>
      </c>
      <c r="K25" s="63" t="s">
        <v>76</v>
      </c>
      <c r="L25" s="62" t="s">
        <v>90</v>
      </c>
      <c r="M25" s="62" t="s">
        <v>93</v>
      </c>
      <c r="N25" s="62" t="s">
        <v>98</v>
      </c>
    </row>
    <row r="26" spans="1:19" ht="20.100000000000001" customHeight="1" x14ac:dyDescent="0.25">
      <c r="A26" s="59"/>
      <c r="B26" s="30"/>
      <c r="C26" s="31"/>
      <c r="D26" s="32"/>
      <c r="E26" s="31"/>
      <c r="F26" s="56">
        <f t="shared" si="0"/>
        <v>0</v>
      </c>
      <c r="G26" s="57"/>
      <c r="H26" s="57"/>
      <c r="I26" s="57"/>
      <c r="J26" s="63"/>
      <c r="K26" s="63"/>
      <c r="L26" s="62"/>
      <c r="M26" s="62"/>
      <c r="N26" s="62"/>
    </row>
    <row r="27" spans="1:19" ht="20.100000000000001" customHeight="1" x14ac:dyDescent="0.25">
      <c r="A27" s="59"/>
      <c r="B27" s="30"/>
      <c r="C27" s="31"/>
      <c r="D27" s="32"/>
      <c r="E27" s="31"/>
      <c r="F27" s="56">
        <f t="shared" si="0"/>
        <v>0</v>
      </c>
      <c r="G27" s="57"/>
      <c r="H27" s="57"/>
      <c r="I27" s="57"/>
      <c r="J27" s="63"/>
      <c r="K27" s="63"/>
      <c r="L27" s="62"/>
      <c r="M27" s="62"/>
      <c r="N27" s="62"/>
    </row>
    <row r="28" spans="1:19" ht="20.100000000000001" customHeight="1" x14ac:dyDescent="0.25">
      <c r="A28" s="59"/>
      <c r="B28" s="30"/>
      <c r="C28" s="31"/>
      <c r="D28" s="32"/>
      <c r="E28" s="31"/>
      <c r="F28" s="56">
        <f t="shared" si="0"/>
        <v>0</v>
      </c>
      <c r="G28" s="57"/>
      <c r="H28" s="57"/>
      <c r="I28" s="57"/>
      <c r="J28" s="63"/>
      <c r="K28" s="63"/>
      <c r="L28" s="62"/>
      <c r="M28" s="62"/>
      <c r="N28" s="62"/>
    </row>
    <row r="29" spans="1:19" ht="20.100000000000001" customHeight="1" x14ac:dyDescent="0.25">
      <c r="A29" s="59"/>
      <c r="B29" s="30"/>
      <c r="C29" s="31"/>
      <c r="D29" s="32"/>
      <c r="E29" s="31"/>
      <c r="F29" s="56">
        <f t="shared" si="0"/>
        <v>0</v>
      </c>
      <c r="G29" s="57"/>
      <c r="H29" s="57"/>
      <c r="I29" s="57"/>
      <c r="J29" s="63"/>
      <c r="K29" s="63"/>
      <c r="L29" s="62"/>
      <c r="M29" s="62"/>
      <c r="N29" s="62"/>
    </row>
    <row r="30" spans="1:19" ht="20.100000000000001" customHeight="1" x14ac:dyDescent="0.25">
      <c r="A30" s="59"/>
      <c r="B30" s="30"/>
      <c r="C30" s="31"/>
      <c r="D30" s="32"/>
      <c r="E30" s="31"/>
      <c r="F30" s="56">
        <f t="shared" si="0"/>
        <v>0</v>
      </c>
      <c r="G30" s="57"/>
      <c r="H30" s="57"/>
      <c r="I30" s="57"/>
      <c r="J30" s="63"/>
      <c r="K30" s="63"/>
      <c r="L30" s="62"/>
      <c r="M30" s="62"/>
      <c r="N30" s="62"/>
    </row>
    <row r="31" spans="1:19" ht="20.100000000000001" customHeight="1" x14ac:dyDescent="0.25">
      <c r="A31" s="59"/>
      <c r="B31" s="30"/>
      <c r="C31" s="31"/>
      <c r="D31" s="32"/>
      <c r="E31" s="31"/>
      <c r="F31" s="56">
        <f t="shared" si="0"/>
        <v>0</v>
      </c>
      <c r="G31" s="57"/>
      <c r="H31" s="57"/>
      <c r="I31" s="57"/>
      <c r="J31" s="63"/>
      <c r="K31" s="63"/>
      <c r="L31" s="62"/>
      <c r="M31" s="62"/>
      <c r="N31" s="62"/>
    </row>
    <row r="32" spans="1:19" ht="20.100000000000001" customHeight="1" x14ac:dyDescent="0.25">
      <c r="A32" s="59"/>
      <c r="B32" s="30"/>
      <c r="C32" s="31"/>
      <c r="D32" s="32"/>
      <c r="E32" s="31"/>
      <c r="F32" s="56">
        <f t="shared" si="0"/>
        <v>0</v>
      </c>
      <c r="G32" s="57"/>
      <c r="H32" s="57"/>
      <c r="I32" s="57"/>
      <c r="J32" s="63"/>
      <c r="K32" s="63"/>
      <c r="L32" s="62"/>
      <c r="M32" s="62"/>
      <c r="N32" s="62"/>
    </row>
    <row r="33" spans="1:14" ht="20.100000000000001" customHeight="1" x14ac:dyDescent="0.25">
      <c r="A33" s="59"/>
      <c r="B33" s="30"/>
      <c r="C33" s="31"/>
      <c r="D33" s="32"/>
      <c r="E33" s="31"/>
      <c r="F33" s="56">
        <f t="shared" si="0"/>
        <v>0</v>
      </c>
      <c r="G33" s="57"/>
      <c r="H33" s="57"/>
      <c r="I33" s="57"/>
      <c r="J33" s="63"/>
      <c r="K33" s="63"/>
      <c r="L33" s="62"/>
      <c r="M33" s="62"/>
      <c r="N33" s="62"/>
    </row>
    <row r="34" spans="1:14" ht="20.100000000000001" customHeight="1" x14ac:dyDescent="0.25">
      <c r="A34" s="59"/>
      <c r="B34" s="30"/>
      <c r="C34" s="31"/>
      <c r="D34" s="32"/>
      <c r="E34" s="31"/>
      <c r="F34" s="56">
        <f t="shared" si="0"/>
        <v>0</v>
      </c>
      <c r="G34" s="57"/>
      <c r="H34" s="57"/>
      <c r="I34" s="57"/>
      <c r="J34" s="63"/>
      <c r="K34" s="63"/>
      <c r="L34" s="62"/>
      <c r="M34" s="62"/>
      <c r="N34" s="62"/>
    </row>
    <row r="35" spans="1:14" ht="20.100000000000001" customHeight="1" x14ac:dyDescent="0.25">
      <c r="A35" s="59"/>
      <c r="B35" s="30"/>
      <c r="C35" s="31"/>
      <c r="D35" s="32"/>
      <c r="E35" s="31"/>
      <c r="F35" s="56">
        <f t="shared" si="0"/>
        <v>0</v>
      </c>
      <c r="G35" s="57"/>
      <c r="H35" s="57"/>
      <c r="I35" s="57"/>
      <c r="J35" s="63"/>
      <c r="K35" s="63"/>
      <c r="L35" s="62"/>
      <c r="M35" s="62"/>
      <c r="N35" s="62"/>
    </row>
    <row r="36" spans="1:14" ht="20.100000000000001" customHeight="1" x14ac:dyDescent="0.25">
      <c r="A36" s="59"/>
      <c r="B36" s="30"/>
      <c r="C36" s="31"/>
      <c r="D36" s="32"/>
      <c r="E36" s="31"/>
      <c r="F36" s="56">
        <f t="shared" si="0"/>
        <v>0</v>
      </c>
      <c r="G36" s="57"/>
      <c r="H36" s="57"/>
      <c r="I36" s="57"/>
      <c r="J36" s="63"/>
      <c r="K36" s="63"/>
      <c r="L36" s="62"/>
      <c r="M36" s="62"/>
      <c r="N36" s="62"/>
    </row>
    <row r="37" spans="1:14" ht="20.100000000000001" customHeight="1" thickBot="1" x14ac:dyDescent="0.25">
      <c r="A37" s="136" t="s">
        <v>11</v>
      </c>
      <c r="B37" s="137"/>
      <c r="C37" s="39">
        <f>SUM(C12:C36)</f>
        <v>963.09000000000015</v>
      </c>
      <c r="D37" s="39">
        <f>SUM(D12:D36)</f>
        <v>148.4</v>
      </c>
      <c r="E37" s="39"/>
      <c r="F37" s="39">
        <f>SUM(F12:F36)</f>
        <v>814.69</v>
      </c>
      <c r="G37" s="58"/>
      <c r="H37" s="58"/>
      <c r="I37" s="58"/>
      <c r="J37" s="40"/>
      <c r="K37" s="40"/>
      <c r="L37" s="46"/>
      <c r="M37" s="54"/>
      <c r="N37" s="47"/>
    </row>
    <row r="39" spans="1:14" x14ac:dyDescent="0.2">
      <c r="B39" s="134" t="s">
        <v>27</v>
      </c>
      <c r="C39" s="135"/>
    </row>
    <row r="40" spans="1:14" x14ac:dyDescent="0.2">
      <c r="B40" s="41" t="s">
        <v>16</v>
      </c>
      <c r="C40" s="42" t="s">
        <v>26</v>
      </c>
    </row>
    <row r="41" spans="1:14" x14ac:dyDescent="0.2">
      <c r="B41" s="41" t="s">
        <v>13</v>
      </c>
      <c r="C41" s="42" t="s">
        <v>25</v>
      </c>
    </row>
    <row r="42" spans="1:14" x14ac:dyDescent="0.2">
      <c r="B42" s="41" t="s">
        <v>15</v>
      </c>
      <c r="C42" s="42" t="s">
        <v>24</v>
      </c>
    </row>
    <row r="43" spans="1:14" x14ac:dyDescent="0.2">
      <c r="B43" s="43" t="s">
        <v>14</v>
      </c>
      <c r="C43" s="44" t="s">
        <v>23</v>
      </c>
    </row>
    <row r="1048556" spans="8:8" x14ac:dyDescent="0.2">
      <c r="H1048556" s="57"/>
    </row>
  </sheetData>
  <mergeCells count="6">
    <mergeCell ref="B3:E3"/>
    <mergeCell ref="B1:E1"/>
    <mergeCell ref="B39:C39"/>
    <mergeCell ref="A37:B37"/>
    <mergeCell ref="G8:J8"/>
    <mergeCell ref="G9:J9"/>
  </mergeCells>
  <conditionalFormatting sqref="J12:K36">
    <cfRule type="expression" priority="25" stopIfTrue="1">
      <formula>AND(SUM($P12:$T12)&gt;0,NOT(ISBLANK(J12)))</formula>
    </cfRule>
    <cfRule type="expression" dxfId="558" priority="26" stopIfTrue="1">
      <formula>SUM($P12:$T12)&gt;0</formula>
    </cfRule>
  </conditionalFormatting>
  <conditionalFormatting sqref="C5 B1:E1 B3:E3 E5 C29:C36 C12:C15">
    <cfRule type="expression" dxfId="557" priority="27" stopIfTrue="1">
      <formula>ISBLANK(B1)</formula>
    </cfRule>
  </conditionalFormatting>
  <conditionalFormatting sqref="M28:M31 L12:N27 N28:N36 L28:L36">
    <cfRule type="expression" dxfId="556" priority="28" stopIfTrue="1">
      <formula>AND(NOT(ISBLANK($C12)),ISBLANK(L12))</formula>
    </cfRule>
  </conditionalFormatting>
  <conditionalFormatting sqref="B12:B15 B17:B36">
    <cfRule type="expression" dxfId="555" priority="29" stopIfTrue="1">
      <formula>AND(NOT(ISBLANK(C12)),ISBLANK(B12))</formula>
    </cfRule>
  </conditionalFormatting>
  <conditionalFormatting sqref="A12:A15 A17:A36">
    <cfRule type="expression" dxfId="554" priority="30" stopIfTrue="1">
      <formula>AND(NOT(ISBLANK(C12)),ISBLANK(A12))</formula>
    </cfRule>
  </conditionalFormatting>
  <conditionalFormatting sqref="E13:E15 E17:E36">
    <cfRule type="expression" dxfId="553" priority="31" stopIfTrue="1">
      <formula>AND(NOT(ISBLANK(C13)),ISBLANK(E13),B13="S")</formula>
    </cfRule>
  </conditionalFormatting>
  <conditionalFormatting sqref="C17:C28">
    <cfRule type="expression" dxfId="552" priority="15" stopIfTrue="1">
      <formula>ISBLANK(C17)</formula>
    </cfRule>
  </conditionalFormatting>
  <conditionalFormatting sqref="E12">
    <cfRule type="expression" dxfId="551" priority="16" stopIfTrue="1">
      <formula>AND(NOT(ISBLANK(C12)),ISBLANK(E12),B12="S")</formula>
    </cfRule>
  </conditionalFormatting>
  <conditionalFormatting sqref="B16">
    <cfRule type="expression" dxfId="550" priority="3" stopIfTrue="1">
      <formula>AND(NOT(ISBLANK(C16)),ISBLANK(B16))</formula>
    </cfRule>
  </conditionalFormatting>
  <conditionalFormatting sqref="A16">
    <cfRule type="expression" dxfId="549" priority="4" stopIfTrue="1">
      <formula>AND(NOT(ISBLANK(C16)),ISBLANK(A16))</formula>
    </cfRule>
  </conditionalFormatting>
  <conditionalFormatting sqref="E16">
    <cfRule type="expression" dxfId="548" priority="5" stopIfTrue="1">
      <formula>AND(NOT(ISBLANK(C16)),ISBLANK(E16),B16="S")</formula>
    </cfRule>
  </conditionalFormatting>
  <conditionalFormatting sqref="C16">
    <cfRule type="expression" dxfId="547" priority="2" stopIfTrue="1">
      <formula>ISBLANK(C16)</formula>
    </cfRule>
  </conditionalFormatting>
  <conditionalFormatting sqref="M32:M36">
    <cfRule type="expression" dxfId="546" priority="164" stopIfTrue="1">
      <formula>AND(NOT(ISBLANK($C31)),ISBLANK(M32))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6">
      <formula1>$B$40:$B$43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workbookViewId="0">
      <selection activeCell="D14" sqref="D1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31" t="s">
        <v>104</v>
      </c>
      <c r="C1" s="132"/>
      <c r="D1" s="132"/>
      <c r="E1" s="133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31" t="s">
        <v>112</v>
      </c>
      <c r="C3" s="132"/>
      <c r="D3" s="132"/>
      <c r="E3" s="133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48">
        <v>43840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67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21" t="s">
        <v>71</v>
      </c>
      <c r="K9" s="21" t="s">
        <v>73</v>
      </c>
      <c r="L9" s="53"/>
      <c r="M9" s="55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69" t="s">
        <v>64</v>
      </c>
      <c r="J10" s="52" t="s">
        <v>72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59">
        <v>43838</v>
      </c>
      <c r="B12" s="30" t="s">
        <v>15</v>
      </c>
      <c r="C12" s="31">
        <v>81.92</v>
      </c>
      <c r="D12" s="32">
        <v>13.65</v>
      </c>
      <c r="E12" s="70"/>
      <c r="F12" s="71">
        <v>68.27</v>
      </c>
      <c r="G12" s="72">
        <v>110</v>
      </c>
      <c r="H12" s="57">
        <v>4400</v>
      </c>
      <c r="I12" s="73" t="s">
        <v>105</v>
      </c>
      <c r="J12" s="74" t="s">
        <v>76</v>
      </c>
      <c r="K12" s="45" t="s">
        <v>106</v>
      </c>
      <c r="L12" s="45" t="s">
        <v>107</v>
      </c>
      <c r="M12" s="45" t="s">
        <v>98</v>
      </c>
      <c r="O12" s="5" t="b">
        <f>OR(G12&lt;100,LEN(G12)=2)</f>
        <v>0</v>
      </c>
      <c r="P12" s="5" t="b">
        <f>OR(H12&lt;1000,LEN(H12)=3)</f>
        <v>0</v>
      </c>
      <c r="Q12" s="5" t="b">
        <f>IF(I12&lt;1000,TRUE)</f>
        <v>0</v>
      </c>
      <c r="R12" s="5" t="e">
        <f>OR(#REF!&lt;100000,LEN(#REF!)=5)</f>
        <v>#REF!</v>
      </c>
    </row>
    <row r="13" spans="1:25" ht="15.75" x14ac:dyDescent="0.25">
      <c r="A13" s="59">
        <v>43838</v>
      </c>
      <c r="B13" s="30" t="s">
        <v>13</v>
      </c>
      <c r="C13" s="31">
        <v>9.99</v>
      </c>
      <c r="D13" s="32">
        <v>0</v>
      </c>
      <c r="E13" s="70"/>
      <c r="F13" s="71">
        <v>9.99</v>
      </c>
      <c r="G13" s="72">
        <v>110</v>
      </c>
      <c r="H13" s="57">
        <v>4400</v>
      </c>
      <c r="I13" s="73" t="s">
        <v>108</v>
      </c>
      <c r="J13" s="74" t="s">
        <v>76</v>
      </c>
      <c r="K13" s="45" t="s">
        <v>109</v>
      </c>
      <c r="L13" s="45" t="s">
        <v>110</v>
      </c>
      <c r="M13" s="45" t="s">
        <v>111</v>
      </c>
      <c r="O13" s="5" t="b">
        <f>OR(G13&lt;100,LEN(G13)=2)</f>
        <v>0</v>
      </c>
      <c r="P13" s="5" t="b">
        <f>OR(H13&lt;1000,LEN(H13)=3)</f>
        <v>0</v>
      </c>
    </row>
    <row r="14" spans="1:25" ht="15.75" x14ac:dyDescent="0.25">
      <c r="A14" s="59"/>
      <c r="B14" s="30"/>
      <c r="C14" s="31"/>
      <c r="D14" s="32"/>
      <c r="E14" s="31"/>
      <c r="F14" s="71"/>
      <c r="G14" s="72"/>
      <c r="H14" s="57"/>
      <c r="I14" s="73"/>
      <c r="J14" s="74"/>
      <c r="K14" s="45"/>
      <c r="L14" s="45"/>
      <c r="M14" s="45"/>
      <c r="O14" s="5" t="b">
        <f t="shared" ref="O14:O32" si="0">OR(G14&lt;100,LEN(G14)=2)</f>
        <v>1</v>
      </c>
      <c r="P14" s="5" t="b">
        <f t="shared" ref="P14:P32" si="1">OR(H14&lt;1000,LEN(H14)=3)</f>
        <v>1</v>
      </c>
      <c r="Q14" s="5" t="b">
        <f t="shared" ref="Q14:Q32" si="2">IF(I14&lt;1000,TRUE)</f>
        <v>1</v>
      </c>
      <c r="R14" s="5" t="e">
        <f>OR(#REF!&lt;100000,LEN(#REF!)=5)</f>
        <v>#REF!</v>
      </c>
    </row>
    <row r="15" spans="1:25" ht="15.75" x14ac:dyDescent="0.25">
      <c r="A15" s="59"/>
      <c r="B15" s="30"/>
      <c r="C15" s="31"/>
      <c r="D15" s="32"/>
      <c r="E15" s="31"/>
      <c r="F15" s="71"/>
      <c r="G15" s="72"/>
      <c r="H15" s="57"/>
      <c r="I15" s="73"/>
      <c r="J15" s="74"/>
      <c r="K15" s="45"/>
      <c r="L15" s="45"/>
      <c r="M15" s="45"/>
      <c r="O15" s="5" t="b">
        <f t="shared" si="0"/>
        <v>1</v>
      </c>
      <c r="P15" s="5" t="b">
        <f t="shared" si="1"/>
        <v>1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59"/>
      <c r="B16" s="30"/>
      <c r="C16" s="31"/>
      <c r="D16" s="32"/>
      <c r="E16" s="31"/>
      <c r="F16" s="71"/>
      <c r="G16" s="72"/>
      <c r="H16" s="57"/>
      <c r="I16" s="73"/>
      <c r="J16" s="74"/>
      <c r="K16" s="45"/>
      <c r="L16" s="45"/>
      <c r="M16" s="45"/>
      <c r="O16" s="5" t="b">
        <f t="shared" si="0"/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59"/>
      <c r="B17" s="30"/>
      <c r="C17" s="31"/>
      <c r="D17" s="32"/>
      <c r="E17" s="31"/>
      <c r="F17" s="71"/>
      <c r="G17" s="72"/>
      <c r="H17" s="57"/>
      <c r="I17" s="73"/>
      <c r="J17" s="74"/>
      <c r="K17" s="45"/>
      <c r="L17" s="45"/>
      <c r="M17" s="45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59"/>
      <c r="B18" s="30"/>
      <c r="C18" s="31"/>
      <c r="D18" s="32"/>
      <c r="E18" s="31"/>
      <c r="F18" s="71"/>
      <c r="G18" s="72"/>
      <c r="H18" s="57"/>
      <c r="I18" s="73"/>
      <c r="J18" s="74"/>
      <c r="K18" s="45"/>
      <c r="L18" s="45"/>
      <c r="M18" s="45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59"/>
      <c r="B19" s="30"/>
      <c r="C19" s="31"/>
      <c r="D19" s="32"/>
      <c r="E19" s="31"/>
      <c r="F19" s="71"/>
      <c r="G19" s="72"/>
      <c r="H19" s="57"/>
      <c r="I19" s="73"/>
      <c r="J19" s="74"/>
      <c r="K19" s="45"/>
      <c r="L19" s="45"/>
      <c r="M19" s="45"/>
      <c r="O19" s="5" t="b">
        <f t="shared" si="0"/>
        <v>1</v>
      </c>
      <c r="P19" s="5" t="b">
        <f t="shared" si="1"/>
        <v>1</v>
      </c>
    </row>
    <row r="20" spans="1:18" ht="15.75" x14ac:dyDescent="0.25">
      <c r="A20" s="59"/>
      <c r="B20" s="30"/>
      <c r="C20" s="31"/>
      <c r="D20" s="32"/>
      <c r="E20" s="31"/>
      <c r="F20" s="71"/>
      <c r="G20" s="72"/>
      <c r="H20" s="57"/>
      <c r="I20" s="73"/>
      <c r="J20" s="74"/>
      <c r="K20" s="45"/>
      <c r="L20" s="45"/>
      <c r="M20" s="45"/>
    </row>
    <row r="21" spans="1:18" ht="15.75" x14ac:dyDescent="0.25">
      <c r="A21" s="59"/>
      <c r="B21" s="30"/>
      <c r="C21" s="31"/>
      <c r="D21" s="32"/>
      <c r="E21" s="31"/>
      <c r="F21" s="71"/>
      <c r="G21" s="72"/>
      <c r="H21" s="57"/>
      <c r="I21" s="73"/>
      <c r="J21" s="74"/>
      <c r="K21" s="45"/>
      <c r="L21" s="45"/>
      <c r="M21" s="45"/>
    </row>
    <row r="22" spans="1:18" ht="15.75" x14ac:dyDescent="0.25">
      <c r="A22" s="59"/>
      <c r="B22" s="30"/>
      <c r="C22" s="31"/>
      <c r="D22" s="32"/>
      <c r="E22" s="31"/>
      <c r="F22" s="71"/>
      <c r="G22" s="72"/>
      <c r="H22" s="57"/>
      <c r="I22" s="73"/>
      <c r="J22" s="74"/>
      <c r="K22" s="45"/>
      <c r="L22" s="45"/>
      <c r="M22" s="45"/>
    </row>
    <row r="23" spans="1:18" ht="15.75" x14ac:dyDescent="0.25">
      <c r="A23" s="59"/>
      <c r="B23" s="30"/>
      <c r="C23" s="31"/>
      <c r="D23" s="32"/>
      <c r="E23" s="31"/>
      <c r="F23" s="71"/>
      <c r="G23" s="72"/>
      <c r="H23" s="57"/>
      <c r="I23" s="73"/>
      <c r="J23" s="74"/>
      <c r="K23" s="45"/>
      <c r="L23" s="45"/>
      <c r="M23" s="45"/>
    </row>
    <row r="24" spans="1:18" ht="15.75" x14ac:dyDescent="0.25">
      <c r="A24" s="59"/>
      <c r="B24" s="30"/>
      <c r="C24" s="31"/>
      <c r="D24" s="32"/>
      <c r="E24" s="31"/>
      <c r="F24" s="71"/>
      <c r="G24" s="72"/>
      <c r="H24" s="57"/>
      <c r="I24" s="73"/>
      <c r="J24" s="74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59"/>
      <c r="B25" s="30"/>
      <c r="C25" s="31"/>
      <c r="D25" s="75"/>
      <c r="E25" s="31"/>
      <c r="F25" s="71"/>
      <c r="G25" s="72"/>
      <c r="H25" s="57"/>
      <c r="I25" s="73"/>
      <c r="J25" s="74"/>
      <c r="K25" s="45"/>
      <c r="L25" s="45"/>
      <c r="M25" s="45"/>
    </row>
    <row r="26" spans="1:18" ht="15.75" x14ac:dyDescent="0.25">
      <c r="A26" s="59"/>
      <c r="B26" s="30"/>
      <c r="C26" s="31"/>
      <c r="D26" s="75"/>
      <c r="E26" s="31"/>
      <c r="F26" s="71"/>
      <c r="G26" s="72"/>
      <c r="H26" s="57"/>
      <c r="I26" s="73"/>
      <c r="J26" s="74"/>
      <c r="K26" s="45"/>
      <c r="L26" s="45"/>
      <c r="M26" s="45"/>
    </row>
    <row r="27" spans="1:18" ht="15.75" x14ac:dyDescent="0.25">
      <c r="A27" s="59"/>
      <c r="B27" s="30"/>
      <c r="C27" s="31"/>
      <c r="D27" s="75"/>
      <c r="E27" s="31"/>
      <c r="F27" s="71"/>
      <c r="G27" s="72"/>
      <c r="H27" s="57"/>
      <c r="I27" s="73"/>
      <c r="J27" s="74"/>
      <c r="K27" s="45"/>
      <c r="L27" s="45"/>
      <c r="M27" s="45"/>
    </row>
    <row r="28" spans="1:18" ht="15.75" x14ac:dyDescent="0.25">
      <c r="A28" s="59"/>
      <c r="B28" s="30"/>
      <c r="C28" s="31"/>
      <c r="D28" s="75"/>
      <c r="E28" s="31"/>
      <c r="F28" s="71"/>
      <c r="G28" s="72"/>
      <c r="H28" s="57"/>
      <c r="I28" s="73"/>
      <c r="J28" s="74"/>
      <c r="K28" s="45"/>
      <c r="L28" s="45"/>
      <c r="M28" s="45"/>
    </row>
    <row r="29" spans="1:18" ht="15.75" x14ac:dyDescent="0.25">
      <c r="A29" s="59"/>
      <c r="B29" s="30"/>
      <c r="C29" s="31"/>
      <c r="D29" s="75"/>
      <c r="E29" s="31"/>
      <c r="F29" s="71"/>
      <c r="G29" s="72"/>
      <c r="H29" s="57"/>
      <c r="I29" s="73"/>
      <c r="J29" s="74"/>
      <c r="K29" s="45"/>
      <c r="L29" s="45"/>
      <c r="M29" s="45"/>
    </row>
    <row r="30" spans="1:18" ht="15.75" x14ac:dyDescent="0.25">
      <c r="A30" s="59"/>
      <c r="B30" s="30"/>
      <c r="C30" s="31"/>
      <c r="D30" s="75"/>
      <c r="E30" s="31"/>
      <c r="F30" s="71"/>
      <c r="G30" s="72"/>
      <c r="H30" s="57"/>
      <c r="I30" s="73"/>
      <c r="J30" s="74"/>
      <c r="K30" s="45"/>
      <c r="L30" s="45"/>
      <c r="M30" s="45"/>
    </row>
    <row r="31" spans="1:18" ht="15.75" x14ac:dyDescent="0.25">
      <c r="A31" s="59"/>
      <c r="B31" s="30"/>
      <c r="C31" s="31"/>
      <c r="D31" s="75"/>
      <c r="E31" s="31"/>
      <c r="F31" s="71"/>
      <c r="G31" s="72"/>
      <c r="H31" s="57"/>
      <c r="I31" s="73"/>
      <c r="J31" s="74"/>
      <c r="K31" s="45"/>
      <c r="L31" s="45"/>
      <c r="M31" s="45"/>
    </row>
    <row r="32" spans="1:18" ht="16.5" thickBot="1" x14ac:dyDescent="0.3">
      <c r="A32" s="76"/>
      <c r="B32" s="30"/>
      <c r="C32" s="31"/>
      <c r="D32" s="38"/>
      <c r="E32" s="31"/>
      <c r="F32" s="71"/>
      <c r="G32" s="72"/>
      <c r="H32" s="57"/>
      <c r="I32" s="73"/>
      <c r="J32" s="74"/>
      <c r="K32" s="45"/>
      <c r="L32" s="45"/>
      <c r="M32" s="45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3" ht="13.5" thickBot="1" x14ac:dyDescent="0.25">
      <c r="A33" s="136" t="s">
        <v>11</v>
      </c>
      <c r="B33" s="137"/>
      <c r="C33" s="39">
        <f>SUM(C12:C32)</f>
        <v>91.91</v>
      </c>
      <c r="D33" s="39">
        <f>SUM(D12:D32)</f>
        <v>13.65</v>
      </c>
      <c r="E33" s="39"/>
      <c r="F33" s="77">
        <f>SUM(F12:F32)</f>
        <v>78.259999999999991</v>
      </c>
      <c r="G33" s="78"/>
      <c r="H33" s="58"/>
      <c r="I33" s="79"/>
      <c r="J33" s="80"/>
      <c r="K33" s="46"/>
      <c r="L33" s="54"/>
      <c r="M33" s="47"/>
    </row>
    <row r="35" spans="1:13" x14ac:dyDescent="0.2">
      <c r="B35" s="134" t="s">
        <v>27</v>
      </c>
      <c r="C35" s="135"/>
    </row>
    <row r="36" spans="1:13" x14ac:dyDescent="0.2">
      <c r="B36" s="41" t="s">
        <v>16</v>
      </c>
      <c r="C36" s="42" t="s">
        <v>26</v>
      </c>
    </row>
    <row r="37" spans="1:13" x14ac:dyDescent="0.2">
      <c r="B37" s="41" t="s">
        <v>13</v>
      </c>
      <c r="C37" s="42" t="s">
        <v>25</v>
      </c>
    </row>
    <row r="38" spans="1:13" x14ac:dyDescent="0.2">
      <c r="B38" s="41" t="s">
        <v>15</v>
      </c>
      <c r="C38" s="42" t="s">
        <v>24</v>
      </c>
    </row>
    <row r="39" spans="1:13" x14ac:dyDescent="0.2">
      <c r="B39" s="43" t="s">
        <v>14</v>
      </c>
      <c r="C39" s="44" t="s">
        <v>23</v>
      </c>
    </row>
  </sheetData>
  <mergeCells count="6">
    <mergeCell ref="B35:C35"/>
    <mergeCell ref="B1:E1"/>
    <mergeCell ref="B3:E3"/>
    <mergeCell ref="G8:I8"/>
    <mergeCell ref="G9:I9"/>
    <mergeCell ref="A33:B33"/>
  </mergeCells>
  <phoneticPr fontId="5" type="noConversion"/>
  <conditionalFormatting sqref="E5 C5 B1:E1 B3:E3 C12:C32">
    <cfRule type="expression" dxfId="545" priority="3" stopIfTrue="1">
      <formula>ISBLANK(B1)</formula>
    </cfRule>
  </conditionalFormatting>
  <conditionalFormatting sqref="K12:M32">
    <cfRule type="expression" dxfId="544" priority="4" stopIfTrue="1">
      <formula>AND(NOT(ISBLANK($C12)),ISBLANK(K12))</formula>
    </cfRule>
  </conditionalFormatting>
  <conditionalFormatting sqref="B12:B32">
    <cfRule type="expression" dxfId="543" priority="5" stopIfTrue="1">
      <formula>AND(NOT(ISBLANK(C12)),ISBLANK(B12))</formula>
    </cfRule>
  </conditionalFormatting>
  <conditionalFormatting sqref="A12:A32">
    <cfRule type="expression" dxfId="542" priority="6" stopIfTrue="1">
      <formula>AND(NOT(ISBLANK(C12)),ISBLANK(A12))</formula>
    </cfRule>
  </conditionalFormatting>
  <conditionalFormatting sqref="E14:E32">
    <cfRule type="expression" dxfId="541" priority="7" stopIfTrue="1">
      <formula>AND(NOT(ISBLANK(C14)),ISBLANK(E14),B14="S")</formula>
    </cfRule>
  </conditionalFormatting>
  <conditionalFormatting sqref="J12:J32">
    <cfRule type="expression" priority="1" stopIfTrue="1">
      <formula>AND(SUM($O12:$S12)&gt;0,NOT(ISBLANK(J12)))</formula>
    </cfRule>
    <cfRule type="expression" dxfId="540" priority="2" stopIfTrue="1">
      <formula>SUM($O12:$S12)&gt;0</formula>
    </cfRule>
  </conditionalFormatting>
  <conditionalFormatting sqref="E12:E13">
    <cfRule type="expression" dxfId="539" priority="8" stopIfTrue="1">
      <formula>AND(NOT(ISBLANK(#REF!)),ISBLANK(E12),#REF!="S")</formula>
    </cfRule>
  </conditionalFormatting>
  <dataValidations count="4">
    <dataValidation type="list" allowBlank="1" showInputMessage="1" showErrorMessage="1" sqref="B12:B32">
      <formula1>$B$36:$B$39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5" right="0.75" top="1" bottom="1" header="0.5" footer="0.5"/>
  <pageSetup paperSize="9" scale="8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J17" sqref="J17:J3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31" t="s">
        <v>104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31" t="s">
        <v>156</v>
      </c>
      <c r="C3" s="132"/>
      <c r="D3" s="132"/>
      <c r="E3" s="13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48">
        <v>43840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88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9" t="s">
        <v>65</v>
      </c>
      <c r="H10" s="89" t="s">
        <v>66</v>
      </c>
      <c r="I10" s="89" t="s">
        <v>64</v>
      </c>
      <c r="J10" s="89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9"/>
      <c r="H11" s="89"/>
      <c r="I11" s="89"/>
      <c r="J11" s="89"/>
      <c r="K11" s="89"/>
      <c r="L11" s="27"/>
      <c r="M11" s="43"/>
      <c r="N11" s="43"/>
    </row>
    <row r="12" spans="1:26" ht="15.75" x14ac:dyDescent="0.25">
      <c r="A12" s="59">
        <v>43815</v>
      </c>
      <c r="B12" s="30" t="s">
        <v>14</v>
      </c>
      <c r="C12" s="31">
        <v>2.48</v>
      </c>
      <c r="D12" s="32" t="str">
        <f>IF(B12="S",IF(ISBLANK(E12),ROUND(C12*0.2/1.2,2),E12),"")</f>
        <v/>
      </c>
      <c r="E12" s="31"/>
      <c r="F12" s="56">
        <v>2.48</v>
      </c>
      <c r="G12" s="57">
        <v>212</v>
      </c>
      <c r="H12" s="57">
        <v>4020</v>
      </c>
      <c r="I12" s="57">
        <v>21019</v>
      </c>
      <c r="J12" s="37" t="s">
        <v>15</v>
      </c>
      <c r="K12" s="37" t="s">
        <v>130</v>
      </c>
      <c r="L12" s="45" t="s">
        <v>131</v>
      </c>
      <c r="M12" s="45" t="s">
        <v>132</v>
      </c>
      <c r="N12" s="45" t="s">
        <v>157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59"/>
      <c r="B13" s="49"/>
      <c r="C13" s="31"/>
      <c r="D13" s="32"/>
      <c r="E13" s="31"/>
      <c r="F13" s="56"/>
      <c r="G13" s="57"/>
      <c r="H13" s="57"/>
      <c r="I13" s="57"/>
      <c r="J13" s="37"/>
      <c r="K13" s="37"/>
      <c r="L13" s="45"/>
      <c r="M13" s="45"/>
      <c r="N13" s="45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/>
      <c r="B14" s="49"/>
      <c r="C14" s="31"/>
      <c r="D14" s="32"/>
      <c r="E14" s="31"/>
      <c r="F14" s="56"/>
      <c r="G14" s="57"/>
      <c r="H14" s="57"/>
      <c r="I14" s="57"/>
      <c r="J14" s="37"/>
      <c r="K14" s="37"/>
      <c r="L14" s="45"/>
      <c r="M14" s="45"/>
      <c r="N14" s="45" t="s">
        <v>63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57"/>
      <c r="J15" s="37"/>
      <c r="K15" s="37"/>
      <c r="L15" s="45"/>
      <c r="M15" s="45"/>
      <c r="N15" s="45" t="s">
        <v>63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57"/>
      <c r="J16" s="37"/>
      <c r="K16" s="37"/>
      <c r="L16" s="45"/>
      <c r="M16" s="45"/>
      <c r="N16" s="45" t="s">
        <v>63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ref="D17:D31" si="3">IF(B17="S",IF(ISBLANK(E17),ROUND(C17*0.2/1.2,2),E17),"")</f>
        <v/>
      </c>
      <c r="E17" s="31"/>
      <c r="F17" s="56" t="s">
        <v>63</v>
      </c>
      <c r="G17" s="57" t="s">
        <v>63</v>
      </c>
      <c r="H17" s="57" t="s">
        <v>63</v>
      </c>
      <c r="I17" s="57" t="s">
        <v>63</v>
      </c>
      <c r="J17" s="37"/>
      <c r="K17" s="37"/>
      <c r="L17" s="45" t="s">
        <v>63</v>
      </c>
      <c r="M17" s="45"/>
      <c r="N17" s="45" t="s">
        <v>63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6" t="s">
        <v>63</v>
      </c>
      <c r="G18" s="57" t="s">
        <v>63</v>
      </c>
      <c r="H18" s="57" t="s">
        <v>63</v>
      </c>
      <c r="I18" s="57" t="s">
        <v>63</v>
      </c>
      <c r="J18" s="37"/>
      <c r="K18" s="90"/>
      <c r="L18" s="45" t="s">
        <v>63</v>
      </c>
      <c r="M18" s="91"/>
      <c r="N18" s="45" t="s">
        <v>63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6"/>
      <c r="G19" s="57"/>
      <c r="H19" s="57"/>
      <c r="I19" s="57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 t="s">
        <v>63</v>
      </c>
      <c r="G20" s="57"/>
      <c r="H20" s="57" t="s">
        <v>63</v>
      </c>
      <c r="I20" s="57" t="s">
        <v>63</v>
      </c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6" t="s">
        <v>63</v>
      </c>
      <c r="G21" s="57" t="s">
        <v>63</v>
      </c>
      <c r="H21" s="57" t="s">
        <v>63</v>
      </c>
      <c r="I21" s="57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6" t="s">
        <v>63</v>
      </c>
      <c r="G22" s="57" t="s">
        <v>63</v>
      </c>
      <c r="H22" s="57" t="s">
        <v>63</v>
      </c>
      <c r="I22" s="57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6" t="s">
        <v>63</v>
      </c>
      <c r="G23" s="57" t="s">
        <v>63</v>
      </c>
      <c r="H23" s="57" t="s">
        <v>63</v>
      </c>
      <c r="I23" s="57" t="s">
        <v>63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6" t="s">
        <v>63</v>
      </c>
      <c r="G24" s="57" t="s">
        <v>63</v>
      </c>
      <c r="H24" s="57" t="s">
        <v>63</v>
      </c>
      <c r="I24" s="57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6" t="s">
        <v>63</v>
      </c>
      <c r="G25" s="57" t="s">
        <v>63</v>
      </c>
      <c r="H25" s="57" t="s">
        <v>63</v>
      </c>
      <c r="I25" s="57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6" t="s">
        <v>63</v>
      </c>
      <c r="G26" s="57" t="s">
        <v>63</v>
      </c>
      <c r="H26" s="57" t="s">
        <v>63</v>
      </c>
      <c r="I26" s="57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6" t="s">
        <v>63</v>
      </c>
      <c r="G27" s="57" t="s">
        <v>63</v>
      </c>
      <c r="H27" s="57" t="s">
        <v>63</v>
      </c>
      <c r="I27" s="57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6" t="s">
        <v>63</v>
      </c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6" t="s">
        <v>63</v>
      </c>
      <c r="G29" s="57" t="s">
        <v>63</v>
      </c>
      <c r="H29" s="57" t="s">
        <v>63</v>
      </c>
      <c r="I29" s="57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6" t="s">
        <v>63</v>
      </c>
      <c r="G30" s="57" t="s">
        <v>63</v>
      </c>
      <c r="H30" s="57" t="s">
        <v>63</v>
      </c>
      <c r="I30" s="57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6" t="s">
        <v>63</v>
      </c>
      <c r="G31" s="57" t="s">
        <v>63</v>
      </c>
      <c r="H31" s="57" t="s">
        <v>63</v>
      </c>
      <c r="I31" s="57" t="s">
        <v>63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6" t="s">
        <v>11</v>
      </c>
      <c r="B32" s="137"/>
      <c r="C32" s="39">
        <f>SUM(C12:C31)</f>
        <v>2.48</v>
      </c>
      <c r="D32" s="39">
        <f>SUM(D12:D31)</f>
        <v>0</v>
      </c>
      <c r="E32" s="39">
        <v>0</v>
      </c>
      <c r="F32" s="39">
        <f>SUM(F12:F31)</f>
        <v>2.48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134" t="s">
        <v>27</v>
      </c>
      <c r="C34" s="135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5" stopIfTrue="1">
      <formula>AND(SUM($P12:$T12)&gt;0,NOT(ISBLANK(J12)))</formula>
    </cfRule>
    <cfRule type="expression" dxfId="538" priority="6" stopIfTrue="1">
      <formula>SUM($P12:$T12)&gt;0</formula>
    </cfRule>
  </conditionalFormatting>
  <conditionalFormatting sqref="E5 C12:C31 C5 B1:E1 B3:E3">
    <cfRule type="expression" dxfId="537" priority="7" stopIfTrue="1">
      <formula>ISBLANK(B1)</formula>
    </cfRule>
  </conditionalFormatting>
  <conditionalFormatting sqref="N12 L19:N31 L14:N17">
    <cfRule type="expression" dxfId="536" priority="8" stopIfTrue="1">
      <formula>AND(NOT(ISBLANK($C12)),ISBLANK(L12))</formula>
    </cfRule>
  </conditionalFormatting>
  <conditionalFormatting sqref="B12:B31">
    <cfRule type="expression" dxfId="535" priority="9" stopIfTrue="1">
      <formula>AND(NOT(ISBLANK(C12)),ISBLANK(B12))</formula>
    </cfRule>
  </conditionalFormatting>
  <conditionalFormatting sqref="A12:A31">
    <cfRule type="expression" dxfId="534" priority="10" stopIfTrue="1">
      <formula>AND(NOT(ISBLANK(C12)),ISBLANK(A12))</formula>
    </cfRule>
  </conditionalFormatting>
  <conditionalFormatting sqref="E12:E31">
    <cfRule type="expression" dxfId="533" priority="11" stopIfTrue="1">
      <formula>AND(NOT(ISBLANK(C12)),ISBLANK(E12),B12="S")</formula>
    </cfRule>
  </conditionalFormatting>
  <conditionalFormatting sqref="L13:N13">
    <cfRule type="expression" dxfId="532" priority="12" stopIfTrue="1">
      <formula>AND(NOT(ISBLANK($C18)),ISBLANK(L13))</formula>
    </cfRule>
  </conditionalFormatting>
  <conditionalFormatting sqref="N18">
    <cfRule type="expression" dxfId="531" priority="4" stopIfTrue="1">
      <formula>AND(NOT(ISBLANK($C18)),ISBLANK(N18))</formula>
    </cfRule>
  </conditionalFormatting>
  <conditionalFormatting sqref="L18">
    <cfRule type="expression" dxfId="530" priority="3" stopIfTrue="1">
      <formula>AND(NOT(ISBLANK($C18)),ISBLANK(L18))</formula>
    </cfRule>
  </conditionalFormatting>
  <conditionalFormatting sqref="L12">
    <cfRule type="expression" dxfId="529" priority="2" stopIfTrue="1">
      <formula>AND(NOT(ISBLANK($C17)),ISBLANK(L12))</formula>
    </cfRule>
  </conditionalFormatting>
  <conditionalFormatting sqref="M12">
    <cfRule type="expression" dxfId="528" priority="1" stopIfTrue="1">
      <formula>AND(NOT(ISBLANK($C17)),ISBLANK(M12))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E37" sqref="E3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31" t="s">
        <v>104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31" t="s">
        <v>159</v>
      </c>
      <c r="C3" s="132"/>
      <c r="D3" s="132"/>
      <c r="E3" s="13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81">
        <v>43840</v>
      </c>
      <c r="F5" s="8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10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 t="s">
        <v>158</v>
      </c>
      <c r="B12" s="30" t="s">
        <v>15</v>
      </c>
      <c r="C12" s="31">
        <v>34.25</v>
      </c>
      <c r="D12" s="32">
        <v>5.71</v>
      </c>
      <c r="E12" s="31"/>
      <c r="F12" s="56">
        <f>C12-D12</f>
        <v>28.54</v>
      </c>
      <c r="G12" s="57">
        <v>490</v>
      </c>
      <c r="H12" s="57">
        <v>4001</v>
      </c>
      <c r="I12" s="60"/>
      <c r="J12" s="37" t="s">
        <v>13</v>
      </c>
      <c r="K12" s="37" t="s">
        <v>159</v>
      </c>
      <c r="L12" s="45" t="s">
        <v>97</v>
      </c>
      <c r="M12" s="45" t="s">
        <v>160</v>
      </c>
      <c r="N12" s="45" t="s">
        <v>124</v>
      </c>
      <c r="P12" s="5" t="b">
        <f t="shared" ref="P12:P30" si="0">OR(G12&lt;100,LEN(G12)=2)</f>
        <v>0</v>
      </c>
      <c r="Q12" s="5" t="b">
        <f t="shared" ref="Q12:Q30" si="1">OR(H12&lt;1000,LEN(H12)=3)</f>
        <v>0</v>
      </c>
      <c r="R12" s="5" t="b">
        <f t="shared" ref="R12:R30" si="2">IF(I12&lt;1000,TRUE)</f>
        <v>1</v>
      </c>
      <c r="S12" s="5" t="e">
        <f>OR(#REF!&lt;100000,LEN(#REF!)=5)</f>
        <v>#REF!</v>
      </c>
    </row>
    <row r="13" spans="1:26" ht="15.75" x14ac:dyDescent="0.25">
      <c r="A13" s="59" t="s">
        <v>158</v>
      </c>
      <c r="B13" s="30" t="s">
        <v>14</v>
      </c>
      <c r="C13" s="31">
        <v>5</v>
      </c>
      <c r="D13" s="32">
        <v>0</v>
      </c>
      <c r="E13" s="31"/>
      <c r="F13" s="56">
        <f t="shared" ref="F13" si="3">C13-D13</f>
        <v>5</v>
      </c>
      <c r="G13" s="57">
        <v>490</v>
      </c>
      <c r="H13" s="57">
        <v>4001</v>
      </c>
      <c r="I13" s="60"/>
      <c r="J13" s="37" t="s">
        <v>13</v>
      </c>
      <c r="K13" s="37" t="s">
        <v>159</v>
      </c>
      <c r="L13" s="45" t="s">
        <v>97</v>
      </c>
      <c r="M13" s="45" t="s">
        <v>160</v>
      </c>
      <c r="N13" s="45" t="s">
        <v>124</v>
      </c>
      <c r="P13" s="5" t="b">
        <f t="shared" ref="P13" si="4">OR(G13&lt;100,LEN(G13)=2)</f>
        <v>0</v>
      </c>
      <c r="Q13" s="5" t="b">
        <f t="shared" ref="Q13" si="5">OR(H13&lt;1000,LEN(H13)=3)</f>
        <v>0</v>
      </c>
      <c r="R13" s="5" t="b">
        <f t="shared" ref="R13" si="6">IF(I13&lt;1000,TRUE)</f>
        <v>1</v>
      </c>
      <c r="S13" s="5" t="e">
        <f>OR(#REF!&lt;100000,LEN(#REF!)=5)</f>
        <v>#REF!</v>
      </c>
    </row>
    <row r="14" spans="1:26" ht="15.75" x14ac:dyDescent="0.25">
      <c r="A14" s="59" t="s">
        <v>161</v>
      </c>
      <c r="B14" s="30" t="s">
        <v>13</v>
      </c>
      <c r="C14" s="31">
        <v>13.5</v>
      </c>
      <c r="D14" s="32">
        <v>0</v>
      </c>
      <c r="E14" s="102"/>
      <c r="F14" s="56">
        <f t="shared" ref="F14:F31" si="7">C14-D14</f>
        <v>13.5</v>
      </c>
      <c r="G14" s="57">
        <v>490</v>
      </c>
      <c r="H14" s="57">
        <v>4001</v>
      </c>
      <c r="I14" s="60"/>
      <c r="J14" s="37" t="s">
        <v>13</v>
      </c>
      <c r="K14" s="37" t="s">
        <v>159</v>
      </c>
      <c r="L14" s="45" t="s">
        <v>162</v>
      </c>
      <c r="M14" s="45" t="s">
        <v>163</v>
      </c>
      <c r="N14" s="45" t="s">
        <v>124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 t="s">
        <v>164</v>
      </c>
      <c r="B15" s="30" t="s">
        <v>15</v>
      </c>
      <c r="C15" s="31">
        <v>100</v>
      </c>
      <c r="D15" s="32">
        <v>16.66</v>
      </c>
      <c r="E15" s="31"/>
      <c r="F15" s="56">
        <f>C15-D15</f>
        <v>83.34</v>
      </c>
      <c r="G15" s="57">
        <v>490</v>
      </c>
      <c r="H15" s="57">
        <v>4011</v>
      </c>
      <c r="I15" s="60"/>
      <c r="J15" s="37" t="s">
        <v>13</v>
      </c>
      <c r="K15" s="37" t="s">
        <v>159</v>
      </c>
      <c r="L15" s="45" t="s">
        <v>165</v>
      </c>
      <c r="M15" s="45" t="s">
        <v>166</v>
      </c>
      <c r="N15" s="45" t="s">
        <v>124</v>
      </c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60"/>
      <c r="J16" s="37"/>
      <c r="K16" s="37"/>
      <c r="L16" s="45"/>
      <c r="M16" s="45"/>
      <c r="N16" s="45"/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/>
      <c r="K17" s="37"/>
      <c r="L17" s="45"/>
      <c r="M17" s="45"/>
      <c r="N17" s="45"/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60"/>
      <c r="J18" s="37"/>
      <c r="K18" s="37"/>
      <c r="L18" s="45"/>
      <c r="M18" s="45"/>
      <c r="N18" s="45"/>
    </row>
    <row r="19" spans="1:19" ht="15.75" x14ac:dyDescent="0.25">
      <c r="A19" s="59"/>
      <c r="B19" s="30"/>
      <c r="C19" s="31"/>
      <c r="D19" s="32"/>
      <c r="E19" s="31"/>
      <c r="F19" s="56"/>
      <c r="G19" s="57"/>
      <c r="H19" s="57"/>
      <c r="I19" s="60"/>
      <c r="J19" s="37"/>
      <c r="K19" s="37"/>
      <c r="L19" s="45"/>
      <c r="M19" s="45"/>
      <c r="N19" s="45"/>
    </row>
    <row r="20" spans="1:19" ht="15.75" x14ac:dyDescent="0.25">
      <c r="A20" s="59"/>
      <c r="B20" s="30"/>
      <c r="C20" s="31"/>
      <c r="D20" s="32"/>
      <c r="E20" s="31"/>
      <c r="F20" s="56"/>
      <c r="G20" s="57"/>
      <c r="H20" s="57"/>
      <c r="I20" s="60"/>
      <c r="J20" s="37"/>
      <c r="K20" s="37"/>
      <c r="L20" s="45"/>
      <c r="M20" s="45"/>
      <c r="N20" s="45"/>
    </row>
    <row r="21" spans="1:19" ht="15.75" x14ac:dyDescent="0.25">
      <c r="A21" s="59"/>
      <c r="B21" s="30"/>
      <c r="C21" s="31"/>
      <c r="D21" s="32"/>
      <c r="E21" s="31"/>
      <c r="F21" s="56"/>
      <c r="G21" s="57"/>
      <c r="H21" s="57"/>
      <c r="I21" s="60"/>
      <c r="J21" s="37"/>
      <c r="K21" s="37"/>
      <c r="L21" s="45"/>
      <c r="M21" s="45"/>
      <c r="N21" s="45"/>
    </row>
    <row r="22" spans="1:19" ht="15.75" x14ac:dyDescent="0.25">
      <c r="A22" s="59"/>
      <c r="B22" s="30"/>
      <c r="C22" s="31"/>
      <c r="D22" s="32"/>
      <c r="E22" s="31"/>
      <c r="F22" s="56"/>
      <c r="G22" s="57"/>
      <c r="H22" s="57"/>
      <c r="I22" s="60"/>
      <c r="J22" s="37"/>
      <c r="K22" s="37"/>
      <c r="L22" s="45"/>
      <c r="M22" s="45"/>
      <c r="N22" s="45"/>
    </row>
    <row r="23" spans="1:19" ht="15.75" x14ac:dyDescent="0.25">
      <c r="A23" s="59"/>
      <c r="B23" s="30"/>
      <c r="C23" s="31"/>
      <c r="D23" s="32"/>
      <c r="E23" s="31"/>
      <c r="F23" s="56"/>
      <c r="G23" s="57"/>
      <c r="H23" s="57"/>
      <c r="I23" s="60"/>
      <c r="J23" s="37"/>
      <c r="K23" s="37"/>
      <c r="L23" s="45"/>
      <c r="M23" s="45"/>
      <c r="N23" s="45"/>
    </row>
    <row r="24" spans="1:19" ht="15.75" x14ac:dyDescent="0.25">
      <c r="A24" s="59"/>
      <c r="B24" s="30"/>
      <c r="C24" s="31"/>
      <c r="D24" s="32"/>
      <c r="E24" s="31"/>
      <c r="F24" s="56"/>
      <c r="G24" s="57"/>
      <c r="H24" s="57"/>
      <c r="I24" s="60"/>
      <c r="J24" s="37"/>
      <c r="K24" s="37"/>
      <c r="L24" s="45"/>
      <c r="M24" s="45"/>
      <c r="N24" s="45"/>
    </row>
    <row r="25" spans="1:19" ht="15.75" x14ac:dyDescent="0.25">
      <c r="A25" s="59"/>
      <c r="B25" s="30"/>
      <c r="C25" s="31"/>
      <c r="D25" s="32"/>
      <c r="E25" s="31"/>
      <c r="F25" s="56"/>
      <c r="G25" s="57"/>
      <c r="H25" s="57"/>
      <c r="I25" s="60"/>
      <c r="J25" s="37"/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9"/>
      <c r="B26" s="30"/>
      <c r="C26" s="31"/>
      <c r="D26" s="32"/>
      <c r="E26" s="31"/>
      <c r="F26" s="56"/>
      <c r="G26" s="57"/>
      <c r="H26" s="57"/>
      <c r="I26" s="60"/>
      <c r="J26" s="37"/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/>
      <c r="E27" s="31"/>
      <c r="F27" s="56"/>
      <c r="G27" s="57"/>
      <c r="H27" s="57"/>
      <c r="I27" s="60"/>
      <c r="J27" s="37"/>
      <c r="K27" s="37"/>
      <c r="L27" s="45"/>
      <c r="M27" s="45"/>
      <c r="N27" s="45"/>
    </row>
    <row r="28" spans="1:19" ht="15.75" x14ac:dyDescent="0.25">
      <c r="A28" s="59"/>
      <c r="B28" s="30"/>
      <c r="C28" s="31"/>
      <c r="D28" s="32"/>
      <c r="E28" s="31"/>
      <c r="F28" s="56"/>
      <c r="G28" s="57"/>
      <c r="H28" s="57"/>
      <c r="I28" s="60"/>
      <c r="J28" s="37"/>
      <c r="K28" s="37"/>
      <c r="L28" s="45"/>
      <c r="M28" s="45"/>
      <c r="N28" s="45"/>
    </row>
    <row r="29" spans="1:19" ht="15.75" x14ac:dyDescent="0.25">
      <c r="A29" s="59"/>
      <c r="B29" s="30"/>
      <c r="C29" s="31"/>
      <c r="D29" s="32"/>
      <c r="E29" s="31"/>
      <c r="F29" s="56"/>
      <c r="G29" s="57"/>
      <c r="H29" s="57"/>
      <c r="I29" s="60"/>
      <c r="J29" s="37"/>
      <c r="K29" s="37"/>
      <c r="L29" s="45"/>
      <c r="M29" s="45"/>
      <c r="N29" s="45"/>
    </row>
    <row r="30" spans="1:19" ht="15.75" x14ac:dyDescent="0.25">
      <c r="A30" s="29"/>
      <c r="B30" s="30"/>
      <c r="C30" s="31"/>
      <c r="D30" s="32"/>
      <c r="E30" s="31"/>
      <c r="F30" s="56"/>
      <c r="G30" s="57"/>
      <c r="H30" s="57"/>
      <c r="I30" s="57"/>
      <c r="J30" s="37"/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3.5" thickBot="1" x14ac:dyDescent="0.25">
      <c r="A31" s="136" t="s">
        <v>11</v>
      </c>
      <c r="B31" s="137"/>
      <c r="C31" s="39">
        <f>SUM(C12:C30)</f>
        <v>152.75</v>
      </c>
      <c r="D31" s="39">
        <f>SUM(D12:D30)</f>
        <v>22.37</v>
      </c>
      <c r="E31" s="39"/>
      <c r="F31" s="84">
        <f t="shared" si="7"/>
        <v>130.38</v>
      </c>
      <c r="G31" s="58"/>
      <c r="H31" s="58"/>
      <c r="I31" s="58"/>
      <c r="J31" s="40"/>
      <c r="K31" s="40"/>
      <c r="L31" s="46"/>
      <c r="M31" s="54"/>
      <c r="N31" s="47"/>
    </row>
    <row r="33" spans="2:11" x14ac:dyDescent="0.2">
      <c r="B33" s="134" t="s">
        <v>27</v>
      </c>
      <c r="C33" s="135"/>
    </row>
    <row r="34" spans="2:11" x14ac:dyDescent="0.2">
      <c r="B34" s="41" t="s">
        <v>16</v>
      </c>
      <c r="C34" s="42" t="s">
        <v>26</v>
      </c>
    </row>
    <row r="35" spans="2:11" x14ac:dyDescent="0.2">
      <c r="B35" s="41" t="s">
        <v>13</v>
      </c>
      <c r="C35" s="42" t="s">
        <v>25</v>
      </c>
      <c r="I35" s="85"/>
      <c r="K35" s="86"/>
    </row>
    <row r="36" spans="2:11" x14ac:dyDescent="0.2">
      <c r="B36" s="41" t="s">
        <v>15</v>
      </c>
      <c r="C36" s="42" t="s">
        <v>24</v>
      </c>
      <c r="I36" s="85"/>
      <c r="K36" s="86"/>
    </row>
    <row r="37" spans="2:11" x14ac:dyDescent="0.2">
      <c r="B37" s="43" t="s">
        <v>14</v>
      </c>
      <c r="C37" s="44" t="s">
        <v>23</v>
      </c>
      <c r="I37" s="85"/>
      <c r="K37" s="86"/>
    </row>
    <row r="38" spans="2:11" x14ac:dyDescent="0.2">
      <c r="I38" s="85"/>
      <c r="K38" s="86"/>
    </row>
  </sheetData>
  <mergeCells count="6">
    <mergeCell ref="B33:C33"/>
    <mergeCell ref="B1:E1"/>
    <mergeCell ref="B3:E3"/>
    <mergeCell ref="G8:J8"/>
    <mergeCell ref="G9:J9"/>
    <mergeCell ref="A31:B31"/>
  </mergeCells>
  <conditionalFormatting sqref="J12 J30:K30 K29">
    <cfRule type="expression" priority="110" stopIfTrue="1">
      <formula>AND(SUM($P12:$T12)&gt;0,NOT(ISBLANK(J12)))</formula>
    </cfRule>
    <cfRule type="expression" dxfId="527" priority="111" stopIfTrue="1">
      <formula>SUM($P12:$T12)&gt;0</formula>
    </cfRule>
  </conditionalFormatting>
  <conditionalFormatting sqref="C5 B1:E1 B3:E3 C12 C15 C30 C19 C22 C24:C27">
    <cfRule type="expression" dxfId="526" priority="112" stopIfTrue="1">
      <formula>ISBLANK(B1)</formula>
    </cfRule>
  </conditionalFormatting>
  <conditionalFormatting sqref="L30:N30 N29">
    <cfRule type="expression" dxfId="525" priority="113" stopIfTrue="1">
      <formula>AND(NOT(ISBLANK($C29)),ISBLANK(L29))</formula>
    </cfRule>
  </conditionalFormatting>
  <conditionalFormatting sqref="B12 B19">
    <cfRule type="expression" dxfId="524" priority="114" stopIfTrue="1">
      <formula>AND(NOT(ISBLANK(C12)),ISBLANK(B12))</formula>
    </cfRule>
  </conditionalFormatting>
  <conditionalFormatting sqref="A12 A15 A30 A19 A25">
    <cfRule type="expression" dxfId="523" priority="115" stopIfTrue="1">
      <formula>AND(NOT(ISBLANK(C12)),ISBLANK(A12))</formula>
    </cfRule>
  </conditionalFormatting>
  <conditionalFormatting sqref="E30 E15:E27">
    <cfRule type="expression" dxfId="522" priority="116" stopIfTrue="1">
      <formula>AND(NOT(ISBLANK(C15)),ISBLANK(E15),B15="S")</formula>
    </cfRule>
  </conditionalFormatting>
  <conditionalFormatting sqref="C14">
    <cfRule type="expression" dxfId="521" priority="106" stopIfTrue="1">
      <formula>ISBLANK(C14)</formula>
    </cfRule>
  </conditionalFormatting>
  <conditionalFormatting sqref="M22">
    <cfRule type="expression" dxfId="520" priority="55" stopIfTrue="1">
      <formula>AND(NOT(ISBLANK($C22)),ISBLANK(M22))</formula>
    </cfRule>
  </conditionalFormatting>
  <conditionalFormatting sqref="B14">
    <cfRule type="expression" dxfId="519" priority="107" stopIfTrue="1">
      <formula>AND(NOT(ISBLANK(C14)),ISBLANK(B14))</formula>
    </cfRule>
  </conditionalFormatting>
  <conditionalFormatting sqref="A14">
    <cfRule type="expression" dxfId="518" priority="108" stopIfTrue="1">
      <formula>AND(NOT(ISBLANK(C14)),ISBLANK(A14))</formula>
    </cfRule>
  </conditionalFormatting>
  <conditionalFormatting sqref="E12 E14">
    <cfRule type="expression" dxfId="517" priority="109" stopIfTrue="1">
      <formula>AND(NOT(ISBLANK(C12)),ISBLANK(E12),B12="S")</formula>
    </cfRule>
  </conditionalFormatting>
  <conditionalFormatting sqref="J14:J29">
    <cfRule type="expression" priority="104" stopIfTrue="1">
      <formula>AND(SUM($P14:$T14)&gt;0,NOT(ISBLANK(J14)))</formula>
    </cfRule>
    <cfRule type="expression" dxfId="516" priority="105" stopIfTrue="1">
      <formula>SUM($P14:$T14)&gt;0</formula>
    </cfRule>
  </conditionalFormatting>
  <conditionalFormatting sqref="C28">
    <cfRule type="expression" dxfId="515" priority="101" stopIfTrue="1">
      <formula>ISBLANK(C28)</formula>
    </cfRule>
  </conditionalFormatting>
  <conditionalFormatting sqref="A29">
    <cfRule type="expression" dxfId="514" priority="102" stopIfTrue="1">
      <formula>AND(NOT(ISBLANK(C29)),ISBLANK(A29))</formula>
    </cfRule>
  </conditionalFormatting>
  <conditionalFormatting sqref="E28">
    <cfRule type="expression" dxfId="513" priority="103" stopIfTrue="1">
      <formula>AND(NOT(ISBLANK(C28)),ISBLANK(E28),B28="S")</formula>
    </cfRule>
  </conditionalFormatting>
  <conditionalFormatting sqref="C29">
    <cfRule type="expression" dxfId="512" priority="99" stopIfTrue="1">
      <formula>ISBLANK(C29)</formula>
    </cfRule>
  </conditionalFormatting>
  <conditionalFormatting sqref="E29">
    <cfRule type="expression" dxfId="511" priority="100" stopIfTrue="1">
      <formula>AND(NOT(ISBLANK(C29)),ISBLANK(E29),B29="S")</formula>
    </cfRule>
  </conditionalFormatting>
  <conditionalFormatting sqref="M29">
    <cfRule type="expression" dxfId="510" priority="98" stopIfTrue="1">
      <formula>AND(NOT(ISBLANK($C29)),ISBLANK(M29))</formula>
    </cfRule>
  </conditionalFormatting>
  <conditionalFormatting sqref="L29">
    <cfRule type="expression" dxfId="509" priority="97" stopIfTrue="1">
      <formula>AND(NOT(ISBLANK($C29)),ISBLANK(L29))</formula>
    </cfRule>
  </conditionalFormatting>
  <conditionalFormatting sqref="N26">
    <cfRule type="expression" dxfId="508" priority="28" stopIfTrue="1">
      <formula>AND(NOT(ISBLANK($C26)),ISBLANK(N26))</formula>
    </cfRule>
  </conditionalFormatting>
  <conditionalFormatting sqref="N20">
    <cfRule type="expression" dxfId="507" priority="66" stopIfTrue="1">
      <formula>AND(NOT(ISBLANK($C20)),ISBLANK(N20))</formula>
    </cfRule>
  </conditionalFormatting>
  <conditionalFormatting sqref="M19">
    <cfRule type="expression" dxfId="506" priority="71" stopIfTrue="1">
      <formula>AND(NOT(ISBLANK($C19)),ISBLANK(M19))</formula>
    </cfRule>
  </conditionalFormatting>
  <conditionalFormatting sqref="K12">
    <cfRule type="expression" priority="94" stopIfTrue="1">
      <formula>AND(SUM($P12:$T12)&gt;0,NOT(ISBLANK(K12)))</formula>
    </cfRule>
    <cfRule type="expression" dxfId="505" priority="95" stopIfTrue="1">
      <formula>SUM($P12:$T12)&gt;0</formula>
    </cfRule>
  </conditionalFormatting>
  <conditionalFormatting sqref="N12">
    <cfRule type="expression" dxfId="504" priority="96" stopIfTrue="1">
      <formula>AND(NOT(ISBLANK($C12)),ISBLANK(N12))</formula>
    </cfRule>
  </conditionalFormatting>
  <conditionalFormatting sqref="M12">
    <cfRule type="expression" dxfId="503" priority="93" stopIfTrue="1">
      <formula>AND(NOT(ISBLANK($C12)),ISBLANK(M12))</formula>
    </cfRule>
  </conditionalFormatting>
  <conditionalFormatting sqref="L12">
    <cfRule type="expression" dxfId="502" priority="92" stopIfTrue="1">
      <formula>AND(NOT(ISBLANK($C12)),ISBLANK(L12))</formula>
    </cfRule>
  </conditionalFormatting>
  <conditionalFormatting sqref="K14">
    <cfRule type="expression" priority="89" stopIfTrue="1">
      <formula>AND(SUM($P14:$T14)&gt;0,NOT(ISBLANK(K14)))</formula>
    </cfRule>
    <cfRule type="expression" dxfId="501" priority="90" stopIfTrue="1">
      <formula>SUM($P14:$T14)&gt;0</formula>
    </cfRule>
  </conditionalFormatting>
  <conditionalFormatting sqref="N14">
    <cfRule type="expression" dxfId="500" priority="91" stopIfTrue="1">
      <formula>AND(NOT(ISBLANK($C14)),ISBLANK(N14))</formula>
    </cfRule>
  </conditionalFormatting>
  <conditionalFormatting sqref="M14">
    <cfRule type="expression" dxfId="499" priority="88" stopIfTrue="1">
      <formula>AND(NOT(ISBLANK($C14)),ISBLANK(M14))</formula>
    </cfRule>
  </conditionalFormatting>
  <conditionalFormatting sqref="L14">
    <cfRule type="expression" dxfId="498" priority="87" stopIfTrue="1">
      <formula>AND(NOT(ISBLANK($C14)),ISBLANK(L14))</formula>
    </cfRule>
  </conditionalFormatting>
  <conditionalFormatting sqref="K15">
    <cfRule type="expression" priority="84" stopIfTrue="1">
      <formula>AND(SUM($P15:$T15)&gt;0,NOT(ISBLANK(K15)))</formula>
    </cfRule>
    <cfRule type="expression" dxfId="497" priority="85" stopIfTrue="1">
      <formula>SUM($P15:$T15)&gt;0</formula>
    </cfRule>
  </conditionalFormatting>
  <conditionalFormatting sqref="N15">
    <cfRule type="expression" dxfId="496" priority="86" stopIfTrue="1">
      <formula>AND(NOT(ISBLANK($C15)),ISBLANK(N15))</formula>
    </cfRule>
  </conditionalFormatting>
  <conditionalFormatting sqref="M15">
    <cfRule type="expression" dxfId="495" priority="83" stopIfTrue="1">
      <formula>AND(NOT(ISBLANK($C15)),ISBLANK(M15))</formula>
    </cfRule>
  </conditionalFormatting>
  <conditionalFormatting sqref="L15">
    <cfRule type="expression" dxfId="494" priority="82" stopIfTrue="1">
      <formula>AND(NOT(ISBLANK($C15)),ISBLANK(L15))</formula>
    </cfRule>
  </conditionalFormatting>
  <conditionalFormatting sqref="A16:A18">
    <cfRule type="expression" dxfId="493" priority="81" stopIfTrue="1">
      <formula>AND(NOT(ISBLANK(C16)),ISBLANK(A16))</formula>
    </cfRule>
  </conditionalFormatting>
  <conditionalFormatting sqref="C16:C18">
    <cfRule type="expression" dxfId="492" priority="80" stopIfTrue="1">
      <formula>ISBLANK(C16)</formula>
    </cfRule>
  </conditionalFormatting>
  <conditionalFormatting sqref="K16:K18">
    <cfRule type="expression" priority="78" stopIfTrue="1">
      <formula>AND(SUM($P16:$T16)&gt;0,NOT(ISBLANK(K16)))</formula>
    </cfRule>
    <cfRule type="expression" dxfId="491" priority="79" stopIfTrue="1">
      <formula>SUM($P16:$T16)&gt;0</formula>
    </cfRule>
  </conditionalFormatting>
  <conditionalFormatting sqref="M16:M18">
    <cfRule type="expression" dxfId="490" priority="77" stopIfTrue="1">
      <formula>AND(NOT(ISBLANK($C16)),ISBLANK(M16))</formula>
    </cfRule>
  </conditionalFormatting>
  <conditionalFormatting sqref="L16:L18">
    <cfRule type="expression" dxfId="489" priority="76" stopIfTrue="1">
      <formula>AND(NOT(ISBLANK($C16)),ISBLANK(L16))</formula>
    </cfRule>
  </conditionalFormatting>
  <conditionalFormatting sqref="N16:N17">
    <cfRule type="expression" dxfId="488" priority="75" stopIfTrue="1">
      <formula>AND(NOT(ISBLANK($C16)),ISBLANK(N16))</formula>
    </cfRule>
  </conditionalFormatting>
  <conditionalFormatting sqref="N18">
    <cfRule type="expression" dxfId="487" priority="74" stopIfTrue="1">
      <formula>AND(NOT(ISBLANK($C18)),ISBLANK(N18))</formula>
    </cfRule>
  </conditionalFormatting>
  <conditionalFormatting sqref="K19">
    <cfRule type="expression" priority="72" stopIfTrue="1">
      <formula>AND(SUM($P19:$T19)&gt;0,NOT(ISBLANK(K19)))</formula>
    </cfRule>
    <cfRule type="expression" dxfId="486" priority="73" stopIfTrue="1">
      <formula>SUM($P19:$T19)&gt;0</formula>
    </cfRule>
  </conditionalFormatting>
  <conditionalFormatting sqref="L19">
    <cfRule type="expression" dxfId="485" priority="70" stopIfTrue="1">
      <formula>AND(NOT(ISBLANK($C19)),ISBLANK(L19))</formula>
    </cfRule>
  </conditionalFormatting>
  <conditionalFormatting sqref="N19">
    <cfRule type="expression" dxfId="484" priority="69" stopIfTrue="1">
      <formula>AND(NOT(ISBLANK($C19)),ISBLANK(N19))</formula>
    </cfRule>
  </conditionalFormatting>
  <conditionalFormatting sqref="C20:C21">
    <cfRule type="expression" dxfId="483" priority="67" stopIfTrue="1">
      <formula>ISBLANK(C20)</formula>
    </cfRule>
  </conditionalFormatting>
  <conditionalFormatting sqref="A20:A21">
    <cfRule type="expression" dxfId="482" priority="68" stopIfTrue="1">
      <formula>AND(NOT(ISBLANK(C20)),ISBLANK(A20))</formula>
    </cfRule>
  </conditionalFormatting>
  <conditionalFormatting sqref="K20:K21">
    <cfRule type="expression" priority="64" stopIfTrue="1">
      <formula>AND(SUM($P20:$T20)&gt;0,NOT(ISBLANK(K20)))</formula>
    </cfRule>
    <cfRule type="expression" dxfId="481" priority="65" stopIfTrue="1">
      <formula>SUM($P20:$T20)&gt;0</formula>
    </cfRule>
  </conditionalFormatting>
  <conditionalFormatting sqref="M20">
    <cfRule type="expression" dxfId="480" priority="63" stopIfTrue="1">
      <formula>AND(NOT(ISBLANK($C20)),ISBLANK(M20))</formula>
    </cfRule>
  </conditionalFormatting>
  <conditionalFormatting sqref="L20:L21">
    <cfRule type="expression" dxfId="479" priority="62" stopIfTrue="1">
      <formula>AND(NOT(ISBLANK($C20)),ISBLANK(L20))</formula>
    </cfRule>
  </conditionalFormatting>
  <conditionalFormatting sqref="N21">
    <cfRule type="expression" dxfId="478" priority="61" stopIfTrue="1">
      <formula>AND(NOT(ISBLANK($C21)),ISBLANK(N21))</formula>
    </cfRule>
  </conditionalFormatting>
  <conditionalFormatting sqref="M21">
    <cfRule type="expression" dxfId="477" priority="60" stopIfTrue="1">
      <formula>AND(NOT(ISBLANK($C21)),ISBLANK(M21))</formula>
    </cfRule>
  </conditionalFormatting>
  <conditionalFormatting sqref="A22">
    <cfRule type="expression" dxfId="476" priority="59" stopIfTrue="1">
      <formula>AND(NOT(ISBLANK(C22)),ISBLANK(A22))</formula>
    </cfRule>
  </conditionalFormatting>
  <conditionalFormatting sqref="K22">
    <cfRule type="expression" priority="56" stopIfTrue="1">
      <formula>AND(SUM($P22:$T22)&gt;0,NOT(ISBLANK(K22)))</formula>
    </cfRule>
    <cfRule type="expression" dxfId="475" priority="57" stopIfTrue="1">
      <formula>SUM($P22:$T22)&gt;0</formula>
    </cfRule>
  </conditionalFormatting>
  <conditionalFormatting sqref="N22">
    <cfRule type="expression" dxfId="474" priority="58" stopIfTrue="1">
      <formula>AND(NOT(ISBLANK($C22)),ISBLANK(N22))</formula>
    </cfRule>
  </conditionalFormatting>
  <conditionalFormatting sqref="L22">
    <cfRule type="expression" dxfId="473" priority="54" stopIfTrue="1">
      <formula>AND(NOT(ISBLANK($C22)),ISBLANK(L22))</formula>
    </cfRule>
  </conditionalFormatting>
  <conditionalFormatting sqref="A23">
    <cfRule type="expression" dxfId="472" priority="53" stopIfTrue="1">
      <formula>AND(NOT(ISBLANK(C23)),ISBLANK(A23))</formula>
    </cfRule>
  </conditionalFormatting>
  <conditionalFormatting sqref="C23">
    <cfRule type="expression" dxfId="471" priority="52" stopIfTrue="1">
      <formula>ISBLANK(C23)</formula>
    </cfRule>
  </conditionalFormatting>
  <conditionalFormatting sqref="K23">
    <cfRule type="expression" priority="50" stopIfTrue="1">
      <formula>AND(SUM($P23:$T23)&gt;0,NOT(ISBLANK(K23)))</formula>
    </cfRule>
    <cfRule type="expression" dxfId="470" priority="51" stopIfTrue="1">
      <formula>SUM($P23:$T23)&gt;0</formula>
    </cfRule>
  </conditionalFormatting>
  <conditionalFormatting sqref="N23">
    <cfRule type="expression" dxfId="469" priority="49" stopIfTrue="1">
      <formula>AND(NOT(ISBLANK($C23)),ISBLANK(N23))</formula>
    </cfRule>
  </conditionalFormatting>
  <conditionalFormatting sqref="L23">
    <cfRule type="expression" dxfId="468" priority="48" stopIfTrue="1">
      <formula>AND(NOT(ISBLANK($C23)),ISBLANK(L23))</formula>
    </cfRule>
  </conditionalFormatting>
  <conditionalFormatting sqref="M23">
    <cfRule type="expression" dxfId="467" priority="47" stopIfTrue="1">
      <formula>AND(NOT(ISBLANK($C23)),ISBLANK(M23))</formula>
    </cfRule>
  </conditionalFormatting>
  <conditionalFormatting sqref="A24">
    <cfRule type="expression" dxfId="466" priority="46" stopIfTrue="1">
      <formula>AND(NOT(ISBLANK(C24)),ISBLANK(A24))</formula>
    </cfRule>
  </conditionalFormatting>
  <conditionalFormatting sqref="K24">
    <cfRule type="expression" priority="43" stopIfTrue="1">
      <formula>AND(SUM($P24:$T24)&gt;0,NOT(ISBLANK(K24)))</formula>
    </cfRule>
    <cfRule type="expression" dxfId="465" priority="44" stopIfTrue="1">
      <formula>SUM($P24:$T24)&gt;0</formula>
    </cfRule>
  </conditionalFormatting>
  <conditionalFormatting sqref="N24">
    <cfRule type="expression" dxfId="464" priority="45" stopIfTrue="1">
      <formula>AND(NOT(ISBLANK($C24)),ISBLANK(N24))</formula>
    </cfRule>
  </conditionalFormatting>
  <conditionalFormatting sqref="L24">
    <cfRule type="expression" dxfId="463" priority="42" stopIfTrue="1">
      <formula>AND(NOT(ISBLANK($C24)),ISBLANK(L24))</formula>
    </cfRule>
  </conditionalFormatting>
  <conditionalFormatting sqref="M24">
    <cfRule type="expression" dxfId="462" priority="41" stopIfTrue="1">
      <formula>AND(NOT(ISBLANK($C24)),ISBLANK(M24))</formula>
    </cfRule>
  </conditionalFormatting>
  <conditionalFormatting sqref="K25">
    <cfRule type="expression" priority="38" stopIfTrue="1">
      <formula>AND(SUM($P25:$T25)&gt;0,NOT(ISBLANK(K25)))</formula>
    </cfRule>
    <cfRule type="expression" dxfId="461" priority="39" stopIfTrue="1">
      <formula>SUM($P25:$T25)&gt;0</formula>
    </cfRule>
  </conditionalFormatting>
  <conditionalFormatting sqref="N25">
    <cfRule type="expression" dxfId="460" priority="40" stopIfTrue="1">
      <formula>AND(NOT(ISBLANK($C25)),ISBLANK(N25))</formula>
    </cfRule>
  </conditionalFormatting>
  <conditionalFormatting sqref="M25">
    <cfRule type="expression" dxfId="459" priority="37" stopIfTrue="1">
      <formula>AND(NOT(ISBLANK($C25)),ISBLANK(M25))</formula>
    </cfRule>
  </conditionalFormatting>
  <conditionalFormatting sqref="L25">
    <cfRule type="expression" dxfId="458" priority="36" stopIfTrue="1">
      <formula>AND(NOT(ISBLANK($C25)),ISBLANK(L25))</formula>
    </cfRule>
  </conditionalFormatting>
  <conditionalFormatting sqref="A26">
    <cfRule type="expression" dxfId="457" priority="35" stopIfTrue="1">
      <formula>AND(NOT(ISBLANK(C26)),ISBLANK(A26))</formula>
    </cfRule>
  </conditionalFormatting>
  <conditionalFormatting sqref="L28">
    <cfRule type="expression" dxfId="456" priority="18" stopIfTrue="1">
      <formula>AND(NOT(ISBLANK($C28)),ISBLANK(L28))</formula>
    </cfRule>
  </conditionalFormatting>
  <conditionalFormatting sqref="A27">
    <cfRule type="expression" dxfId="455" priority="34" stopIfTrue="1">
      <formula>AND(NOT(ISBLANK(C27)),ISBLANK(A27))</formula>
    </cfRule>
  </conditionalFormatting>
  <conditionalFormatting sqref="K27">
    <cfRule type="expression" priority="31" stopIfTrue="1">
      <formula>AND(SUM($P27:$T27)&gt;0,NOT(ISBLANK(K27)))</formula>
    </cfRule>
    <cfRule type="expression" dxfId="454" priority="32" stopIfTrue="1">
      <formula>SUM($P27:$T27)&gt;0</formula>
    </cfRule>
  </conditionalFormatting>
  <conditionalFormatting sqref="N27">
    <cfRule type="expression" dxfId="453" priority="33" stopIfTrue="1">
      <formula>AND(NOT(ISBLANK($C27)),ISBLANK(N27))</formula>
    </cfRule>
  </conditionalFormatting>
  <conditionalFormatting sqref="L27">
    <cfRule type="expression" dxfId="452" priority="30" stopIfTrue="1">
      <formula>AND(NOT(ISBLANK($C27)),ISBLANK(L27))</formula>
    </cfRule>
  </conditionalFormatting>
  <conditionalFormatting sqref="M27">
    <cfRule type="expression" dxfId="451" priority="29" stopIfTrue="1">
      <formula>AND(NOT(ISBLANK($C27)),ISBLANK(M27))</formula>
    </cfRule>
  </conditionalFormatting>
  <conditionalFormatting sqref="K26">
    <cfRule type="expression" priority="26" stopIfTrue="1">
      <formula>AND(SUM($P26:$T26)&gt;0,NOT(ISBLANK(K26)))</formula>
    </cfRule>
    <cfRule type="expression" dxfId="450" priority="27" stopIfTrue="1">
      <formula>SUM($P26:$T26)&gt;0</formula>
    </cfRule>
  </conditionalFormatting>
  <conditionalFormatting sqref="M26">
    <cfRule type="expression" dxfId="449" priority="25" stopIfTrue="1">
      <formula>AND(NOT(ISBLANK($C26)),ISBLANK(M26))</formula>
    </cfRule>
  </conditionalFormatting>
  <conditionalFormatting sqref="L26">
    <cfRule type="expression" dxfId="448" priority="24" stopIfTrue="1">
      <formula>AND(NOT(ISBLANK($C26)),ISBLANK(L26))</formula>
    </cfRule>
  </conditionalFormatting>
  <conditionalFormatting sqref="A28">
    <cfRule type="expression" dxfId="447" priority="23" stopIfTrue="1">
      <formula>AND(NOT(ISBLANK(C28)),ISBLANK(A28))</formula>
    </cfRule>
  </conditionalFormatting>
  <conditionalFormatting sqref="K28">
    <cfRule type="expression" priority="20" stopIfTrue="1">
      <formula>AND(SUM($P28:$T28)&gt;0,NOT(ISBLANK(K28)))</formula>
    </cfRule>
    <cfRule type="expression" dxfId="446" priority="21" stopIfTrue="1">
      <formula>SUM($P28:$T28)&gt;0</formula>
    </cfRule>
  </conditionalFormatting>
  <conditionalFormatting sqref="N28">
    <cfRule type="expression" dxfId="445" priority="22" stopIfTrue="1">
      <formula>AND(NOT(ISBLANK($C28)),ISBLANK(N28))</formula>
    </cfRule>
  </conditionalFormatting>
  <conditionalFormatting sqref="M28">
    <cfRule type="expression" dxfId="444" priority="19" stopIfTrue="1">
      <formula>AND(NOT(ISBLANK($C28)),ISBLANK(M28))</formula>
    </cfRule>
  </conditionalFormatting>
  <conditionalFormatting sqref="B16:B17">
    <cfRule type="expression" dxfId="443" priority="17" stopIfTrue="1">
      <formula>AND(NOT(ISBLANK(C16)),ISBLANK(B16))</formula>
    </cfRule>
  </conditionalFormatting>
  <conditionalFormatting sqref="B15">
    <cfRule type="expression" dxfId="442" priority="16" stopIfTrue="1">
      <formula>AND(NOT(ISBLANK(C15)),ISBLANK(B15))</formula>
    </cfRule>
  </conditionalFormatting>
  <conditionalFormatting sqref="B18">
    <cfRule type="expression" dxfId="441" priority="15" stopIfTrue="1">
      <formula>AND(NOT(ISBLANK(C18)),ISBLANK(B18))</formula>
    </cfRule>
  </conditionalFormatting>
  <conditionalFormatting sqref="B20">
    <cfRule type="expression" dxfId="440" priority="14" stopIfTrue="1">
      <formula>AND(NOT(ISBLANK(C20)),ISBLANK(B20))</formula>
    </cfRule>
  </conditionalFormatting>
  <conditionalFormatting sqref="B21:B29">
    <cfRule type="expression" dxfId="439" priority="13" stopIfTrue="1">
      <formula>AND(NOT(ISBLANK(C21)),ISBLANK(B21))</formula>
    </cfRule>
  </conditionalFormatting>
  <conditionalFormatting sqref="B30">
    <cfRule type="expression" dxfId="438" priority="12" stopIfTrue="1">
      <formula>AND(NOT(ISBLANK(C30)),ISBLANK(B30))</formula>
    </cfRule>
  </conditionalFormatting>
  <conditionalFormatting sqref="J13">
    <cfRule type="expression" priority="7" stopIfTrue="1">
      <formula>AND(SUM($P13:$T13)&gt;0,NOT(ISBLANK(J13)))</formula>
    </cfRule>
    <cfRule type="expression" dxfId="437" priority="8" stopIfTrue="1">
      <formula>SUM($P13:$T13)&gt;0</formula>
    </cfRule>
  </conditionalFormatting>
  <conditionalFormatting sqref="C13">
    <cfRule type="expression" dxfId="436" priority="9" stopIfTrue="1">
      <formula>ISBLANK(C13)</formula>
    </cfRule>
  </conditionalFormatting>
  <conditionalFormatting sqref="B13">
    <cfRule type="expression" dxfId="435" priority="10" stopIfTrue="1">
      <formula>AND(NOT(ISBLANK(C13)),ISBLANK(B13))</formula>
    </cfRule>
  </conditionalFormatting>
  <conditionalFormatting sqref="A13">
    <cfRule type="expression" dxfId="434" priority="11" stopIfTrue="1">
      <formula>AND(NOT(ISBLANK(C13)),ISBLANK(A13))</formula>
    </cfRule>
  </conditionalFormatting>
  <conditionalFormatting sqref="E13">
    <cfRule type="expression" dxfId="433" priority="6" stopIfTrue="1">
      <formula>AND(NOT(ISBLANK(C13)),ISBLANK(E13),B13="S")</formula>
    </cfRule>
  </conditionalFormatting>
  <conditionalFormatting sqref="K13">
    <cfRule type="expression" priority="3" stopIfTrue="1">
      <formula>AND(SUM($P13:$T13)&gt;0,NOT(ISBLANK(K13)))</formula>
    </cfRule>
    <cfRule type="expression" dxfId="432" priority="4" stopIfTrue="1">
      <formula>SUM($P13:$T13)&gt;0</formula>
    </cfRule>
  </conditionalFormatting>
  <conditionalFormatting sqref="N13">
    <cfRule type="expression" dxfId="431" priority="5" stopIfTrue="1">
      <formula>AND(NOT(ISBLANK($C13)),ISBLANK(N13))</formula>
    </cfRule>
  </conditionalFormatting>
  <conditionalFormatting sqref="M13">
    <cfRule type="expression" dxfId="430" priority="2" stopIfTrue="1">
      <formula>AND(NOT(ISBLANK($C13)),ISBLANK(M13))</formula>
    </cfRule>
  </conditionalFormatting>
  <conditionalFormatting sqref="L13">
    <cfRule type="expression" dxfId="429" priority="1" stopIfTrue="1">
      <formula>AND(NOT(ISBLANK($C13)),ISBLANK(L13))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30">
      <formula1>$B$34:$B$37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workbookViewId="0">
      <selection activeCell="J13" sqref="J13:J1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9.5703125" style="5" bestFit="1" customWidth="1"/>
    <col min="12" max="12" width="41.5703125" style="5" bestFit="1" customWidth="1"/>
    <col min="13" max="13" width="9.85546875" style="5" bestFit="1" customWidth="1"/>
    <col min="14" max="14" width="26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31" t="s">
        <v>104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31" t="s">
        <v>203</v>
      </c>
      <c r="C3" s="132"/>
      <c r="D3" s="132"/>
      <c r="E3" s="13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105" t="s">
        <v>204</v>
      </c>
      <c r="F5" s="8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10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43810</v>
      </c>
      <c r="B12" s="49" t="s">
        <v>15</v>
      </c>
      <c r="C12" s="31">
        <v>20.71</v>
      </c>
      <c r="D12" s="32">
        <v>3.45</v>
      </c>
      <c r="E12" s="31"/>
      <c r="F12" s="56">
        <v>17.260000000000002</v>
      </c>
      <c r="G12" s="57">
        <v>595</v>
      </c>
      <c r="H12" s="57">
        <v>4202</v>
      </c>
      <c r="I12" s="57"/>
      <c r="J12" s="37" t="s">
        <v>15</v>
      </c>
      <c r="K12" s="37" t="s">
        <v>175</v>
      </c>
      <c r="L12" s="104" t="s">
        <v>176</v>
      </c>
      <c r="M12" s="45" t="s">
        <v>39</v>
      </c>
      <c r="N12" s="45" t="s">
        <v>177</v>
      </c>
    </row>
    <row r="13" spans="1:26" ht="15.75" x14ac:dyDescent="0.25">
      <c r="A13" s="59">
        <v>43813</v>
      </c>
      <c r="B13" s="49" t="s">
        <v>15</v>
      </c>
      <c r="C13" s="31">
        <v>174</v>
      </c>
      <c r="D13" s="32">
        <v>29</v>
      </c>
      <c r="E13" s="31"/>
      <c r="F13" s="56">
        <v>145</v>
      </c>
      <c r="G13" s="57">
        <v>611</v>
      </c>
      <c r="H13" s="57">
        <v>4200</v>
      </c>
      <c r="I13" s="57">
        <v>61111</v>
      </c>
      <c r="J13" s="37" t="s">
        <v>15</v>
      </c>
      <c r="K13" s="37" t="s">
        <v>178</v>
      </c>
      <c r="L13" s="104" t="s">
        <v>179</v>
      </c>
      <c r="M13" s="45" t="s">
        <v>180</v>
      </c>
      <c r="N13" s="45" t="s">
        <v>181</v>
      </c>
    </row>
    <row r="14" spans="1:26" ht="15.75" x14ac:dyDescent="0.25">
      <c r="A14" s="59">
        <v>43816</v>
      </c>
      <c r="B14" s="49" t="s">
        <v>13</v>
      </c>
      <c r="C14" s="31">
        <v>476.19</v>
      </c>
      <c r="D14" s="32">
        <v>0</v>
      </c>
      <c r="E14" s="31"/>
      <c r="F14" s="56">
        <v>476.19</v>
      </c>
      <c r="G14" s="57">
        <v>611</v>
      </c>
      <c r="H14" s="57">
        <v>4200</v>
      </c>
      <c r="I14" s="57">
        <v>61106</v>
      </c>
      <c r="J14" s="37" t="s">
        <v>15</v>
      </c>
      <c r="K14" s="37" t="s">
        <v>178</v>
      </c>
      <c r="L14" s="45" t="s">
        <v>182</v>
      </c>
      <c r="M14" s="45" t="s">
        <v>183</v>
      </c>
      <c r="N14" s="45" t="s">
        <v>184</v>
      </c>
    </row>
    <row r="15" spans="1:26" ht="15.75" x14ac:dyDescent="0.25">
      <c r="A15" s="59">
        <v>43822</v>
      </c>
      <c r="B15" s="49" t="s">
        <v>13</v>
      </c>
      <c r="C15" s="31">
        <v>442.56</v>
      </c>
      <c r="D15" s="32">
        <v>0</v>
      </c>
      <c r="E15" s="31"/>
      <c r="F15" s="56">
        <v>442.56</v>
      </c>
      <c r="G15" s="57">
        <v>595</v>
      </c>
      <c r="H15" s="57">
        <v>4200</v>
      </c>
      <c r="I15" s="57">
        <v>59516</v>
      </c>
      <c r="J15" s="37" t="s">
        <v>15</v>
      </c>
      <c r="K15" s="37" t="s">
        <v>178</v>
      </c>
      <c r="L15" s="45" t="s">
        <v>185</v>
      </c>
      <c r="M15" s="45" t="s">
        <v>183</v>
      </c>
      <c r="N15" s="45" t="s">
        <v>186</v>
      </c>
    </row>
    <row r="16" spans="1:26" ht="15.75" x14ac:dyDescent="0.25">
      <c r="A16" s="59">
        <v>43831</v>
      </c>
      <c r="B16" s="49" t="s">
        <v>13</v>
      </c>
      <c r="C16" s="31">
        <v>278.37</v>
      </c>
      <c r="D16" s="32">
        <v>0</v>
      </c>
      <c r="E16" s="31"/>
      <c r="F16" s="56">
        <v>278.37</v>
      </c>
      <c r="G16" s="57">
        <v>611</v>
      </c>
      <c r="H16" s="57">
        <v>4200</v>
      </c>
      <c r="I16" s="57">
        <v>61106</v>
      </c>
      <c r="J16" s="37" t="s">
        <v>15</v>
      </c>
      <c r="K16" s="37" t="s">
        <v>178</v>
      </c>
      <c r="L16" s="45" t="s">
        <v>187</v>
      </c>
      <c r="M16" s="45" t="s">
        <v>145</v>
      </c>
      <c r="N16" s="45" t="s">
        <v>184</v>
      </c>
    </row>
    <row r="17" spans="1:14" ht="15.75" x14ac:dyDescent="0.25">
      <c r="A17" s="59">
        <v>43833</v>
      </c>
      <c r="B17" s="49" t="s">
        <v>13</v>
      </c>
      <c r="C17" s="31">
        <v>500</v>
      </c>
      <c r="D17" s="32">
        <v>0</v>
      </c>
      <c r="E17" s="31"/>
      <c r="F17" s="56">
        <v>500</v>
      </c>
      <c r="G17" s="57">
        <v>611</v>
      </c>
      <c r="H17" s="57">
        <v>4200</v>
      </c>
      <c r="I17" s="57">
        <v>61106</v>
      </c>
      <c r="J17" s="37" t="s">
        <v>15</v>
      </c>
      <c r="K17" s="37" t="s">
        <v>178</v>
      </c>
      <c r="L17" s="45" t="s">
        <v>182</v>
      </c>
      <c r="M17" s="45" t="s">
        <v>183</v>
      </c>
      <c r="N17" s="45" t="s">
        <v>184</v>
      </c>
    </row>
    <row r="18" spans="1:14" ht="15.75" x14ac:dyDescent="0.25">
      <c r="A18" s="59">
        <v>43837</v>
      </c>
      <c r="B18" s="49" t="s">
        <v>15</v>
      </c>
      <c r="C18" s="31">
        <v>29.99</v>
      </c>
      <c r="D18" s="32">
        <v>2.99</v>
      </c>
      <c r="E18" s="31"/>
      <c r="F18" s="56">
        <f>C18-D18</f>
        <v>27</v>
      </c>
      <c r="G18" s="57">
        <v>595</v>
      </c>
      <c r="H18" s="57">
        <v>1101</v>
      </c>
      <c r="I18" s="57"/>
      <c r="J18" s="37" t="s">
        <v>15</v>
      </c>
      <c r="K18" s="37" t="s">
        <v>175</v>
      </c>
      <c r="L18" s="45" t="s">
        <v>188</v>
      </c>
      <c r="M18" s="45" t="s">
        <v>39</v>
      </c>
      <c r="N18" s="45" t="s">
        <v>189</v>
      </c>
    </row>
    <row r="19" spans="1:14" ht="13.5" thickBot="1" x14ac:dyDescent="0.25">
      <c r="A19" s="136" t="s">
        <v>11</v>
      </c>
      <c r="B19" s="137"/>
      <c r="C19" s="39">
        <f>SUM(C12:C18)</f>
        <v>1921.82</v>
      </c>
      <c r="D19" s="39">
        <f>SUM(D12:D18)</f>
        <v>35.440000000000005</v>
      </c>
      <c r="E19" s="39"/>
      <c r="F19" s="39">
        <f>SUM(F12:F18)</f>
        <v>1886.38</v>
      </c>
      <c r="G19" s="58"/>
      <c r="H19" s="58"/>
      <c r="I19" s="58"/>
      <c r="J19" s="40"/>
      <c r="K19" s="40"/>
      <c r="L19" s="46"/>
      <c r="M19" s="54"/>
      <c r="N19" s="47"/>
    </row>
    <row r="21" spans="1:14" x14ac:dyDescent="0.2">
      <c r="B21" s="134" t="s">
        <v>27</v>
      </c>
      <c r="C21" s="135"/>
    </row>
    <row r="22" spans="1:14" x14ac:dyDescent="0.2">
      <c r="B22" s="41" t="s">
        <v>16</v>
      </c>
      <c r="C22" s="42" t="s">
        <v>26</v>
      </c>
      <c r="K22" s="86"/>
    </row>
    <row r="23" spans="1:14" x14ac:dyDescent="0.2">
      <c r="B23" s="41" t="s">
        <v>13</v>
      </c>
      <c r="C23" s="42" t="s">
        <v>25</v>
      </c>
      <c r="K23" s="86"/>
    </row>
    <row r="24" spans="1:14" x14ac:dyDescent="0.2">
      <c r="B24" s="41" t="s">
        <v>15</v>
      </c>
      <c r="C24" s="42" t="s">
        <v>24</v>
      </c>
      <c r="K24" s="86"/>
    </row>
    <row r="25" spans="1:14" x14ac:dyDescent="0.2">
      <c r="B25" s="43" t="s">
        <v>14</v>
      </c>
      <c r="C25" s="44" t="s">
        <v>23</v>
      </c>
      <c r="K25" s="86"/>
    </row>
    <row r="26" spans="1:14" x14ac:dyDescent="0.2">
      <c r="K26" s="86"/>
    </row>
    <row r="28" spans="1:14" x14ac:dyDescent="0.2">
      <c r="K28" s="86"/>
    </row>
  </sheetData>
  <mergeCells count="6">
    <mergeCell ref="B21:C21"/>
    <mergeCell ref="B1:E1"/>
    <mergeCell ref="B3:E3"/>
    <mergeCell ref="G8:J8"/>
    <mergeCell ref="G9:J9"/>
    <mergeCell ref="A19:B19"/>
  </mergeCells>
  <conditionalFormatting sqref="C5 B1:E1 B3:E3">
    <cfRule type="expression" dxfId="428" priority="43" stopIfTrue="1">
      <formula>ISBLANK(B1)</formula>
    </cfRule>
  </conditionalFormatting>
  <conditionalFormatting sqref="K18 K12">
    <cfRule type="expression" priority="37" stopIfTrue="1">
      <formula>AND(SUM($P12:$T12)&gt;0,NOT(ISBLANK(K12)))</formula>
    </cfRule>
    <cfRule type="expression" dxfId="427" priority="38" stopIfTrue="1">
      <formula>SUM($P12:$T12)&gt;0</formula>
    </cfRule>
  </conditionalFormatting>
  <conditionalFormatting sqref="C18">
    <cfRule type="expression" dxfId="426" priority="39" stopIfTrue="1">
      <formula>ISBLANK(C18)</formula>
    </cfRule>
  </conditionalFormatting>
  <conditionalFormatting sqref="B18">
    <cfRule type="expression" dxfId="425" priority="40" stopIfTrue="1">
      <formula>AND(NOT(ISBLANK(C18)),ISBLANK(B18))</formula>
    </cfRule>
  </conditionalFormatting>
  <conditionalFormatting sqref="A18">
    <cfRule type="expression" dxfId="424" priority="41" stopIfTrue="1">
      <formula>AND(NOT(ISBLANK(C18)),ISBLANK(A18))</formula>
    </cfRule>
  </conditionalFormatting>
  <conditionalFormatting sqref="E18">
    <cfRule type="expression" dxfId="423" priority="42" stopIfTrue="1">
      <formula>AND(NOT(ISBLANK(C18)),ISBLANK(E18),B18="S")</formula>
    </cfRule>
  </conditionalFormatting>
  <conditionalFormatting sqref="J12">
    <cfRule type="expression" priority="30" stopIfTrue="1">
      <formula>AND(SUM($P12:$T12)&gt;0,NOT(ISBLANK(J12)))</formula>
    </cfRule>
    <cfRule type="expression" dxfId="422" priority="31" stopIfTrue="1">
      <formula>SUM($P12:$T12)&gt;0</formula>
    </cfRule>
  </conditionalFormatting>
  <conditionalFormatting sqref="C12:C17">
    <cfRule type="expression" dxfId="421" priority="32" stopIfTrue="1">
      <formula>ISBLANK(C12)</formula>
    </cfRule>
  </conditionalFormatting>
  <conditionalFormatting sqref="M12:N12">
    <cfRule type="expression" dxfId="420" priority="33" stopIfTrue="1">
      <formula>AND(NOT(ISBLANK($C12)),ISBLANK(M12))</formula>
    </cfRule>
  </conditionalFormatting>
  <conditionalFormatting sqref="B12:B17">
    <cfRule type="expression" dxfId="419" priority="34" stopIfTrue="1">
      <formula>AND(NOT(ISBLANK(C12)),ISBLANK(B12))</formula>
    </cfRule>
  </conditionalFormatting>
  <conditionalFormatting sqref="A12:A17">
    <cfRule type="expression" dxfId="418" priority="35" stopIfTrue="1">
      <formula>AND(NOT(ISBLANK(C12)),ISBLANK(A12))</formula>
    </cfRule>
  </conditionalFormatting>
  <conditionalFormatting sqref="E12:E17">
    <cfRule type="expression" dxfId="417" priority="36" stopIfTrue="1">
      <formula>AND(NOT(ISBLANK(C12)),ISBLANK(E12),B12="S")</formula>
    </cfRule>
  </conditionalFormatting>
  <conditionalFormatting sqref="L12">
    <cfRule type="expression" priority="28" stopIfTrue="1">
      <formula>AND(SUM($P12:$T12)&gt;0,NOT(ISBLANK(L12)))</formula>
    </cfRule>
    <cfRule type="expression" dxfId="416" priority="29" stopIfTrue="1">
      <formula>SUM($P12:$T12)&gt;0</formula>
    </cfRule>
  </conditionalFormatting>
  <conditionalFormatting sqref="K13">
    <cfRule type="expression" priority="25" stopIfTrue="1">
      <formula>AND(SUM($P13:$T13)&gt;0,NOT(ISBLANK(K13)))</formula>
    </cfRule>
    <cfRule type="expression" dxfId="415" priority="26" stopIfTrue="1">
      <formula>SUM($P13:$T13)&gt;0</formula>
    </cfRule>
  </conditionalFormatting>
  <conditionalFormatting sqref="M13 M16">
    <cfRule type="expression" dxfId="414" priority="27" stopIfTrue="1">
      <formula>AND(NOT(ISBLANK($C13)),ISBLANK(M13))</formula>
    </cfRule>
  </conditionalFormatting>
  <conditionalFormatting sqref="L13">
    <cfRule type="expression" priority="23" stopIfTrue="1">
      <formula>AND(SUM($P13:$T13)&gt;0,NOT(ISBLANK(L13)))</formula>
    </cfRule>
    <cfRule type="expression" dxfId="413" priority="24" stopIfTrue="1">
      <formula>SUM($P13:$T13)&gt;0</formula>
    </cfRule>
  </conditionalFormatting>
  <conditionalFormatting sqref="N13 N16">
    <cfRule type="expression" dxfId="412" priority="22" stopIfTrue="1">
      <formula>AND(NOT(ISBLANK($C13)),ISBLANK(N13))</formula>
    </cfRule>
  </conditionalFormatting>
  <conditionalFormatting sqref="L16">
    <cfRule type="expression" dxfId="411" priority="21" stopIfTrue="1">
      <formula>AND(NOT(ISBLANK($C16)),ISBLANK(L16))</formula>
    </cfRule>
  </conditionalFormatting>
  <conditionalFormatting sqref="K16">
    <cfRule type="expression" priority="17" stopIfTrue="1">
      <formula>AND(SUM($P16:$T16)&gt;0,NOT(ISBLANK(K16)))</formula>
    </cfRule>
    <cfRule type="expression" dxfId="410" priority="18" stopIfTrue="1">
      <formula>SUM($P16:$T16)&gt;0</formula>
    </cfRule>
  </conditionalFormatting>
  <conditionalFormatting sqref="K14:K15">
    <cfRule type="expression" priority="10" stopIfTrue="1">
      <formula>AND(SUM($P14:$T14)&gt;0,NOT(ISBLANK(K14)))</formula>
    </cfRule>
    <cfRule type="expression" dxfId="409" priority="11" stopIfTrue="1">
      <formula>SUM($P14:$T14)&gt;0</formula>
    </cfRule>
  </conditionalFormatting>
  <conditionalFormatting sqref="M14:M15">
    <cfRule type="expression" dxfId="408" priority="16" stopIfTrue="1">
      <formula>AND(NOT(ISBLANK($C14)),ISBLANK(M14))</formula>
    </cfRule>
  </conditionalFormatting>
  <conditionalFormatting sqref="N14:N15">
    <cfRule type="expression" dxfId="407" priority="15" stopIfTrue="1">
      <formula>AND(NOT(ISBLANK($C14)),ISBLANK(N14))</formula>
    </cfRule>
  </conditionalFormatting>
  <conditionalFormatting sqref="L14:L15">
    <cfRule type="expression" dxfId="406" priority="14" stopIfTrue="1">
      <formula>AND(NOT(ISBLANK($C14)),ISBLANK(L14))</formula>
    </cfRule>
  </conditionalFormatting>
  <conditionalFormatting sqref="K17">
    <cfRule type="expression" priority="3" stopIfTrue="1">
      <formula>AND(SUM($P17:$T17)&gt;0,NOT(ISBLANK(K17)))</formula>
    </cfRule>
    <cfRule type="expression" dxfId="405" priority="4" stopIfTrue="1">
      <formula>SUM($P17:$T17)&gt;0</formula>
    </cfRule>
  </conditionalFormatting>
  <conditionalFormatting sqref="M17">
    <cfRule type="expression" dxfId="404" priority="9" stopIfTrue="1">
      <formula>AND(NOT(ISBLANK($C17)),ISBLANK(M17))</formula>
    </cfRule>
  </conditionalFormatting>
  <conditionalFormatting sqref="N17">
    <cfRule type="expression" dxfId="403" priority="8" stopIfTrue="1">
      <formula>AND(NOT(ISBLANK($C17)),ISBLANK(N17))</formula>
    </cfRule>
  </conditionalFormatting>
  <conditionalFormatting sqref="L17">
    <cfRule type="expression" dxfId="402" priority="7" stopIfTrue="1">
      <formula>AND(NOT(ISBLANK($C17)),ISBLANK(L17))</formula>
    </cfRule>
  </conditionalFormatting>
  <conditionalFormatting sqref="L18:N18">
    <cfRule type="expression" dxfId="401" priority="44" stopIfTrue="1">
      <formula>AND(NOT(ISBLANK(#REF!)),ISBLANK(L18))</formula>
    </cfRule>
  </conditionalFormatting>
  <conditionalFormatting sqref="J13:J18">
    <cfRule type="expression" priority="1" stopIfTrue="1">
      <formula>AND(SUM($P13:$T13)&gt;0,NOT(ISBLANK(J13)))</formula>
    </cfRule>
    <cfRule type="expression" dxfId="400" priority="2" stopIfTrue="1">
      <formula>SUM($P13:$T13)&gt;0</formula>
    </cfRule>
  </conditionalFormatting>
  <dataValidations count="3">
    <dataValidation type="list" allowBlank="1" showInputMessage="1" showErrorMessage="1" sqref="B12:B18">
      <formula1>$B$22:$B$25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workbookViewId="0">
      <selection activeCell="F30" sqref="F30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31" t="s">
        <v>34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31" t="s">
        <v>155</v>
      </c>
      <c r="C3" s="132"/>
      <c r="D3" s="132"/>
      <c r="E3" s="133"/>
      <c r="F3" s="10"/>
      <c r="G3" s="10"/>
      <c r="H3" s="10"/>
      <c r="I3" s="10"/>
      <c r="J3" s="10"/>
      <c r="K3" s="10"/>
      <c r="L3" s="95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48">
        <v>43840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9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96">
        <v>44176</v>
      </c>
      <c r="B12" s="49" t="s">
        <v>14</v>
      </c>
      <c r="C12" s="31">
        <v>13.75</v>
      </c>
      <c r="D12" s="32">
        <v>0</v>
      </c>
      <c r="E12" s="31"/>
      <c r="F12" s="56">
        <v>13.75</v>
      </c>
      <c r="G12" s="57">
        <v>270</v>
      </c>
      <c r="H12" s="57">
        <v>4020</v>
      </c>
      <c r="I12" s="57"/>
      <c r="J12" s="37" t="s">
        <v>15</v>
      </c>
      <c r="K12" s="37" t="s">
        <v>133</v>
      </c>
      <c r="L12" s="97" t="s">
        <v>134</v>
      </c>
      <c r="M12" s="45" t="s">
        <v>135</v>
      </c>
      <c r="N12" s="45" t="s">
        <v>136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76">
        <v>44176</v>
      </c>
      <c r="B13" s="30" t="s">
        <v>14</v>
      </c>
      <c r="C13" s="31">
        <v>66</v>
      </c>
      <c r="D13" s="32">
        <v>0</v>
      </c>
      <c r="E13" s="31"/>
      <c r="F13" s="56">
        <v>66</v>
      </c>
      <c r="G13" s="57">
        <v>270</v>
      </c>
      <c r="H13" s="57">
        <v>4020</v>
      </c>
      <c r="I13" s="57"/>
      <c r="J13" s="37" t="s">
        <v>15</v>
      </c>
      <c r="K13" s="37" t="s">
        <v>133</v>
      </c>
      <c r="L13" s="98" t="s">
        <v>126</v>
      </c>
      <c r="M13" s="98" t="s">
        <v>137</v>
      </c>
      <c r="N13" s="98" t="s">
        <v>136</v>
      </c>
      <c r="P13" s="5" t="e">
        <f>OR(#REF!&lt;100,LEN(#REF!)=2)</f>
        <v>#REF!</v>
      </c>
      <c r="Q13" s="5" t="e">
        <f>OR(#REF!&lt;1000,LEN(#REF!)=3)</f>
        <v>#REF!</v>
      </c>
      <c r="R13" s="5" t="e">
        <f>IF(#REF!&lt;1000,TRUE)</f>
        <v>#REF!</v>
      </c>
      <c r="S13" s="5" t="e">
        <f>OR(#REF!&lt;100000,LEN(#REF!)=5)</f>
        <v>#REF!</v>
      </c>
    </row>
    <row r="14" spans="1:26" ht="15.75" x14ac:dyDescent="0.25">
      <c r="A14" s="76">
        <v>44177</v>
      </c>
      <c r="B14" s="30" t="s">
        <v>15</v>
      </c>
      <c r="C14" s="31">
        <v>3.58</v>
      </c>
      <c r="D14" s="32">
        <v>0.6</v>
      </c>
      <c r="E14" s="31"/>
      <c r="F14" s="56">
        <v>2.98</v>
      </c>
      <c r="G14" s="57">
        <v>440</v>
      </c>
      <c r="H14" s="57">
        <v>4020</v>
      </c>
      <c r="I14" s="57" t="s">
        <v>63</v>
      </c>
      <c r="J14" s="37" t="s">
        <v>15</v>
      </c>
      <c r="K14" s="37" t="s">
        <v>138</v>
      </c>
      <c r="L14" s="99" t="s">
        <v>139</v>
      </c>
      <c r="M14" s="98" t="s">
        <v>140</v>
      </c>
      <c r="N14" s="98" t="s">
        <v>124</v>
      </c>
      <c r="P14" s="5" t="b">
        <f>OR(G16&lt;100,LEN(G16)=2)</f>
        <v>0</v>
      </c>
      <c r="Q14" s="5" t="b">
        <f>OR(H16&lt;1000,LEN(H16)=3)</f>
        <v>0</v>
      </c>
      <c r="R14" s="5" t="b">
        <f>IF(I16&lt;1000,TRUE)</f>
        <v>1</v>
      </c>
      <c r="S14" s="5" t="e">
        <f>OR(#REF!&lt;100000,LEN(#REF!)=5)</f>
        <v>#REF!</v>
      </c>
    </row>
    <row r="15" spans="1:26" ht="15.75" x14ac:dyDescent="0.25">
      <c r="A15" s="76">
        <v>44177</v>
      </c>
      <c r="B15" s="30" t="s">
        <v>15</v>
      </c>
      <c r="C15" s="31">
        <v>16.86</v>
      </c>
      <c r="D15" s="32">
        <v>2.81</v>
      </c>
      <c r="E15" s="31"/>
      <c r="F15" s="56">
        <f>C15-D15</f>
        <v>14.049999999999999</v>
      </c>
      <c r="G15" s="57">
        <v>270</v>
      </c>
      <c r="H15" s="57">
        <v>4001</v>
      </c>
      <c r="I15" s="57"/>
      <c r="J15" s="37" t="s">
        <v>15</v>
      </c>
      <c r="K15" s="37" t="s">
        <v>133</v>
      </c>
      <c r="L15" s="98" t="s">
        <v>141</v>
      </c>
      <c r="M15" s="98" t="s">
        <v>142</v>
      </c>
      <c r="N15" s="98" t="s">
        <v>124</v>
      </c>
      <c r="P15" s="5" t="b">
        <f>OR(G17&lt;100,LEN(G17)=2)</f>
        <v>0</v>
      </c>
      <c r="Q15" s="5" t="b">
        <f>OR(H17&lt;1000,LEN(H17)=3)</f>
        <v>0</v>
      </c>
      <c r="R15" s="5" t="b">
        <f>IF(I17&lt;1000,TRUE)</f>
        <v>0</v>
      </c>
      <c r="S15" s="5" t="e">
        <f>OR(#REF!&lt;100000,LEN(#REF!)=5)</f>
        <v>#REF!</v>
      </c>
    </row>
    <row r="16" spans="1:26" ht="15.75" x14ac:dyDescent="0.25">
      <c r="A16" s="76">
        <v>44187</v>
      </c>
      <c r="B16" s="30" t="s">
        <v>13</v>
      </c>
      <c r="C16" s="31">
        <v>600</v>
      </c>
      <c r="D16" s="32">
        <v>0</v>
      </c>
      <c r="E16" s="31"/>
      <c r="F16" s="56">
        <v>600</v>
      </c>
      <c r="G16" s="57">
        <v>114</v>
      </c>
      <c r="H16" s="57">
        <v>4207</v>
      </c>
      <c r="I16" s="57"/>
      <c r="J16" s="37" t="s">
        <v>15</v>
      </c>
      <c r="K16" s="37" t="s">
        <v>143</v>
      </c>
      <c r="L16" s="45" t="s">
        <v>144</v>
      </c>
      <c r="M16" s="45" t="s">
        <v>145</v>
      </c>
      <c r="N16" s="45" t="s">
        <v>146</v>
      </c>
      <c r="P16" s="5" t="b">
        <f t="shared" ref="P16:P19" si="0">OR(G19&lt;100,LEN(G19)=2)</f>
        <v>0</v>
      </c>
      <c r="Q16" s="5" t="b">
        <f t="shared" ref="Q16:Q19" si="1">OR(H19&lt;1000,LEN(H19)=3)</f>
        <v>0</v>
      </c>
      <c r="R16" s="5" t="b">
        <f t="shared" ref="R16:R19" si="2">IF(I19&lt;1000,TRUE)</f>
        <v>0</v>
      </c>
      <c r="S16" s="5" t="e">
        <f>OR(#REF!&lt;100000,LEN(#REF!)=5)</f>
        <v>#REF!</v>
      </c>
    </row>
    <row r="17" spans="1:19" ht="15.75" x14ac:dyDescent="0.25">
      <c r="A17" s="76">
        <v>44196</v>
      </c>
      <c r="B17" s="30" t="s">
        <v>13</v>
      </c>
      <c r="C17" s="31">
        <v>240.23</v>
      </c>
      <c r="D17" s="32">
        <v>0</v>
      </c>
      <c r="E17" s="31"/>
      <c r="F17" s="56">
        <v>240.23</v>
      </c>
      <c r="G17" s="57">
        <v>112</v>
      </c>
      <c r="H17" s="57">
        <v>4207</v>
      </c>
      <c r="I17" s="57" t="s">
        <v>63</v>
      </c>
      <c r="J17" s="37" t="s">
        <v>15</v>
      </c>
      <c r="K17" s="37" t="s">
        <v>143</v>
      </c>
      <c r="L17" s="45" t="s">
        <v>144</v>
      </c>
      <c r="M17" s="45" t="s">
        <v>145</v>
      </c>
      <c r="N17" s="45" t="s">
        <v>146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76">
        <v>43837</v>
      </c>
      <c r="B18" s="30" t="s">
        <v>13</v>
      </c>
      <c r="C18" s="31">
        <v>250</v>
      </c>
      <c r="D18" s="32">
        <v>0</v>
      </c>
      <c r="E18" s="31"/>
      <c r="F18" s="56">
        <v>250</v>
      </c>
      <c r="G18" s="100" t="s">
        <v>153</v>
      </c>
      <c r="H18" s="57">
        <v>9809</v>
      </c>
      <c r="I18" s="57" t="s">
        <v>154</v>
      </c>
      <c r="J18" s="37" t="s">
        <v>15</v>
      </c>
      <c r="K18" s="37" t="s">
        <v>147</v>
      </c>
      <c r="L18" s="45" t="s">
        <v>148</v>
      </c>
      <c r="M18" s="45" t="s">
        <v>149</v>
      </c>
      <c r="N18" s="45" t="s">
        <v>150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ref="D19:D22" si="3">IF(B19="S",IF(ISBLANK(E19),ROUND(C19*0.2/1.2,2),E19),"")</f>
        <v/>
      </c>
      <c r="E19" s="31"/>
      <c r="F19" s="56" t="s">
        <v>63</v>
      </c>
      <c r="G19" s="57" t="s">
        <v>63</v>
      </c>
      <c r="H19" s="57" t="s">
        <v>63</v>
      </c>
      <c r="I19" s="57" t="s">
        <v>63</v>
      </c>
      <c r="J19" s="37"/>
      <c r="K19" s="37"/>
      <c r="L19" s="45"/>
      <c r="M19" s="45"/>
      <c r="N19" s="45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6.5" thickBot="1" x14ac:dyDescent="0.3">
      <c r="A20" s="93" t="s">
        <v>11</v>
      </c>
      <c r="B20" s="30"/>
      <c r="C20" s="31"/>
      <c r="D20" s="32" t="str">
        <f t="shared" si="3"/>
        <v/>
      </c>
      <c r="E20" s="31"/>
      <c r="F20" s="56" t="s">
        <v>63</v>
      </c>
      <c r="G20" s="57" t="s">
        <v>63</v>
      </c>
      <c r="H20" s="57" t="s">
        <v>63</v>
      </c>
      <c r="I20" s="57" t="s">
        <v>63</v>
      </c>
      <c r="J20" s="37"/>
      <c r="K20" s="37"/>
      <c r="L20" s="45"/>
      <c r="M20" s="45"/>
      <c r="N20" s="45"/>
    </row>
    <row r="21" spans="1:19" ht="15.75" x14ac:dyDescent="0.25">
      <c r="B21" s="30"/>
      <c r="C21" s="31"/>
      <c r="D21" s="32" t="str">
        <f t="shared" si="3"/>
        <v/>
      </c>
      <c r="E21" s="31"/>
      <c r="F21" s="56" t="s">
        <v>63</v>
      </c>
      <c r="G21" s="57" t="s">
        <v>63</v>
      </c>
      <c r="H21" s="57" t="s">
        <v>63</v>
      </c>
      <c r="I21" s="57" t="s">
        <v>63</v>
      </c>
      <c r="J21" s="37"/>
      <c r="K21" s="37"/>
      <c r="L21" s="45"/>
      <c r="M21" s="45"/>
      <c r="N21" s="45"/>
    </row>
    <row r="22" spans="1:19" ht="16.5" thickBot="1" x14ac:dyDescent="0.3">
      <c r="B22" s="30"/>
      <c r="C22" s="31"/>
      <c r="D22" s="38" t="str">
        <f t="shared" si="3"/>
        <v/>
      </c>
      <c r="E22" s="31"/>
      <c r="F22" s="56" t="s">
        <v>63</v>
      </c>
      <c r="G22" s="57" t="s">
        <v>63</v>
      </c>
      <c r="H22" s="57" t="s">
        <v>63</v>
      </c>
      <c r="I22" s="57" t="s">
        <v>63</v>
      </c>
      <c r="J22" s="37"/>
      <c r="K22" s="37"/>
      <c r="L22" s="45"/>
      <c r="M22" s="45"/>
      <c r="N22" s="45"/>
    </row>
    <row r="23" spans="1:19" ht="13.5" thickBot="1" x14ac:dyDescent="0.25">
      <c r="B23" s="94"/>
      <c r="C23" s="39">
        <f>SUM(C12:C22)</f>
        <v>1190.42</v>
      </c>
      <c r="D23" s="39">
        <f>SUM(D12:D22)</f>
        <v>3.41</v>
      </c>
      <c r="E23" s="39"/>
      <c r="F23" s="39">
        <f>SUM(F12:F22)</f>
        <v>1187.01</v>
      </c>
      <c r="G23" s="58"/>
      <c r="H23" s="58"/>
      <c r="I23" s="58"/>
      <c r="J23" s="40"/>
      <c r="K23" s="40"/>
      <c r="L23" s="46"/>
      <c r="M23" s="54"/>
      <c r="N23" s="47"/>
    </row>
    <row r="25" spans="1:19" x14ac:dyDescent="0.2">
      <c r="B25" s="134" t="s">
        <v>27</v>
      </c>
      <c r="C25" s="135"/>
      <c r="F25" s="86"/>
    </row>
    <row r="26" spans="1:19" x14ac:dyDescent="0.2">
      <c r="B26" s="41" t="s">
        <v>16</v>
      </c>
      <c r="C26" s="42" t="s">
        <v>26</v>
      </c>
    </row>
    <row r="27" spans="1:19" x14ac:dyDescent="0.2">
      <c r="B27" s="41" t="s">
        <v>13</v>
      </c>
      <c r="C27" s="42" t="s">
        <v>25</v>
      </c>
    </row>
    <row r="28" spans="1:19" x14ac:dyDescent="0.2">
      <c r="B28" s="41" t="s">
        <v>15</v>
      </c>
      <c r="C28" s="42" t="s">
        <v>24</v>
      </c>
    </row>
    <row r="29" spans="1:19" x14ac:dyDescent="0.2">
      <c r="B29" s="43" t="s">
        <v>14</v>
      </c>
      <c r="C29" s="44" t="s">
        <v>23</v>
      </c>
    </row>
  </sheetData>
  <mergeCells count="5">
    <mergeCell ref="B1:E1"/>
    <mergeCell ref="B3:E3"/>
    <mergeCell ref="G8:J8"/>
    <mergeCell ref="G9:J9"/>
    <mergeCell ref="B25:C25"/>
  </mergeCells>
  <conditionalFormatting sqref="J13:J14 J12:K12">
    <cfRule type="expression" priority="16" stopIfTrue="1">
      <formula>AND(SUM($P12:$T12)&gt;0,NOT(ISBLANK(J12)))</formula>
    </cfRule>
    <cfRule type="expression" dxfId="399" priority="17" stopIfTrue="1">
      <formula>SUM($P12:$T12)&gt;0</formula>
    </cfRule>
  </conditionalFormatting>
  <conditionalFormatting sqref="C5 B1:E1 B3:E3 C12 E5 C15:C22">
    <cfRule type="expression" dxfId="398" priority="18" stopIfTrue="1">
      <formula>ISBLANK(B1)</formula>
    </cfRule>
  </conditionalFormatting>
  <conditionalFormatting sqref="L16:N22 L12:N12">
    <cfRule type="expression" dxfId="397" priority="19" stopIfTrue="1">
      <formula>AND(NOT(ISBLANK($C12)),ISBLANK(L12))</formula>
    </cfRule>
  </conditionalFormatting>
  <conditionalFormatting sqref="B12 B15:B22">
    <cfRule type="expression" dxfId="396" priority="20" stopIfTrue="1">
      <formula>AND(NOT(ISBLANK(C12)),ISBLANK(B12))</formula>
    </cfRule>
  </conditionalFormatting>
  <conditionalFormatting sqref="A12">
    <cfRule type="expression" dxfId="395" priority="21" stopIfTrue="1">
      <formula>AND(NOT(ISBLANK(C12)),ISBLANK(A12))</formula>
    </cfRule>
  </conditionalFormatting>
  <conditionalFormatting sqref="E12 E15:E22">
    <cfRule type="expression" dxfId="394" priority="22" stopIfTrue="1">
      <formula>AND(NOT(ISBLANK(C12)),ISBLANK(E12),B12="S")</formula>
    </cfRule>
  </conditionalFormatting>
  <conditionalFormatting sqref="C14">
    <cfRule type="expression" dxfId="393" priority="14" stopIfTrue="1">
      <formula>ISBLANK(C14)</formula>
    </cfRule>
  </conditionalFormatting>
  <conditionalFormatting sqref="E14">
    <cfRule type="expression" dxfId="392" priority="15" stopIfTrue="1">
      <formula>AND(NOT(ISBLANK(C14)),ISBLANK(E14),#REF!="S")</formula>
    </cfRule>
  </conditionalFormatting>
  <conditionalFormatting sqref="J19:K22">
    <cfRule type="expression" priority="23" stopIfTrue="1">
      <formula>AND(SUM($P16:$T16)&gt;0,NOT(ISBLANK(J19)))</formula>
    </cfRule>
    <cfRule type="expression" dxfId="391" priority="24" stopIfTrue="1">
      <formula>SUM($P16:$T16)&gt;0</formula>
    </cfRule>
  </conditionalFormatting>
  <conditionalFormatting sqref="A16:A19">
    <cfRule type="expression" dxfId="390" priority="25" stopIfTrue="1">
      <formula>AND(NOT(ISBLANK(C19)),ISBLANK(A16))</formula>
    </cfRule>
  </conditionalFormatting>
  <conditionalFormatting sqref="B13">
    <cfRule type="expression" dxfId="389" priority="13" stopIfTrue="1">
      <formula>AND(NOT(ISBLANK(C13)),ISBLANK(B13))</formula>
    </cfRule>
  </conditionalFormatting>
  <conditionalFormatting sqref="C13">
    <cfRule type="expression" dxfId="388" priority="11" stopIfTrue="1">
      <formula>ISBLANK(C13)</formula>
    </cfRule>
  </conditionalFormatting>
  <conditionalFormatting sqref="E13">
    <cfRule type="expression" dxfId="387" priority="12" stopIfTrue="1">
      <formula>AND(NOT(ISBLANK(C13)),ISBLANK(E13),B13="S")</formula>
    </cfRule>
  </conditionalFormatting>
  <conditionalFormatting sqref="A13">
    <cfRule type="expression" dxfId="386" priority="26" stopIfTrue="1">
      <formula>AND(NOT(ISBLANK(#REF!)),ISBLANK(A13))</formula>
    </cfRule>
  </conditionalFormatting>
  <conditionalFormatting sqref="J15:J18">
    <cfRule type="expression" priority="9" stopIfTrue="1">
      <formula>AND(SUM($P15:$T15)&gt;0,NOT(ISBLANK(J15)))</formula>
    </cfRule>
    <cfRule type="expression" dxfId="385" priority="10" stopIfTrue="1">
      <formula>SUM($P15:$T15)&gt;0</formula>
    </cfRule>
  </conditionalFormatting>
  <conditionalFormatting sqref="K16:K17">
    <cfRule type="expression" priority="27" stopIfTrue="1">
      <formula>AND(SUM($P14:$T14)&gt;0,NOT(ISBLANK(K16)))</formula>
    </cfRule>
    <cfRule type="expression" dxfId="384" priority="28" stopIfTrue="1">
      <formula>SUM($P14:$T14)&gt;0</formula>
    </cfRule>
  </conditionalFormatting>
  <conditionalFormatting sqref="A14:A15">
    <cfRule type="expression" dxfId="383" priority="29" stopIfTrue="1">
      <formula>AND(NOT(ISBLANK(C16)),ISBLANK(A14))</formula>
    </cfRule>
  </conditionalFormatting>
  <conditionalFormatting sqref="B14">
    <cfRule type="expression" dxfId="382" priority="30" stopIfTrue="1">
      <formula>AND(NOT(ISBLANK(#REF!)),ISBLANK(B14))</formula>
    </cfRule>
  </conditionalFormatting>
  <conditionalFormatting sqref="K13">
    <cfRule type="expression" priority="7" stopIfTrue="1">
      <formula>AND(SUM($P13:$T13)&gt;0,NOT(ISBLANK(K13)))</formula>
    </cfRule>
    <cfRule type="expression" dxfId="381" priority="8" stopIfTrue="1">
      <formula>SUM($P13:$T13)&gt;0</formula>
    </cfRule>
  </conditionalFormatting>
  <conditionalFormatting sqref="K14">
    <cfRule type="expression" priority="5" stopIfTrue="1">
      <formula>AND(SUM($P14:$T14)&gt;0,NOT(ISBLANK(K14)))</formula>
    </cfRule>
    <cfRule type="expression" dxfId="380" priority="6" stopIfTrue="1">
      <formula>SUM($P14:$T14)&gt;0</formula>
    </cfRule>
  </conditionalFormatting>
  <conditionalFormatting sqref="K15">
    <cfRule type="expression" priority="3" stopIfTrue="1">
      <formula>AND(SUM($P15:$T15)&gt;0,NOT(ISBLANK(K15)))</formula>
    </cfRule>
    <cfRule type="expression" dxfId="379" priority="4" stopIfTrue="1">
      <formula>SUM($P15:$T15)&gt;0</formula>
    </cfRule>
  </conditionalFormatting>
  <conditionalFormatting sqref="K18">
    <cfRule type="expression" priority="1" stopIfTrue="1">
      <formula>AND(SUM($P18:$T18)&gt;0,NOT(ISBLANK(K18)))</formula>
    </cfRule>
    <cfRule type="expression" dxfId="378" priority="2" stopIfTrue="1">
      <formula>SUM($P18:$T18)&gt;0</formula>
    </cfRule>
  </conditionalFormatting>
  <dataValidations count="3">
    <dataValidation type="list" allowBlank="1" showInputMessage="1" showErrorMessage="1" sqref="B12:B22">
      <formula1>$B$26:$B$29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J15" sqref="J15:K3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31" t="s">
        <v>34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31" t="s">
        <v>174</v>
      </c>
      <c r="C3" s="132"/>
      <c r="D3" s="132"/>
      <c r="E3" s="13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48">
        <v>43840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10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9" t="s">
        <v>65</v>
      </c>
      <c r="H10" s="89" t="s">
        <v>66</v>
      </c>
      <c r="I10" s="89" t="s">
        <v>64</v>
      </c>
      <c r="J10" s="89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89"/>
      <c r="H11" s="89"/>
      <c r="I11" s="89"/>
      <c r="J11" s="89"/>
      <c r="K11" s="89"/>
      <c r="L11" s="27"/>
      <c r="M11" s="43"/>
      <c r="N11" s="43"/>
    </row>
    <row r="12" spans="1:26" ht="15.75" x14ac:dyDescent="0.25">
      <c r="A12" s="59">
        <v>43830</v>
      </c>
      <c r="B12" s="30" t="s">
        <v>13</v>
      </c>
      <c r="C12" s="31">
        <v>30.58</v>
      </c>
      <c r="D12" s="32"/>
      <c r="E12" s="31"/>
      <c r="F12" s="56">
        <v>30.58</v>
      </c>
      <c r="G12" s="57">
        <v>112</v>
      </c>
      <c r="H12" s="57">
        <v>4207</v>
      </c>
      <c r="I12" s="57"/>
      <c r="J12" s="37" t="s">
        <v>15</v>
      </c>
      <c r="K12" s="37" t="s">
        <v>169</v>
      </c>
      <c r="L12" s="104" t="s">
        <v>170</v>
      </c>
      <c r="M12" s="45" t="s">
        <v>145</v>
      </c>
      <c r="N12" s="45" t="s">
        <v>171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>
        <v>43837</v>
      </c>
      <c r="B13" s="49" t="s">
        <v>14</v>
      </c>
      <c r="C13" s="31">
        <v>13.85</v>
      </c>
      <c r="D13" s="32"/>
      <c r="E13" s="31"/>
      <c r="F13" s="56">
        <v>13.85</v>
      </c>
      <c r="G13" s="57">
        <v>210</v>
      </c>
      <c r="H13" s="57">
        <v>1101</v>
      </c>
      <c r="I13" s="57"/>
      <c r="J13" s="37" t="s">
        <v>15</v>
      </c>
      <c r="K13" s="37" t="s">
        <v>169</v>
      </c>
      <c r="L13" s="45" t="s">
        <v>172</v>
      </c>
      <c r="M13" s="45" t="s">
        <v>135</v>
      </c>
      <c r="N13" s="45" t="s">
        <v>157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>
        <v>43837</v>
      </c>
      <c r="B14" s="49" t="s">
        <v>14</v>
      </c>
      <c r="C14" s="31">
        <v>51.2</v>
      </c>
      <c r="D14" s="32"/>
      <c r="E14" s="31"/>
      <c r="F14" s="56">
        <v>51.2</v>
      </c>
      <c r="G14" s="57">
        <v>210</v>
      </c>
      <c r="H14" s="57">
        <v>1101</v>
      </c>
      <c r="I14" s="57"/>
      <c r="J14" s="37" t="s">
        <v>15</v>
      </c>
      <c r="K14" s="37" t="s">
        <v>169</v>
      </c>
      <c r="L14" s="45" t="s">
        <v>172</v>
      </c>
      <c r="M14" s="45" t="s">
        <v>173</v>
      </c>
      <c r="N14" s="45" t="s">
        <v>157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60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/>
      <c r="B16" s="30"/>
      <c r="C16" s="31"/>
      <c r="D16" s="32" t="str">
        <f t="shared" ref="D16:D31" si="3">IF(B16="S",IF(ISBLANK(E16),ROUND(C16*0.2/1.2,2),E16),"")</f>
        <v/>
      </c>
      <c r="E16" s="31"/>
      <c r="F16" s="56"/>
      <c r="G16" s="57"/>
      <c r="H16" s="57"/>
      <c r="I16" s="60"/>
      <c r="J16" s="37"/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9"/>
      <c r="B17" s="30"/>
      <c r="C17" s="31"/>
      <c r="D17" s="32" t="str">
        <f t="shared" si="3"/>
        <v/>
      </c>
      <c r="E17" s="31"/>
      <c r="F17" s="56"/>
      <c r="G17" s="57"/>
      <c r="H17" s="57"/>
      <c r="I17" s="60"/>
      <c r="J17" s="37"/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9"/>
      <c r="B18" s="30"/>
      <c r="C18" s="31"/>
      <c r="D18" s="32" t="str">
        <f t="shared" si="3"/>
        <v/>
      </c>
      <c r="E18" s="31"/>
      <c r="F18" s="56"/>
      <c r="G18" s="57"/>
      <c r="H18" s="57"/>
      <c r="I18" s="57"/>
      <c r="J18" s="37"/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9"/>
      <c r="B19" s="30"/>
      <c r="C19" s="31"/>
      <c r="D19" s="32" t="str">
        <f t="shared" si="3"/>
        <v/>
      </c>
      <c r="E19" s="31"/>
      <c r="F19" s="56"/>
      <c r="G19" s="57"/>
      <c r="H19" s="57"/>
      <c r="I19" s="57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/>
      <c r="G20" s="57"/>
      <c r="H20" s="57"/>
      <c r="I20" s="57"/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6" t="s">
        <v>63</v>
      </c>
      <c r="G21" s="57" t="s">
        <v>63</v>
      </c>
      <c r="H21" s="57" t="s">
        <v>63</v>
      </c>
      <c r="I21" s="57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6" t="s">
        <v>63</v>
      </c>
      <c r="G22" s="57" t="s">
        <v>63</v>
      </c>
      <c r="H22" s="57" t="s">
        <v>63</v>
      </c>
      <c r="I22" s="57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6" t="s">
        <v>63</v>
      </c>
      <c r="G23" s="57" t="s">
        <v>63</v>
      </c>
      <c r="H23" s="57" t="s">
        <v>63</v>
      </c>
      <c r="I23" s="57" t="s">
        <v>63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6" t="s">
        <v>63</v>
      </c>
      <c r="G24" s="57" t="s">
        <v>63</v>
      </c>
      <c r="H24" s="57" t="s">
        <v>63</v>
      </c>
      <c r="I24" s="57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6" t="s">
        <v>63</v>
      </c>
      <c r="G25" s="57" t="s">
        <v>63</v>
      </c>
      <c r="H25" s="57" t="s">
        <v>63</v>
      </c>
      <c r="I25" s="57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6" t="s">
        <v>63</v>
      </c>
      <c r="G26" s="57" t="s">
        <v>63</v>
      </c>
      <c r="H26" s="57" t="s">
        <v>63</v>
      </c>
      <c r="I26" s="57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6" t="s">
        <v>63</v>
      </c>
      <c r="G27" s="57" t="s">
        <v>63</v>
      </c>
      <c r="H27" s="57" t="s">
        <v>63</v>
      </c>
      <c r="I27" s="57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6" t="s">
        <v>63</v>
      </c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6" t="s">
        <v>63</v>
      </c>
      <c r="G29" s="57" t="s">
        <v>63</v>
      </c>
      <c r="H29" s="57" t="s">
        <v>63</v>
      </c>
      <c r="I29" s="57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6" t="s">
        <v>63</v>
      </c>
      <c r="G30" s="57" t="s">
        <v>63</v>
      </c>
      <c r="H30" s="57" t="s">
        <v>63</v>
      </c>
      <c r="I30" s="57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6" t="s">
        <v>63</v>
      </c>
      <c r="G31" s="57" t="s">
        <v>63</v>
      </c>
      <c r="H31" s="57" t="s">
        <v>63</v>
      </c>
      <c r="I31" s="57" t="s">
        <v>63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6" t="s">
        <v>11</v>
      </c>
      <c r="B32" s="137"/>
      <c r="C32" s="39">
        <f>SUM(C12:C31)</f>
        <v>95.63</v>
      </c>
      <c r="D32" s="39">
        <f>SUM(D12:D31)</f>
        <v>0</v>
      </c>
      <c r="E32" s="39"/>
      <c r="F32" s="39">
        <f>SUM(F12:F31)</f>
        <v>95.63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134" t="s">
        <v>27</v>
      </c>
      <c r="C34" s="135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8" stopIfTrue="1">
      <formula>AND(SUM($P12:$T12)&gt;0,NOT(ISBLANK(J12)))</formula>
    </cfRule>
    <cfRule type="expression" dxfId="377" priority="29" stopIfTrue="1">
      <formula>SUM($P12:$T12)&gt;0</formula>
    </cfRule>
  </conditionalFormatting>
  <conditionalFormatting sqref="C12:C15 C5 B1:E1 B3:E3 C19:C31 E5">
    <cfRule type="expression" dxfId="376" priority="30" stopIfTrue="1">
      <formula>ISBLANK(B1)</formula>
    </cfRule>
  </conditionalFormatting>
  <conditionalFormatting sqref="M12:N12 L14:N14 L19:N31 M15">
    <cfRule type="expression" dxfId="375" priority="31" stopIfTrue="1">
      <formula>AND(NOT(ISBLANK($C12)),ISBLANK(L12))</formula>
    </cfRule>
  </conditionalFormatting>
  <conditionalFormatting sqref="B12:B15 B19:B31">
    <cfRule type="expression" dxfId="374" priority="32" stopIfTrue="1">
      <formula>AND(NOT(ISBLANK(C12)),ISBLANK(B12))</formula>
    </cfRule>
  </conditionalFormatting>
  <conditionalFormatting sqref="A12:A15 A19:A31">
    <cfRule type="expression" dxfId="373" priority="33" stopIfTrue="1">
      <formula>AND(NOT(ISBLANK(C12)),ISBLANK(A12))</formula>
    </cfRule>
  </conditionalFormatting>
  <conditionalFormatting sqref="E12:E15 E19:E31">
    <cfRule type="expression" dxfId="372" priority="34" stopIfTrue="1">
      <formula>AND(NOT(ISBLANK(C12)),ISBLANK(E12),B12="S")</formula>
    </cfRule>
  </conditionalFormatting>
  <conditionalFormatting sqref="K15">
    <cfRule type="expression" priority="25" stopIfTrue="1">
      <formula>AND(SUM($P15:$T15)&gt;0,NOT(ISBLANK(K15)))</formula>
    </cfRule>
    <cfRule type="expression" dxfId="371" priority="26" stopIfTrue="1">
      <formula>SUM($P15:$T15)&gt;0</formula>
    </cfRule>
  </conditionalFormatting>
  <conditionalFormatting sqref="L15">
    <cfRule type="expression" dxfId="370" priority="27" stopIfTrue="1">
      <formula>AND(NOT(ISBLANK($C20)),ISBLANK(L15))</formula>
    </cfRule>
  </conditionalFormatting>
  <conditionalFormatting sqref="N15">
    <cfRule type="expression" dxfId="369" priority="24" stopIfTrue="1">
      <formula>AND(NOT(ISBLANK($C20)),ISBLANK(N15))</formula>
    </cfRule>
  </conditionalFormatting>
  <conditionalFormatting sqref="K18">
    <cfRule type="expression" priority="17" stopIfTrue="1">
      <formula>AND(SUM($P18:$T18)&gt;0,NOT(ISBLANK(K18)))</formula>
    </cfRule>
    <cfRule type="expression" dxfId="368" priority="18" stopIfTrue="1">
      <formula>SUM($P18:$T18)&gt;0</formula>
    </cfRule>
  </conditionalFormatting>
  <conditionalFormatting sqref="C18">
    <cfRule type="expression" dxfId="367" priority="19" stopIfTrue="1">
      <formula>ISBLANK(C18)</formula>
    </cfRule>
  </conditionalFormatting>
  <conditionalFormatting sqref="L18:N18">
    <cfRule type="expression" dxfId="366" priority="20" stopIfTrue="1">
      <formula>AND(NOT(ISBLANK($C18)),ISBLANK(L18))</formula>
    </cfRule>
  </conditionalFormatting>
  <conditionalFormatting sqref="B18">
    <cfRule type="expression" dxfId="365" priority="21" stopIfTrue="1">
      <formula>AND(NOT(ISBLANK(C18)),ISBLANK(B18))</formula>
    </cfRule>
  </conditionalFormatting>
  <conditionalFormatting sqref="A18">
    <cfRule type="expression" dxfId="364" priority="22" stopIfTrue="1">
      <formula>AND(NOT(ISBLANK(C18)),ISBLANK(A18))</formula>
    </cfRule>
  </conditionalFormatting>
  <conditionalFormatting sqref="E18">
    <cfRule type="expression" dxfId="363" priority="23" stopIfTrue="1">
      <formula>AND(NOT(ISBLANK(C18)),ISBLANK(E18),B18="S")</formula>
    </cfRule>
  </conditionalFormatting>
  <conditionalFormatting sqref="C16:C17">
    <cfRule type="expression" dxfId="362" priority="12" stopIfTrue="1">
      <formula>ISBLANK(C16)</formula>
    </cfRule>
  </conditionalFormatting>
  <conditionalFormatting sqref="M16:M17">
    <cfRule type="expression" dxfId="361" priority="13" stopIfTrue="1">
      <formula>AND(NOT(ISBLANK($C16)),ISBLANK(M16))</formula>
    </cfRule>
  </conditionalFormatting>
  <conditionalFormatting sqref="B16:B17">
    <cfRule type="expression" dxfId="360" priority="14" stopIfTrue="1">
      <formula>AND(NOT(ISBLANK(C16)),ISBLANK(B16))</formula>
    </cfRule>
  </conditionalFormatting>
  <conditionalFormatting sqref="A16:A17">
    <cfRule type="expression" dxfId="359" priority="15" stopIfTrue="1">
      <formula>AND(NOT(ISBLANK(C16)),ISBLANK(A16))</formula>
    </cfRule>
  </conditionalFormatting>
  <conditionalFormatting sqref="E16:E17">
    <cfRule type="expression" dxfId="358" priority="16" stopIfTrue="1">
      <formula>AND(NOT(ISBLANK(C16)),ISBLANK(E16),B16="S")</formula>
    </cfRule>
  </conditionalFormatting>
  <conditionalFormatting sqref="K16:K17">
    <cfRule type="expression" priority="9" stopIfTrue="1">
      <formula>AND(SUM($P16:$T16)&gt;0,NOT(ISBLANK(K16)))</formula>
    </cfRule>
    <cfRule type="expression" dxfId="357" priority="10" stopIfTrue="1">
      <formula>SUM($P16:$T16)&gt;0</formula>
    </cfRule>
  </conditionalFormatting>
  <conditionalFormatting sqref="L16:L17">
    <cfRule type="expression" dxfId="356" priority="11" stopIfTrue="1">
      <formula>AND(NOT(ISBLANK($C21)),ISBLANK(L16))</formula>
    </cfRule>
  </conditionalFormatting>
  <conditionalFormatting sqref="N16:N17">
    <cfRule type="expression" dxfId="355" priority="8" stopIfTrue="1">
      <formula>AND(NOT(ISBLANK($C21)),ISBLANK(N16))</formula>
    </cfRule>
  </conditionalFormatting>
  <conditionalFormatting sqref="J13:K13">
    <cfRule type="expression" priority="5" stopIfTrue="1">
      <formula>AND(SUM($P13:$T13)&gt;0,NOT(ISBLANK(J13)))</formula>
    </cfRule>
    <cfRule type="expression" dxfId="354" priority="6" stopIfTrue="1">
      <formula>SUM($P13:$T13)&gt;0</formula>
    </cfRule>
  </conditionalFormatting>
  <conditionalFormatting sqref="N13">
    <cfRule type="expression" dxfId="353" priority="7" stopIfTrue="1">
      <formula>AND(NOT(ISBLANK($C13)),ISBLANK(N13))</formula>
    </cfRule>
  </conditionalFormatting>
  <conditionalFormatting sqref="M13">
    <cfRule type="expression" dxfId="352" priority="4" stopIfTrue="1">
      <formula>AND(NOT(ISBLANK($C13)),ISBLANK(M13))</formula>
    </cfRule>
  </conditionalFormatting>
  <conditionalFormatting sqref="L13">
    <cfRule type="expression" dxfId="351" priority="3" stopIfTrue="1">
      <formula>AND(NOT(ISBLANK($C13)),ISBLANK(L13))</formula>
    </cfRule>
  </conditionalFormatting>
  <conditionalFormatting sqref="L12">
    <cfRule type="expression" priority="1" stopIfTrue="1">
      <formula>AND(SUM($P12:$T12)&gt;0,NOT(ISBLANK(L12)))</formula>
    </cfRule>
    <cfRule type="expression" dxfId="350" priority="2" stopIfTrue="1">
      <formula>SUM($P12:$T12)&gt;0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I36" sqref="I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31" t="s">
        <v>104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31" t="s">
        <v>120</v>
      </c>
      <c r="C3" s="132"/>
      <c r="D3" s="132"/>
      <c r="E3" s="13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81">
        <v>43840</v>
      </c>
      <c r="F5" s="8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68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 t="s">
        <v>113</v>
      </c>
      <c r="B12" s="30" t="s">
        <v>114</v>
      </c>
      <c r="C12" s="31">
        <v>35</v>
      </c>
      <c r="D12" s="32">
        <f t="shared" ref="D12:D28" si="0">IF(B12="S",IF(ISBLANK(E12),ROUND(C12*0.2/1.2,2),E12),"")</f>
        <v>5.83</v>
      </c>
      <c r="E12" s="31"/>
      <c r="F12" s="56">
        <f t="shared" ref="F12:F29" si="1">C12-D12</f>
        <v>29.17</v>
      </c>
      <c r="G12" s="57">
        <v>473</v>
      </c>
      <c r="H12" s="57">
        <v>4020</v>
      </c>
      <c r="I12" s="60" t="s">
        <v>115</v>
      </c>
      <c r="J12" s="37" t="s">
        <v>15</v>
      </c>
      <c r="K12" s="37" t="s">
        <v>116</v>
      </c>
      <c r="L12" s="45" t="s">
        <v>117</v>
      </c>
      <c r="M12" s="45" t="s">
        <v>118</v>
      </c>
      <c r="N12" s="83" t="s">
        <v>119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0</v>
      </c>
      <c r="S12" s="5" t="e">
        <f>OR(#REF!&lt;100000,LEN(#REF!)=5)</f>
        <v>#REF!</v>
      </c>
    </row>
    <row r="13" spans="1:26" ht="15.75" x14ac:dyDescent="0.25">
      <c r="A13" s="59"/>
      <c r="B13" s="30"/>
      <c r="C13" s="31"/>
      <c r="D13" s="32"/>
      <c r="E13" s="31"/>
      <c r="F13" s="56"/>
      <c r="G13" s="57"/>
      <c r="H13" s="57"/>
      <c r="I13" s="60"/>
      <c r="J13" s="37"/>
      <c r="K13" s="37"/>
      <c r="L13" s="45"/>
      <c r="M13" s="45"/>
      <c r="N13" s="45"/>
      <c r="P13" s="5" t="b">
        <f t="shared" si="2"/>
        <v>1</v>
      </c>
      <c r="Q13" s="5" t="b">
        <f t="shared" si="3"/>
        <v>1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59"/>
      <c r="B14" s="30"/>
      <c r="C14" s="31"/>
      <c r="D14" s="32"/>
      <c r="E14" s="31"/>
      <c r="F14" s="56"/>
      <c r="G14" s="57"/>
      <c r="H14" s="57"/>
      <c r="I14" s="60"/>
      <c r="J14" s="37"/>
      <c r="K14" s="37"/>
      <c r="L14" s="45"/>
      <c r="M14" s="45"/>
      <c r="N14" s="45"/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60"/>
      <c r="J15" s="37"/>
      <c r="K15" s="37"/>
      <c r="L15" s="45"/>
      <c r="M15" s="45"/>
      <c r="N15" s="45"/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60"/>
      <c r="J16" s="37"/>
      <c r="K16" s="37"/>
      <c r="L16" s="45"/>
      <c r="M16" s="45"/>
      <c r="N16" s="45"/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/>
      <c r="K17" s="37"/>
      <c r="L17" s="45"/>
      <c r="M17" s="45"/>
      <c r="N17" s="45"/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60"/>
      <c r="J18" s="37"/>
      <c r="K18" s="37"/>
      <c r="L18" s="45"/>
      <c r="M18" s="45"/>
      <c r="N18" s="45"/>
    </row>
    <row r="19" spans="1:19" ht="15.75" x14ac:dyDescent="0.25">
      <c r="A19" s="59"/>
      <c r="B19" s="30"/>
      <c r="C19" s="31"/>
      <c r="D19" s="32"/>
      <c r="E19" s="31"/>
      <c r="F19" s="56"/>
      <c r="G19" s="57"/>
      <c r="H19" s="57"/>
      <c r="I19" s="60"/>
      <c r="J19" s="37"/>
      <c r="K19" s="37"/>
      <c r="L19" s="45"/>
      <c r="M19" s="45"/>
      <c r="N19" s="45"/>
    </row>
    <row r="20" spans="1:19" ht="15.75" x14ac:dyDescent="0.25">
      <c r="A20" s="59"/>
      <c r="B20" s="49"/>
      <c r="C20" s="31"/>
      <c r="D20" s="32" t="str">
        <f t="shared" si="0"/>
        <v/>
      </c>
      <c r="E20" s="31"/>
      <c r="F20" s="56"/>
      <c r="G20" s="57"/>
      <c r="H20" s="57"/>
      <c r="I20" s="60"/>
      <c r="J20" s="37"/>
      <c r="K20" s="37"/>
      <c r="L20" s="45"/>
      <c r="M20" s="45"/>
      <c r="N20" s="45"/>
    </row>
    <row r="21" spans="1:19" ht="15.75" x14ac:dyDescent="0.25">
      <c r="A21" s="59"/>
      <c r="B21" s="49"/>
      <c r="C21" s="31"/>
      <c r="D21" s="32" t="str">
        <f t="shared" si="0"/>
        <v/>
      </c>
      <c r="E21" s="31"/>
      <c r="F21" s="56"/>
      <c r="G21" s="57"/>
      <c r="H21" s="57"/>
      <c r="I21" s="60"/>
      <c r="J21" s="37"/>
      <c r="K21" s="37"/>
      <c r="L21" s="45"/>
      <c r="M21" s="45"/>
      <c r="N21" s="45"/>
    </row>
    <row r="22" spans="1:19" ht="15.75" x14ac:dyDescent="0.25">
      <c r="A22" s="59"/>
      <c r="B22" s="30"/>
      <c r="C22" s="31"/>
      <c r="D22" s="32" t="str">
        <f t="shared" si="0"/>
        <v/>
      </c>
      <c r="E22" s="31"/>
      <c r="F22" s="56"/>
      <c r="G22" s="57"/>
      <c r="H22" s="57"/>
      <c r="I22" s="60"/>
      <c r="J22" s="37"/>
      <c r="K22" s="37"/>
      <c r="L22" s="45"/>
      <c r="M22" s="45"/>
      <c r="N22" s="45"/>
    </row>
    <row r="23" spans="1:19" ht="15.75" x14ac:dyDescent="0.25">
      <c r="A23" s="59"/>
      <c r="B23" s="49"/>
      <c r="C23" s="31"/>
      <c r="D23" s="32" t="str">
        <f t="shared" si="0"/>
        <v/>
      </c>
      <c r="E23" s="31"/>
      <c r="F23" s="56"/>
      <c r="G23" s="57"/>
      <c r="H23" s="57"/>
      <c r="I23" s="60"/>
      <c r="J23" s="37"/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59"/>
      <c r="B24" s="49"/>
      <c r="C24" s="31"/>
      <c r="D24" s="32" t="str">
        <f t="shared" si="0"/>
        <v/>
      </c>
      <c r="E24" s="31"/>
      <c r="F24" s="56"/>
      <c r="G24" s="57"/>
      <c r="H24" s="57"/>
      <c r="I24" s="60"/>
      <c r="J24" s="37"/>
      <c r="K24" s="37"/>
      <c r="L24" s="45"/>
      <c r="M24" s="45"/>
      <c r="N24" s="45"/>
    </row>
    <row r="25" spans="1:19" ht="15.75" x14ac:dyDescent="0.25">
      <c r="A25" s="59"/>
      <c r="B25" s="49"/>
      <c r="C25" s="31"/>
      <c r="D25" s="32" t="str">
        <f t="shared" si="0"/>
        <v/>
      </c>
      <c r="E25" s="31"/>
      <c r="F25" s="56"/>
      <c r="G25" s="57"/>
      <c r="H25" s="57"/>
      <c r="I25" s="60"/>
      <c r="J25" s="37"/>
      <c r="K25" s="37"/>
      <c r="L25" s="45"/>
      <c r="M25" s="45"/>
      <c r="N25" s="45"/>
    </row>
    <row r="26" spans="1:19" ht="15.75" x14ac:dyDescent="0.25">
      <c r="A26" s="59"/>
      <c r="B26" s="30"/>
      <c r="C26" s="31"/>
      <c r="D26" s="32" t="str">
        <f t="shared" si="0"/>
        <v/>
      </c>
      <c r="E26" s="31"/>
      <c r="F26" s="56"/>
      <c r="G26" s="57"/>
      <c r="H26" s="57"/>
      <c r="I26" s="60"/>
      <c r="J26" s="37"/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 t="str">
        <f t="shared" si="0"/>
        <v/>
      </c>
      <c r="E27" s="31"/>
      <c r="F27" s="56"/>
      <c r="G27" s="57"/>
      <c r="H27" s="57"/>
      <c r="I27" s="60"/>
      <c r="J27" s="37"/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6"/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36" t="s">
        <v>11</v>
      </c>
      <c r="B29" s="137"/>
      <c r="C29" s="39">
        <f>SUM(C12:C28)</f>
        <v>35</v>
      </c>
      <c r="D29" s="39">
        <f>SUM(D12:D28)</f>
        <v>5.83</v>
      </c>
      <c r="E29" s="39"/>
      <c r="F29" s="84">
        <f t="shared" si="1"/>
        <v>29.17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134" t="s">
        <v>27</v>
      </c>
      <c r="C31" s="135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85"/>
      <c r="K33" s="86"/>
    </row>
    <row r="34" spans="2:11" x14ac:dyDescent="0.2">
      <c r="B34" s="41" t="s">
        <v>15</v>
      </c>
      <c r="C34" s="42" t="s">
        <v>24</v>
      </c>
      <c r="I34" s="85"/>
      <c r="K34" s="86"/>
    </row>
    <row r="35" spans="2:11" x14ac:dyDescent="0.2">
      <c r="B35" s="43" t="s">
        <v>14</v>
      </c>
      <c r="C35" s="44" t="s">
        <v>23</v>
      </c>
      <c r="I35" s="85"/>
      <c r="K35" s="86"/>
    </row>
    <row r="36" spans="2:11" x14ac:dyDescent="0.2">
      <c r="I36" s="85"/>
      <c r="K36" s="86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28:K28 K27">
    <cfRule type="expression" priority="103" stopIfTrue="1">
      <formula>AND(SUM($P27:$T27)&gt;0,NOT(ISBLANK(J27)))</formula>
    </cfRule>
    <cfRule type="expression" dxfId="349" priority="104" stopIfTrue="1">
      <formula>SUM($P27:$T27)&gt;0</formula>
    </cfRule>
  </conditionalFormatting>
  <conditionalFormatting sqref="C5 B1:E1 B3:E3 C12 C14 C28 C17 C20 C22:C25">
    <cfRule type="expression" dxfId="348" priority="105" stopIfTrue="1">
      <formula>ISBLANK(B1)</formula>
    </cfRule>
  </conditionalFormatting>
  <conditionalFormatting sqref="L28:N28 N27">
    <cfRule type="expression" dxfId="347" priority="106" stopIfTrue="1">
      <formula>AND(NOT(ISBLANK($C27)),ISBLANK(L27))</formula>
    </cfRule>
  </conditionalFormatting>
  <conditionalFormatting sqref="B12 B28 B17 B21:B25">
    <cfRule type="expression" dxfId="346" priority="107" stopIfTrue="1">
      <formula>AND(NOT(ISBLANK(C12)),ISBLANK(B12))</formula>
    </cfRule>
  </conditionalFormatting>
  <conditionalFormatting sqref="A12 A14 A28 A17 A23">
    <cfRule type="expression" dxfId="345" priority="108" stopIfTrue="1">
      <formula>AND(NOT(ISBLANK(C12)),ISBLANK(A12))</formula>
    </cfRule>
  </conditionalFormatting>
  <conditionalFormatting sqref="E14:E25 E28">
    <cfRule type="expression" dxfId="344" priority="109" stopIfTrue="1">
      <formula>AND(NOT(ISBLANK(C14)),ISBLANK(E14),B14="S")</formula>
    </cfRule>
  </conditionalFormatting>
  <conditionalFormatting sqref="C13">
    <cfRule type="expression" dxfId="343" priority="99" stopIfTrue="1">
      <formula>ISBLANK(C13)</formula>
    </cfRule>
  </conditionalFormatting>
  <conditionalFormatting sqref="M20">
    <cfRule type="expression" dxfId="342" priority="44" stopIfTrue="1">
      <formula>AND(NOT(ISBLANK($C20)),ISBLANK(M20))</formula>
    </cfRule>
  </conditionalFormatting>
  <conditionalFormatting sqref="B13">
    <cfRule type="expression" dxfId="341" priority="100" stopIfTrue="1">
      <formula>AND(NOT(ISBLANK(C13)),ISBLANK(B13))</formula>
    </cfRule>
  </conditionalFormatting>
  <conditionalFormatting sqref="A13">
    <cfRule type="expression" dxfId="340" priority="101" stopIfTrue="1">
      <formula>AND(NOT(ISBLANK(C13)),ISBLANK(A13))</formula>
    </cfRule>
  </conditionalFormatting>
  <conditionalFormatting sqref="E12:E13">
    <cfRule type="expression" dxfId="339" priority="102" stopIfTrue="1">
      <formula>AND(NOT(ISBLANK(C12)),ISBLANK(E12),B12="S")</formula>
    </cfRule>
  </conditionalFormatting>
  <conditionalFormatting sqref="J13:J27">
    <cfRule type="expression" priority="97" stopIfTrue="1">
      <formula>AND(SUM($P13:$T13)&gt;0,NOT(ISBLANK(J13)))</formula>
    </cfRule>
    <cfRule type="expression" dxfId="338" priority="98" stopIfTrue="1">
      <formula>SUM($P13:$T13)&gt;0</formula>
    </cfRule>
  </conditionalFormatting>
  <conditionalFormatting sqref="C26">
    <cfRule type="expression" dxfId="337" priority="93" stopIfTrue="1">
      <formula>ISBLANK(C26)</formula>
    </cfRule>
  </conditionalFormatting>
  <conditionalFormatting sqref="B26">
    <cfRule type="expression" dxfId="336" priority="94" stopIfTrue="1">
      <formula>AND(NOT(ISBLANK(C26)),ISBLANK(B26))</formula>
    </cfRule>
  </conditionalFormatting>
  <conditionalFormatting sqref="A27">
    <cfRule type="expression" dxfId="335" priority="95" stopIfTrue="1">
      <formula>AND(NOT(ISBLANK(C27)),ISBLANK(A27))</formula>
    </cfRule>
  </conditionalFormatting>
  <conditionalFormatting sqref="E26">
    <cfRule type="expression" dxfId="334" priority="96" stopIfTrue="1">
      <formula>AND(NOT(ISBLANK(C26)),ISBLANK(E26),B26="S")</formula>
    </cfRule>
  </conditionalFormatting>
  <conditionalFormatting sqref="C27">
    <cfRule type="expression" dxfId="333" priority="90" stopIfTrue="1">
      <formula>ISBLANK(C27)</formula>
    </cfRule>
  </conditionalFormatting>
  <conditionalFormatting sqref="B27">
    <cfRule type="expression" dxfId="332" priority="91" stopIfTrue="1">
      <formula>AND(NOT(ISBLANK(C27)),ISBLANK(B27))</formula>
    </cfRule>
  </conditionalFormatting>
  <conditionalFormatting sqref="E27">
    <cfRule type="expression" dxfId="331" priority="92" stopIfTrue="1">
      <formula>AND(NOT(ISBLANK(C27)),ISBLANK(E27),B27="S")</formula>
    </cfRule>
  </conditionalFormatting>
  <conditionalFormatting sqref="M27">
    <cfRule type="expression" dxfId="330" priority="89" stopIfTrue="1">
      <formula>AND(NOT(ISBLANK($C27)),ISBLANK(M27))</formula>
    </cfRule>
  </conditionalFormatting>
  <conditionalFormatting sqref="L27">
    <cfRule type="expression" dxfId="329" priority="88" stopIfTrue="1">
      <formula>AND(NOT(ISBLANK($C27)),ISBLANK(L27))</formula>
    </cfRule>
  </conditionalFormatting>
  <conditionalFormatting sqref="N24">
    <cfRule type="expression" dxfId="328" priority="17" stopIfTrue="1">
      <formula>AND(NOT(ISBLANK($C24)),ISBLANK(N24))</formula>
    </cfRule>
  </conditionalFormatting>
  <conditionalFormatting sqref="N18">
    <cfRule type="expression" dxfId="327" priority="56" stopIfTrue="1">
      <formula>AND(NOT(ISBLANK($C18)),ISBLANK(N18))</formula>
    </cfRule>
  </conditionalFormatting>
  <conditionalFormatting sqref="M17">
    <cfRule type="expression" dxfId="326" priority="62" stopIfTrue="1">
      <formula>AND(NOT(ISBLANK($C17)),ISBLANK(M17))</formula>
    </cfRule>
  </conditionalFormatting>
  <conditionalFormatting sqref="K12">
    <cfRule type="expression" priority="85" stopIfTrue="1">
      <formula>AND(SUM($P12:$T12)&gt;0,NOT(ISBLANK(K12)))</formula>
    </cfRule>
    <cfRule type="expression" dxfId="325" priority="86" stopIfTrue="1">
      <formula>SUM($P12:$T12)&gt;0</formula>
    </cfRule>
  </conditionalFormatting>
  <conditionalFormatting sqref="N12">
    <cfRule type="expression" dxfId="324" priority="87" stopIfTrue="1">
      <formula>AND(NOT(ISBLANK($C12)),ISBLANK(N12))</formula>
    </cfRule>
  </conditionalFormatting>
  <conditionalFormatting sqref="M12">
    <cfRule type="expression" dxfId="323" priority="84" stopIfTrue="1">
      <formula>AND(NOT(ISBLANK($C12)),ISBLANK(M12))</formula>
    </cfRule>
  </conditionalFormatting>
  <conditionalFormatting sqref="L12">
    <cfRule type="expression" dxfId="322" priority="83" stopIfTrue="1">
      <formula>AND(NOT(ISBLANK($C12)),ISBLANK(L12))</formula>
    </cfRule>
  </conditionalFormatting>
  <conditionalFormatting sqref="K13">
    <cfRule type="expression" priority="80" stopIfTrue="1">
      <formula>AND(SUM($P13:$T13)&gt;0,NOT(ISBLANK(K13)))</formula>
    </cfRule>
    <cfRule type="expression" dxfId="321" priority="81" stopIfTrue="1">
      <formula>SUM($P13:$T13)&gt;0</formula>
    </cfRule>
  </conditionalFormatting>
  <conditionalFormatting sqref="N13">
    <cfRule type="expression" dxfId="320" priority="82" stopIfTrue="1">
      <formula>AND(NOT(ISBLANK($C13)),ISBLANK(N13))</formula>
    </cfRule>
  </conditionalFormatting>
  <conditionalFormatting sqref="M13">
    <cfRule type="expression" dxfId="319" priority="79" stopIfTrue="1">
      <formula>AND(NOT(ISBLANK($C13)),ISBLANK(M13))</formula>
    </cfRule>
  </conditionalFormatting>
  <conditionalFormatting sqref="L13">
    <cfRule type="expression" dxfId="318" priority="78" stopIfTrue="1">
      <formula>AND(NOT(ISBLANK($C13)),ISBLANK(L13))</formula>
    </cfRule>
  </conditionalFormatting>
  <conditionalFormatting sqref="K14">
    <cfRule type="expression" priority="75" stopIfTrue="1">
      <formula>AND(SUM($P14:$T14)&gt;0,NOT(ISBLANK(K14)))</formula>
    </cfRule>
    <cfRule type="expression" dxfId="317" priority="76" stopIfTrue="1">
      <formula>SUM($P14:$T14)&gt;0</formula>
    </cfRule>
  </conditionalFormatting>
  <conditionalFormatting sqref="N14">
    <cfRule type="expression" dxfId="316" priority="77" stopIfTrue="1">
      <formula>AND(NOT(ISBLANK($C14)),ISBLANK(N14))</formula>
    </cfRule>
  </conditionalFormatting>
  <conditionalFormatting sqref="M14">
    <cfRule type="expression" dxfId="315" priority="74" stopIfTrue="1">
      <formula>AND(NOT(ISBLANK($C14)),ISBLANK(M14))</formula>
    </cfRule>
  </conditionalFormatting>
  <conditionalFormatting sqref="L14">
    <cfRule type="expression" dxfId="314" priority="73" stopIfTrue="1">
      <formula>AND(NOT(ISBLANK($C14)),ISBLANK(L14))</formula>
    </cfRule>
  </conditionalFormatting>
  <conditionalFormatting sqref="A15:A16">
    <cfRule type="expression" dxfId="313" priority="72" stopIfTrue="1">
      <formula>AND(NOT(ISBLANK(C15)),ISBLANK(A15))</formula>
    </cfRule>
  </conditionalFormatting>
  <conditionalFormatting sqref="C15:C16">
    <cfRule type="expression" dxfId="312" priority="71" stopIfTrue="1">
      <formula>ISBLANK(C15)</formula>
    </cfRule>
  </conditionalFormatting>
  <conditionalFormatting sqref="K15:K16">
    <cfRule type="expression" priority="69" stopIfTrue="1">
      <formula>AND(SUM($P15:$T15)&gt;0,NOT(ISBLANK(K15)))</formula>
    </cfRule>
    <cfRule type="expression" dxfId="311" priority="70" stopIfTrue="1">
      <formula>SUM($P15:$T15)&gt;0</formula>
    </cfRule>
  </conditionalFormatting>
  <conditionalFormatting sqref="M15:M16">
    <cfRule type="expression" dxfId="310" priority="68" stopIfTrue="1">
      <formula>AND(NOT(ISBLANK($C15)),ISBLANK(M15))</formula>
    </cfRule>
  </conditionalFormatting>
  <conditionalFormatting sqref="L15:L16">
    <cfRule type="expression" dxfId="309" priority="67" stopIfTrue="1">
      <formula>AND(NOT(ISBLANK($C15)),ISBLANK(L15))</formula>
    </cfRule>
  </conditionalFormatting>
  <conditionalFormatting sqref="N15">
    <cfRule type="expression" dxfId="308" priority="66" stopIfTrue="1">
      <formula>AND(NOT(ISBLANK($C15)),ISBLANK(N15))</formula>
    </cfRule>
  </conditionalFormatting>
  <conditionalFormatting sqref="N16">
    <cfRule type="expression" dxfId="307" priority="65" stopIfTrue="1">
      <formula>AND(NOT(ISBLANK($C16)),ISBLANK(N16))</formula>
    </cfRule>
  </conditionalFormatting>
  <conditionalFormatting sqref="K17">
    <cfRule type="expression" priority="63" stopIfTrue="1">
      <formula>AND(SUM($P17:$T17)&gt;0,NOT(ISBLANK(K17)))</formula>
    </cfRule>
    <cfRule type="expression" dxfId="306" priority="64" stopIfTrue="1">
      <formula>SUM($P17:$T17)&gt;0</formula>
    </cfRule>
  </conditionalFormatting>
  <conditionalFormatting sqref="L17">
    <cfRule type="expression" dxfId="305" priority="61" stopIfTrue="1">
      <formula>AND(NOT(ISBLANK($C17)),ISBLANK(L17))</formula>
    </cfRule>
  </conditionalFormatting>
  <conditionalFormatting sqref="N17">
    <cfRule type="expression" dxfId="304" priority="60" stopIfTrue="1">
      <formula>AND(NOT(ISBLANK($C17)),ISBLANK(N17))</formula>
    </cfRule>
  </conditionalFormatting>
  <conditionalFormatting sqref="C18:C19">
    <cfRule type="expression" dxfId="303" priority="57" stopIfTrue="1">
      <formula>ISBLANK(C18)</formula>
    </cfRule>
  </conditionalFormatting>
  <conditionalFormatting sqref="B19">
    <cfRule type="expression" dxfId="302" priority="58" stopIfTrue="1">
      <formula>AND(NOT(ISBLANK(C19)),ISBLANK(B19))</formula>
    </cfRule>
  </conditionalFormatting>
  <conditionalFormatting sqref="A18:A19">
    <cfRule type="expression" dxfId="301" priority="59" stopIfTrue="1">
      <formula>AND(NOT(ISBLANK(C18)),ISBLANK(A18))</formula>
    </cfRule>
  </conditionalFormatting>
  <conditionalFormatting sqref="K18:K19">
    <cfRule type="expression" priority="54" stopIfTrue="1">
      <formula>AND(SUM($P18:$T18)&gt;0,NOT(ISBLANK(K18)))</formula>
    </cfRule>
    <cfRule type="expression" dxfId="300" priority="55" stopIfTrue="1">
      <formula>SUM($P18:$T18)&gt;0</formula>
    </cfRule>
  </conditionalFormatting>
  <conditionalFormatting sqref="M18">
    <cfRule type="expression" dxfId="299" priority="53" stopIfTrue="1">
      <formula>AND(NOT(ISBLANK($C18)),ISBLANK(M18))</formula>
    </cfRule>
  </conditionalFormatting>
  <conditionalFormatting sqref="L18:L19">
    <cfRule type="expression" dxfId="298" priority="52" stopIfTrue="1">
      <formula>AND(NOT(ISBLANK($C18)),ISBLANK(L18))</formula>
    </cfRule>
  </conditionalFormatting>
  <conditionalFormatting sqref="N19">
    <cfRule type="expression" dxfId="297" priority="51" stopIfTrue="1">
      <formula>AND(NOT(ISBLANK($C19)),ISBLANK(N19))</formula>
    </cfRule>
  </conditionalFormatting>
  <conditionalFormatting sqref="M19">
    <cfRule type="expression" dxfId="296" priority="50" stopIfTrue="1">
      <formula>AND(NOT(ISBLANK($C19)),ISBLANK(M19))</formula>
    </cfRule>
  </conditionalFormatting>
  <conditionalFormatting sqref="A20">
    <cfRule type="expression" dxfId="295" priority="49" stopIfTrue="1">
      <formula>AND(NOT(ISBLANK(C20)),ISBLANK(A20))</formula>
    </cfRule>
  </conditionalFormatting>
  <conditionalFormatting sqref="B20">
    <cfRule type="expression" dxfId="294" priority="48" stopIfTrue="1">
      <formula>AND(NOT(ISBLANK(C20)),ISBLANK(B20))</formula>
    </cfRule>
  </conditionalFormatting>
  <conditionalFormatting sqref="K20">
    <cfRule type="expression" priority="45" stopIfTrue="1">
      <formula>AND(SUM($P20:$T20)&gt;0,NOT(ISBLANK(K20)))</formula>
    </cfRule>
    <cfRule type="expression" dxfId="293" priority="46" stopIfTrue="1">
      <formula>SUM($P20:$T20)&gt;0</formula>
    </cfRule>
  </conditionalFormatting>
  <conditionalFormatting sqref="N20">
    <cfRule type="expression" dxfId="292" priority="47" stopIfTrue="1">
      <formula>AND(NOT(ISBLANK($C20)),ISBLANK(N20))</formula>
    </cfRule>
  </conditionalFormatting>
  <conditionalFormatting sqref="L20">
    <cfRule type="expression" dxfId="291" priority="43" stopIfTrue="1">
      <formula>AND(NOT(ISBLANK($C20)),ISBLANK(L20))</formula>
    </cfRule>
  </conditionalFormatting>
  <conditionalFormatting sqref="A21">
    <cfRule type="expression" dxfId="290" priority="42" stopIfTrue="1">
      <formula>AND(NOT(ISBLANK(C21)),ISBLANK(A21))</formula>
    </cfRule>
  </conditionalFormatting>
  <conditionalFormatting sqref="C21">
    <cfRule type="expression" dxfId="289" priority="41" stopIfTrue="1">
      <formula>ISBLANK(C21)</formula>
    </cfRule>
  </conditionalFormatting>
  <conditionalFormatting sqref="K21">
    <cfRule type="expression" priority="39" stopIfTrue="1">
      <formula>AND(SUM($P21:$T21)&gt;0,NOT(ISBLANK(K21)))</formula>
    </cfRule>
    <cfRule type="expression" dxfId="288" priority="40" stopIfTrue="1">
      <formula>SUM($P21:$T21)&gt;0</formula>
    </cfRule>
  </conditionalFormatting>
  <conditionalFormatting sqref="N21">
    <cfRule type="expression" dxfId="287" priority="38" stopIfTrue="1">
      <formula>AND(NOT(ISBLANK($C21)),ISBLANK(N21))</formula>
    </cfRule>
  </conditionalFormatting>
  <conditionalFormatting sqref="L21">
    <cfRule type="expression" dxfId="286" priority="37" stopIfTrue="1">
      <formula>AND(NOT(ISBLANK($C21)),ISBLANK(L21))</formula>
    </cfRule>
  </conditionalFormatting>
  <conditionalFormatting sqref="M21">
    <cfRule type="expression" dxfId="285" priority="36" stopIfTrue="1">
      <formula>AND(NOT(ISBLANK($C21)),ISBLANK(M21))</formula>
    </cfRule>
  </conditionalFormatting>
  <conditionalFormatting sqref="A22">
    <cfRule type="expression" dxfId="284" priority="35" stopIfTrue="1">
      <formula>AND(NOT(ISBLANK(C22)),ISBLANK(A22))</formula>
    </cfRule>
  </conditionalFormatting>
  <conditionalFormatting sqref="K22">
    <cfRule type="expression" priority="32" stopIfTrue="1">
      <formula>AND(SUM($P22:$T22)&gt;0,NOT(ISBLANK(K22)))</formula>
    </cfRule>
    <cfRule type="expression" dxfId="283" priority="33" stopIfTrue="1">
      <formula>SUM($P22:$T22)&gt;0</formula>
    </cfRule>
  </conditionalFormatting>
  <conditionalFormatting sqref="N22">
    <cfRule type="expression" dxfId="282" priority="34" stopIfTrue="1">
      <formula>AND(NOT(ISBLANK($C22)),ISBLANK(N22))</formula>
    </cfRule>
  </conditionalFormatting>
  <conditionalFormatting sqref="L22">
    <cfRule type="expression" dxfId="281" priority="31" stopIfTrue="1">
      <formula>AND(NOT(ISBLANK($C22)),ISBLANK(L22))</formula>
    </cfRule>
  </conditionalFormatting>
  <conditionalFormatting sqref="M22">
    <cfRule type="expression" dxfId="280" priority="30" stopIfTrue="1">
      <formula>AND(NOT(ISBLANK($C22)),ISBLANK(M22))</formula>
    </cfRule>
  </conditionalFormatting>
  <conditionalFormatting sqref="K23">
    <cfRule type="expression" priority="27" stopIfTrue="1">
      <formula>AND(SUM($P23:$T23)&gt;0,NOT(ISBLANK(K23)))</formula>
    </cfRule>
    <cfRule type="expression" dxfId="279" priority="28" stopIfTrue="1">
      <formula>SUM($P23:$T23)&gt;0</formula>
    </cfRule>
  </conditionalFormatting>
  <conditionalFormatting sqref="N23">
    <cfRule type="expression" dxfId="278" priority="29" stopIfTrue="1">
      <formula>AND(NOT(ISBLANK($C23)),ISBLANK(N23))</formula>
    </cfRule>
  </conditionalFormatting>
  <conditionalFormatting sqref="M23">
    <cfRule type="expression" dxfId="277" priority="26" stopIfTrue="1">
      <formula>AND(NOT(ISBLANK($C23)),ISBLANK(M23))</formula>
    </cfRule>
  </conditionalFormatting>
  <conditionalFormatting sqref="L23">
    <cfRule type="expression" dxfId="276" priority="25" stopIfTrue="1">
      <formula>AND(NOT(ISBLANK($C23)),ISBLANK(L23))</formula>
    </cfRule>
  </conditionalFormatting>
  <conditionalFormatting sqref="A24">
    <cfRule type="expression" dxfId="275" priority="24" stopIfTrue="1">
      <formula>AND(NOT(ISBLANK(C24)),ISBLANK(A24))</formula>
    </cfRule>
  </conditionalFormatting>
  <conditionalFormatting sqref="L26">
    <cfRule type="expression" dxfId="274" priority="7" stopIfTrue="1">
      <formula>AND(NOT(ISBLANK($C26)),ISBLANK(L26))</formula>
    </cfRule>
  </conditionalFormatting>
  <conditionalFormatting sqref="A25">
    <cfRule type="expression" dxfId="273" priority="23" stopIfTrue="1">
      <formula>AND(NOT(ISBLANK(C25)),ISBLANK(A25))</formula>
    </cfRule>
  </conditionalFormatting>
  <conditionalFormatting sqref="K25">
    <cfRule type="expression" priority="20" stopIfTrue="1">
      <formula>AND(SUM($P25:$T25)&gt;0,NOT(ISBLANK(K25)))</formula>
    </cfRule>
    <cfRule type="expression" dxfId="272" priority="21" stopIfTrue="1">
      <formula>SUM($P25:$T25)&gt;0</formula>
    </cfRule>
  </conditionalFormatting>
  <conditionalFormatting sqref="N25">
    <cfRule type="expression" dxfId="271" priority="22" stopIfTrue="1">
      <formula>AND(NOT(ISBLANK($C25)),ISBLANK(N25))</formula>
    </cfRule>
  </conditionalFormatting>
  <conditionalFormatting sqref="L25">
    <cfRule type="expression" dxfId="270" priority="19" stopIfTrue="1">
      <formula>AND(NOT(ISBLANK($C25)),ISBLANK(L25))</formula>
    </cfRule>
  </conditionalFormatting>
  <conditionalFormatting sqref="M25">
    <cfRule type="expression" dxfId="269" priority="18" stopIfTrue="1">
      <formula>AND(NOT(ISBLANK($C25)),ISBLANK(M25))</formula>
    </cfRule>
  </conditionalFormatting>
  <conditionalFormatting sqref="K24">
    <cfRule type="expression" priority="15" stopIfTrue="1">
      <formula>AND(SUM($P24:$T24)&gt;0,NOT(ISBLANK(K24)))</formula>
    </cfRule>
    <cfRule type="expression" dxfId="268" priority="16" stopIfTrue="1">
      <formula>SUM($P24:$T24)&gt;0</formula>
    </cfRule>
  </conditionalFormatting>
  <conditionalFormatting sqref="M24">
    <cfRule type="expression" dxfId="267" priority="14" stopIfTrue="1">
      <formula>AND(NOT(ISBLANK($C24)),ISBLANK(M24))</formula>
    </cfRule>
  </conditionalFormatting>
  <conditionalFormatting sqref="L24">
    <cfRule type="expression" dxfId="266" priority="13" stopIfTrue="1">
      <formula>AND(NOT(ISBLANK($C24)),ISBLANK(L24))</formula>
    </cfRule>
  </conditionalFormatting>
  <conditionalFormatting sqref="A26">
    <cfRule type="expression" dxfId="265" priority="12" stopIfTrue="1">
      <formula>AND(NOT(ISBLANK(C26)),ISBLANK(A26))</formula>
    </cfRule>
  </conditionalFormatting>
  <conditionalFormatting sqref="K26">
    <cfRule type="expression" priority="9" stopIfTrue="1">
      <formula>AND(SUM($P26:$T26)&gt;0,NOT(ISBLANK(K26)))</formula>
    </cfRule>
    <cfRule type="expression" dxfId="264" priority="10" stopIfTrue="1">
      <formula>SUM($P26:$T26)&gt;0</formula>
    </cfRule>
  </conditionalFormatting>
  <conditionalFormatting sqref="N26">
    <cfRule type="expression" dxfId="263" priority="11" stopIfTrue="1">
      <formula>AND(NOT(ISBLANK($C26)),ISBLANK(N26))</formula>
    </cfRule>
  </conditionalFormatting>
  <conditionalFormatting sqref="M26">
    <cfRule type="expression" dxfId="262" priority="8" stopIfTrue="1">
      <formula>AND(NOT(ISBLANK($C26)),ISBLANK(M26))</formula>
    </cfRule>
  </conditionalFormatting>
  <conditionalFormatting sqref="B15">
    <cfRule type="expression" dxfId="261" priority="6" stopIfTrue="1">
      <formula>AND(NOT(ISBLANK(C15)),ISBLANK(B15))</formula>
    </cfRule>
  </conditionalFormatting>
  <conditionalFormatting sqref="B14">
    <cfRule type="expression" dxfId="260" priority="5" stopIfTrue="1">
      <formula>AND(NOT(ISBLANK(C14)),ISBLANK(B14))</formula>
    </cfRule>
  </conditionalFormatting>
  <conditionalFormatting sqref="B16">
    <cfRule type="expression" dxfId="259" priority="4" stopIfTrue="1">
      <formula>AND(NOT(ISBLANK(C16)),ISBLANK(B16))</formula>
    </cfRule>
  </conditionalFormatting>
  <conditionalFormatting sqref="B18">
    <cfRule type="expression" dxfId="258" priority="3" stopIfTrue="1">
      <formula>AND(NOT(ISBLANK(C18)),ISBLANK(B18))</formula>
    </cfRule>
  </conditionalFormatting>
  <conditionalFormatting sqref="J12">
    <cfRule type="expression" priority="1" stopIfTrue="1">
      <formula>AND(SUM($P12:$T12)&gt;0,NOT(ISBLANK(J12)))</formula>
    </cfRule>
    <cfRule type="expression" dxfId="257" priority="2" stopIfTrue="1">
      <formula>SUM($P12:$T12)&gt;0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K30" sqref="K3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31" t="s">
        <v>104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31" t="s">
        <v>205</v>
      </c>
      <c r="C3" s="132"/>
      <c r="D3" s="132"/>
      <c r="E3" s="13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48">
        <v>43840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10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9" t="s">
        <v>65</v>
      </c>
      <c r="H10" s="89" t="s">
        <v>66</v>
      </c>
      <c r="I10" s="89" t="s">
        <v>64</v>
      </c>
      <c r="J10" s="89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89"/>
      <c r="H11" s="89"/>
      <c r="I11" s="89"/>
      <c r="J11" s="89"/>
      <c r="K11" s="89"/>
      <c r="L11" s="27"/>
      <c r="M11" s="43"/>
      <c r="N11" s="43"/>
    </row>
    <row r="12" spans="1:26" s="111" customFormat="1" x14ac:dyDescent="0.2">
      <c r="A12" s="106"/>
      <c r="B12" s="49"/>
      <c r="C12" s="107"/>
      <c r="D12" s="56"/>
      <c r="E12" s="107"/>
      <c r="F12" s="56"/>
      <c r="G12" s="57"/>
      <c r="H12" s="57"/>
      <c r="I12" s="57"/>
      <c r="J12" s="108"/>
      <c r="K12" s="108"/>
      <c r="L12" s="109"/>
      <c r="M12" s="110"/>
      <c r="N12" s="110" t="s">
        <v>63</v>
      </c>
      <c r="P12" s="111" t="b">
        <f t="shared" ref="P12:P21" si="0">OR(G12&lt;100,LEN(G12)=2)</f>
        <v>1</v>
      </c>
      <c r="Q12" s="111" t="b">
        <f t="shared" ref="Q12:Q21" si="1">OR(H12&lt;1000,LEN(H12)=3)</f>
        <v>1</v>
      </c>
      <c r="R12" s="111" t="b">
        <f t="shared" ref="R12:R21" si="2">IF(I12&lt;1000,TRUE)</f>
        <v>1</v>
      </c>
      <c r="S12" s="111" t="e">
        <f>OR(#REF!&lt;100000,LEN(#REF!)=5)</f>
        <v>#REF!</v>
      </c>
    </row>
    <row r="13" spans="1:26" s="119" customFormat="1" x14ac:dyDescent="0.2">
      <c r="A13" s="112">
        <v>43811</v>
      </c>
      <c r="B13" s="113" t="s">
        <v>15</v>
      </c>
      <c r="C13" s="114">
        <v>14.99</v>
      </c>
      <c r="D13" s="115">
        <v>2.5</v>
      </c>
      <c r="E13" s="114"/>
      <c r="F13" s="115">
        <v>12.49</v>
      </c>
      <c r="G13" s="116">
        <v>4001</v>
      </c>
      <c r="H13" s="116">
        <v>595</v>
      </c>
      <c r="I13" s="116"/>
      <c r="J13" s="117" t="s">
        <v>15</v>
      </c>
      <c r="K13" s="117"/>
      <c r="L13" s="118" t="s">
        <v>190</v>
      </c>
      <c r="M13" s="118" t="s">
        <v>191</v>
      </c>
      <c r="N13" s="118" t="s">
        <v>124</v>
      </c>
    </row>
    <row r="14" spans="1:26" s="119" customFormat="1" x14ac:dyDescent="0.2">
      <c r="A14" s="112">
        <v>43811</v>
      </c>
      <c r="B14" s="113" t="s">
        <v>15</v>
      </c>
      <c r="C14" s="114">
        <v>16.989999999999998</v>
      </c>
      <c r="D14" s="115">
        <v>2.83</v>
      </c>
      <c r="E14" s="114"/>
      <c r="F14" s="115">
        <v>14.16</v>
      </c>
      <c r="G14" s="116">
        <v>4001</v>
      </c>
      <c r="H14" s="116">
        <v>595</v>
      </c>
      <c r="I14" s="116"/>
      <c r="J14" s="117" t="s">
        <v>15</v>
      </c>
      <c r="K14" s="117"/>
      <c r="L14" s="118" t="s">
        <v>190</v>
      </c>
      <c r="M14" s="118" t="s">
        <v>191</v>
      </c>
      <c r="N14" s="118" t="s">
        <v>124</v>
      </c>
    </row>
    <row r="15" spans="1:26" s="111" customFormat="1" x14ac:dyDescent="0.2">
      <c r="A15" s="106">
        <v>43812</v>
      </c>
      <c r="B15" s="49" t="s">
        <v>15</v>
      </c>
      <c r="C15" s="107">
        <v>14.94</v>
      </c>
      <c r="D15" s="56">
        <v>2.4900000000000002</v>
      </c>
      <c r="E15" s="107"/>
      <c r="F15" s="56">
        <v>12.45</v>
      </c>
      <c r="G15" s="57">
        <v>4014</v>
      </c>
      <c r="H15" s="57">
        <v>611</v>
      </c>
      <c r="I15" s="57"/>
      <c r="J15" s="117" t="s">
        <v>15</v>
      </c>
      <c r="K15" s="108" t="s">
        <v>192</v>
      </c>
      <c r="L15" s="109" t="s">
        <v>193</v>
      </c>
      <c r="M15" s="110" t="s">
        <v>39</v>
      </c>
      <c r="N15" s="110" t="s">
        <v>124</v>
      </c>
      <c r="P15" s="111" t="b">
        <f t="shared" si="0"/>
        <v>0</v>
      </c>
      <c r="Q15" s="111" t="b">
        <f t="shared" si="1"/>
        <v>1</v>
      </c>
      <c r="R15" s="111" t="b">
        <f t="shared" si="2"/>
        <v>1</v>
      </c>
      <c r="S15" s="111" t="e">
        <f>OR(#REF!&lt;100000,LEN(#REF!)=5)</f>
        <v>#REF!</v>
      </c>
    </row>
    <row r="16" spans="1:26" s="111" customFormat="1" x14ac:dyDescent="0.2">
      <c r="A16" s="106">
        <v>43811</v>
      </c>
      <c r="B16" s="49" t="s">
        <v>15</v>
      </c>
      <c r="C16" s="107">
        <v>-77.400000000000006</v>
      </c>
      <c r="D16" s="56">
        <v>-12.9</v>
      </c>
      <c r="E16" s="107"/>
      <c r="F16" s="56">
        <v>-64.5</v>
      </c>
      <c r="G16" s="57">
        <v>4014</v>
      </c>
      <c r="H16" s="57">
        <v>611</v>
      </c>
      <c r="I16" s="57"/>
      <c r="J16" s="117" t="s">
        <v>15</v>
      </c>
      <c r="K16" s="108" t="s">
        <v>192</v>
      </c>
      <c r="L16" s="110" t="s">
        <v>194</v>
      </c>
      <c r="M16" s="110" t="s">
        <v>195</v>
      </c>
      <c r="N16" s="110" t="s">
        <v>196</v>
      </c>
      <c r="P16" s="111" t="b">
        <f t="shared" si="0"/>
        <v>0</v>
      </c>
      <c r="Q16" s="111" t="b">
        <f t="shared" si="1"/>
        <v>1</v>
      </c>
      <c r="R16" s="111" t="b">
        <f t="shared" si="2"/>
        <v>1</v>
      </c>
      <c r="S16" s="111" t="e">
        <f>OR(#REF!&lt;100000,LEN(#REF!)=5)</f>
        <v>#REF!</v>
      </c>
    </row>
    <row r="17" spans="1:19" s="111" customFormat="1" x14ac:dyDescent="0.2">
      <c r="A17" s="106">
        <v>43811</v>
      </c>
      <c r="B17" s="49" t="s">
        <v>15</v>
      </c>
      <c r="C17" s="107">
        <v>-92.88</v>
      </c>
      <c r="D17" s="56">
        <v>-15.48</v>
      </c>
      <c r="E17" s="107"/>
      <c r="F17" s="56">
        <v>-77.400000000000006</v>
      </c>
      <c r="G17" s="57">
        <v>4014</v>
      </c>
      <c r="H17" s="57">
        <v>611</v>
      </c>
      <c r="I17" s="57"/>
      <c r="J17" s="117" t="s">
        <v>15</v>
      </c>
      <c r="K17" s="108" t="s">
        <v>192</v>
      </c>
      <c r="L17" s="110" t="s">
        <v>194</v>
      </c>
      <c r="M17" s="110" t="s">
        <v>195</v>
      </c>
      <c r="N17" s="110" t="s">
        <v>196</v>
      </c>
      <c r="P17" s="111" t="b">
        <f t="shared" si="0"/>
        <v>0</v>
      </c>
      <c r="Q17" s="111" t="b">
        <f t="shared" si="1"/>
        <v>1</v>
      </c>
      <c r="R17" s="111" t="b">
        <f t="shared" si="2"/>
        <v>1</v>
      </c>
      <c r="S17" s="111" t="e">
        <f>OR(#REF!&lt;100000,LEN(#REF!)=5)</f>
        <v>#REF!</v>
      </c>
    </row>
    <row r="18" spans="1:19" s="111" customFormat="1" x14ac:dyDescent="0.2">
      <c r="A18" s="106">
        <v>43837</v>
      </c>
      <c r="B18" s="49" t="s">
        <v>15</v>
      </c>
      <c r="C18" s="107">
        <v>26</v>
      </c>
      <c r="D18" s="56">
        <f t="shared" ref="D18:D21" si="3">IF(B18="S",IF(ISBLANK(E18),ROUND(C18*0.2/1.2,2),E18),"")</f>
        <v>4.33</v>
      </c>
      <c r="E18" s="107"/>
      <c r="F18" s="56">
        <v>21.67</v>
      </c>
      <c r="G18" s="57">
        <v>4014</v>
      </c>
      <c r="H18" s="57">
        <v>611</v>
      </c>
      <c r="I18" s="57" t="s">
        <v>63</v>
      </c>
      <c r="J18" s="117" t="s">
        <v>15</v>
      </c>
      <c r="K18" s="108" t="s">
        <v>192</v>
      </c>
      <c r="L18" s="110" t="s">
        <v>197</v>
      </c>
      <c r="M18" s="110" t="s">
        <v>198</v>
      </c>
      <c r="N18" s="110" t="s">
        <v>199</v>
      </c>
      <c r="P18" s="111" t="b">
        <f t="shared" si="0"/>
        <v>0</v>
      </c>
      <c r="Q18" s="111" t="b">
        <f t="shared" si="1"/>
        <v>1</v>
      </c>
      <c r="R18" s="111" t="b">
        <f t="shared" si="2"/>
        <v>0</v>
      </c>
      <c r="S18" s="111" t="e">
        <f>OR(#REF!&lt;100000,LEN(#REF!)=5)</f>
        <v>#REF!</v>
      </c>
    </row>
    <row r="19" spans="1:19" s="111" customFormat="1" x14ac:dyDescent="0.2">
      <c r="A19" s="106">
        <v>43839</v>
      </c>
      <c r="B19" s="49" t="s">
        <v>13</v>
      </c>
      <c r="C19" s="107">
        <v>209.2</v>
      </c>
      <c r="D19" s="56">
        <v>0</v>
      </c>
      <c r="E19" s="107"/>
      <c r="F19" s="56">
        <v>209.2</v>
      </c>
      <c r="G19" s="57">
        <v>4014</v>
      </c>
      <c r="H19" s="57">
        <v>611</v>
      </c>
      <c r="I19" s="57" t="s">
        <v>63</v>
      </c>
      <c r="J19" s="117" t="s">
        <v>15</v>
      </c>
      <c r="K19" s="120" t="s">
        <v>192</v>
      </c>
      <c r="L19" s="110" t="s">
        <v>200</v>
      </c>
      <c r="M19" s="121" t="s">
        <v>201</v>
      </c>
      <c r="N19" s="110" t="s">
        <v>202</v>
      </c>
      <c r="P19" s="111" t="b">
        <f t="shared" si="0"/>
        <v>0</v>
      </c>
      <c r="Q19" s="111" t="b">
        <f t="shared" si="1"/>
        <v>1</v>
      </c>
      <c r="R19" s="111" t="b">
        <f t="shared" si="2"/>
        <v>0</v>
      </c>
      <c r="S19" s="111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 t="s">
        <v>63</v>
      </c>
      <c r="G20" s="57" t="s">
        <v>63</v>
      </c>
      <c r="H20" s="57" t="s">
        <v>63</v>
      </c>
      <c r="I20" s="57" t="s">
        <v>63</v>
      </c>
      <c r="J20" s="37"/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6.5" thickBot="1" x14ac:dyDescent="0.3">
      <c r="A21" s="29"/>
      <c r="B21" s="30"/>
      <c r="C21" s="31"/>
      <c r="D21" s="38" t="str">
        <f t="shared" si="3"/>
        <v/>
      </c>
      <c r="E21" s="31"/>
      <c r="F21" s="56"/>
      <c r="G21" s="57" t="s">
        <v>63</v>
      </c>
      <c r="H21" s="57" t="s">
        <v>63</v>
      </c>
      <c r="I21" s="57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3.5" thickBot="1" x14ac:dyDescent="0.25">
      <c r="A22" s="136" t="s">
        <v>11</v>
      </c>
      <c r="B22" s="137"/>
      <c r="C22" s="39">
        <f>SUM(C13:C21)</f>
        <v>111.83999999999997</v>
      </c>
      <c r="D22" s="39">
        <f t="shared" ref="D22:F22" si="4">SUM(D13:D21)</f>
        <v>-16.230000000000004</v>
      </c>
      <c r="E22" s="39">
        <f t="shared" si="4"/>
        <v>0</v>
      </c>
      <c r="F22" s="39">
        <f t="shared" si="4"/>
        <v>128.07</v>
      </c>
      <c r="G22" s="58"/>
      <c r="H22" s="58"/>
      <c r="I22" s="58"/>
      <c r="J22" s="40"/>
      <c r="K22" s="40"/>
      <c r="L22" s="46"/>
      <c r="M22" s="54"/>
      <c r="N22" s="47"/>
    </row>
    <row r="24" spans="1:19" x14ac:dyDescent="0.2">
      <c r="B24" s="134" t="s">
        <v>27</v>
      </c>
      <c r="C24" s="135"/>
    </row>
    <row r="25" spans="1:19" x14ac:dyDescent="0.2">
      <c r="B25" s="41" t="s">
        <v>16</v>
      </c>
      <c r="C25" s="42" t="s">
        <v>26</v>
      </c>
    </row>
    <row r="26" spans="1:19" x14ac:dyDescent="0.2">
      <c r="B26" s="41" t="s">
        <v>13</v>
      </c>
      <c r="C26" s="42" t="s">
        <v>25</v>
      </c>
      <c r="I26" s="122"/>
    </row>
    <row r="27" spans="1:19" x14ac:dyDescent="0.2">
      <c r="B27" s="41" t="s">
        <v>15</v>
      </c>
      <c r="C27" s="42" t="s">
        <v>24</v>
      </c>
      <c r="I27" s="122"/>
    </row>
    <row r="28" spans="1:19" x14ac:dyDescent="0.2">
      <c r="B28" s="43" t="s">
        <v>14</v>
      </c>
      <c r="C28" s="44" t="s">
        <v>23</v>
      </c>
      <c r="I28" s="122"/>
    </row>
  </sheetData>
  <mergeCells count="6">
    <mergeCell ref="B24:C24"/>
    <mergeCell ref="B1:E1"/>
    <mergeCell ref="B3:E3"/>
    <mergeCell ref="G8:J8"/>
    <mergeCell ref="G9:J9"/>
    <mergeCell ref="A22:B22"/>
  </mergeCells>
  <conditionalFormatting sqref="J12:K21">
    <cfRule type="expression" priority="8" stopIfTrue="1">
      <formula>AND(SUM($P12:$T12)&gt;0,NOT(ISBLANK(J12)))</formula>
    </cfRule>
    <cfRule type="expression" dxfId="256" priority="9" stopIfTrue="1">
      <formula>SUM($P12:$T12)&gt;0</formula>
    </cfRule>
  </conditionalFormatting>
  <conditionalFormatting sqref="E5 C5 B1:E1 B3:E3 C12:C21">
    <cfRule type="expression" dxfId="255" priority="10" stopIfTrue="1">
      <formula>ISBLANK(B1)</formula>
    </cfRule>
  </conditionalFormatting>
  <conditionalFormatting sqref="M12:N12 L16:N18 L20:N21 N15">
    <cfRule type="expression" dxfId="254" priority="11" stopIfTrue="1">
      <formula>AND(NOT(ISBLANK($C12)),ISBLANK(L12))</formula>
    </cfRule>
  </conditionalFormatting>
  <conditionalFormatting sqref="B12:B21">
    <cfRule type="expression" dxfId="253" priority="12" stopIfTrue="1">
      <formula>AND(NOT(ISBLANK(C12)),ISBLANK(B12))</formula>
    </cfRule>
  </conditionalFormatting>
  <conditionalFormatting sqref="A12:A21">
    <cfRule type="expression" dxfId="252" priority="13" stopIfTrue="1">
      <formula>AND(NOT(ISBLANK(C12)),ISBLANK(A12))</formula>
    </cfRule>
  </conditionalFormatting>
  <conditionalFormatting sqref="E12:E21">
    <cfRule type="expression" dxfId="251" priority="14" stopIfTrue="1">
      <formula>AND(NOT(ISBLANK(C12)),ISBLANK(E12),B12="S")</formula>
    </cfRule>
  </conditionalFormatting>
  <conditionalFormatting sqref="N19">
    <cfRule type="expression" dxfId="250" priority="7" stopIfTrue="1">
      <formula>AND(NOT(ISBLANK($C19)),ISBLANK(N19))</formula>
    </cfRule>
  </conditionalFormatting>
  <conditionalFormatting sqref="L19">
    <cfRule type="expression" dxfId="249" priority="6" stopIfTrue="1">
      <formula>AND(NOT(ISBLANK($C19)),ISBLANK(L19))</formula>
    </cfRule>
  </conditionalFormatting>
  <conditionalFormatting sqref="L12">
    <cfRule type="expression" priority="4" stopIfTrue="1">
      <formula>AND(SUM($P12:$T12)&gt;0,NOT(ISBLANK(L12)))</formula>
    </cfRule>
    <cfRule type="expression" dxfId="248" priority="5" stopIfTrue="1">
      <formula>SUM($P12:$T12)&gt;0</formula>
    </cfRule>
  </conditionalFormatting>
  <conditionalFormatting sqref="L15">
    <cfRule type="expression" priority="2" stopIfTrue="1">
      <formula>AND(SUM($P15:$T15)&gt;0,NOT(ISBLANK(L15)))</formula>
    </cfRule>
    <cfRule type="expression" dxfId="247" priority="3" stopIfTrue="1">
      <formula>SUM($P15:$T15)&gt;0</formula>
    </cfRule>
  </conditionalFormatting>
  <conditionalFormatting sqref="M14:N14">
    <cfRule type="expression" dxfId="246" priority="15" stopIfTrue="1">
      <formula>AND(NOT(ISBLANK(#REF!)),ISBLANK(M14))</formula>
    </cfRule>
  </conditionalFormatting>
  <conditionalFormatting sqref="M15">
    <cfRule type="expression" dxfId="245" priority="16" stopIfTrue="1">
      <formula>AND(NOT(ISBLANK(#REF!)),ISBLANK(M15))</formula>
    </cfRule>
  </conditionalFormatting>
  <conditionalFormatting sqref="M13:N13">
    <cfRule type="expression" dxfId="244" priority="17" stopIfTrue="1">
      <formula>AND(NOT(ISBLANK(#REF!)),ISBLANK(M13))</formula>
    </cfRule>
  </conditionalFormatting>
  <conditionalFormatting sqref="L13:L14">
    <cfRule type="expression" dxfId="243" priority="1" stopIfTrue="1">
      <formula>AND(NOT(ISBLANK($C20)),ISBLANK(L13))</formula>
    </cfRule>
  </conditionalFormatting>
  <dataValidations count="4">
    <dataValidation type="list" allowBlank="1" showInputMessage="1" showErrorMessage="1" sqref="B12:B21">
      <formula1>$B$25:$B$28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J31" sqref="J3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31" t="s">
        <v>104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31" t="s">
        <v>167</v>
      </c>
      <c r="C3" s="132"/>
      <c r="D3" s="132"/>
      <c r="E3" s="13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81">
        <v>43840</v>
      </c>
      <c r="F5" s="8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2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92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43832</v>
      </c>
      <c r="B12" s="30" t="s">
        <v>15</v>
      </c>
      <c r="C12" s="31">
        <v>45.96</v>
      </c>
      <c r="D12" s="32">
        <f t="shared" ref="D12:D28" si="0">IF(B12="S",IF(ISBLANK(E12),ROUND(C12*0.2/1.2,2),E12),"")</f>
        <v>7.64</v>
      </c>
      <c r="E12" s="31">
        <v>7.64</v>
      </c>
      <c r="F12" s="56">
        <f t="shared" ref="F12:F29" si="1">C12-D12</f>
        <v>38.32</v>
      </c>
      <c r="G12" s="57">
        <v>528</v>
      </c>
      <c r="H12" s="57">
        <v>4102</v>
      </c>
      <c r="I12" s="60"/>
      <c r="J12" s="37" t="s">
        <v>15</v>
      </c>
      <c r="K12" s="37" t="s">
        <v>151</v>
      </c>
      <c r="L12" s="45" t="s">
        <v>168</v>
      </c>
      <c r="M12" s="45" t="s">
        <v>152</v>
      </c>
      <c r="N12" s="45" t="s">
        <v>124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1</v>
      </c>
      <c r="S12" s="5" t="e">
        <f>OR(#REF!&lt;100000,LEN(#REF!)=5)</f>
        <v>#REF!</v>
      </c>
    </row>
    <row r="13" spans="1:26" ht="15.75" x14ac:dyDescent="0.25">
      <c r="A13" s="59"/>
      <c r="B13" s="30"/>
      <c r="C13" s="31"/>
      <c r="D13" s="32"/>
      <c r="E13" s="31"/>
      <c r="F13" s="56"/>
      <c r="G13" s="57"/>
      <c r="H13" s="57"/>
      <c r="I13" s="60"/>
      <c r="J13" s="37"/>
      <c r="K13" s="37"/>
      <c r="L13" s="45"/>
      <c r="M13" s="45"/>
      <c r="N13" s="45"/>
      <c r="P13" s="5" t="b">
        <f t="shared" si="2"/>
        <v>1</v>
      </c>
      <c r="Q13" s="5" t="b">
        <f t="shared" si="3"/>
        <v>1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59"/>
      <c r="B14" s="30"/>
      <c r="C14" s="31"/>
      <c r="D14" s="32"/>
      <c r="E14" s="31"/>
      <c r="F14" s="56"/>
      <c r="G14" s="57"/>
      <c r="H14" s="57"/>
      <c r="I14" s="60"/>
      <c r="J14" s="37"/>
      <c r="K14" s="37"/>
      <c r="L14" s="45"/>
      <c r="M14" s="45"/>
      <c r="N14" s="45"/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60"/>
      <c r="J15" s="37"/>
      <c r="K15" s="37"/>
      <c r="L15" s="45"/>
      <c r="M15" s="45"/>
      <c r="N15" s="45"/>
    </row>
    <row r="16" spans="1:26" ht="15.75" x14ac:dyDescent="0.25">
      <c r="A16" s="59"/>
      <c r="B16" s="30"/>
      <c r="C16" s="31"/>
      <c r="D16" s="32"/>
      <c r="E16" s="31"/>
      <c r="F16" s="56"/>
      <c r="G16" s="57"/>
      <c r="H16" s="57"/>
      <c r="I16" s="60"/>
      <c r="J16" s="37"/>
      <c r="K16" s="37"/>
      <c r="L16" s="45"/>
      <c r="M16" s="45"/>
      <c r="N16" s="45"/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/>
      <c r="K17" s="37"/>
      <c r="L17" s="45"/>
      <c r="M17" s="45"/>
      <c r="N17" s="45"/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60"/>
      <c r="J18" s="37"/>
      <c r="K18" s="37"/>
      <c r="L18" s="45"/>
      <c r="M18" s="45"/>
      <c r="N18" s="45"/>
    </row>
    <row r="19" spans="1:19" ht="15.75" x14ac:dyDescent="0.25">
      <c r="A19" s="59"/>
      <c r="B19" s="30"/>
      <c r="C19" s="31"/>
      <c r="D19" s="32"/>
      <c r="E19" s="31"/>
      <c r="F19" s="56"/>
      <c r="G19" s="57"/>
      <c r="H19" s="57"/>
      <c r="I19" s="60"/>
      <c r="J19" s="37"/>
      <c r="K19" s="37"/>
      <c r="L19" s="45"/>
      <c r="M19" s="45"/>
      <c r="N19" s="45"/>
    </row>
    <row r="20" spans="1:19" ht="15.75" x14ac:dyDescent="0.25">
      <c r="A20" s="59"/>
      <c r="B20" s="30"/>
      <c r="C20" s="31"/>
      <c r="D20" s="32"/>
      <c r="E20" s="31"/>
      <c r="F20" s="56"/>
      <c r="G20" s="57"/>
      <c r="H20" s="57"/>
      <c r="I20" s="60"/>
      <c r="J20" s="37"/>
      <c r="K20" s="37"/>
      <c r="L20" s="45"/>
      <c r="M20" s="45"/>
      <c r="N20" s="45"/>
    </row>
    <row r="21" spans="1:19" ht="15.75" x14ac:dyDescent="0.25">
      <c r="A21" s="59"/>
      <c r="B21" s="30"/>
      <c r="C21" s="31"/>
      <c r="D21" s="32"/>
      <c r="E21" s="31"/>
      <c r="F21" s="56"/>
      <c r="G21" s="57"/>
      <c r="H21" s="57"/>
      <c r="I21" s="60"/>
      <c r="J21" s="37"/>
      <c r="K21" s="37"/>
      <c r="L21" s="45"/>
      <c r="M21" s="45"/>
      <c r="N21" s="45"/>
    </row>
    <row r="22" spans="1:19" ht="15.75" x14ac:dyDescent="0.25">
      <c r="A22" s="59"/>
      <c r="B22" s="30"/>
      <c r="C22" s="31"/>
      <c r="D22" s="32"/>
      <c r="E22" s="31"/>
      <c r="F22" s="56"/>
      <c r="G22" s="57"/>
      <c r="H22" s="57"/>
      <c r="I22" s="60"/>
      <c r="J22" s="37"/>
      <c r="K22" s="37"/>
      <c r="L22" s="45"/>
      <c r="M22" s="45"/>
      <c r="N22" s="45"/>
    </row>
    <row r="23" spans="1:19" ht="15.75" x14ac:dyDescent="0.25">
      <c r="A23" s="59"/>
      <c r="B23" s="30"/>
      <c r="C23" s="31"/>
      <c r="D23" s="32"/>
      <c r="E23" s="31"/>
      <c r="F23" s="56"/>
      <c r="G23" s="57"/>
      <c r="H23" s="57"/>
      <c r="I23" s="60"/>
      <c r="J23" s="37"/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59"/>
      <c r="B24" s="30"/>
      <c r="C24" s="31"/>
      <c r="D24" s="32"/>
      <c r="E24" s="31"/>
      <c r="F24" s="56"/>
      <c r="G24" s="57"/>
      <c r="H24" s="57"/>
      <c r="I24" s="60"/>
      <c r="J24" s="37"/>
      <c r="K24" s="37"/>
      <c r="L24" s="45"/>
      <c r="M24" s="45"/>
      <c r="N24" s="45"/>
    </row>
    <row r="25" spans="1:19" ht="15.75" x14ac:dyDescent="0.25">
      <c r="A25" s="59"/>
      <c r="B25" s="30"/>
      <c r="C25" s="31"/>
      <c r="D25" s="32"/>
      <c r="E25" s="31"/>
      <c r="F25" s="56"/>
      <c r="G25" s="57"/>
      <c r="H25" s="57"/>
      <c r="I25" s="60"/>
      <c r="J25" s="37"/>
      <c r="K25" s="37"/>
      <c r="L25" s="45"/>
      <c r="M25" s="45"/>
      <c r="N25" s="45"/>
    </row>
    <row r="26" spans="1:19" ht="15.75" x14ac:dyDescent="0.25">
      <c r="A26" s="59"/>
      <c r="B26" s="30"/>
      <c r="C26" s="31"/>
      <c r="D26" s="32"/>
      <c r="E26" s="31"/>
      <c r="F26" s="56"/>
      <c r="G26" s="57"/>
      <c r="H26" s="57"/>
      <c r="I26" s="60"/>
      <c r="J26" s="37"/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/>
      <c r="E27" s="31"/>
      <c r="F27" s="56"/>
      <c r="G27" s="57"/>
      <c r="H27" s="57"/>
      <c r="I27" s="60"/>
      <c r="J27" s="37"/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6"/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36" t="s">
        <v>11</v>
      </c>
      <c r="B29" s="137"/>
      <c r="C29" s="39">
        <f>SUM(C12:C28)</f>
        <v>45.96</v>
      </c>
      <c r="D29" s="39">
        <f>SUM(D12:D28)</f>
        <v>7.64</v>
      </c>
      <c r="E29" s="39"/>
      <c r="F29" s="84">
        <f t="shared" si="1"/>
        <v>38.32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134" t="s">
        <v>27</v>
      </c>
      <c r="C31" s="135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85"/>
      <c r="K33" s="86"/>
    </row>
    <row r="34" spans="2:11" x14ac:dyDescent="0.2">
      <c r="B34" s="41" t="s">
        <v>15</v>
      </c>
      <c r="C34" s="42" t="s">
        <v>24</v>
      </c>
      <c r="I34" s="85"/>
      <c r="K34" s="86"/>
    </row>
    <row r="35" spans="2:11" x14ac:dyDescent="0.2">
      <c r="B35" s="43" t="s">
        <v>14</v>
      </c>
      <c r="C35" s="44" t="s">
        <v>23</v>
      </c>
      <c r="I35" s="85"/>
      <c r="K35" s="86"/>
    </row>
    <row r="36" spans="2:11" x14ac:dyDescent="0.2">
      <c r="I36" s="85"/>
      <c r="K36" s="86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99" stopIfTrue="1">
      <formula>AND(SUM($P12:$T12)&gt;0,NOT(ISBLANK(J12)))</formula>
    </cfRule>
    <cfRule type="expression" dxfId="242" priority="100" stopIfTrue="1">
      <formula>SUM($P12:$T12)&gt;0</formula>
    </cfRule>
  </conditionalFormatting>
  <conditionalFormatting sqref="C5 B1:E1 B3:E3 C12 C14 C28 C17 C20 C22:C25">
    <cfRule type="expression" dxfId="241" priority="101" stopIfTrue="1">
      <formula>ISBLANK(B1)</formula>
    </cfRule>
  </conditionalFormatting>
  <conditionalFormatting sqref="L28:N28 N27">
    <cfRule type="expression" dxfId="240" priority="102" stopIfTrue="1">
      <formula>AND(NOT(ISBLANK($C27)),ISBLANK(L27))</formula>
    </cfRule>
  </conditionalFormatting>
  <conditionalFormatting sqref="B12 B28 B17">
    <cfRule type="expression" dxfId="239" priority="103" stopIfTrue="1">
      <formula>AND(NOT(ISBLANK(C12)),ISBLANK(B12))</formula>
    </cfRule>
  </conditionalFormatting>
  <conditionalFormatting sqref="A12 A14 A28 A17 A23">
    <cfRule type="expression" dxfId="238" priority="104" stopIfTrue="1">
      <formula>AND(NOT(ISBLANK(C12)),ISBLANK(A12))</formula>
    </cfRule>
  </conditionalFormatting>
  <conditionalFormatting sqref="E28 E14:E26">
    <cfRule type="expression" dxfId="237" priority="105" stopIfTrue="1">
      <formula>AND(NOT(ISBLANK(C14)),ISBLANK(E14),B14="S")</formula>
    </cfRule>
  </conditionalFormatting>
  <conditionalFormatting sqref="C13">
    <cfRule type="expression" dxfId="236" priority="95" stopIfTrue="1">
      <formula>ISBLANK(C13)</formula>
    </cfRule>
  </conditionalFormatting>
  <conditionalFormatting sqref="M20">
    <cfRule type="expression" dxfId="235" priority="43" stopIfTrue="1">
      <formula>AND(NOT(ISBLANK($C20)),ISBLANK(M20))</formula>
    </cfRule>
  </conditionalFormatting>
  <conditionalFormatting sqref="B13">
    <cfRule type="expression" dxfId="234" priority="96" stopIfTrue="1">
      <formula>AND(NOT(ISBLANK(C13)),ISBLANK(B13))</formula>
    </cfRule>
  </conditionalFormatting>
  <conditionalFormatting sqref="A13">
    <cfRule type="expression" dxfId="233" priority="97" stopIfTrue="1">
      <formula>AND(NOT(ISBLANK(C13)),ISBLANK(A13))</formula>
    </cfRule>
  </conditionalFormatting>
  <conditionalFormatting sqref="E12:E13">
    <cfRule type="expression" dxfId="232" priority="98" stopIfTrue="1">
      <formula>AND(NOT(ISBLANK(C12)),ISBLANK(E12),B12="S")</formula>
    </cfRule>
  </conditionalFormatting>
  <conditionalFormatting sqref="J13:J27">
    <cfRule type="expression" priority="93" stopIfTrue="1">
      <formula>AND(SUM($P13:$T13)&gt;0,NOT(ISBLANK(J13)))</formula>
    </cfRule>
    <cfRule type="expression" dxfId="231" priority="94" stopIfTrue="1">
      <formula>SUM($P13:$T13)&gt;0</formula>
    </cfRule>
  </conditionalFormatting>
  <conditionalFormatting sqref="C26">
    <cfRule type="expression" dxfId="230" priority="90" stopIfTrue="1">
      <formula>ISBLANK(C26)</formula>
    </cfRule>
  </conditionalFormatting>
  <conditionalFormatting sqref="B26">
    <cfRule type="expression" dxfId="229" priority="91" stopIfTrue="1">
      <formula>AND(NOT(ISBLANK(C26)),ISBLANK(B26))</formula>
    </cfRule>
  </conditionalFormatting>
  <conditionalFormatting sqref="A27">
    <cfRule type="expression" dxfId="228" priority="92" stopIfTrue="1">
      <formula>AND(NOT(ISBLANK(C27)),ISBLANK(A27))</formula>
    </cfRule>
  </conditionalFormatting>
  <conditionalFormatting sqref="C27">
    <cfRule type="expression" dxfId="227" priority="87" stopIfTrue="1">
      <formula>ISBLANK(C27)</formula>
    </cfRule>
  </conditionalFormatting>
  <conditionalFormatting sqref="B27">
    <cfRule type="expression" dxfId="226" priority="88" stopIfTrue="1">
      <formula>AND(NOT(ISBLANK(C27)),ISBLANK(B27))</formula>
    </cfRule>
  </conditionalFormatting>
  <conditionalFormatting sqref="E27">
    <cfRule type="expression" dxfId="225" priority="89" stopIfTrue="1">
      <formula>AND(NOT(ISBLANK(C27)),ISBLANK(E27),B27="S")</formula>
    </cfRule>
  </conditionalFormatting>
  <conditionalFormatting sqref="M27">
    <cfRule type="expression" dxfId="224" priority="86" stopIfTrue="1">
      <formula>AND(NOT(ISBLANK($C27)),ISBLANK(M27))</formula>
    </cfRule>
  </conditionalFormatting>
  <conditionalFormatting sqref="L27">
    <cfRule type="expression" dxfId="223" priority="85" stopIfTrue="1">
      <formula>AND(NOT(ISBLANK($C27)),ISBLANK(L27))</formula>
    </cfRule>
  </conditionalFormatting>
  <conditionalFormatting sqref="N24">
    <cfRule type="expression" dxfId="222" priority="16" stopIfTrue="1">
      <formula>AND(NOT(ISBLANK($C24)),ISBLANK(N24))</formula>
    </cfRule>
  </conditionalFormatting>
  <conditionalFormatting sqref="N18">
    <cfRule type="expression" dxfId="221" priority="54" stopIfTrue="1">
      <formula>AND(NOT(ISBLANK($C18)),ISBLANK(N18))</formula>
    </cfRule>
  </conditionalFormatting>
  <conditionalFormatting sqref="M17">
    <cfRule type="expression" dxfId="220" priority="59" stopIfTrue="1">
      <formula>AND(NOT(ISBLANK($C17)),ISBLANK(M17))</formula>
    </cfRule>
  </conditionalFormatting>
  <conditionalFormatting sqref="K12">
    <cfRule type="expression" priority="82" stopIfTrue="1">
      <formula>AND(SUM($P12:$T12)&gt;0,NOT(ISBLANK(K12)))</formula>
    </cfRule>
    <cfRule type="expression" dxfId="219" priority="83" stopIfTrue="1">
      <formula>SUM($P12:$T12)&gt;0</formula>
    </cfRule>
  </conditionalFormatting>
  <conditionalFormatting sqref="N12">
    <cfRule type="expression" dxfId="218" priority="84" stopIfTrue="1">
      <formula>AND(NOT(ISBLANK($C12)),ISBLANK(N12))</formula>
    </cfRule>
  </conditionalFormatting>
  <conditionalFormatting sqref="M12">
    <cfRule type="expression" dxfId="217" priority="81" stopIfTrue="1">
      <formula>AND(NOT(ISBLANK($C12)),ISBLANK(M12))</formula>
    </cfRule>
  </conditionalFormatting>
  <conditionalFormatting sqref="L12">
    <cfRule type="expression" dxfId="216" priority="80" stopIfTrue="1">
      <formula>AND(NOT(ISBLANK($C12)),ISBLANK(L12))</formula>
    </cfRule>
  </conditionalFormatting>
  <conditionalFormatting sqref="K13">
    <cfRule type="expression" priority="77" stopIfTrue="1">
      <formula>AND(SUM($P13:$T13)&gt;0,NOT(ISBLANK(K13)))</formula>
    </cfRule>
    <cfRule type="expression" dxfId="215" priority="78" stopIfTrue="1">
      <formula>SUM($P13:$T13)&gt;0</formula>
    </cfRule>
  </conditionalFormatting>
  <conditionalFormatting sqref="N13">
    <cfRule type="expression" dxfId="214" priority="79" stopIfTrue="1">
      <formula>AND(NOT(ISBLANK($C13)),ISBLANK(N13))</formula>
    </cfRule>
  </conditionalFormatting>
  <conditionalFormatting sqref="M13">
    <cfRule type="expression" dxfId="213" priority="76" stopIfTrue="1">
      <formula>AND(NOT(ISBLANK($C13)),ISBLANK(M13))</formula>
    </cfRule>
  </conditionalFormatting>
  <conditionalFormatting sqref="L13">
    <cfRule type="expression" dxfId="212" priority="75" stopIfTrue="1">
      <formula>AND(NOT(ISBLANK($C13)),ISBLANK(L13))</formula>
    </cfRule>
  </conditionalFormatting>
  <conditionalFormatting sqref="K14">
    <cfRule type="expression" priority="72" stopIfTrue="1">
      <formula>AND(SUM($P14:$T14)&gt;0,NOT(ISBLANK(K14)))</formula>
    </cfRule>
    <cfRule type="expression" dxfId="211" priority="73" stopIfTrue="1">
      <formula>SUM($P14:$T14)&gt;0</formula>
    </cfRule>
  </conditionalFormatting>
  <conditionalFormatting sqref="N14">
    <cfRule type="expression" dxfId="210" priority="74" stopIfTrue="1">
      <formula>AND(NOT(ISBLANK($C14)),ISBLANK(N14))</formula>
    </cfRule>
  </conditionalFormatting>
  <conditionalFormatting sqref="M14">
    <cfRule type="expression" dxfId="209" priority="71" stopIfTrue="1">
      <formula>AND(NOT(ISBLANK($C14)),ISBLANK(M14))</formula>
    </cfRule>
  </conditionalFormatting>
  <conditionalFormatting sqref="L14">
    <cfRule type="expression" dxfId="208" priority="70" stopIfTrue="1">
      <formula>AND(NOT(ISBLANK($C14)),ISBLANK(L14))</formula>
    </cfRule>
  </conditionalFormatting>
  <conditionalFormatting sqref="A15:A16">
    <cfRule type="expression" dxfId="207" priority="69" stopIfTrue="1">
      <formula>AND(NOT(ISBLANK(C15)),ISBLANK(A15))</formula>
    </cfRule>
  </conditionalFormatting>
  <conditionalFormatting sqref="C15:C16">
    <cfRule type="expression" dxfId="206" priority="68" stopIfTrue="1">
      <formula>ISBLANK(C15)</formula>
    </cfRule>
  </conditionalFormatting>
  <conditionalFormatting sqref="K15:K16">
    <cfRule type="expression" priority="66" stopIfTrue="1">
      <formula>AND(SUM($P15:$T15)&gt;0,NOT(ISBLANK(K15)))</formula>
    </cfRule>
    <cfRule type="expression" dxfId="205" priority="67" stopIfTrue="1">
      <formula>SUM($P15:$T15)&gt;0</formula>
    </cfRule>
  </conditionalFormatting>
  <conditionalFormatting sqref="M15:M16">
    <cfRule type="expression" dxfId="204" priority="65" stopIfTrue="1">
      <formula>AND(NOT(ISBLANK($C15)),ISBLANK(M15))</formula>
    </cfRule>
  </conditionalFormatting>
  <conditionalFormatting sqref="L15:L16">
    <cfRule type="expression" dxfId="203" priority="64" stopIfTrue="1">
      <formula>AND(NOT(ISBLANK($C15)),ISBLANK(L15))</formula>
    </cfRule>
  </conditionalFormatting>
  <conditionalFormatting sqref="N15">
    <cfRule type="expression" dxfId="202" priority="63" stopIfTrue="1">
      <formula>AND(NOT(ISBLANK($C15)),ISBLANK(N15))</formula>
    </cfRule>
  </conditionalFormatting>
  <conditionalFormatting sqref="N16">
    <cfRule type="expression" dxfId="201" priority="62" stopIfTrue="1">
      <formula>AND(NOT(ISBLANK($C16)),ISBLANK(N16))</formula>
    </cfRule>
  </conditionalFormatting>
  <conditionalFormatting sqref="K17">
    <cfRule type="expression" priority="60" stopIfTrue="1">
      <formula>AND(SUM($P17:$T17)&gt;0,NOT(ISBLANK(K17)))</formula>
    </cfRule>
    <cfRule type="expression" dxfId="200" priority="61" stopIfTrue="1">
      <formula>SUM($P17:$T17)&gt;0</formula>
    </cfRule>
  </conditionalFormatting>
  <conditionalFormatting sqref="L17">
    <cfRule type="expression" dxfId="199" priority="58" stopIfTrue="1">
      <formula>AND(NOT(ISBLANK($C17)),ISBLANK(L17))</formula>
    </cfRule>
  </conditionalFormatting>
  <conditionalFormatting sqref="N17">
    <cfRule type="expression" dxfId="198" priority="57" stopIfTrue="1">
      <formula>AND(NOT(ISBLANK($C17)),ISBLANK(N17))</formula>
    </cfRule>
  </conditionalFormatting>
  <conditionalFormatting sqref="C18:C19">
    <cfRule type="expression" dxfId="197" priority="55" stopIfTrue="1">
      <formula>ISBLANK(C18)</formula>
    </cfRule>
  </conditionalFormatting>
  <conditionalFormatting sqref="A18:A19">
    <cfRule type="expression" dxfId="196" priority="56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195" priority="53" stopIfTrue="1">
      <formula>SUM($P18:$T18)&gt;0</formula>
    </cfRule>
  </conditionalFormatting>
  <conditionalFormatting sqref="M18">
    <cfRule type="expression" dxfId="194" priority="51" stopIfTrue="1">
      <formula>AND(NOT(ISBLANK($C18)),ISBLANK(M18))</formula>
    </cfRule>
  </conditionalFormatting>
  <conditionalFormatting sqref="L18:L19">
    <cfRule type="expression" dxfId="193" priority="50" stopIfTrue="1">
      <formula>AND(NOT(ISBLANK($C18)),ISBLANK(L18))</formula>
    </cfRule>
  </conditionalFormatting>
  <conditionalFormatting sqref="N19">
    <cfRule type="expression" dxfId="192" priority="49" stopIfTrue="1">
      <formula>AND(NOT(ISBLANK($C19)),ISBLANK(N19))</formula>
    </cfRule>
  </conditionalFormatting>
  <conditionalFormatting sqref="M19">
    <cfRule type="expression" dxfId="191" priority="48" stopIfTrue="1">
      <formula>AND(NOT(ISBLANK($C19)),ISBLANK(M19))</formula>
    </cfRule>
  </conditionalFormatting>
  <conditionalFormatting sqref="A20">
    <cfRule type="expression" dxfId="190" priority="47" stopIfTrue="1">
      <formula>AND(NOT(ISBLANK(C20)),ISBLANK(A20))</formula>
    </cfRule>
  </conditionalFormatting>
  <conditionalFormatting sqref="K20">
    <cfRule type="expression" priority="44" stopIfTrue="1">
      <formula>AND(SUM($P20:$T20)&gt;0,NOT(ISBLANK(K20)))</formula>
    </cfRule>
    <cfRule type="expression" dxfId="189" priority="45" stopIfTrue="1">
      <formula>SUM($P20:$T20)&gt;0</formula>
    </cfRule>
  </conditionalFormatting>
  <conditionalFormatting sqref="N20">
    <cfRule type="expression" dxfId="188" priority="46" stopIfTrue="1">
      <formula>AND(NOT(ISBLANK($C20)),ISBLANK(N20))</formula>
    </cfRule>
  </conditionalFormatting>
  <conditionalFormatting sqref="L20">
    <cfRule type="expression" dxfId="187" priority="42" stopIfTrue="1">
      <formula>AND(NOT(ISBLANK($C20)),ISBLANK(L20))</formula>
    </cfRule>
  </conditionalFormatting>
  <conditionalFormatting sqref="A21">
    <cfRule type="expression" dxfId="186" priority="41" stopIfTrue="1">
      <formula>AND(NOT(ISBLANK(C21)),ISBLANK(A21))</formula>
    </cfRule>
  </conditionalFormatting>
  <conditionalFormatting sqref="C21">
    <cfRule type="expression" dxfId="185" priority="40" stopIfTrue="1">
      <formula>ISBLANK(C21)</formula>
    </cfRule>
  </conditionalFormatting>
  <conditionalFormatting sqref="K21">
    <cfRule type="expression" priority="38" stopIfTrue="1">
      <formula>AND(SUM($P21:$T21)&gt;0,NOT(ISBLANK(K21)))</formula>
    </cfRule>
    <cfRule type="expression" dxfId="184" priority="39" stopIfTrue="1">
      <formula>SUM($P21:$T21)&gt;0</formula>
    </cfRule>
  </conditionalFormatting>
  <conditionalFormatting sqref="N21">
    <cfRule type="expression" dxfId="183" priority="37" stopIfTrue="1">
      <formula>AND(NOT(ISBLANK($C21)),ISBLANK(N21))</formula>
    </cfRule>
  </conditionalFormatting>
  <conditionalFormatting sqref="L21">
    <cfRule type="expression" dxfId="182" priority="36" stopIfTrue="1">
      <formula>AND(NOT(ISBLANK($C21)),ISBLANK(L21))</formula>
    </cfRule>
  </conditionalFormatting>
  <conditionalFormatting sqref="M21">
    <cfRule type="expression" dxfId="181" priority="35" stopIfTrue="1">
      <formula>AND(NOT(ISBLANK($C21)),ISBLANK(M21))</formula>
    </cfRule>
  </conditionalFormatting>
  <conditionalFormatting sqref="A22">
    <cfRule type="expression" dxfId="180" priority="34" stopIfTrue="1">
      <formula>AND(NOT(ISBLANK(C22)),ISBLANK(A22))</formula>
    </cfRule>
  </conditionalFormatting>
  <conditionalFormatting sqref="K22">
    <cfRule type="expression" priority="31" stopIfTrue="1">
      <formula>AND(SUM($P22:$T22)&gt;0,NOT(ISBLANK(K22)))</formula>
    </cfRule>
    <cfRule type="expression" dxfId="179" priority="32" stopIfTrue="1">
      <formula>SUM($P22:$T22)&gt;0</formula>
    </cfRule>
  </conditionalFormatting>
  <conditionalFormatting sqref="N22">
    <cfRule type="expression" dxfId="178" priority="33" stopIfTrue="1">
      <formula>AND(NOT(ISBLANK($C22)),ISBLANK(N22))</formula>
    </cfRule>
  </conditionalFormatting>
  <conditionalFormatting sqref="L22">
    <cfRule type="expression" dxfId="177" priority="30" stopIfTrue="1">
      <formula>AND(NOT(ISBLANK($C22)),ISBLANK(L22))</formula>
    </cfRule>
  </conditionalFormatting>
  <conditionalFormatting sqref="M22">
    <cfRule type="expression" dxfId="176" priority="29" stopIfTrue="1">
      <formula>AND(NOT(ISBLANK($C22)),ISBLANK(M22))</formula>
    </cfRule>
  </conditionalFormatting>
  <conditionalFormatting sqref="K23">
    <cfRule type="expression" priority="26" stopIfTrue="1">
      <formula>AND(SUM($P23:$T23)&gt;0,NOT(ISBLANK(K23)))</formula>
    </cfRule>
    <cfRule type="expression" dxfId="175" priority="27" stopIfTrue="1">
      <formula>SUM($P23:$T23)&gt;0</formula>
    </cfRule>
  </conditionalFormatting>
  <conditionalFormatting sqref="N23">
    <cfRule type="expression" dxfId="174" priority="28" stopIfTrue="1">
      <formula>AND(NOT(ISBLANK($C23)),ISBLANK(N23))</formula>
    </cfRule>
  </conditionalFormatting>
  <conditionalFormatting sqref="M23">
    <cfRule type="expression" dxfId="173" priority="25" stopIfTrue="1">
      <formula>AND(NOT(ISBLANK($C23)),ISBLANK(M23))</formula>
    </cfRule>
  </conditionalFormatting>
  <conditionalFormatting sqref="L23">
    <cfRule type="expression" dxfId="172" priority="24" stopIfTrue="1">
      <formula>AND(NOT(ISBLANK($C23)),ISBLANK(L23))</formula>
    </cfRule>
  </conditionalFormatting>
  <conditionalFormatting sqref="A24">
    <cfRule type="expression" dxfId="171" priority="23" stopIfTrue="1">
      <formula>AND(NOT(ISBLANK(C24)),ISBLANK(A24))</formula>
    </cfRule>
  </conditionalFormatting>
  <conditionalFormatting sqref="L26">
    <cfRule type="expression" dxfId="170" priority="6" stopIfTrue="1">
      <formula>AND(NOT(ISBLANK($C26)),ISBLANK(L26))</formula>
    </cfRule>
  </conditionalFormatting>
  <conditionalFormatting sqref="A25">
    <cfRule type="expression" dxfId="169" priority="22" stopIfTrue="1">
      <formula>AND(NOT(ISBLANK(C25)),ISBLANK(A25))</formula>
    </cfRule>
  </conditionalFormatting>
  <conditionalFormatting sqref="K25">
    <cfRule type="expression" priority="19" stopIfTrue="1">
      <formula>AND(SUM($P25:$T25)&gt;0,NOT(ISBLANK(K25)))</formula>
    </cfRule>
    <cfRule type="expression" dxfId="168" priority="20" stopIfTrue="1">
      <formula>SUM($P25:$T25)&gt;0</formula>
    </cfRule>
  </conditionalFormatting>
  <conditionalFormatting sqref="N25">
    <cfRule type="expression" dxfId="167" priority="21" stopIfTrue="1">
      <formula>AND(NOT(ISBLANK($C25)),ISBLANK(N25))</formula>
    </cfRule>
  </conditionalFormatting>
  <conditionalFormatting sqref="L25">
    <cfRule type="expression" dxfId="166" priority="18" stopIfTrue="1">
      <formula>AND(NOT(ISBLANK($C25)),ISBLANK(L25))</formula>
    </cfRule>
  </conditionalFormatting>
  <conditionalFormatting sqref="M25">
    <cfRule type="expression" dxfId="165" priority="17" stopIfTrue="1">
      <formula>AND(NOT(ISBLANK($C25)),ISBLANK(M25))</formula>
    </cfRule>
  </conditionalFormatting>
  <conditionalFormatting sqref="K24">
    <cfRule type="expression" priority="14" stopIfTrue="1">
      <formula>AND(SUM($P24:$T24)&gt;0,NOT(ISBLANK(K24)))</formula>
    </cfRule>
    <cfRule type="expression" dxfId="164" priority="15" stopIfTrue="1">
      <formula>SUM($P24:$T24)&gt;0</formula>
    </cfRule>
  </conditionalFormatting>
  <conditionalFormatting sqref="M24">
    <cfRule type="expression" dxfId="163" priority="13" stopIfTrue="1">
      <formula>AND(NOT(ISBLANK($C24)),ISBLANK(M24))</formula>
    </cfRule>
  </conditionalFormatting>
  <conditionalFormatting sqref="L24">
    <cfRule type="expression" dxfId="162" priority="12" stopIfTrue="1">
      <formula>AND(NOT(ISBLANK($C24)),ISBLANK(L24))</formula>
    </cfRule>
  </conditionalFormatting>
  <conditionalFormatting sqref="A26">
    <cfRule type="expression" dxfId="161" priority="11" stopIfTrue="1">
      <formula>AND(NOT(ISBLANK(C26)),ISBLANK(A26))</formula>
    </cfRule>
  </conditionalFormatting>
  <conditionalFormatting sqref="K26">
    <cfRule type="expression" priority="8" stopIfTrue="1">
      <formula>AND(SUM($P26:$T26)&gt;0,NOT(ISBLANK(K26)))</formula>
    </cfRule>
    <cfRule type="expression" dxfId="160" priority="9" stopIfTrue="1">
      <formula>SUM($P26:$T26)&gt;0</formula>
    </cfRule>
  </conditionalFormatting>
  <conditionalFormatting sqref="N26">
    <cfRule type="expression" dxfId="159" priority="10" stopIfTrue="1">
      <formula>AND(NOT(ISBLANK($C26)),ISBLANK(N26))</formula>
    </cfRule>
  </conditionalFormatting>
  <conditionalFormatting sqref="M26">
    <cfRule type="expression" dxfId="158" priority="7" stopIfTrue="1">
      <formula>AND(NOT(ISBLANK($C26)),ISBLANK(M26))</formula>
    </cfRule>
  </conditionalFormatting>
  <conditionalFormatting sqref="B15">
    <cfRule type="expression" dxfId="157" priority="5" stopIfTrue="1">
      <formula>AND(NOT(ISBLANK(C15)),ISBLANK(B15))</formula>
    </cfRule>
  </conditionalFormatting>
  <conditionalFormatting sqref="B14">
    <cfRule type="expression" dxfId="156" priority="4" stopIfTrue="1">
      <formula>AND(NOT(ISBLANK(C14)),ISBLANK(B14))</formula>
    </cfRule>
  </conditionalFormatting>
  <conditionalFormatting sqref="B16">
    <cfRule type="expression" dxfId="155" priority="3" stopIfTrue="1">
      <formula>AND(NOT(ISBLANK(C16)),ISBLANK(B16))</formula>
    </cfRule>
  </conditionalFormatting>
  <conditionalFormatting sqref="B18">
    <cfRule type="expression" dxfId="154" priority="2" stopIfTrue="1">
      <formula>AND(NOT(ISBLANK(C18)),ISBLANK(B18))</formula>
    </cfRule>
  </conditionalFormatting>
  <conditionalFormatting sqref="B19:B25">
    <cfRule type="expression" dxfId="153" priority="1" stopIfTrue="1">
      <formula>AND(NOT(ISBLANK(C19)),ISBLANK(B19))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8">
      <formula1>$B$32:$B$35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workbookViewId="0">
      <selection activeCell="J36" sqref="J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31" t="s">
        <v>104</v>
      </c>
      <c r="C1" s="132"/>
      <c r="D1" s="132"/>
      <c r="E1" s="133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31" t="s">
        <v>112</v>
      </c>
      <c r="C3" s="132"/>
      <c r="D3" s="132"/>
      <c r="E3" s="133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130">
        <v>43810</v>
      </c>
      <c r="D5" s="12" t="s">
        <v>33</v>
      </c>
      <c r="E5" s="48">
        <v>43840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2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21" t="s">
        <v>71</v>
      </c>
      <c r="K9" s="21" t="s">
        <v>73</v>
      </c>
      <c r="L9" s="53"/>
      <c r="M9" s="55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69" t="s">
        <v>64</v>
      </c>
      <c r="J10" s="52" t="s">
        <v>72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206</v>
      </c>
      <c r="K11" s="27"/>
      <c r="L11" s="43"/>
      <c r="M11" s="43"/>
    </row>
    <row r="12" spans="1:25" ht="15.75" x14ac:dyDescent="0.25">
      <c r="A12" s="106">
        <v>43810</v>
      </c>
      <c r="B12" s="49" t="s">
        <v>15</v>
      </c>
      <c r="C12" s="107">
        <v>12</v>
      </c>
      <c r="D12" s="107">
        <v>2</v>
      </c>
      <c r="E12" s="107"/>
      <c r="F12" s="107">
        <f>C12-D12</f>
        <v>10</v>
      </c>
      <c r="G12" s="124">
        <v>110</v>
      </c>
      <c r="H12" s="57">
        <v>4001</v>
      </c>
      <c r="I12" s="73"/>
      <c r="J12" s="74" t="s">
        <v>76</v>
      </c>
      <c r="K12" s="83" t="s">
        <v>207</v>
      </c>
      <c r="L12" s="45" t="s">
        <v>208</v>
      </c>
      <c r="M12" s="45" t="s">
        <v>124</v>
      </c>
      <c r="O12" s="5" t="b">
        <f t="shared" ref="O12:O40" si="0">OR(G12&lt;100,LEN(G12)=2)</f>
        <v>0</v>
      </c>
      <c r="P12" s="5" t="b">
        <f t="shared" ref="P12:P40" si="1">OR(H12&lt;1000,LEN(H12)=3)</f>
        <v>0</v>
      </c>
      <c r="Q12" s="5" t="b">
        <f t="shared" ref="Q12:Q40" si="2">IF(I12&lt;1000,TRUE)</f>
        <v>1</v>
      </c>
      <c r="R12" s="5" t="e">
        <f>OR(#REF!&lt;100000,LEN(#REF!)=5)</f>
        <v>#REF!</v>
      </c>
    </row>
    <row r="13" spans="1:25" ht="15.75" x14ac:dyDescent="0.25">
      <c r="A13" s="106">
        <v>43811</v>
      </c>
      <c r="B13" s="49" t="s">
        <v>14</v>
      </c>
      <c r="C13" s="107">
        <v>66</v>
      </c>
      <c r="D13" s="107"/>
      <c r="E13" s="107"/>
      <c r="F13" s="107">
        <v>66</v>
      </c>
      <c r="G13" s="72">
        <v>118</v>
      </c>
      <c r="H13" s="57">
        <v>4400</v>
      </c>
      <c r="I13" s="125" t="s">
        <v>209</v>
      </c>
      <c r="J13" s="74" t="s">
        <v>76</v>
      </c>
      <c r="K13" s="83" t="s">
        <v>210</v>
      </c>
      <c r="L13" s="45" t="s">
        <v>137</v>
      </c>
      <c r="M13" s="126" t="s">
        <v>126</v>
      </c>
      <c r="N13" s="127"/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15.75" x14ac:dyDescent="0.25">
      <c r="A14" s="106">
        <v>43812</v>
      </c>
      <c r="B14" s="49" t="s">
        <v>14</v>
      </c>
      <c r="C14" s="107">
        <v>37.299999999999997</v>
      </c>
      <c r="D14" s="107"/>
      <c r="E14" s="107"/>
      <c r="F14" s="107">
        <v>37.299999999999997</v>
      </c>
      <c r="G14" s="72">
        <v>118</v>
      </c>
      <c r="H14" s="57">
        <v>4400</v>
      </c>
      <c r="I14" s="73" t="s">
        <v>209</v>
      </c>
      <c r="J14" s="74" t="s">
        <v>76</v>
      </c>
      <c r="K14" s="45" t="s">
        <v>211</v>
      </c>
      <c r="L14" s="45" t="s">
        <v>212</v>
      </c>
      <c r="M14" s="45" t="s">
        <v>126</v>
      </c>
      <c r="N14" s="127"/>
    </row>
    <row r="15" spans="1:25" ht="15.75" x14ac:dyDescent="0.25">
      <c r="A15" s="106">
        <v>43815</v>
      </c>
      <c r="B15" s="49" t="s">
        <v>15</v>
      </c>
      <c r="C15" s="107">
        <v>67.2</v>
      </c>
      <c r="D15" s="107">
        <v>11.2</v>
      </c>
      <c r="E15" s="107"/>
      <c r="F15" s="107">
        <f>C15-D15</f>
        <v>56</v>
      </c>
      <c r="G15" s="72">
        <v>200</v>
      </c>
      <c r="H15" s="57">
        <v>4020</v>
      </c>
      <c r="I15" s="73"/>
      <c r="J15" s="74" t="s">
        <v>213</v>
      </c>
      <c r="K15" s="45" t="s">
        <v>214</v>
      </c>
      <c r="L15" s="83" t="s">
        <v>92</v>
      </c>
      <c r="M15" s="126" t="s">
        <v>215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106">
        <v>43815</v>
      </c>
      <c r="B16" s="49" t="s">
        <v>15</v>
      </c>
      <c r="C16" s="107">
        <v>159</v>
      </c>
      <c r="D16" s="107">
        <v>26.5</v>
      </c>
      <c r="E16" s="107"/>
      <c r="F16" s="107">
        <f>C16-D16</f>
        <v>132.5</v>
      </c>
      <c r="G16" s="72">
        <v>110</v>
      </c>
      <c r="H16" s="57">
        <v>4001</v>
      </c>
      <c r="I16" s="73"/>
      <c r="J16" s="74" t="s">
        <v>76</v>
      </c>
      <c r="K16" s="45" t="s">
        <v>216</v>
      </c>
      <c r="L16" s="45" t="s">
        <v>91</v>
      </c>
      <c r="M16" s="126" t="s">
        <v>124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106">
        <v>43816</v>
      </c>
      <c r="B17" s="49" t="s">
        <v>15</v>
      </c>
      <c r="C17" s="107">
        <v>3.69</v>
      </c>
      <c r="D17" s="107">
        <v>0.62</v>
      </c>
      <c r="E17" s="107"/>
      <c r="F17" s="107">
        <v>3.07</v>
      </c>
      <c r="G17" s="72">
        <v>114</v>
      </c>
      <c r="H17" s="57">
        <v>4403</v>
      </c>
      <c r="I17" s="73"/>
      <c r="J17" s="74" t="s">
        <v>76</v>
      </c>
      <c r="K17" s="45" t="s">
        <v>217</v>
      </c>
      <c r="L17" s="45" t="s">
        <v>39</v>
      </c>
      <c r="M17" s="126" t="s">
        <v>124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106">
        <v>43816</v>
      </c>
      <c r="B18" s="49" t="s">
        <v>13</v>
      </c>
      <c r="C18" s="107">
        <v>3</v>
      </c>
      <c r="D18" s="107"/>
      <c r="E18" s="107"/>
      <c r="F18" s="107">
        <v>3</v>
      </c>
      <c r="G18" s="72">
        <v>114</v>
      </c>
      <c r="H18" s="57">
        <v>4403</v>
      </c>
      <c r="I18" s="73"/>
      <c r="J18" s="74" t="s">
        <v>76</v>
      </c>
      <c r="K18" s="45" t="s">
        <v>218</v>
      </c>
      <c r="L18" s="45" t="s">
        <v>219</v>
      </c>
      <c r="M18" s="126" t="s">
        <v>220</v>
      </c>
      <c r="O18" s="5" t="b">
        <f t="shared" si="0"/>
        <v>0</v>
      </c>
      <c r="P18" s="5" t="b">
        <f t="shared" si="1"/>
        <v>0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106">
        <v>43816</v>
      </c>
      <c r="B19" s="49" t="s">
        <v>13</v>
      </c>
      <c r="C19" s="107">
        <v>273.5</v>
      </c>
      <c r="D19" s="107"/>
      <c r="E19" s="107"/>
      <c r="F19" s="107">
        <v>273.5</v>
      </c>
      <c r="G19" s="72">
        <v>118</v>
      </c>
      <c r="H19" s="57">
        <v>4400</v>
      </c>
      <c r="I19" s="73" t="s">
        <v>221</v>
      </c>
      <c r="J19" s="74" t="s">
        <v>76</v>
      </c>
      <c r="K19" s="45" t="s">
        <v>222</v>
      </c>
      <c r="L19" s="45" t="s">
        <v>92</v>
      </c>
      <c r="M19" s="126" t="s">
        <v>223</v>
      </c>
      <c r="O19" s="5" t="b">
        <f t="shared" si="0"/>
        <v>0</v>
      </c>
      <c r="P19" s="5" t="b">
        <f t="shared" si="1"/>
        <v>0</v>
      </c>
      <c r="Q19" s="5" t="b">
        <f t="shared" si="2"/>
        <v>0</v>
      </c>
      <c r="R19" s="5" t="e">
        <f>OR(#REF!&lt;100000,LEN(#REF!)=5)</f>
        <v>#REF!</v>
      </c>
    </row>
    <row r="20" spans="1:18" ht="15.75" x14ac:dyDescent="0.25">
      <c r="A20" s="106">
        <v>43818</v>
      </c>
      <c r="B20" s="49" t="s">
        <v>13</v>
      </c>
      <c r="C20" s="107">
        <v>125</v>
      </c>
      <c r="D20" s="107"/>
      <c r="E20" s="107"/>
      <c r="F20" s="71">
        <v>125</v>
      </c>
      <c r="G20" s="72">
        <v>114</v>
      </c>
      <c r="H20" s="57">
        <v>4020</v>
      </c>
      <c r="I20" s="73"/>
      <c r="J20" s="74" t="s">
        <v>76</v>
      </c>
      <c r="K20" s="45" t="s">
        <v>224</v>
      </c>
      <c r="L20" s="45" t="s">
        <v>225</v>
      </c>
      <c r="M20" s="126" t="s">
        <v>126</v>
      </c>
      <c r="O20" s="5" t="b">
        <f t="shared" si="0"/>
        <v>0</v>
      </c>
      <c r="P20" s="5" t="b">
        <f t="shared" si="1"/>
        <v>0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106">
        <v>43818</v>
      </c>
      <c r="B21" s="49" t="s">
        <v>14</v>
      </c>
      <c r="C21" s="107">
        <v>60</v>
      </c>
      <c r="D21" s="107"/>
      <c r="E21" s="107"/>
      <c r="F21" s="71">
        <v>60</v>
      </c>
      <c r="G21" s="72">
        <v>116</v>
      </c>
      <c r="H21" s="57">
        <v>4020</v>
      </c>
      <c r="I21" s="73"/>
      <c r="J21" s="74" t="s">
        <v>76</v>
      </c>
      <c r="K21" s="83" t="s">
        <v>226</v>
      </c>
      <c r="L21" s="45" t="s">
        <v>135</v>
      </c>
      <c r="M21" s="126" t="s">
        <v>227</v>
      </c>
      <c r="O21" s="5" t="b">
        <f t="shared" si="0"/>
        <v>0</v>
      </c>
      <c r="P21" s="5" t="b">
        <f t="shared" si="1"/>
        <v>0</v>
      </c>
      <c r="Q21" s="5" t="b">
        <f t="shared" si="2"/>
        <v>1</v>
      </c>
    </row>
    <row r="22" spans="1:18" ht="15.75" x14ac:dyDescent="0.25">
      <c r="A22" s="106">
        <v>43820</v>
      </c>
      <c r="B22" s="49" t="s">
        <v>15</v>
      </c>
      <c r="C22" s="107">
        <v>62.6</v>
      </c>
      <c r="D22" s="107">
        <v>10.43</v>
      </c>
      <c r="E22" s="107"/>
      <c r="F22" s="71">
        <v>52.17</v>
      </c>
      <c r="G22" s="72">
        <v>118</v>
      </c>
      <c r="H22" s="57">
        <v>4400</v>
      </c>
      <c r="I22" s="73" t="s">
        <v>221</v>
      </c>
      <c r="J22" s="74" t="s">
        <v>76</v>
      </c>
      <c r="K22" s="83" t="s">
        <v>228</v>
      </c>
      <c r="L22" s="45" t="s">
        <v>229</v>
      </c>
      <c r="M22" s="126" t="s">
        <v>230</v>
      </c>
      <c r="O22" s="5" t="b">
        <f t="shared" si="0"/>
        <v>0</v>
      </c>
      <c r="P22" s="5" t="b">
        <f t="shared" si="1"/>
        <v>0</v>
      </c>
    </row>
    <row r="23" spans="1:18" ht="15.75" x14ac:dyDescent="0.25">
      <c r="A23" s="106">
        <v>43822</v>
      </c>
      <c r="B23" s="49" t="s">
        <v>13</v>
      </c>
      <c r="C23" s="107">
        <v>343</v>
      </c>
      <c r="D23" s="107"/>
      <c r="E23" s="107"/>
      <c r="F23" s="71">
        <v>343</v>
      </c>
      <c r="G23" s="72">
        <v>114</v>
      </c>
      <c r="H23" s="57">
        <v>4020</v>
      </c>
      <c r="I23" s="73"/>
      <c r="J23" s="74" t="s">
        <v>76</v>
      </c>
      <c r="K23" s="45" t="s">
        <v>231</v>
      </c>
      <c r="L23" s="45" t="s">
        <v>225</v>
      </c>
      <c r="M23" s="126" t="s">
        <v>126</v>
      </c>
      <c r="O23" s="5" t="b">
        <f t="shared" si="0"/>
        <v>0</v>
      </c>
      <c r="P23" s="5" t="b">
        <f t="shared" si="1"/>
        <v>0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106">
        <v>43822</v>
      </c>
      <c r="B24" s="49" t="s">
        <v>15</v>
      </c>
      <c r="C24" s="107">
        <v>322.16000000000003</v>
      </c>
      <c r="D24" s="107">
        <v>53.69</v>
      </c>
      <c r="E24" s="128"/>
      <c r="F24" s="71">
        <v>268.47000000000003</v>
      </c>
      <c r="G24" s="72">
        <v>118</v>
      </c>
      <c r="H24" s="57">
        <v>4400</v>
      </c>
      <c r="I24" s="73" t="s">
        <v>221</v>
      </c>
      <c r="J24" s="74" t="s">
        <v>76</v>
      </c>
      <c r="K24" s="83" t="s">
        <v>232</v>
      </c>
      <c r="L24" s="45" t="s">
        <v>229</v>
      </c>
      <c r="M24" s="126" t="s">
        <v>126</v>
      </c>
      <c r="O24" s="5" t="b">
        <f t="shared" si="0"/>
        <v>0</v>
      </c>
      <c r="P24" s="5" t="b">
        <f t="shared" si="1"/>
        <v>0</v>
      </c>
      <c r="Q24" s="5" t="b">
        <f t="shared" si="2"/>
        <v>0</v>
      </c>
      <c r="R24" s="5" t="e">
        <f>OR(#REF!&lt;100000,LEN(#REF!)=5)</f>
        <v>#REF!</v>
      </c>
    </row>
    <row r="25" spans="1:18" ht="15.75" x14ac:dyDescent="0.25">
      <c r="A25" s="59">
        <v>43826</v>
      </c>
      <c r="B25" s="30" t="s">
        <v>13</v>
      </c>
      <c r="C25" s="31">
        <v>698.5</v>
      </c>
      <c r="D25" s="31"/>
      <c r="E25" s="129"/>
      <c r="F25" s="71">
        <v>698.5</v>
      </c>
      <c r="G25" s="72">
        <v>118</v>
      </c>
      <c r="H25" s="57">
        <v>4400</v>
      </c>
      <c r="I25" s="73" t="s">
        <v>221</v>
      </c>
      <c r="J25" s="74" t="s">
        <v>76</v>
      </c>
      <c r="K25" s="45" t="s">
        <v>232</v>
      </c>
      <c r="L25" s="45" t="s">
        <v>92</v>
      </c>
      <c r="M25" s="126" t="s">
        <v>126</v>
      </c>
      <c r="O25" s="5" t="b">
        <f t="shared" si="0"/>
        <v>0</v>
      </c>
      <c r="P25" s="5" t="b">
        <f t="shared" si="1"/>
        <v>0</v>
      </c>
    </row>
    <row r="26" spans="1:18" ht="15.75" x14ac:dyDescent="0.25">
      <c r="A26" s="59">
        <v>43828</v>
      </c>
      <c r="B26" s="30" t="s">
        <v>14</v>
      </c>
      <c r="C26" s="31">
        <v>18.850000000000001</v>
      </c>
      <c r="D26" s="32"/>
      <c r="E26" s="31"/>
      <c r="F26" s="71">
        <v>18.850000000000001</v>
      </c>
      <c r="G26" s="72">
        <v>118</v>
      </c>
      <c r="H26" s="57">
        <v>4400</v>
      </c>
      <c r="I26" s="73" t="s">
        <v>209</v>
      </c>
      <c r="J26" s="74" t="s">
        <v>76</v>
      </c>
      <c r="K26" s="83" t="s">
        <v>233</v>
      </c>
      <c r="L26" s="45" t="s">
        <v>135</v>
      </c>
      <c r="M26" s="126" t="s">
        <v>126</v>
      </c>
      <c r="O26" s="5" t="b">
        <f t="shared" si="0"/>
        <v>0</v>
      </c>
      <c r="P26" s="5" t="b">
        <f t="shared" si="1"/>
        <v>0</v>
      </c>
      <c r="Q26" s="5" t="b">
        <f t="shared" si="2"/>
        <v>0</v>
      </c>
      <c r="R26" s="5" t="e">
        <f>OR(#REF!&lt;100000,LEN(#REF!)=5)</f>
        <v>#REF!</v>
      </c>
    </row>
    <row r="27" spans="1:18" ht="15.75" x14ac:dyDescent="0.25">
      <c r="A27" s="59">
        <v>43828</v>
      </c>
      <c r="B27" s="30" t="s">
        <v>13</v>
      </c>
      <c r="C27" s="31">
        <v>15</v>
      </c>
      <c r="D27" s="32"/>
      <c r="E27" s="31"/>
      <c r="F27" s="71">
        <v>15</v>
      </c>
      <c r="G27" s="72">
        <v>114</v>
      </c>
      <c r="H27" s="57">
        <v>4403</v>
      </c>
      <c r="I27" s="73"/>
      <c r="J27" s="74" t="s">
        <v>76</v>
      </c>
      <c r="K27" s="83" t="s">
        <v>234</v>
      </c>
      <c r="L27" s="45" t="s">
        <v>235</v>
      </c>
      <c r="M27" s="45" t="s">
        <v>220</v>
      </c>
      <c r="O27" s="5" t="b">
        <f t="shared" si="0"/>
        <v>0</v>
      </c>
      <c r="P27" s="5" t="b">
        <f t="shared" si="1"/>
        <v>0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59">
        <v>43828</v>
      </c>
      <c r="B28" s="30" t="s">
        <v>14</v>
      </c>
      <c r="C28" s="31">
        <v>86.63</v>
      </c>
      <c r="D28" s="32"/>
      <c r="E28" s="31"/>
      <c r="F28" s="71">
        <v>86.63</v>
      </c>
      <c r="G28" s="72">
        <v>114</v>
      </c>
      <c r="H28" s="57">
        <v>4400</v>
      </c>
      <c r="I28" s="73" t="s">
        <v>209</v>
      </c>
      <c r="J28" s="74" t="s">
        <v>76</v>
      </c>
      <c r="K28" s="83" t="s">
        <v>236</v>
      </c>
      <c r="L28" s="45" t="s">
        <v>135</v>
      </c>
      <c r="M28" s="45" t="s">
        <v>126</v>
      </c>
      <c r="O28" s="5" t="b">
        <f t="shared" si="0"/>
        <v>0</v>
      </c>
      <c r="P28" s="5" t="b">
        <f t="shared" si="1"/>
        <v>0</v>
      </c>
      <c r="Q28" s="5" t="b">
        <f t="shared" si="2"/>
        <v>0</v>
      </c>
      <c r="R28" s="5" t="e">
        <f>OR(#REF!&lt;100000,LEN(#REF!)=5)</f>
        <v>#REF!</v>
      </c>
    </row>
    <row r="29" spans="1:18" ht="15.75" x14ac:dyDescent="0.25">
      <c r="A29" s="59">
        <v>43833</v>
      </c>
      <c r="B29" s="30" t="s">
        <v>13</v>
      </c>
      <c r="C29" s="31">
        <v>222</v>
      </c>
      <c r="D29" s="32"/>
      <c r="E29" s="31"/>
      <c r="F29" s="71">
        <v>220</v>
      </c>
      <c r="G29" s="72">
        <v>114</v>
      </c>
      <c r="H29" s="57">
        <v>4403</v>
      </c>
      <c r="I29" s="73"/>
      <c r="J29" s="74" t="s">
        <v>76</v>
      </c>
      <c r="K29" s="45" t="s">
        <v>237</v>
      </c>
      <c r="L29" s="45" t="s">
        <v>238</v>
      </c>
      <c r="M29" s="45" t="s">
        <v>239</v>
      </c>
      <c r="O29" s="5" t="b">
        <f t="shared" si="0"/>
        <v>0</v>
      </c>
      <c r="P29" s="5" t="b">
        <f t="shared" si="1"/>
        <v>0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59"/>
      <c r="B30" s="30"/>
      <c r="C30" s="31"/>
      <c r="D30" s="32"/>
      <c r="E30" s="31"/>
      <c r="F30" s="71"/>
      <c r="G30" s="72"/>
      <c r="H30" s="57"/>
      <c r="I30" s="73"/>
      <c r="J30" s="74"/>
      <c r="K30" s="45"/>
      <c r="L30" s="45"/>
      <c r="M30" s="126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59"/>
      <c r="B31" s="30"/>
      <c r="C31" s="31"/>
      <c r="D31" s="75"/>
      <c r="E31" s="31"/>
      <c r="F31" s="71"/>
      <c r="G31" s="72"/>
      <c r="H31" s="57"/>
      <c r="I31" s="73"/>
      <c r="J31" s="74"/>
      <c r="K31" s="45"/>
      <c r="L31" s="45"/>
      <c r="M31" s="45"/>
      <c r="O31" s="5" t="b">
        <f t="shared" si="0"/>
        <v>1</v>
      </c>
      <c r="P31" s="5" t="b">
        <f t="shared" si="1"/>
        <v>1</v>
      </c>
    </row>
    <row r="32" spans="1:18" ht="15.75" x14ac:dyDescent="0.25">
      <c r="A32" s="59"/>
      <c r="B32" s="30"/>
      <c r="C32" s="31"/>
      <c r="D32" s="75"/>
      <c r="E32" s="31"/>
      <c r="F32" s="71"/>
      <c r="G32" s="72"/>
      <c r="H32" s="57"/>
      <c r="I32" s="73"/>
      <c r="J32" s="74"/>
      <c r="K32" s="45"/>
      <c r="L32" s="45"/>
      <c r="M32" s="45"/>
      <c r="O32" s="5" t="b">
        <f t="shared" si="0"/>
        <v>1</v>
      </c>
      <c r="P32" s="5" t="b">
        <f t="shared" si="1"/>
        <v>1</v>
      </c>
    </row>
    <row r="33" spans="1:18" ht="15.75" x14ac:dyDescent="0.25">
      <c r="A33" s="59"/>
      <c r="B33" s="30"/>
      <c r="C33" s="31"/>
      <c r="D33" s="75"/>
      <c r="E33" s="31"/>
      <c r="F33" s="71"/>
      <c r="G33" s="72"/>
      <c r="H33" s="57"/>
      <c r="I33" s="73"/>
      <c r="J33" s="74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59"/>
      <c r="B34" s="30"/>
      <c r="C34" s="31"/>
      <c r="D34" s="75"/>
      <c r="E34" s="31"/>
      <c r="F34" s="71"/>
      <c r="G34" s="72"/>
      <c r="H34" s="57"/>
      <c r="I34" s="73"/>
      <c r="J34" s="74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59"/>
      <c r="B35" s="30"/>
      <c r="C35" s="31"/>
      <c r="D35" s="75"/>
      <c r="E35" s="31"/>
      <c r="F35" s="71"/>
      <c r="G35" s="72"/>
      <c r="H35" s="57"/>
      <c r="I35" s="73"/>
      <c r="J35" s="74"/>
      <c r="K35" s="45"/>
      <c r="L35" s="45"/>
      <c r="M35" s="45"/>
      <c r="O35" s="5" t="b">
        <f t="shared" si="0"/>
        <v>1</v>
      </c>
      <c r="P35" s="5" t="b">
        <f t="shared" si="1"/>
        <v>1</v>
      </c>
    </row>
    <row r="36" spans="1:18" ht="15.75" x14ac:dyDescent="0.25">
      <c r="A36" s="59"/>
      <c r="B36" s="30"/>
      <c r="C36" s="31"/>
      <c r="D36" s="75"/>
      <c r="E36" s="31"/>
      <c r="F36" s="71"/>
      <c r="G36" s="72"/>
      <c r="H36" s="57"/>
      <c r="I36" s="73"/>
      <c r="J36" s="74"/>
      <c r="K36" s="45"/>
      <c r="L36" s="45"/>
      <c r="M36" s="45"/>
      <c r="O36" s="5" t="b">
        <f t="shared" si="0"/>
        <v>1</v>
      </c>
      <c r="P36" s="5" t="b">
        <f t="shared" si="1"/>
        <v>1</v>
      </c>
    </row>
    <row r="37" spans="1:18" ht="15.75" x14ac:dyDescent="0.25">
      <c r="A37" s="59"/>
      <c r="B37" s="30"/>
      <c r="C37" s="31"/>
      <c r="D37" s="75"/>
      <c r="E37" s="31"/>
      <c r="F37" s="71"/>
      <c r="G37" s="72"/>
      <c r="H37" s="57"/>
      <c r="I37" s="73"/>
      <c r="J37" s="74"/>
      <c r="K37" s="45"/>
      <c r="L37" s="45"/>
      <c r="M37" s="45"/>
      <c r="O37" s="5" t="b">
        <f t="shared" si="0"/>
        <v>1</v>
      </c>
      <c r="P37" s="5" t="b">
        <f t="shared" si="1"/>
        <v>1</v>
      </c>
    </row>
    <row r="38" spans="1:18" ht="15.75" x14ac:dyDescent="0.25">
      <c r="A38" s="59"/>
      <c r="B38" s="30"/>
      <c r="C38" s="31"/>
      <c r="D38" s="75"/>
      <c r="E38" s="31"/>
      <c r="F38" s="71"/>
      <c r="G38" s="72"/>
      <c r="H38" s="57"/>
      <c r="I38" s="73"/>
      <c r="J38" s="74"/>
      <c r="K38" s="45"/>
      <c r="L38" s="45"/>
      <c r="M38" s="45"/>
      <c r="O38" s="5" t="b">
        <f t="shared" si="0"/>
        <v>1</v>
      </c>
      <c r="P38" s="5" t="b">
        <f t="shared" si="1"/>
        <v>1</v>
      </c>
    </row>
    <row r="39" spans="1:18" ht="15.75" x14ac:dyDescent="0.25">
      <c r="A39" s="59"/>
      <c r="B39" s="30"/>
      <c r="C39" s="31"/>
      <c r="D39" s="75"/>
      <c r="E39" s="31"/>
      <c r="F39" s="71"/>
      <c r="G39" s="72"/>
      <c r="H39" s="57"/>
      <c r="I39" s="73"/>
      <c r="J39" s="74"/>
      <c r="K39" s="45"/>
      <c r="L39" s="45"/>
      <c r="M39" s="45"/>
      <c r="O39" s="5" t="b">
        <f t="shared" si="0"/>
        <v>1</v>
      </c>
      <c r="P39" s="5" t="b">
        <f t="shared" si="1"/>
        <v>1</v>
      </c>
    </row>
    <row r="40" spans="1:18" ht="16.5" thickBot="1" x14ac:dyDescent="0.3">
      <c r="A40" s="130"/>
      <c r="B40" s="30"/>
      <c r="C40" s="31"/>
      <c r="D40" s="38"/>
      <c r="E40" s="31"/>
      <c r="F40" s="71"/>
      <c r="G40" s="72"/>
      <c r="H40" s="57"/>
      <c r="I40" s="73"/>
      <c r="J40" s="74"/>
      <c r="K40" s="45"/>
      <c r="L40" s="45"/>
      <c r="M40" s="45"/>
      <c r="O40" s="5" t="b">
        <f t="shared" si="0"/>
        <v>1</v>
      </c>
      <c r="P40" s="5" t="b">
        <f t="shared" si="1"/>
        <v>1</v>
      </c>
      <c r="Q40" s="5" t="b">
        <f t="shared" si="2"/>
        <v>1</v>
      </c>
      <c r="R40" s="5" t="e">
        <f>OR(#REF!&lt;100000,LEN(#REF!)=5)</f>
        <v>#REF!</v>
      </c>
    </row>
    <row r="41" spans="1:18" ht="13.5" thickBot="1" x14ac:dyDescent="0.25">
      <c r="A41" s="136" t="s">
        <v>11</v>
      </c>
      <c r="B41" s="137"/>
      <c r="C41" s="39">
        <f>SUM(C12:C40)</f>
        <v>2575.4299999999998</v>
      </c>
      <c r="D41" s="39">
        <f>SUM(D12:D40)</f>
        <v>104.44</v>
      </c>
      <c r="E41" s="39"/>
      <c r="F41" s="77">
        <f>SUM(F12:F40)</f>
        <v>2468.9900000000002</v>
      </c>
      <c r="G41" s="78"/>
      <c r="H41" s="58"/>
      <c r="I41" s="79"/>
      <c r="J41" s="80"/>
      <c r="K41" s="46"/>
      <c r="L41" s="54"/>
      <c r="M41" s="47"/>
    </row>
    <row r="43" spans="1:18" x14ac:dyDescent="0.2">
      <c r="B43" s="134" t="s">
        <v>27</v>
      </c>
      <c r="C43" s="135"/>
    </row>
    <row r="44" spans="1:18" x14ac:dyDescent="0.2">
      <c r="B44" s="41" t="s">
        <v>16</v>
      </c>
      <c r="C44" s="42" t="s">
        <v>26</v>
      </c>
    </row>
    <row r="45" spans="1:18" x14ac:dyDescent="0.2">
      <c r="B45" s="41" t="s">
        <v>13</v>
      </c>
      <c r="C45" s="42" t="s">
        <v>25</v>
      </c>
    </row>
    <row r="46" spans="1:18" x14ac:dyDescent="0.2">
      <c r="B46" s="41" t="s">
        <v>15</v>
      </c>
      <c r="C46" s="42" t="s">
        <v>24</v>
      </c>
    </row>
    <row r="47" spans="1:18" x14ac:dyDescent="0.2">
      <c r="B47" s="43" t="s">
        <v>14</v>
      </c>
      <c r="C47" s="44" t="s">
        <v>23</v>
      </c>
    </row>
  </sheetData>
  <mergeCells count="6">
    <mergeCell ref="B43:C43"/>
    <mergeCell ref="B1:E1"/>
    <mergeCell ref="B3:E3"/>
    <mergeCell ref="G8:I8"/>
    <mergeCell ref="G9:I9"/>
    <mergeCell ref="A41:B41"/>
  </mergeCells>
  <conditionalFormatting sqref="E5 B1:E1 B3:E3 F12:F19 C12:C40">
    <cfRule type="expression" dxfId="152" priority="52" stopIfTrue="1">
      <formula>ISBLANK(B1)</formula>
    </cfRule>
  </conditionalFormatting>
  <conditionalFormatting sqref="K12:L12 K29:M29 K21:L21 K31:M40">
    <cfRule type="expression" dxfId="151" priority="53" stopIfTrue="1">
      <formula>AND(NOT(ISBLANK($C12)),ISBLANK(K12))</formula>
    </cfRule>
  </conditionalFormatting>
  <conditionalFormatting sqref="B12 B17:B40">
    <cfRule type="expression" dxfId="150" priority="54" stopIfTrue="1">
      <formula>AND(NOT(ISBLANK(C12)),ISBLANK(B12))</formula>
    </cfRule>
  </conditionalFormatting>
  <conditionalFormatting sqref="A12 A18:A39">
    <cfRule type="expression" dxfId="149" priority="55" stopIfTrue="1">
      <formula>AND(NOT(ISBLANK(C12)),ISBLANK(A12))</formula>
    </cfRule>
  </conditionalFormatting>
  <conditionalFormatting sqref="E12:E23 E26:E40 D12:D25">
    <cfRule type="expression" dxfId="148" priority="56" stopIfTrue="1">
      <formula>AND(NOT(ISBLANK(B12)),ISBLANK(D12),A12="S")</formula>
    </cfRule>
  </conditionalFormatting>
  <conditionalFormatting sqref="J29 J31:J40 J13:J18 J21">
    <cfRule type="expression" priority="57" stopIfTrue="1">
      <formula>AND(SUM($O13:$S13)&gt;0,NOT(ISBLANK(J13)))</formula>
    </cfRule>
    <cfRule type="expression" dxfId="147" priority="58" stopIfTrue="1">
      <formula>SUM($O13:$S13)&gt;0</formula>
    </cfRule>
  </conditionalFormatting>
  <conditionalFormatting sqref="B13:B15">
    <cfRule type="expression" dxfId="146" priority="50" stopIfTrue="1">
      <formula>AND(NOT(ISBLANK(C13)),ISBLANK(B13))</formula>
    </cfRule>
  </conditionalFormatting>
  <conditionalFormatting sqref="A13:A15">
    <cfRule type="expression" dxfId="145" priority="51" stopIfTrue="1">
      <formula>AND(NOT(ISBLANK(C13)),ISBLANK(A13))</formula>
    </cfRule>
  </conditionalFormatting>
  <conditionalFormatting sqref="M12">
    <cfRule type="expression" dxfId="144" priority="49" stopIfTrue="1">
      <formula>AND(NOT(ISBLANK($C12)),ISBLANK(M12))</formula>
    </cfRule>
  </conditionalFormatting>
  <conditionalFormatting sqref="A17">
    <cfRule type="expression" dxfId="143" priority="48" stopIfTrue="1">
      <formula>AND(NOT(ISBLANK(C17)),ISBLANK(A17))</formula>
    </cfRule>
  </conditionalFormatting>
  <conditionalFormatting sqref="B16">
    <cfRule type="expression" dxfId="142" priority="46" stopIfTrue="1">
      <formula>AND(NOT(ISBLANK(C16)),ISBLANK(B16))</formula>
    </cfRule>
  </conditionalFormatting>
  <conditionalFormatting sqref="A16">
    <cfRule type="expression" dxfId="141" priority="47" stopIfTrue="1">
      <formula>AND(NOT(ISBLANK(C16)),ISBLANK(A16))</formula>
    </cfRule>
  </conditionalFormatting>
  <conditionalFormatting sqref="L13:L18">
    <cfRule type="expression" dxfId="140" priority="45" stopIfTrue="1">
      <formula>AND(NOT(ISBLANK($C13)),ISBLANK(L13))</formula>
    </cfRule>
  </conditionalFormatting>
  <conditionalFormatting sqref="K14:K18">
    <cfRule type="expression" dxfId="139" priority="44" stopIfTrue="1">
      <formula>AND(NOT(ISBLANK($C14)),ISBLANK(K14))</formula>
    </cfRule>
  </conditionalFormatting>
  <conditionalFormatting sqref="M14">
    <cfRule type="expression" dxfId="138" priority="43" stopIfTrue="1">
      <formula>AND(NOT(ISBLANK($C14)),ISBLANK(M14))</formula>
    </cfRule>
  </conditionalFormatting>
  <conditionalFormatting sqref="K13">
    <cfRule type="expression" dxfId="137" priority="42" stopIfTrue="1">
      <formula>AND(NOT(ISBLANK($C13)),ISBLANK(K13))</formula>
    </cfRule>
  </conditionalFormatting>
  <conditionalFormatting sqref="J28">
    <cfRule type="expression" priority="29" stopIfTrue="1">
      <formula>AND(SUM($O28:$S28)&gt;0,NOT(ISBLANK(J28)))</formula>
    </cfRule>
    <cfRule type="expression" dxfId="136" priority="30" stopIfTrue="1">
      <formula>SUM($O28:$S28)&gt;0</formula>
    </cfRule>
  </conditionalFormatting>
  <conditionalFormatting sqref="L19">
    <cfRule type="expression" dxfId="135" priority="41" stopIfTrue="1">
      <formula>AND(NOT(ISBLANK($C19)),ISBLANK(L19))</formula>
    </cfRule>
  </conditionalFormatting>
  <conditionalFormatting sqref="K28">
    <cfRule type="expression" dxfId="134" priority="27" stopIfTrue="1">
      <formula>AND(NOT(ISBLANK($C28)),ISBLANK(K28))</formula>
    </cfRule>
  </conditionalFormatting>
  <conditionalFormatting sqref="L20">
    <cfRule type="expression" dxfId="133" priority="40" stopIfTrue="1">
      <formula>AND(NOT(ISBLANK($C20)),ISBLANK(L20))</formula>
    </cfRule>
  </conditionalFormatting>
  <conditionalFormatting sqref="K24:L24">
    <cfRule type="expression" dxfId="132" priority="37" stopIfTrue="1">
      <formula>AND(NOT(ISBLANK($C24)),ISBLANK(K24))</formula>
    </cfRule>
  </conditionalFormatting>
  <conditionalFormatting sqref="J24">
    <cfRule type="expression" priority="38" stopIfTrue="1">
      <formula>AND(SUM($O24:$S24)&gt;0,NOT(ISBLANK(J24)))</formula>
    </cfRule>
    <cfRule type="expression" dxfId="131" priority="39" stopIfTrue="1">
      <formula>SUM($O24:$S24)&gt;0</formula>
    </cfRule>
  </conditionalFormatting>
  <conditionalFormatting sqref="L25">
    <cfRule type="expression" dxfId="130" priority="36" stopIfTrue="1">
      <formula>AND(NOT(ISBLANK($C25)),ISBLANK(L25))</formula>
    </cfRule>
  </conditionalFormatting>
  <conditionalFormatting sqref="K26:L26">
    <cfRule type="expression" dxfId="129" priority="35" stopIfTrue="1">
      <formula>AND(NOT(ISBLANK($C26)),ISBLANK(K26))</formula>
    </cfRule>
  </conditionalFormatting>
  <conditionalFormatting sqref="L27:M27">
    <cfRule type="expression" dxfId="128" priority="32" stopIfTrue="1">
      <formula>AND(NOT(ISBLANK($C27)),ISBLANK(L27))</formula>
    </cfRule>
  </conditionalFormatting>
  <conditionalFormatting sqref="J27">
    <cfRule type="expression" priority="33" stopIfTrue="1">
      <formula>AND(SUM($O27:$S27)&gt;0,NOT(ISBLANK(J27)))</formula>
    </cfRule>
    <cfRule type="expression" dxfId="127" priority="34" stopIfTrue="1">
      <formula>SUM($O27:$S27)&gt;0</formula>
    </cfRule>
  </conditionalFormatting>
  <conditionalFormatting sqref="K27">
    <cfRule type="expression" dxfId="126" priority="31" stopIfTrue="1">
      <formula>AND(NOT(ISBLANK($C27)),ISBLANK(K27))</formula>
    </cfRule>
  </conditionalFormatting>
  <conditionalFormatting sqref="L28:M28">
    <cfRule type="expression" dxfId="125" priority="28" stopIfTrue="1">
      <formula>AND(NOT(ISBLANK($C28)),ISBLANK(L28))</formula>
    </cfRule>
  </conditionalFormatting>
  <conditionalFormatting sqref="J30">
    <cfRule type="expression" priority="25" stopIfTrue="1">
      <formula>AND(SUM($O30:$S30)&gt;0,NOT(ISBLANK(J30)))</formula>
    </cfRule>
    <cfRule type="expression" dxfId="124" priority="26" stopIfTrue="1">
      <formula>SUM($O30:$S30)&gt;0</formula>
    </cfRule>
  </conditionalFormatting>
  <conditionalFormatting sqref="L30">
    <cfRule type="expression" dxfId="123" priority="24" stopIfTrue="1">
      <formula>AND(NOT(ISBLANK($C30)),ISBLANK(L30))</formula>
    </cfRule>
  </conditionalFormatting>
  <conditionalFormatting sqref="K30">
    <cfRule type="expression" dxfId="122" priority="23" stopIfTrue="1">
      <formula>AND(NOT(ISBLANK($C30)),ISBLANK(K30))</formula>
    </cfRule>
  </conditionalFormatting>
  <conditionalFormatting sqref="J14">
    <cfRule type="expression" priority="21" stopIfTrue="1">
      <formula>AND(SUM($O14:$S14)&gt;0,NOT(ISBLANK(J14)))</formula>
    </cfRule>
    <cfRule type="expression" dxfId="121" priority="22" stopIfTrue="1">
      <formula>SUM($O14:$S14)&gt;0</formula>
    </cfRule>
  </conditionalFormatting>
  <conditionalFormatting sqref="J12:J40">
    <cfRule type="expression" priority="19" stopIfTrue="1">
      <formula>AND(SUM($O12:$S12)&gt;0,NOT(ISBLANK(J12)))</formula>
    </cfRule>
    <cfRule type="expression" dxfId="120" priority="20" stopIfTrue="1">
      <formula>SUM($O12:$S12)&gt;0</formula>
    </cfRule>
  </conditionalFormatting>
  <conditionalFormatting sqref="J19">
    <cfRule type="expression" priority="17" stopIfTrue="1">
      <formula>AND(SUM($O19:$S19)&gt;0,NOT(ISBLANK(J19)))</formula>
    </cfRule>
    <cfRule type="expression" dxfId="119" priority="18" stopIfTrue="1">
      <formula>SUM($O19:$S19)&gt;0</formula>
    </cfRule>
  </conditionalFormatting>
  <conditionalFormatting sqref="K19">
    <cfRule type="expression" dxfId="118" priority="16" stopIfTrue="1">
      <formula>AND(NOT(ISBLANK($C19)),ISBLANK(K19))</formula>
    </cfRule>
  </conditionalFormatting>
  <conditionalFormatting sqref="J20">
    <cfRule type="expression" priority="14" stopIfTrue="1">
      <formula>AND(SUM($O20:$S20)&gt;0,NOT(ISBLANK(J20)))</formula>
    </cfRule>
    <cfRule type="expression" dxfId="117" priority="15" stopIfTrue="1">
      <formula>SUM($O20:$S20)&gt;0</formula>
    </cfRule>
  </conditionalFormatting>
  <conditionalFormatting sqref="K20">
    <cfRule type="expression" dxfId="116" priority="13" stopIfTrue="1">
      <formula>AND(NOT(ISBLANK($C20)),ISBLANK(K20))</formula>
    </cfRule>
  </conditionalFormatting>
  <conditionalFormatting sqref="K22:L22">
    <cfRule type="expression" dxfId="115" priority="10" stopIfTrue="1">
      <formula>AND(NOT(ISBLANK($C22)),ISBLANK(K22))</formula>
    </cfRule>
  </conditionalFormatting>
  <conditionalFormatting sqref="J22">
    <cfRule type="expression" priority="11" stopIfTrue="1">
      <formula>AND(SUM($O22:$S22)&gt;0,NOT(ISBLANK(J22)))</formula>
    </cfRule>
    <cfRule type="expression" dxfId="114" priority="12" stopIfTrue="1">
      <formula>SUM($O22:$S22)&gt;0</formula>
    </cfRule>
  </conditionalFormatting>
  <conditionalFormatting sqref="J23">
    <cfRule type="expression" priority="8" stopIfTrue="1">
      <formula>AND(SUM($O23:$S23)&gt;0,NOT(ISBLANK(J23)))</formula>
    </cfRule>
    <cfRule type="expression" dxfId="113" priority="9" stopIfTrue="1">
      <formula>SUM($O23:$S23)&gt;0</formula>
    </cfRule>
  </conditionalFormatting>
  <conditionalFormatting sqref="L23">
    <cfRule type="expression" dxfId="112" priority="7" stopIfTrue="1">
      <formula>AND(NOT(ISBLANK($C23)),ISBLANK(L23))</formula>
    </cfRule>
  </conditionalFormatting>
  <conditionalFormatting sqref="K23">
    <cfRule type="expression" dxfId="111" priority="6" stopIfTrue="1">
      <formula>AND(NOT(ISBLANK($C23)),ISBLANK(K23))</formula>
    </cfRule>
  </conditionalFormatting>
  <conditionalFormatting sqref="J25">
    <cfRule type="expression" priority="4" stopIfTrue="1">
      <formula>AND(SUM($O25:$S25)&gt;0,NOT(ISBLANK(J25)))</formula>
    </cfRule>
    <cfRule type="expression" dxfId="110" priority="5" stopIfTrue="1">
      <formula>SUM($O25:$S25)&gt;0</formula>
    </cfRule>
  </conditionalFormatting>
  <conditionalFormatting sqref="K25">
    <cfRule type="expression" dxfId="109" priority="3" stopIfTrue="1">
      <formula>AND(NOT(ISBLANK($C25)),ISBLANK(K25))</formula>
    </cfRule>
  </conditionalFormatting>
  <conditionalFormatting sqref="J26">
    <cfRule type="expression" priority="1" stopIfTrue="1">
      <formula>AND(SUM($O26:$S26)&gt;0,NOT(ISBLANK(J26)))</formula>
    </cfRule>
    <cfRule type="expression" dxfId="108" priority="2" stopIfTrue="1">
      <formula>SUM($O26:$S26)&gt;0</formula>
    </cfRule>
  </conditionalFormatting>
  <conditionalFormatting sqref="E24">
    <cfRule type="expression" dxfId="107" priority="59" stopIfTrue="1">
      <formula>AND(NOT(ISBLANK(#REF!)),ISBLANK(E24),#REF!="S")</formula>
    </cfRule>
  </conditionalFormatting>
  <dataValidations count="4">
    <dataValidation type="list" allowBlank="1" showInputMessage="1" showErrorMessage="1" sqref="B12:B40">
      <formula1>$B$44:$B$47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workbookViewId="0">
      <selection activeCell="L28" sqref="L2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31" t="s">
        <v>104</v>
      </c>
      <c r="C1" s="132"/>
      <c r="D1" s="132"/>
      <c r="E1" s="133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31" t="s">
        <v>128</v>
      </c>
      <c r="C3" s="132"/>
      <c r="D3" s="132"/>
      <c r="E3" s="133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43810</v>
      </c>
      <c r="D5" s="12" t="s">
        <v>33</v>
      </c>
      <c r="E5" s="48">
        <v>43840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7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5"/>
      <c r="K8" s="87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1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9" t="s">
        <v>65</v>
      </c>
      <c r="H10" s="89" t="s">
        <v>66</v>
      </c>
      <c r="I10" s="89" t="s">
        <v>64</v>
      </c>
      <c r="J10" s="89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9"/>
      <c r="H11" s="89"/>
      <c r="I11" s="89"/>
      <c r="J11" s="89"/>
      <c r="K11" s="89"/>
      <c r="L11" s="27"/>
      <c r="M11" s="43"/>
      <c r="N11" s="43"/>
    </row>
    <row r="12" spans="1:26" ht="15.75" x14ac:dyDescent="0.25">
      <c r="A12" s="59">
        <v>43815</v>
      </c>
      <c r="B12" s="30" t="s">
        <v>15</v>
      </c>
      <c r="C12" s="31">
        <v>11.4</v>
      </c>
      <c r="D12" s="32">
        <v>1.9</v>
      </c>
      <c r="E12" s="31"/>
      <c r="F12" s="56">
        <f>C12-D12</f>
        <v>9.5</v>
      </c>
      <c r="G12" s="57"/>
      <c r="H12" s="57">
        <v>690</v>
      </c>
      <c r="I12" s="57">
        <v>4001</v>
      </c>
      <c r="J12" s="37" t="s">
        <v>15</v>
      </c>
      <c r="K12" s="37" t="s">
        <v>121</v>
      </c>
      <c r="L12" s="45" t="s">
        <v>122</v>
      </c>
      <c r="M12" s="45" t="s">
        <v>123</v>
      </c>
      <c r="N12" s="45" t="s">
        <v>124</v>
      </c>
      <c r="P12" s="5" t="b">
        <f t="shared" ref="P12:P32" si="0">OR(G12&lt;100,LEN(G12)=2)</f>
        <v>1</v>
      </c>
      <c r="Q12" s="5" t="b">
        <f t="shared" ref="Q12:Q32" si="1">OR(H12&lt;1000,LEN(H12)=3)</f>
        <v>1</v>
      </c>
      <c r="R12" s="5" t="b">
        <f t="shared" ref="R12:R32" si="2">IF(I12&lt;1000,TRUE)</f>
        <v>0</v>
      </c>
      <c r="S12" s="5" t="e">
        <f>OR(#REF!&lt;100000,LEN(#REF!)=5)</f>
        <v>#REF!</v>
      </c>
    </row>
    <row r="13" spans="1:26" ht="15.75" x14ac:dyDescent="0.25">
      <c r="A13" s="59">
        <v>43815</v>
      </c>
      <c r="B13" s="49" t="s">
        <v>14</v>
      </c>
      <c r="C13" s="31">
        <v>26.1</v>
      </c>
      <c r="D13" s="31">
        <v>0</v>
      </c>
      <c r="E13" s="31"/>
      <c r="F13" s="56">
        <f>C13-D13</f>
        <v>26.1</v>
      </c>
      <c r="G13" s="57"/>
      <c r="H13" s="57">
        <v>690</v>
      </c>
      <c r="I13" s="57">
        <v>4400</v>
      </c>
      <c r="J13" s="37" t="s">
        <v>15</v>
      </c>
      <c r="K13" s="37" t="s">
        <v>121</v>
      </c>
      <c r="L13" s="45" t="s">
        <v>125</v>
      </c>
      <c r="M13" s="45" t="s">
        <v>123</v>
      </c>
      <c r="N13" s="45" t="s">
        <v>126</v>
      </c>
      <c r="P13" s="5" t="b">
        <f t="shared" si="0"/>
        <v>1</v>
      </c>
      <c r="Q13" s="5" t="b">
        <f t="shared" si="1"/>
        <v>1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59">
        <v>43822</v>
      </c>
      <c r="B14" s="49" t="s">
        <v>14</v>
      </c>
      <c r="C14" s="31">
        <v>5.4</v>
      </c>
      <c r="D14" s="31">
        <v>0</v>
      </c>
      <c r="E14" s="31"/>
      <c r="F14" s="56">
        <f t="shared" ref="F14:F17" si="3">C14-D14</f>
        <v>5.4</v>
      </c>
      <c r="G14" s="57"/>
      <c r="H14" s="57">
        <v>690</v>
      </c>
      <c r="I14" s="57">
        <v>4400</v>
      </c>
      <c r="J14" s="37" t="s">
        <v>15</v>
      </c>
      <c r="K14" s="37" t="s">
        <v>121</v>
      </c>
      <c r="L14" s="45" t="s">
        <v>125</v>
      </c>
      <c r="M14" s="45" t="s">
        <v>123</v>
      </c>
      <c r="N14" s="45" t="s">
        <v>126</v>
      </c>
    </row>
    <row r="15" spans="1:26" ht="15.75" x14ac:dyDescent="0.25">
      <c r="A15" s="59">
        <v>43833</v>
      </c>
      <c r="B15" s="49" t="s">
        <v>14</v>
      </c>
      <c r="C15" s="31">
        <v>31.54</v>
      </c>
      <c r="D15" s="31">
        <v>0</v>
      </c>
      <c r="E15" s="31"/>
      <c r="F15" s="56">
        <f t="shared" si="3"/>
        <v>31.54</v>
      </c>
      <c r="G15" s="57"/>
      <c r="H15" s="57">
        <v>690</v>
      </c>
      <c r="I15" s="57">
        <v>4400</v>
      </c>
      <c r="J15" s="37" t="s">
        <v>15</v>
      </c>
      <c r="K15" s="37" t="s">
        <v>121</v>
      </c>
      <c r="L15" s="45" t="s">
        <v>125</v>
      </c>
      <c r="M15" s="45" t="s">
        <v>123</v>
      </c>
      <c r="N15" s="45" t="s">
        <v>126</v>
      </c>
      <c r="P15" s="5" t="b">
        <f t="shared" si="0"/>
        <v>1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59">
        <v>43836</v>
      </c>
      <c r="B16" s="30" t="s">
        <v>14</v>
      </c>
      <c r="C16" s="31">
        <v>5.65</v>
      </c>
      <c r="D16" s="31">
        <v>0</v>
      </c>
      <c r="E16" s="31"/>
      <c r="F16" s="56">
        <f t="shared" si="3"/>
        <v>5.65</v>
      </c>
      <c r="G16" s="57"/>
      <c r="H16" s="57">
        <v>690</v>
      </c>
      <c r="I16" s="57">
        <v>4400</v>
      </c>
      <c r="J16" s="37" t="s">
        <v>15</v>
      </c>
      <c r="K16" s="37" t="s">
        <v>121</v>
      </c>
      <c r="L16" s="45" t="s">
        <v>125</v>
      </c>
      <c r="M16" s="45" t="s">
        <v>123</v>
      </c>
      <c r="N16" s="45" t="s">
        <v>126</v>
      </c>
      <c r="P16" s="5" t="b">
        <f t="shared" si="0"/>
        <v>1</v>
      </c>
      <c r="Q16" s="5" t="b">
        <f t="shared" si="1"/>
        <v>1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59">
        <v>43838</v>
      </c>
      <c r="B17" s="30" t="s">
        <v>14</v>
      </c>
      <c r="C17" s="31">
        <v>6.5</v>
      </c>
      <c r="D17" s="31">
        <v>0</v>
      </c>
      <c r="E17" s="31"/>
      <c r="F17" s="56">
        <f t="shared" si="3"/>
        <v>6.5</v>
      </c>
      <c r="G17" s="57"/>
      <c r="H17" s="57">
        <v>690</v>
      </c>
      <c r="I17" s="57">
        <v>4400</v>
      </c>
      <c r="J17" s="37" t="s">
        <v>15</v>
      </c>
      <c r="K17" s="37" t="s">
        <v>121</v>
      </c>
      <c r="L17" s="45" t="s">
        <v>125</v>
      </c>
      <c r="M17" s="45" t="s">
        <v>129</v>
      </c>
      <c r="N17" s="45" t="s">
        <v>126</v>
      </c>
      <c r="P17" s="5" t="b">
        <f>OR(G17&lt;100,LEN(G17)=2)</f>
        <v>1</v>
      </c>
      <c r="Q17" s="5" t="b">
        <f>OR(H17&lt;1000,LEN(H17)=3)</f>
        <v>1</v>
      </c>
      <c r="R17" s="5" t="b">
        <f>IF(I17&lt;1000,TRUE)</f>
        <v>0</v>
      </c>
      <c r="S17" s="5" t="e">
        <f>OR(#REF!&lt;100000,LEN(#REF!)=5)</f>
        <v>#REF!</v>
      </c>
    </row>
    <row r="18" spans="1:19" ht="15.75" x14ac:dyDescent="0.25">
      <c r="A18" s="59"/>
      <c r="B18" s="30"/>
      <c r="C18" s="31"/>
      <c r="D18" s="31"/>
      <c r="E18" s="31"/>
      <c r="F18" s="56"/>
      <c r="G18" s="57"/>
      <c r="H18" s="57"/>
      <c r="I18" s="57"/>
      <c r="J18" s="37"/>
      <c r="K18" s="37"/>
      <c r="L18" s="45"/>
      <c r="M18" s="45"/>
      <c r="N18" s="45"/>
      <c r="P18" s="5" t="b">
        <f>OR(G18&lt;100,LEN(G18)=2)</f>
        <v>1</v>
      </c>
      <c r="Q18" s="5" t="b">
        <f>OR(H18&lt;1000,LEN(H18)=3)</f>
        <v>1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59"/>
      <c r="B19" s="30"/>
      <c r="C19" s="31"/>
      <c r="D19" s="31"/>
      <c r="E19" s="31"/>
      <c r="F19" s="56"/>
      <c r="G19" s="57"/>
      <c r="H19" s="57"/>
      <c r="I19" s="57"/>
      <c r="J19" s="37"/>
      <c r="K19" s="37"/>
      <c r="L19" s="45"/>
      <c r="M19" s="45"/>
      <c r="N19" s="45"/>
      <c r="P19" s="5" t="b">
        <f>OR(G19&lt;100,LEN(G19)=2)</f>
        <v>1</v>
      </c>
      <c r="Q19" s="5" t="b">
        <f>OR(H19&lt;1000,LEN(H19)=3)</f>
        <v>1</v>
      </c>
      <c r="R19" s="5" t="b">
        <f>IF(I19&lt;1000,TRUE)</f>
        <v>1</v>
      </c>
      <c r="S19" s="5" t="e">
        <f>OR(#REF!&lt;100000,LEN(#REF!)=5)</f>
        <v>#REF!</v>
      </c>
    </row>
    <row r="20" spans="1:19" ht="15.75" x14ac:dyDescent="0.25">
      <c r="A20" s="59"/>
      <c r="B20" s="30"/>
      <c r="C20" s="31"/>
      <c r="D20" s="31"/>
      <c r="E20" s="31"/>
      <c r="F20" s="56"/>
      <c r="G20" s="57"/>
      <c r="H20" s="57"/>
      <c r="I20" s="57"/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9"/>
      <c r="B21" s="30"/>
      <c r="C21" s="31"/>
      <c r="D21" s="31"/>
      <c r="E21" s="31"/>
      <c r="F21" s="56"/>
      <c r="G21" s="57"/>
      <c r="H21" s="57"/>
      <c r="I21" s="57"/>
      <c r="J21" s="37"/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9"/>
      <c r="B22" s="30"/>
      <c r="C22" s="31"/>
      <c r="D22" s="31"/>
      <c r="E22" s="31"/>
      <c r="F22" s="56"/>
      <c r="G22" s="57"/>
      <c r="H22" s="57"/>
      <c r="I22" s="57"/>
      <c r="J22" s="37"/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9"/>
      <c r="B23" s="30"/>
      <c r="C23" s="31"/>
      <c r="D23" s="31"/>
      <c r="E23" s="31"/>
      <c r="F23" s="56"/>
      <c r="G23" s="57"/>
      <c r="H23" s="57"/>
      <c r="I23" s="57" t="s">
        <v>63</v>
      </c>
      <c r="J23" s="37"/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59"/>
      <c r="B24" s="30"/>
      <c r="C24" s="31"/>
      <c r="D24" s="31"/>
      <c r="E24" s="56"/>
      <c r="F24" s="56"/>
      <c r="G24" s="57"/>
      <c r="H24" s="57"/>
      <c r="I24" s="57"/>
      <c r="J24" s="37"/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9"/>
      <c r="B25" s="30"/>
      <c r="C25" s="31"/>
      <c r="D25" s="31"/>
      <c r="E25" s="31"/>
      <c r="F25" s="56"/>
      <c r="G25" s="57"/>
      <c r="H25" s="57"/>
      <c r="I25" s="57"/>
      <c r="J25" s="37"/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9"/>
      <c r="B26" s="30"/>
      <c r="C26" s="31"/>
      <c r="D26" s="31"/>
      <c r="E26" s="31"/>
      <c r="F26" s="56"/>
      <c r="G26" s="57"/>
      <c r="H26" s="57"/>
      <c r="I26" s="57" t="s">
        <v>63</v>
      </c>
      <c r="J26" s="37"/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59"/>
      <c r="B27" s="30"/>
      <c r="C27" s="31"/>
      <c r="D27" s="31"/>
      <c r="E27" s="31"/>
      <c r="F27" s="56"/>
      <c r="G27" s="57"/>
      <c r="H27" s="57"/>
      <c r="I27" s="57" t="s">
        <v>63</v>
      </c>
      <c r="J27" s="37"/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59"/>
      <c r="B28" s="30"/>
      <c r="C28" s="31"/>
      <c r="D28" s="31"/>
      <c r="E28" s="31"/>
      <c r="F28" s="56"/>
      <c r="G28" s="57"/>
      <c r="H28" s="57"/>
      <c r="I28" s="57" t="s">
        <v>63</v>
      </c>
      <c r="J28" s="37"/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59"/>
      <c r="B29" s="30"/>
      <c r="C29" s="31"/>
      <c r="D29" s="31"/>
      <c r="E29" s="31"/>
      <c r="F29" s="56"/>
      <c r="G29" s="57"/>
      <c r="H29" s="57"/>
      <c r="I29" s="57" t="s">
        <v>63</v>
      </c>
      <c r="J29" s="37"/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59"/>
      <c r="B30" s="30"/>
      <c r="C30" s="31"/>
      <c r="D30" s="31"/>
      <c r="E30" s="31"/>
      <c r="F30" s="56"/>
      <c r="G30" s="57"/>
      <c r="H30" s="57"/>
      <c r="I30" s="57" t="s">
        <v>63</v>
      </c>
      <c r="J30" s="37"/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59"/>
      <c r="B31" s="30"/>
      <c r="C31" s="31"/>
      <c r="D31" s="31"/>
      <c r="E31" s="31"/>
      <c r="F31" s="56"/>
      <c r="G31" s="57"/>
      <c r="H31" s="57"/>
      <c r="I31" s="57" t="s">
        <v>63</v>
      </c>
      <c r="J31" s="37"/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5.75" x14ac:dyDescent="0.25">
      <c r="A32" s="59"/>
      <c r="B32" s="30"/>
      <c r="C32" s="31"/>
      <c r="D32" s="31"/>
      <c r="E32" s="31"/>
      <c r="F32" s="56"/>
      <c r="G32" s="57"/>
      <c r="H32" s="57"/>
      <c r="I32" s="57" t="s">
        <v>63</v>
      </c>
      <c r="J32" s="37"/>
      <c r="K32" s="37"/>
      <c r="L32" s="45"/>
      <c r="M32" s="45"/>
      <c r="N32" s="45"/>
      <c r="P32" s="5" t="b">
        <f t="shared" si="0"/>
        <v>1</v>
      </c>
      <c r="Q32" s="5" t="b">
        <f t="shared" si="1"/>
        <v>1</v>
      </c>
      <c r="R32" s="5" t="b">
        <f t="shared" si="2"/>
        <v>0</v>
      </c>
      <c r="S32" s="5" t="e">
        <f>OR(#REF!&lt;100000,LEN(#REF!)=5)</f>
        <v>#REF!</v>
      </c>
    </row>
    <row r="33" spans="1:14" ht="13.5" thickBot="1" x14ac:dyDescent="0.25">
      <c r="A33" s="136" t="s">
        <v>127</v>
      </c>
      <c r="B33" s="137"/>
      <c r="C33" s="39">
        <f>SUM(C12:C32)</f>
        <v>86.59</v>
      </c>
      <c r="D33" s="39">
        <f>SUM(D12:D32)</f>
        <v>1.9</v>
      </c>
      <c r="E33" s="39">
        <f>SUM(E12:E32)</f>
        <v>0</v>
      </c>
      <c r="F33" s="39">
        <f>SUM(F12:F32)</f>
        <v>84.69</v>
      </c>
      <c r="G33" s="58"/>
      <c r="H33" s="58"/>
      <c r="I33" s="58"/>
      <c r="J33" s="40"/>
      <c r="K33" s="40"/>
      <c r="L33" s="46"/>
      <c r="M33" s="54"/>
      <c r="N33" s="47"/>
    </row>
    <row r="35" spans="1:14" x14ac:dyDescent="0.2">
      <c r="B35" s="134" t="s">
        <v>27</v>
      </c>
      <c r="C35" s="135"/>
    </row>
    <row r="36" spans="1:14" x14ac:dyDescent="0.2">
      <c r="B36" s="41" t="s">
        <v>16</v>
      </c>
      <c r="C36" s="42" t="s">
        <v>26</v>
      </c>
    </row>
    <row r="37" spans="1:14" x14ac:dyDescent="0.2">
      <c r="B37" s="41" t="s">
        <v>13</v>
      </c>
      <c r="C37" s="42" t="s">
        <v>25</v>
      </c>
    </row>
    <row r="38" spans="1:14" x14ac:dyDescent="0.2">
      <c r="B38" s="41" t="s">
        <v>15</v>
      </c>
      <c r="C38" s="42" t="s">
        <v>24</v>
      </c>
    </row>
    <row r="39" spans="1:14" x14ac:dyDescent="0.2">
      <c r="B39" s="43" t="s">
        <v>14</v>
      </c>
      <c r="C39" s="44" t="s">
        <v>23</v>
      </c>
    </row>
    <row r="42" spans="1:14" x14ac:dyDescent="0.2">
      <c r="F42" s="5" t="s">
        <v>63</v>
      </c>
    </row>
  </sheetData>
  <mergeCells count="6">
    <mergeCell ref="B35:C35"/>
    <mergeCell ref="B1:E1"/>
    <mergeCell ref="B3:E3"/>
    <mergeCell ref="G8:J8"/>
    <mergeCell ref="G9:J9"/>
    <mergeCell ref="A33:B33"/>
  </mergeCells>
  <conditionalFormatting sqref="J20:J32 K12:K15">
    <cfRule type="expression" priority="113" stopIfTrue="1">
      <formula>AND(SUM($P12:$T12)&gt;0,NOT(ISBLANK(J12)))</formula>
    </cfRule>
    <cfRule type="expression" dxfId="106" priority="114" stopIfTrue="1">
      <formula>SUM($P12:$T12)&gt;0</formula>
    </cfRule>
  </conditionalFormatting>
  <conditionalFormatting sqref="E5 C5 B1:E1 B3:E3 C20:C32 C12:C16">
    <cfRule type="expression" dxfId="105" priority="115" stopIfTrue="1">
      <formula>ISBLANK(B1)</formula>
    </cfRule>
  </conditionalFormatting>
  <conditionalFormatting sqref="L28 L32 L12:N12">
    <cfRule type="expression" dxfId="104" priority="116" stopIfTrue="1">
      <formula>AND(NOT(ISBLANK($C12)),ISBLANK(L12))</formula>
    </cfRule>
  </conditionalFormatting>
  <conditionalFormatting sqref="B12:B16 B20:B32">
    <cfRule type="expression" dxfId="103" priority="117" stopIfTrue="1">
      <formula>AND(NOT(ISBLANK(C12)),ISBLANK(B12))</formula>
    </cfRule>
  </conditionalFormatting>
  <conditionalFormatting sqref="A12:A16 A21:A32">
    <cfRule type="expression" dxfId="102" priority="118" stopIfTrue="1">
      <formula>AND(NOT(ISBLANK(C12)),ISBLANK(A12))</formula>
    </cfRule>
  </conditionalFormatting>
  <conditionalFormatting sqref="E20:E23 E25:E32 E12:E16">
    <cfRule type="expression" dxfId="101" priority="119" stopIfTrue="1">
      <formula>AND(NOT(ISBLANK(C12)),ISBLANK(E12),B12="S")</formula>
    </cfRule>
  </conditionalFormatting>
  <conditionalFormatting sqref="J19">
    <cfRule type="expression" priority="109" stopIfTrue="1">
      <formula>AND(SUM($P19:$T19)&gt;0,NOT(ISBLANK(J19)))</formula>
    </cfRule>
    <cfRule type="expression" dxfId="100" priority="110" stopIfTrue="1">
      <formula>SUM($P19:$T19)&gt;0</formula>
    </cfRule>
  </conditionalFormatting>
  <conditionalFormatting sqref="C19">
    <cfRule type="expression" dxfId="99" priority="111" stopIfTrue="1">
      <formula>ISBLANK(C19)</formula>
    </cfRule>
  </conditionalFormatting>
  <conditionalFormatting sqref="B19">
    <cfRule type="expression" dxfId="98" priority="112" stopIfTrue="1">
      <formula>AND(NOT(ISBLANK(C19)),ISBLANK(B19))</formula>
    </cfRule>
  </conditionalFormatting>
  <conditionalFormatting sqref="J18">
    <cfRule type="expression" priority="103" stopIfTrue="1">
      <formula>AND(SUM($P18:$T18)&gt;0,NOT(ISBLANK(J18)))</formula>
    </cfRule>
    <cfRule type="expression" dxfId="97" priority="104" stopIfTrue="1">
      <formula>SUM($P18:$T18)&gt;0</formula>
    </cfRule>
  </conditionalFormatting>
  <conditionalFormatting sqref="C17:C18">
    <cfRule type="expression" dxfId="96" priority="105" stopIfTrue="1">
      <formula>ISBLANK(C17)</formula>
    </cfRule>
  </conditionalFormatting>
  <conditionalFormatting sqref="B17:B18">
    <cfRule type="expression" dxfId="95" priority="106" stopIfTrue="1">
      <formula>AND(NOT(ISBLANK(C17)),ISBLANK(B17))</formula>
    </cfRule>
  </conditionalFormatting>
  <conditionalFormatting sqref="A17:A18">
    <cfRule type="expression" dxfId="94" priority="107" stopIfTrue="1">
      <formula>AND(NOT(ISBLANK(C17)),ISBLANK(A17))</formula>
    </cfRule>
  </conditionalFormatting>
  <conditionalFormatting sqref="E18">
    <cfRule type="expression" dxfId="93" priority="108" stopIfTrue="1">
      <formula>AND(NOT(ISBLANK(C18)),ISBLANK(E18),B18="S")</formula>
    </cfRule>
  </conditionalFormatting>
  <conditionalFormatting sqref="L26">
    <cfRule type="expression" dxfId="92" priority="102" stopIfTrue="1">
      <formula>AND(NOT(ISBLANK($C26)),ISBLANK(L26))</formula>
    </cfRule>
  </conditionalFormatting>
  <conditionalFormatting sqref="N26">
    <cfRule type="expression" dxfId="91" priority="101" stopIfTrue="1">
      <formula>AND(NOT(ISBLANK($C26)),ISBLANK(N26))</formula>
    </cfRule>
  </conditionalFormatting>
  <conditionalFormatting sqref="L27">
    <cfRule type="expression" dxfId="90" priority="100" stopIfTrue="1">
      <formula>AND(NOT(ISBLANK($C27)),ISBLANK(L27))</formula>
    </cfRule>
  </conditionalFormatting>
  <conditionalFormatting sqref="N27">
    <cfRule type="expression" dxfId="89" priority="99" stopIfTrue="1">
      <formula>AND(NOT(ISBLANK($C27)),ISBLANK(N27))</formula>
    </cfRule>
  </conditionalFormatting>
  <conditionalFormatting sqref="K26">
    <cfRule type="expression" priority="97" stopIfTrue="1">
      <formula>AND(SUM($P26:$T26)&gt;0,NOT(ISBLANK(K26)))</formula>
    </cfRule>
    <cfRule type="expression" dxfId="88" priority="98" stopIfTrue="1">
      <formula>SUM($P26:$T26)&gt;0</formula>
    </cfRule>
  </conditionalFormatting>
  <conditionalFormatting sqref="M26">
    <cfRule type="expression" dxfId="87" priority="96" stopIfTrue="1">
      <formula>AND(NOT(ISBLANK($C26)),ISBLANK(M26))</formula>
    </cfRule>
  </conditionalFormatting>
  <conditionalFormatting sqref="K27">
    <cfRule type="expression" priority="94" stopIfTrue="1">
      <formula>AND(SUM($P27:$T27)&gt;0,NOT(ISBLANK(K27)))</formula>
    </cfRule>
    <cfRule type="expression" dxfId="86" priority="95" stopIfTrue="1">
      <formula>SUM($P27:$T27)&gt;0</formula>
    </cfRule>
  </conditionalFormatting>
  <conditionalFormatting sqref="K28">
    <cfRule type="expression" priority="92" stopIfTrue="1">
      <formula>AND(SUM($P28:$T28)&gt;0,NOT(ISBLANK(K28)))</formula>
    </cfRule>
    <cfRule type="expression" dxfId="85" priority="93" stopIfTrue="1">
      <formula>SUM($P28:$T28)&gt;0</formula>
    </cfRule>
  </conditionalFormatting>
  <conditionalFormatting sqref="M27">
    <cfRule type="expression" dxfId="84" priority="91" stopIfTrue="1">
      <formula>AND(NOT(ISBLANK($C27)),ISBLANK(M27))</formula>
    </cfRule>
  </conditionalFormatting>
  <conditionalFormatting sqref="M28">
    <cfRule type="expression" dxfId="83" priority="90" stopIfTrue="1">
      <formula>AND(NOT(ISBLANK($C28)),ISBLANK(M28))</formula>
    </cfRule>
  </conditionalFormatting>
  <conditionalFormatting sqref="N28">
    <cfRule type="expression" dxfId="82" priority="89" stopIfTrue="1">
      <formula>AND(NOT(ISBLANK($C28)),ISBLANK(N28))</formula>
    </cfRule>
  </conditionalFormatting>
  <conditionalFormatting sqref="K29">
    <cfRule type="expression" priority="87" stopIfTrue="1">
      <formula>AND(SUM($P29:$T29)&gt;0,NOT(ISBLANK(K29)))</formula>
    </cfRule>
    <cfRule type="expression" dxfId="81" priority="88" stopIfTrue="1">
      <formula>SUM($P29:$T29)&gt;0</formula>
    </cfRule>
  </conditionalFormatting>
  <conditionalFormatting sqref="L29">
    <cfRule type="expression" dxfId="80" priority="86" stopIfTrue="1">
      <formula>AND(NOT(ISBLANK($C29)),ISBLANK(L29))</formula>
    </cfRule>
  </conditionalFormatting>
  <conditionalFormatting sqref="M29">
    <cfRule type="expression" dxfId="79" priority="85" stopIfTrue="1">
      <formula>AND(NOT(ISBLANK($C29)),ISBLANK(M29))</formula>
    </cfRule>
  </conditionalFormatting>
  <conditionalFormatting sqref="N29">
    <cfRule type="expression" dxfId="78" priority="84" stopIfTrue="1">
      <formula>AND(NOT(ISBLANK($C29)),ISBLANK(N29))</formula>
    </cfRule>
  </conditionalFormatting>
  <conditionalFormatting sqref="K30">
    <cfRule type="expression" priority="82" stopIfTrue="1">
      <formula>AND(SUM($P30:$T30)&gt;0,NOT(ISBLANK(K30)))</formula>
    </cfRule>
    <cfRule type="expression" dxfId="77" priority="83" stopIfTrue="1">
      <formula>SUM($P30:$T30)&gt;0</formula>
    </cfRule>
  </conditionalFormatting>
  <conditionalFormatting sqref="L30">
    <cfRule type="expression" dxfId="76" priority="81" stopIfTrue="1">
      <formula>AND(NOT(ISBLANK($C30)),ISBLANK(L30))</formula>
    </cfRule>
  </conditionalFormatting>
  <conditionalFormatting sqref="M30">
    <cfRule type="expression" dxfId="75" priority="80" stopIfTrue="1">
      <formula>AND(NOT(ISBLANK($C30)),ISBLANK(M30))</formula>
    </cfRule>
  </conditionalFormatting>
  <conditionalFormatting sqref="N30">
    <cfRule type="expression" dxfId="74" priority="79" stopIfTrue="1">
      <formula>AND(NOT(ISBLANK($C30)),ISBLANK(N30))</formula>
    </cfRule>
  </conditionalFormatting>
  <conditionalFormatting sqref="K31">
    <cfRule type="expression" priority="77" stopIfTrue="1">
      <formula>AND(SUM($P31:$T31)&gt;0,NOT(ISBLANK(K31)))</formula>
    </cfRule>
    <cfRule type="expression" dxfId="73" priority="78" stopIfTrue="1">
      <formula>SUM($P31:$T31)&gt;0</formula>
    </cfRule>
  </conditionalFormatting>
  <conditionalFormatting sqref="L31">
    <cfRule type="expression" dxfId="72" priority="76" stopIfTrue="1">
      <formula>AND(NOT(ISBLANK($C31)),ISBLANK(L31))</formula>
    </cfRule>
  </conditionalFormatting>
  <conditionalFormatting sqref="M31">
    <cfRule type="expression" dxfId="71" priority="75" stopIfTrue="1">
      <formula>AND(NOT(ISBLANK($C31)),ISBLANK(M31))</formula>
    </cfRule>
  </conditionalFormatting>
  <conditionalFormatting sqref="N31">
    <cfRule type="expression" dxfId="70" priority="74" stopIfTrue="1">
      <formula>AND(NOT(ISBLANK($C31)),ISBLANK(N31))</formula>
    </cfRule>
  </conditionalFormatting>
  <conditionalFormatting sqref="D13 D20:D32">
    <cfRule type="expression" dxfId="69" priority="73" stopIfTrue="1">
      <formula>AND(NOT(ISBLANK(B13)),ISBLANK(D13),A13="S")</formula>
    </cfRule>
  </conditionalFormatting>
  <conditionalFormatting sqref="D19">
    <cfRule type="expression" dxfId="68" priority="72" stopIfTrue="1">
      <formula>AND(NOT(ISBLANK(B19)),ISBLANK(D19),A19="S")</formula>
    </cfRule>
  </conditionalFormatting>
  <conditionalFormatting sqref="D18">
    <cfRule type="expression" dxfId="67" priority="71" stopIfTrue="1">
      <formula>AND(NOT(ISBLANK(B18)),ISBLANK(D18),A18="S")</formula>
    </cfRule>
  </conditionalFormatting>
  <conditionalFormatting sqref="K32">
    <cfRule type="expression" priority="69" stopIfTrue="1">
      <formula>AND(SUM($P32:$T32)&gt;0,NOT(ISBLANK(K32)))</formula>
    </cfRule>
    <cfRule type="expression" dxfId="66" priority="70" stopIfTrue="1">
      <formula>SUM($P32:$T32)&gt;0</formula>
    </cfRule>
  </conditionalFormatting>
  <conditionalFormatting sqref="M32">
    <cfRule type="expression" dxfId="65" priority="68" stopIfTrue="1">
      <formula>AND(NOT(ISBLANK($C32)),ISBLANK(M32))</formula>
    </cfRule>
  </conditionalFormatting>
  <conditionalFormatting sqref="N32">
    <cfRule type="expression" dxfId="64" priority="67" stopIfTrue="1">
      <formula>AND(NOT(ISBLANK($C32)),ISBLANK(N32))</formula>
    </cfRule>
  </conditionalFormatting>
  <conditionalFormatting sqref="E17">
    <cfRule type="expression" dxfId="63" priority="66" stopIfTrue="1">
      <formula>AND(NOT(ISBLANK(C17)),ISBLANK(E17),B17="S")</formula>
    </cfRule>
  </conditionalFormatting>
  <conditionalFormatting sqref="A20">
    <cfRule type="expression" dxfId="62" priority="65" stopIfTrue="1">
      <formula>AND(NOT(ISBLANK(C20)),ISBLANK(A20))</formula>
    </cfRule>
  </conditionalFormatting>
  <conditionalFormatting sqref="E19">
    <cfRule type="expression" dxfId="61" priority="64" stopIfTrue="1">
      <formula>AND(NOT(ISBLANK(C19)),ISBLANK(E19),B19="S")</formula>
    </cfRule>
  </conditionalFormatting>
  <conditionalFormatting sqref="K16">
    <cfRule type="expression" priority="62" stopIfTrue="1">
      <formula>AND(SUM($P16:$T16)&gt;0,NOT(ISBLANK(K16)))</formula>
    </cfRule>
    <cfRule type="expression" dxfId="60" priority="63" stopIfTrue="1">
      <formula>SUM($P16:$T16)&gt;0</formula>
    </cfRule>
  </conditionalFormatting>
  <conditionalFormatting sqref="K17">
    <cfRule type="expression" priority="60" stopIfTrue="1">
      <formula>AND(SUM($P17:$T17)&gt;0,NOT(ISBLANK(K17)))</formula>
    </cfRule>
    <cfRule type="expression" dxfId="59" priority="61" stopIfTrue="1">
      <formula>SUM($P17:$T17)&gt;0</formula>
    </cfRule>
  </conditionalFormatting>
  <conditionalFormatting sqref="A19">
    <cfRule type="expression" dxfId="58" priority="59" stopIfTrue="1">
      <formula>AND(NOT(ISBLANK(C19)),ISBLANK(A19))</formula>
    </cfRule>
  </conditionalFormatting>
  <conditionalFormatting sqref="K18">
    <cfRule type="expression" priority="57" stopIfTrue="1">
      <formula>AND(SUM($P18:$T18)&gt;0,NOT(ISBLANK(K18)))</formula>
    </cfRule>
    <cfRule type="expression" dxfId="57" priority="58" stopIfTrue="1">
      <formula>SUM($P18:$T18)&gt;0</formula>
    </cfRule>
  </conditionalFormatting>
  <conditionalFormatting sqref="K19">
    <cfRule type="expression" priority="55" stopIfTrue="1">
      <formula>AND(SUM($P19:$T19)&gt;0,NOT(ISBLANK(K19)))</formula>
    </cfRule>
    <cfRule type="expression" dxfId="56" priority="56" stopIfTrue="1">
      <formula>SUM($P19:$T19)&gt;0</formula>
    </cfRule>
  </conditionalFormatting>
  <conditionalFormatting sqref="K20">
    <cfRule type="expression" priority="53" stopIfTrue="1">
      <formula>AND(SUM($P20:$T20)&gt;0,NOT(ISBLANK(K20)))</formula>
    </cfRule>
    <cfRule type="expression" dxfId="55" priority="54" stopIfTrue="1">
      <formula>SUM($P20:$T20)&gt;0</formula>
    </cfRule>
  </conditionalFormatting>
  <conditionalFormatting sqref="K21">
    <cfRule type="expression" priority="51" stopIfTrue="1">
      <formula>AND(SUM($P21:$T21)&gt;0,NOT(ISBLANK(K21)))</formula>
    </cfRule>
    <cfRule type="expression" dxfId="54" priority="52" stopIfTrue="1">
      <formula>SUM($P21:$T21)&gt;0</formula>
    </cfRule>
  </conditionalFormatting>
  <conditionalFormatting sqref="K22">
    <cfRule type="expression" priority="49" stopIfTrue="1">
      <formula>AND(SUM($P22:$T22)&gt;0,NOT(ISBLANK(K22)))</formula>
    </cfRule>
    <cfRule type="expression" dxfId="53" priority="50" stopIfTrue="1">
      <formula>SUM($P22:$T22)&gt;0</formula>
    </cfRule>
  </conditionalFormatting>
  <conditionalFormatting sqref="K23">
    <cfRule type="expression" priority="47" stopIfTrue="1">
      <formula>AND(SUM($P23:$T23)&gt;0,NOT(ISBLANK(K23)))</formula>
    </cfRule>
    <cfRule type="expression" dxfId="52" priority="48" stopIfTrue="1">
      <formula>SUM($P23:$T23)&gt;0</formula>
    </cfRule>
  </conditionalFormatting>
  <conditionalFormatting sqref="K24">
    <cfRule type="expression" priority="45" stopIfTrue="1">
      <formula>AND(SUM($P24:$T24)&gt;0,NOT(ISBLANK(K24)))</formula>
    </cfRule>
    <cfRule type="expression" dxfId="51" priority="46" stopIfTrue="1">
      <formula>SUM($P24:$T24)&gt;0</formula>
    </cfRule>
  </conditionalFormatting>
  <conditionalFormatting sqref="K25">
    <cfRule type="expression" priority="43" stopIfTrue="1">
      <formula>AND(SUM($P25:$T25)&gt;0,NOT(ISBLANK(K25)))</formula>
    </cfRule>
    <cfRule type="expression" dxfId="50" priority="44" stopIfTrue="1">
      <formula>SUM($P25:$T25)&gt;0</formula>
    </cfRule>
  </conditionalFormatting>
  <conditionalFormatting sqref="L25">
    <cfRule type="expression" dxfId="49" priority="42" stopIfTrue="1">
      <formula>AND(NOT(ISBLANK($C25)),ISBLANK(L25))</formula>
    </cfRule>
  </conditionalFormatting>
  <conditionalFormatting sqref="M21">
    <cfRule type="expression" dxfId="48" priority="41" stopIfTrue="1">
      <formula>AND(NOT(ISBLANK($C21)),ISBLANK(M21))</formula>
    </cfRule>
  </conditionalFormatting>
  <conditionalFormatting sqref="L24">
    <cfRule type="expression" dxfId="47" priority="40" stopIfTrue="1">
      <formula>AND(NOT(ISBLANK($C24)),ISBLANK(L24))</formula>
    </cfRule>
  </conditionalFormatting>
  <conditionalFormatting sqref="M24">
    <cfRule type="expression" dxfId="46" priority="39" stopIfTrue="1">
      <formula>AND(NOT(ISBLANK($C24)),ISBLANK(M24))</formula>
    </cfRule>
  </conditionalFormatting>
  <conditionalFormatting sqref="N24">
    <cfRule type="expression" dxfId="45" priority="38" stopIfTrue="1">
      <formula>AND(NOT(ISBLANK($C24)),ISBLANK(N24))</formula>
    </cfRule>
  </conditionalFormatting>
  <conditionalFormatting sqref="M25">
    <cfRule type="expression" dxfId="44" priority="37" stopIfTrue="1">
      <formula>AND(NOT(ISBLANK($C25)),ISBLANK(M25))</formula>
    </cfRule>
  </conditionalFormatting>
  <conditionalFormatting sqref="N25">
    <cfRule type="expression" dxfId="43" priority="36" stopIfTrue="1">
      <formula>AND(NOT(ISBLANK($C25)),ISBLANK(N25))</formula>
    </cfRule>
  </conditionalFormatting>
  <conditionalFormatting sqref="L20">
    <cfRule type="expression" dxfId="42" priority="35" stopIfTrue="1">
      <formula>AND(NOT(ISBLANK($C20)),ISBLANK(L20))</formula>
    </cfRule>
  </conditionalFormatting>
  <conditionalFormatting sqref="M20">
    <cfRule type="expression" dxfId="41" priority="34" stopIfTrue="1">
      <formula>AND(NOT(ISBLANK($C20)),ISBLANK(M20))</formula>
    </cfRule>
  </conditionalFormatting>
  <conditionalFormatting sqref="N20">
    <cfRule type="expression" dxfId="40" priority="33" stopIfTrue="1">
      <formula>AND(NOT(ISBLANK($C20)),ISBLANK(N20))</formula>
    </cfRule>
  </conditionalFormatting>
  <conditionalFormatting sqref="L21">
    <cfRule type="expression" dxfId="39" priority="32" stopIfTrue="1">
      <formula>AND(NOT(ISBLANK($C21)),ISBLANK(L21))</formula>
    </cfRule>
  </conditionalFormatting>
  <conditionalFormatting sqref="N21">
    <cfRule type="expression" dxfId="38" priority="31" stopIfTrue="1">
      <formula>AND(NOT(ISBLANK($C21)),ISBLANK(N21))</formula>
    </cfRule>
  </conditionalFormatting>
  <conditionalFormatting sqref="L22">
    <cfRule type="expression" dxfId="37" priority="30" stopIfTrue="1">
      <formula>AND(NOT(ISBLANK($C22)),ISBLANK(L22))</formula>
    </cfRule>
  </conditionalFormatting>
  <conditionalFormatting sqref="M22">
    <cfRule type="expression" dxfId="36" priority="29" stopIfTrue="1">
      <formula>AND(NOT(ISBLANK($C22)),ISBLANK(M22))</formula>
    </cfRule>
  </conditionalFormatting>
  <conditionalFormatting sqref="N22">
    <cfRule type="expression" dxfId="35" priority="28" stopIfTrue="1">
      <formula>AND(NOT(ISBLANK($C22)),ISBLANK(N22))</formula>
    </cfRule>
  </conditionalFormatting>
  <conditionalFormatting sqref="L23">
    <cfRule type="expression" dxfId="34" priority="27" stopIfTrue="1">
      <formula>AND(NOT(ISBLANK($C23)),ISBLANK(L23))</formula>
    </cfRule>
  </conditionalFormatting>
  <conditionalFormatting sqref="M23">
    <cfRule type="expression" dxfId="33" priority="26" stopIfTrue="1">
      <formula>AND(NOT(ISBLANK($C23)),ISBLANK(M23))</formula>
    </cfRule>
  </conditionalFormatting>
  <conditionalFormatting sqref="N23">
    <cfRule type="expression" dxfId="32" priority="25" stopIfTrue="1">
      <formula>AND(NOT(ISBLANK($C23)),ISBLANK(N23))</formula>
    </cfRule>
  </conditionalFormatting>
  <conditionalFormatting sqref="L13">
    <cfRule type="expression" dxfId="31" priority="24" stopIfTrue="1">
      <formula>AND(NOT(ISBLANK($C13)),ISBLANK(L13))</formula>
    </cfRule>
  </conditionalFormatting>
  <conditionalFormatting sqref="N13">
    <cfRule type="expression" dxfId="30" priority="23" stopIfTrue="1">
      <formula>AND(NOT(ISBLANK($C13)),ISBLANK(N13))</formula>
    </cfRule>
  </conditionalFormatting>
  <conditionalFormatting sqref="M17">
    <cfRule type="expression" dxfId="29" priority="22" stopIfTrue="1">
      <formula>AND(NOT(ISBLANK($C17)),ISBLANK(M17))</formula>
    </cfRule>
  </conditionalFormatting>
  <conditionalFormatting sqref="L18">
    <cfRule type="expression" dxfId="28" priority="21" stopIfTrue="1">
      <formula>AND(NOT(ISBLANK($C18)),ISBLANK(L18))</formula>
    </cfRule>
  </conditionalFormatting>
  <conditionalFormatting sqref="M18">
    <cfRule type="expression" dxfId="27" priority="20" stopIfTrue="1">
      <formula>AND(NOT(ISBLANK($C18)),ISBLANK(M18))</formula>
    </cfRule>
  </conditionalFormatting>
  <conditionalFormatting sqref="N18">
    <cfRule type="expression" dxfId="26" priority="19" stopIfTrue="1">
      <formula>AND(NOT(ISBLANK($C18)),ISBLANK(N18))</formula>
    </cfRule>
  </conditionalFormatting>
  <conditionalFormatting sqref="L19">
    <cfRule type="expression" dxfId="25" priority="18" stopIfTrue="1">
      <formula>AND(NOT(ISBLANK($C19)),ISBLANK(L19))</formula>
    </cfRule>
  </conditionalFormatting>
  <conditionalFormatting sqref="M19">
    <cfRule type="expression" dxfId="24" priority="17" stopIfTrue="1">
      <formula>AND(NOT(ISBLANK($C19)),ISBLANK(M19))</formula>
    </cfRule>
  </conditionalFormatting>
  <conditionalFormatting sqref="N19">
    <cfRule type="expression" dxfId="23" priority="16" stopIfTrue="1">
      <formula>AND(NOT(ISBLANK($C19)),ISBLANK(N19))</formula>
    </cfRule>
  </conditionalFormatting>
  <conditionalFormatting sqref="M13">
    <cfRule type="expression" dxfId="22" priority="15" stopIfTrue="1">
      <formula>AND(NOT(ISBLANK($C13)),ISBLANK(M13))</formula>
    </cfRule>
  </conditionalFormatting>
  <conditionalFormatting sqref="L14">
    <cfRule type="expression" dxfId="21" priority="14" stopIfTrue="1">
      <formula>AND(NOT(ISBLANK($C14)),ISBLANK(L14))</formula>
    </cfRule>
  </conditionalFormatting>
  <conditionalFormatting sqref="M14">
    <cfRule type="expression" dxfId="20" priority="13" stopIfTrue="1">
      <formula>AND(NOT(ISBLANK($C14)),ISBLANK(M14))</formula>
    </cfRule>
  </conditionalFormatting>
  <conditionalFormatting sqref="N14">
    <cfRule type="expression" dxfId="19" priority="12" stopIfTrue="1">
      <formula>AND(NOT(ISBLANK($C14)),ISBLANK(N14))</formula>
    </cfRule>
  </conditionalFormatting>
  <conditionalFormatting sqref="L15">
    <cfRule type="expression" dxfId="18" priority="11" stopIfTrue="1">
      <formula>AND(NOT(ISBLANK($C15)),ISBLANK(L15))</formula>
    </cfRule>
  </conditionalFormatting>
  <conditionalFormatting sqref="M15">
    <cfRule type="expression" dxfId="17" priority="10" stopIfTrue="1">
      <formula>AND(NOT(ISBLANK($C15)),ISBLANK(M15))</formula>
    </cfRule>
  </conditionalFormatting>
  <conditionalFormatting sqref="N15">
    <cfRule type="expression" dxfId="16" priority="9" stopIfTrue="1">
      <formula>AND(NOT(ISBLANK($C15)),ISBLANK(N15))</formula>
    </cfRule>
  </conditionalFormatting>
  <conditionalFormatting sqref="L16">
    <cfRule type="expression" dxfId="15" priority="8" stopIfTrue="1">
      <formula>AND(NOT(ISBLANK($C16)),ISBLANK(L16))</formula>
    </cfRule>
  </conditionalFormatting>
  <conditionalFormatting sqref="M16">
    <cfRule type="expression" dxfId="14" priority="7" stopIfTrue="1">
      <formula>AND(NOT(ISBLANK($C16)),ISBLANK(M16))</formula>
    </cfRule>
  </conditionalFormatting>
  <conditionalFormatting sqref="N16">
    <cfRule type="expression" dxfId="13" priority="6" stopIfTrue="1">
      <formula>AND(NOT(ISBLANK($C16)),ISBLANK(N16))</formula>
    </cfRule>
  </conditionalFormatting>
  <conditionalFormatting sqref="L17">
    <cfRule type="expression" dxfId="12" priority="5" stopIfTrue="1">
      <formula>AND(NOT(ISBLANK($C17)),ISBLANK(L17))</formula>
    </cfRule>
  </conditionalFormatting>
  <conditionalFormatting sqref="N17">
    <cfRule type="expression" dxfId="11" priority="4" stopIfTrue="1">
      <formula>AND(NOT(ISBLANK($C17)),ISBLANK(N17))</formula>
    </cfRule>
  </conditionalFormatting>
  <conditionalFormatting sqref="D14:D17">
    <cfRule type="expression" dxfId="10" priority="3" stopIfTrue="1">
      <formula>AND(NOT(ISBLANK(B14)),ISBLANK(D14),A14="S")</formula>
    </cfRule>
  </conditionalFormatting>
  <conditionalFormatting sqref="J12:J17">
    <cfRule type="expression" priority="1" stopIfTrue="1">
      <formula>AND(SUM($P12:$T12)&gt;0,NOT(ISBLANK(J12)))</formula>
    </cfRule>
    <cfRule type="expression" dxfId="9" priority="2" stopIfTrue="1">
      <formula>SUM($P12:$T12)&gt;0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$B$36:$B$39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31" t="s">
        <v>34</v>
      </c>
      <c r="C1" s="132"/>
      <c r="D1" s="132"/>
      <c r="E1" s="133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31" t="s">
        <v>35</v>
      </c>
      <c r="C3" s="132"/>
      <c r="D3" s="132"/>
      <c r="E3" s="133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4" t="s">
        <v>21</v>
      </c>
      <c r="H8" s="138"/>
      <c r="I8" s="138"/>
      <c r="J8" s="138"/>
      <c r="K8" s="138"/>
      <c r="L8" s="135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9"/>
      <c r="H9" s="140"/>
      <c r="I9" s="140"/>
      <c r="J9" s="140"/>
      <c r="K9" s="140"/>
      <c r="L9" s="141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36" t="s">
        <v>11</v>
      </c>
      <c r="B32" s="137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34" t="s">
        <v>27</v>
      </c>
      <c r="C34" s="135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8" priority="2" stopIfTrue="1">
      <formula>SUM($P12:$T12)&gt;0</formula>
    </cfRule>
  </conditionalFormatting>
  <conditionalFormatting sqref="E5 C12:C31 C5 B1:E1 B3:E3">
    <cfRule type="expression" dxfId="7" priority="3" stopIfTrue="1">
      <formula>ISBLANK(B1)</formula>
    </cfRule>
  </conditionalFormatting>
  <conditionalFormatting sqref="M12:N31">
    <cfRule type="expression" dxfId="6" priority="4" stopIfTrue="1">
      <formula>AND(NOT(ISBLANK($C12)),ISBLANK(M12))</formula>
    </cfRule>
  </conditionalFormatting>
  <conditionalFormatting sqref="B12:B31">
    <cfRule type="expression" dxfId="5" priority="5" stopIfTrue="1">
      <formula>AND(NOT(ISBLANK(C12)),ISBLANK(B12))</formula>
    </cfRule>
  </conditionalFormatting>
  <conditionalFormatting sqref="A12:A31">
    <cfRule type="expression" dxfId="4" priority="6" stopIfTrue="1">
      <formula>AND(NOT(ISBLANK(C12)),ISBLANK(A12))</formula>
    </cfRule>
  </conditionalFormatting>
  <conditionalFormatting sqref="G12:G31">
    <cfRule type="expression" dxfId="3" priority="7" stopIfTrue="1">
      <formula>AND(ISBLANK(G12),NOT(ISBLANK(C12)))</formula>
    </cfRule>
  </conditionalFormatting>
  <conditionalFormatting sqref="H12:I31">
    <cfRule type="expression" dxfId="2" priority="8" stopIfTrue="1">
      <formula>AND(ISBLANK(H12),NOT(ISBLANK($C12)))</formula>
    </cfRule>
  </conditionalFormatting>
  <conditionalFormatting sqref="J12:J31">
    <cfRule type="expression" dxfId="1" priority="9" stopIfTrue="1">
      <formula>AND(ISBLANK(J12),NOT(ISBLANK(C12)))</formula>
    </cfRule>
  </conditionalFormatting>
  <conditionalFormatting sqref="E12:E31">
    <cfRule type="expression" dxfId="0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 Theatre</vt:lpstr>
      <vt:lpstr>Theatre</vt:lpstr>
      <vt:lpstr>Civic Events</vt:lpstr>
      <vt:lpstr>Museum</vt:lpstr>
      <vt:lpstr>JWS</vt:lpstr>
      <vt:lpstr>Media</vt:lpstr>
      <vt:lpstr>Corporate</vt:lpstr>
      <vt:lpstr>Business</vt:lpstr>
      <vt:lpstr>JWS 2</vt:lpstr>
      <vt:lpstr>Parks</vt:lpstr>
      <vt:lpstr>Camb Theatre</vt:lpstr>
      <vt:lpstr>Windle</vt:lpstr>
      <vt:lpstr>Example</vt:lpstr>
    </vt:vector>
  </TitlesOfParts>
  <Company>SHBC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2020-01-27T09:55:21Z</cp:lastPrinted>
  <dcterms:created xsi:type="dcterms:W3CDTF">2011-07-25T12:59:48Z</dcterms:created>
  <dcterms:modified xsi:type="dcterms:W3CDTF">2020-01-27T09:57:20Z</dcterms:modified>
</cp:coreProperties>
</file>