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xcel\Barclaycard &amp; Corporate Cards\"/>
    </mc:Choice>
  </mc:AlternateContent>
  <bookViews>
    <workbookView xWindow="15345" yWindow="-15" windowWidth="7710" windowHeight="9420" activeTab="12"/>
  </bookViews>
  <sheets>
    <sheet name="Parks" sheetId="9" r:id="rId1"/>
    <sheet name="Windle Centre" sheetId="10" r:id="rId2"/>
    <sheet name="Windle" sheetId="11" r:id="rId3"/>
    <sheet name="Leisure" sheetId="12" r:id="rId4"/>
    <sheet name="LWCP" sheetId="13" r:id="rId5"/>
    <sheet name="Drainage" sheetId="14" r:id="rId6"/>
    <sheet name="Camb Theatre" sheetId="15" r:id="rId7"/>
    <sheet name="C Theatre" sheetId="16" r:id="rId8"/>
    <sheet name="JWS 3" sheetId="17" r:id="rId9"/>
    <sheet name="JWS 2" sheetId="18" r:id="rId10"/>
    <sheet name="JWS" sheetId="19" r:id="rId11"/>
    <sheet name="Theatre" sheetId="20" r:id="rId12"/>
    <sheet name="Media" sheetId="21" r:id="rId13"/>
    <sheet name="Museum" sheetId="22" r:id="rId14"/>
    <sheet name="Example" sheetId="3" state="hidden" r:id="rId1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21" l="1"/>
  <c r="C25" i="21"/>
  <c r="D24" i="21"/>
  <c r="D23" i="21"/>
  <c r="D22" i="21"/>
  <c r="S21" i="21"/>
  <c r="R21" i="21"/>
  <c r="Q21" i="21"/>
  <c r="P21" i="21"/>
  <c r="D21" i="21"/>
  <c r="S20" i="21"/>
  <c r="R20" i="21"/>
  <c r="Q20" i="21"/>
  <c r="P20" i="21"/>
  <c r="D20" i="21"/>
  <c r="S19" i="21"/>
  <c r="R19" i="21"/>
  <c r="Q19" i="21"/>
  <c r="P19" i="21"/>
  <c r="D19" i="21"/>
  <c r="S18" i="21"/>
  <c r="R18" i="21"/>
  <c r="Q18" i="21"/>
  <c r="P18" i="21"/>
  <c r="D18" i="21"/>
  <c r="D25" i="21" s="1"/>
  <c r="S17" i="21"/>
  <c r="R17" i="21"/>
  <c r="Q17" i="21"/>
  <c r="P17" i="21"/>
  <c r="S16" i="21"/>
  <c r="R16" i="21"/>
  <c r="Q16" i="21"/>
  <c r="P16" i="21"/>
  <c r="S15" i="21"/>
  <c r="R15" i="21"/>
  <c r="Q15" i="21"/>
  <c r="P15" i="21"/>
  <c r="S14" i="21"/>
  <c r="R14" i="21"/>
  <c r="Q14" i="21"/>
  <c r="P14" i="21"/>
  <c r="S13" i="21"/>
  <c r="R13" i="21"/>
  <c r="Q13" i="21"/>
  <c r="P13" i="21"/>
  <c r="S12" i="21"/>
  <c r="R12" i="21"/>
  <c r="Q12" i="21"/>
  <c r="P12" i="21"/>
  <c r="F11" i="17" l="1"/>
  <c r="C33" i="17"/>
  <c r="S31" i="17"/>
  <c r="R31" i="17"/>
  <c r="Q31" i="17"/>
  <c r="P31" i="17"/>
  <c r="F31" i="17"/>
  <c r="S30" i="17"/>
  <c r="R30" i="17"/>
  <c r="Q30" i="17"/>
  <c r="P30" i="17"/>
  <c r="D30" i="17"/>
  <c r="F30" i="17" s="1"/>
  <c r="D29" i="17"/>
  <c r="F29" i="17" s="1"/>
  <c r="D28" i="17"/>
  <c r="F28" i="17" s="1"/>
  <c r="D27" i="17"/>
  <c r="F27" i="17" s="1"/>
  <c r="D26" i="17"/>
  <c r="F26" i="17" s="1"/>
  <c r="D25" i="17"/>
  <c r="F25" i="17" s="1"/>
  <c r="D24" i="17"/>
  <c r="F24" i="17" s="1"/>
  <c r="S23" i="17"/>
  <c r="R23" i="17"/>
  <c r="Q23" i="17"/>
  <c r="P23" i="17"/>
  <c r="D22" i="17"/>
  <c r="F22" i="17" s="1"/>
  <c r="D21" i="17"/>
  <c r="F21" i="17" s="1"/>
  <c r="S19" i="17"/>
  <c r="R19" i="17"/>
  <c r="Q19" i="17"/>
  <c r="P19" i="17"/>
  <c r="D19" i="17"/>
  <c r="F19" i="17" s="1"/>
  <c r="S17" i="17"/>
  <c r="R17" i="17"/>
  <c r="Q17" i="17"/>
  <c r="P17" i="17"/>
  <c r="D17" i="17"/>
  <c r="F17" i="17" s="1"/>
  <c r="S16" i="17"/>
  <c r="R16" i="17"/>
  <c r="Q16" i="17"/>
  <c r="P16" i="17"/>
  <c r="D16" i="17"/>
  <c r="F16" i="17" s="1"/>
  <c r="D15" i="17"/>
  <c r="F15" i="17" s="1"/>
  <c r="D14" i="17"/>
  <c r="F14" i="17" s="1"/>
  <c r="D13" i="17"/>
  <c r="F13" i="17" s="1"/>
  <c r="S12" i="17"/>
  <c r="R12" i="17"/>
  <c r="Q12" i="17"/>
  <c r="P12" i="17"/>
  <c r="D12" i="17"/>
  <c r="S11" i="17"/>
  <c r="R11" i="17"/>
  <c r="Q11" i="17"/>
  <c r="P11" i="17"/>
  <c r="D33" i="17" l="1"/>
  <c r="F12" i="17"/>
  <c r="F33" i="17" s="1"/>
  <c r="C22" i="18" l="1"/>
  <c r="S21" i="18"/>
  <c r="R21" i="18"/>
  <c r="Q21" i="18"/>
  <c r="P21" i="18"/>
  <c r="D21" i="18"/>
  <c r="S20" i="18"/>
  <c r="R20" i="18"/>
  <c r="Q20" i="18"/>
  <c r="P20" i="18"/>
  <c r="D20" i="18"/>
  <c r="S19" i="18"/>
  <c r="R19" i="18"/>
  <c r="Q19" i="18"/>
  <c r="P19" i="18"/>
  <c r="D19" i="18"/>
  <c r="S18" i="18"/>
  <c r="R18" i="18"/>
  <c r="Q18" i="18"/>
  <c r="P18" i="18"/>
  <c r="D18" i="18"/>
  <c r="S17" i="18"/>
  <c r="R17" i="18"/>
  <c r="Q17" i="18"/>
  <c r="P17" i="18"/>
  <c r="D17" i="18"/>
  <c r="S16" i="18"/>
  <c r="R16" i="18"/>
  <c r="Q16" i="18"/>
  <c r="P16" i="18"/>
  <c r="D16" i="18"/>
  <c r="S15" i="18"/>
  <c r="R15" i="18"/>
  <c r="Q15" i="18"/>
  <c r="P15" i="18"/>
  <c r="S14" i="18"/>
  <c r="R14" i="18"/>
  <c r="Q14" i="18"/>
  <c r="P14" i="18"/>
  <c r="D14" i="18"/>
  <c r="D22" i="18" s="1"/>
  <c r="S12" i="18"/>
  <c r="R12" i="18"/>
  <c r="Q12" i="18"/>
  <c r="P12" i="18"/>
  <c r="F12" i="18"/>
  <c r="F22" i="18" s="1"/>
  <c r="F32" i="19" l="1"/>
  <c r="C32" i="19"/>
  <c r="S31" i="19"/>
  <c r="R31" i="19"/>
  <c r="Q31" i="19"/>
  <c r="P31" i="19"/>
  <c r="D31" i="19"/>
  <c r="S30" i="19"/>
  <c r="R30" i="19"/>
  <c r="Q30" i="19"/>
  <c r="P30" i="19"/>
  <c r="D30" i="19"/>
  <c r="S29" i="19"/>
  <c r="R29" i="19"/>
  <c r="Q29" i="19"/>
  <c r="P29" i="19"/>
  <c r="D29" i="19"/>
  <c r="S28" i="19"/>
  <c r="R28" i="19"/>
  <c r="Q28" i="19"/>
  <c r="P28" i="19"/>
  <c r="D28" i="19"/>
  <c r="S27" i="19"/>
  <c r="R27" i="19"/>
  <c r="Q27" i="19"/>
  <c r="P27" i="19"/>
  <c r="D27" i="19"/>
  <c r="S26" i="19"/>
  <c r="R26" i="19"/>
  <c r="Q26" i="19"/>
  <c r="P26" i="19"/>
  <c r="D26" i="19"/>
  <c r="S25" i="19"/>
  <c r="R25" i="19"/>
  <c r="Q25" i="19"/>
  <c r="P25" i="19"/>
  <c r="D25" i="19"/>
  <c r="S24" i="19"/>
  <c r="R24" i="19"/>
  <c r="Q24" i="19"/>
  <c r="P24" i="19"/>
  <c r="D24" i="19"/>
  <c r="S23" i="19"/>
  <c r="R23" i="19"/>
  <c r="Q23" i="19"/>
  <c r="P23" i="19"/>
  <c r="D23" i="19"/>
  <c r="S22" i="19"/>
  <c r="R22" i="19"/>
  <c r="Q22" i="19"/>
  <c r="P22" i="19"/>
  <c r="D22" i="19"/>
  <c r="S21" i="19"/>
  <c r="R21" i="19"/>
  <c r="Q21" i="19"/>
  <c r="P21" i="19"/>
  <c r="D21" i="19"/>
  <c r="S20" i="19"/>
  <c r="R20" i="19"/>
  <c r="Q20" i="19"/>
  <c r="P20" i="19"/>
  <c r="D20" i="19"/>
  <c r="S19" i="19"/>
  <c r="R19" i="19"/>
  <c r="Q19" i="19"/>
  <c r="P19" i="19"/>
  <c r="D19" i="19"/>
  <c r="S18" i="19"/>
  <c r="R18" i="19"/>
  <c r="Q18" i="19"/>
  <c r="P18" i="19"/>
  <c r="D18" i="19"/>
  <c r="S17" i="19"/>
  <c r="R17" i="19"/>
  <c r="Q17" i="19"/>
  <c r="P17" i="19"/>
  <c r="D17" i="19"/>
  <c r="D32" i="19" s="1"/>
  <c r="S16" i="19"/>
  <c r="R16" i="19"/>
  <c r="Q16" i="19"/>
  <c r="P16" i="19"/>
  <c r="S15" i="19"/>
  <c r="R15" i="19"/>
  <c r="Q15" i="19"/>
  <c r="P15" i="19"/>
  <c r="S14" i="19"/>
  <c r="R14" i="19"/>
  <c r="Q14" i="19"/>
  <c r="P14" i="19"/>
  <c r="S12" i="19"/>
  <c r="R12" i="19"/>
  <c r="Q12" i="19"/>
  <c r="P12" i="19"/>
  <c r="F14" i="15" l="1"/>
  <c r="F19" i="16"/>
  <c r="F18" i="16"/>
  <c r="D18" i="16"/>
  <c r="C18" i="16"/>
  <c r="S19" i="16"/>
  <c r="R19" i="16"/>
  <c r="Q19" i="16"/>
  <c r="P19" i="16"/>
  <c r="F14" i="16"/>
  <c r="F24" i="16"/>
  <c r="D24" i="16"/>
  <c r="C29" i="22"/>
  <c r="S28" i="22"/>
  <c r="R28" i="22"/>
  <c r="Q28" i="22"/>
  <c r="P28" i="22"/>
  <c r="D28" i="22"/>
  <c r="D27" i="22"/>
  <c r="D26" i="22"/>
  <c r="S23" i="22"/>
  <c r="R23" i="22"/>
  <c r="Q23" i="22"/>
  <c r="P23" i="22"/>
  <c r="D29" i="22"/>
  <c r="S13" i="22"/>
  <c r="R13" i="22"/>
  <c r="Q13" i="22"/>
  <c r="P13" i="22"/>
  <c r="S12" i="22"/>
  <c r="R12" i="22"/>
  <c r="Q12" i="22"/>
  <c r="P12" i="22"/>
  <c r="F12" i="22"/>
  <c r="F29" i="22" l="1"/>
  <c r="F37" i="20" l="1"/>
  <c r="D37" i="20"/>
  <c r="C37" i="20"/>
  <c r="R36" i="20"/>
  <c r="Q36" i="20"/>
  <c r="P36" i="20"/>
  <c r="O36" i="20"/>
  <c r="D36" i="20"/>
  <c r="P34" i="20"/>
  <c r="O34" i="20"/>
  <c r="P33" i="20"/>
  <c r="O33" i="20"/>
  <c r="P32" i="20"/>
  <c r="O32" i="20"/>
  <c r="R31" i="20"/>
  <c r="Q31" i="20"/>
  <c r="P31" i="20"/>
  <c r="O31" i="20"/>
  <c r="R30" i="20"/>
  <c r="Q30" i="20"/>
  <c r="P30" i="20"/>
  <c r="O30" i="20"/>
  <c r="R29" i="20"/>
  <c r="Q29" i="20"/>
  <c r="P29" i="20"/>
  <c r="O29" i="20"/>
  <c r="R28" i="20"/>
  <c r="Q28" i="20"/>
  <c r="P28" i="20"/>
  <c r="O28" i="20"/>
  <c r="R27" i="20"/>
  <c r="Q27" i="20"/>
  <c r="P27" i="20"/>
  <c r="O27" i="20"/>
  <c r="P26" i="20"/>
  <c r="O26" i="20"/>
  <c r="R25" i="20"/>
  <c r="Q25" i="20"/>
  <c r="P25" i="20"/>
  <c r="O25" i="20"/>
  <c r="R24" i="20"/>
  <c r="Q24" i="20"/>
  <c r="P24" i="20"/>
  <c r="O24" i="20"/>
  <c r="R23" i="20"/>
  <c r="Q23" i="20"/>
  <c r="P23" i="20"/>
  <c r="O23" i="20"/>
  <c r="P22" i="20"/>
  <c r="O22" i="20"/>
  <c r="Q21" i="20"/>
  <c r="P21" i="20"/>
  <c r="O21" i="20"/>
  <c r="R20" i="20"/>
  <c r="Q20" i="20"/>
  <c r="P20" i="20"/>
  <c r="O20" i="20"/>
  <c r="R19" i="20"/>
  <c r="Q19" i="20"/>
  <c r="P19" i="20"/>
  <c r="O19" i="20"/>
  <c r="R18" i="20"/>
  <c r="Q18" i="20"/>
  <c r="P18" i="20"/>
  <c r="O18" i="20"/>
  <c r="R17" i="20"/>
  <c r="Q17" i="20"/>
  <c r="P17" i="20"/>
  <c r="O17" i="20"/>
  <c r="R16" i="20"/>
  <c r="Q16" i="20"/>
  <c r="P16" i="20"/>
  <c r="O16" i="20"/>
  <c r="R15" i="20"/>
  <c r="Q15" i="20"/>
  <c r="P15" i="20"/>
  <c r="O15" i="20"/>
  <c r="R13" i="20"/>
  <c r="Q13" i="20"/>
  <c r="P13" i="20"/>
  <c r="O13" i="20"/>
  <c r="R12" i="20"/>
  <c r="Q12" i="20"/>
  <c r="P12" i="20"/>
  <c r="O12" i="20"/>
  <c r="D33" i="10" l="1"/>
  <c r="F33" i="10"/>
  <c r="F13" i="10"/>
  <c r="F14" i="10"/>
  <c r="F15" i="10"/>
  <c r="F16" i="10"/>
  <c r="F17" i="10"/>
  <c r="F18" i="10"/>
  <c r="F19" i="10"/>
  <c r="F20" i="10"/>
  <c r="F21" i="10"/>
  <c r="F12" i="10"/>
  <c r="C30" i="16" l="1"/>
  <c r="S29" i="16"/>
  <c r="R29" i="16"/>
  <c r="Q29" i="16"/>
  <c r="P29" i="16"/>
  <c r="D29" i="16"/>
  <c r="Q28" i="16"/>
  <c r="D28" i="16"/>
  <c r="Q27" i="16"/>
  <c r="D27" i="16"/>
  <c r="Q26" i="16"/>
  <c r="D26" i="16"/>
  <c r="S25" i="16"/>
  <c r="R25" i="16"/>
  <c r="Q25" i="16"/>
  <c r="P25" i="16"/>
  <c r="D25" i="16"/>
  <c r="F25" i="16" s="1"/>
  <c r="S24" i="16"/>
  <c r="R24" i="16"/>
  <c r="Q24" i="16"/>
  <c r="P24" i="16"/>
  <c r="S23" i="16"/>
  <c r="R23" i="16"/>
  <c r="Q23" i="16"/>
  <c r="P23" i="16"/>
  <c r="D23" i="16"/>
  <c r="F23" i="16" s="1"/>
  <c r="S22" i="16"/>
  <c r="R22" i="16"/>
  <c r="Q22" i="16"/>
  <c r="P22" i="16"/>
  <c r="D22" i="16"/>
  <c r="S21" i="16"/>
  <c r="R21" i="16"/>
  <c r="Q21" i="16"/>
  <c r="P21" i="16"/>
  <c r="D21" i="16"/>
  <c r="S20" i="16"/>
  <c r="R20" i="16"/>
  <c r="Q20" i="16"/>
  <c r="P20" i="16"/>
  <c r="S18" i="16"/>
  <c r="R18" i="16"/>
  <c r="Q18" i="16"/>
  <c r="P18" i="16"/>
  <c r="S17" i="16"/>
  <c r="R17" i="16"/>
  <c r="Q17" i="16"/>
  <c r="P17" i="16"/>
  <c r="S16" i="16"/>
  <c r="R16" i="16"/>
  <c r="Q16" i="16"/>
  <c r="P16" i="16"/>
  <c r="F16" i="16"/>
  <c r="S15" i="16"/>
  <c r="R15" i="16"/>
  <c r="Q15" i="16"/>
  <c r="P15" i="16"/>
  <c r="F15" i="16"/>
  <c r="S14" i="16"/>
  <c r="R14" i="16"/>
  <c r="Q14" i="16"/>
  <c r="P14" i="16"/>
  <c r="F13" i="16"/>
  <c r="F12" i="16"/>
  <c r="F30" i="16" l="1"/>
  <c r="D30" i="16"/>
  <c r="F41" i="15"/>
  <c r="D41" i="15"/>
  <c r="C41" i="15"/>
  <c r="R40" i="15"/>
  <c r="Q40" i="15"/>
  <c r="P40" i="15"/>
  <c r="O40" i="15"/>
  <c r="R32" i="15"/>
  <c r="Q32" i="15"/>
  <c r="P32" i="15"/>
  <c r="O32" i="15"/>
  <c r="P27" i="15"/>
  <c r="O27" i="15"/>
  <c r="R26" i="15"/>
  <c r="Q26" i="15"/>
  <c r="P26" i="15"/>
  <c r="O26" i="15"/>
  <c r="R25" i="15"/>
  <c r="Q25" i="15"/>
  <c r="P25" i="15"/>
  <c r="O25" i="15"/>
  <c r="R24" i="15"/>
  <c r="Q24" i="15"/>
  <c r="P24" i="15"/>
  <c r="O24" i="15"/>
  <c r="R23" i="15"/>
  <c r="Q23" i="15"/>
  <c r="P23" i="15"/>
  <c r="O23" i="15"/>
  <c r="R22" i="15"/>
  <c r="Q22" i="15"/>
  <c r="P22" i="15"/>
  <c r="O22" i="15"/>
  <c r="P21" i="15"/>
  <c r="O21" i="15"/>
  <c r="R20" i="15"/>
  <c r="Q20" i="15"/>
  <c r="P20" i="15"/>
  <c r="O20" i="15"/>
  <c r="R19" i="15"/>
  <c r="Q19" i="15"/>
  <c r="P19" i="15"/>
  <c r="O19" i="15"/>
  <c r="R18" i="15"/>
  <c r="Q18" i="15"/>
  <c r="P18" i="15"/>
  <c r="O18" i="15"/>
  <c r="R17" i="15"/>
  <c r="Q17" i="15"/>
  <c r="P17" i="15"/>
  <c r="O17" i="15"/>
  <c r="R12" i="15"/>
  <c r="Q12" i="15"/>
  <c r="P12" i="15"/>
  <c r="O12" i="15"/>
  <c r="F32" i="14" l="1"/>
  <c r="C32" i="14"/>
  <c r="S31" i="14"/>
  <c r="R31" i="14"/>
  <c r="Q31" i="14"/>
  <c r="P31" i="14"/>
  <c r="D31" i="14"/>
  <c r="D32" i="14" s="1"/>
  <c r="S30" i="14"/>
  <c r="R30" i="14"/>
  <c r="Q30" i="14"/>
  <c r="P30" i="14"/>
  <c r="S29" i="14"/>
  <c r="R29" i="14"/>
  <c r="Q29" i="14"/>
  <c r="P29" i="14"/>
  <c r="S28" i="14"/>
  <c r="R28" i="14"/>
  <c r="Q28" i="14"/>
  <c r="P28" i="14"/>
  <c r="S27" i="14"/>
  <c r="R27" i="14"/>
  <c r="Q27" i="14"/>
  <c r="P27" i="14"/>
  <c r="S26" i="14"/>
  <c r="R26" i="14"/>
  <c r="Q26" i="14"/>
  <c r="P26" i="14"/>
  <c r="S25" i="14"/>
  <c r="R25" i="14"/>
  <c r="Q25" i="14"/>
  <c r="P25" i="14"/>
  <c r="S24" i="14"/>
  <c r="R24" i="14"/>
  <c r="Q24" i="14"/>
  <c r="P24" i="14"/>
  <c r="S23" i="14"/>
  <c r="R23" i="14"/>
  <c r="Q23" i="14"/>
  <c r="P23" i="14"/>
  <c r="S22" i="14"/>
  <c r="R22" i="14"/>
  <c r="Q22" i="14"/>
  <c r="P22" i="14"/>
  <c r="S21" i="14"/>
  <c r="R21" i="14"/>
  <c r="Q21" i="14"/>
  <c r="P21" i="14"/>
  <c r="S20" i="14"/>
  <c r="R20" i="14"/>
  <c r="Q20" i="14"/>
  <c r="P20" i="14"/>
  <c r="S19" i="14"/>
  <c r="R19" i="14"/>
  <c r="Q19" i="14"/>
  <c r="P19" i="14"/>
  <c r="S18" i="14"/>
  <c r="R18" i="14"/>
  <c r="Q18" i="14"/>
  <c r="P18" i="14"/>
  <c r="S17" i="14"/>
  <c r="R17" i="14"/>
  <c r="Q17" i="14"/>
  <c r="P17" i="14"/>
  <c r="S16" i="14"/>
  <c r="R16" i="14"/>
  <c r="Q16" i="14"/>
  <c r="P16" i="14"/>
  <c r="S15" i="14"/>
  <c r="R15" i="14"/>
  <c r="Q15" i="14"/>
  <c r="P15" i="14"/>
  <c r="S14" i="14"/>
  <c r="R14" i="14"/>
  <c r="Q14" i="14"/>
  <c r="P14" i="14"/>
  <c r="S13" i="14"/>
  <c r="R13" i="14"/>
  <c r="Q13" i="14"/>
  <c r="P13" i="14"/>
  <c r="S12" i="14"/>
  <c r="R12" i="14"/>
  <c r="Q12" i="14"/>
  <c r="P12" i="14"/>
  <c r="C29" i="13" l="1"/>
  <c r="S28" i="13"/>
  <c r="R28" i="13"/>
  <c r="Q28" i="13"/>
  <c r="P28" i="13"/>
  <c r="D28" i="13"/>
  <c r="D27" i="13"/>
  <c r="D26" i="13"/>
  <c r="D25" i="13"/>
  <c r="D24" i="13"/>
  <c r="S23" i="13"/>
  <c r="R23" i="13"/>
  <c r="Q23" i="13"/>
  <c r="P23" i="13"/>
  <c r="D23" i="13"/>
  <c r="D22" i="13"/>
  <c r="D21" i="13"/>
  <c r="D20" i="13"/>
  <c r="F14" i="13"/>
  <c r="D14" i="13"/>
  <c r="S13" i="13"/>
  <c r="R13" i="13"/>
  <c r="Q13" i="13"/>
  <c r="P13" i="13"/>
  <c r="F13" i="13"/>
  <c r="S12" i="13"/>
  <c r="R12" i="13"/>
  <c r="Q12" i="13"/>
  <c r="P12" i="13"/>
  <c r="F12" i="13"/>
  <c r="D12" i="13"/>
  <c r="D29" i="13" l="1"/>
  <c r="F29" i="13" s="1"/>
  <c r="C29" i="12"/>
  <c r="S28" i="12"/>
  <c r="R28" i="12"/>
  <c r="Q28" i="12"/>
  <c r="P28" i="12"/>
  <c r="D28" i="12"/>
  <c r="D27" i="12"/>
  <c r="D26" i="12"/>
  <c r="D25" i="12"/>
  <c r="D24" i="12"/>
  <c r="S23" i="12"/>
  <c r="R23" i="12"/>
  <c r="Q23" i="12"/>
  <c r="P23" i="12"/>
  <c r="D23" i="12"/>
  <c r="D22" i="12"/>
  <c r="D21" i="12"/>
  <c r="S13" i="12"/>
  <c r="R13" i="12"/>
  <c r="Q13" i="12"/>
  <c r="P13" i="12"/>
  <c r="S12" i="12"/>
  <c r="R12" i="12"/>
  <c r="Q12" i="12"/>
  <c r="P12" i="12"/>
  <c r="D12" i="12"/>
  <c r="D29" i="12" s="1"/>
  <c r="F29" i="12" l="1"/>
  <c r="F32" i="11" l="1"/>
  <c r="C32" i="11"/>
  <c r="S31" i="11"/>
  <c r="R31" i="11"/>
  <c r="Q31" i="11"/>
  <c r="P31" i="11"/>
  <c r="D31" i="11"/>
  <c r="S30" i="11"/>
  <c r="R30" i="11"/>
  <c r="Q30" i="11"/>
  <c r="P30" i="11"/>
  <c r="D30" i="11"/>
  <c r="S29" i="11"/>
  <c r="R29" i="11"/>
  <c r="Q29" i="11"/>
  <c r="P29" i="11"/>
  <c r="D29" i="11"/>
  <c r="S28" i="11"/>
  <c r="R28" i="11"/>
  <c r="Q28" i="11"/>
  <c r="P28" i="11"/>
  <c r="D28" i="11"/>
  <c r="S27" i="11"/>
  <c r="R27" i="11"/>
  <c r="Q27" i="11"/>
  <c r="P27" i="11"/>
  <c r="D27" i="11"/>
  <c r="S26" i="11"/>
  <c r="R26" i="11"/>
  <c r="Q26" i="11"/>
  <c r="P26" i="11"/>
  <c r="D26" i="11"/>
  <c r="S25" i="11"/>
  <c r="R25" i="11"/>
  <c r="Q25" i="11"/>
  <c r="P25" i="11"/>
  <c r="D25" i="11"/>
  <c r="S24" i="11"/>
  <c r="R24" i="11"/>
  <c r="Q24" i="11"/>
  <c r="P24" i="11"/>
  <c r="D24" i="11"/>
  <c r="S23" i="11"/>
  <c r="R23" i="11"/>
  <c r="Q23" i="11"/>
  <c r="P23" i="11"/>
  <c r="D23" i="11"/>
  <c r="S22" i="11"/>
  <c r="R22" i="11"/>
  <c r="Q22" i="11"/>
  <c r="P22" i="11"/>
  <c r="D22" i="11"/>
  <c r="S21" i="11"/>
  <c r="R21" i="11"/>
  <c r="Q21" i="11"/>
  <c r="P21" i="11"/>
  <c r="D21" i="11"/>
  <c r="S20" i="11"/>
  <c r="R20" i="11"/>
  <c r="Q20" i="11"/>
  <c r="P20" i="11"/>
  <c r="D20" i="11"/>
  <c r="S19" i="11"/>
  <c r="R19" i="11"/>
  <c r="Q19" i="11"/>
  <c r="P19" i="11"/>
  <c r="D19" i="11"/>
  <c r="D32" i="11" s="1"/>
  <c r="S18" i="11"/>
  <c r="R18" i="11"/>
  <c r="Q18" i="11"/>
  <c r="P18" i="11"/>
  <c r="S17" i="11"/>
  <c r="R17" i="11"/>
  <c r="Q17" i="11"/>
  <c r="P17" i="11"/>
  <c r="S16" i="11"/>
  <c r="R16" i="11"/>
  <c r="Q16" i="11"/>
  <c r="P16" i="11"/>
  <c r="S15" i="11"/>
  <c r="R15" i="11"/>
  <c r="Q15" i="11"/>
  <c r="P15" i="11"/>
  <c r="S14" i="11"/>
  <c r="R14" i="11"/>
  <c r="Q14" i="11"/>
  <c r="P14" i="11"/>
  <c r="S13" i="11"/>
  <c r="R13" i="11"/>
  <c r="Q13" i="11"/>
  <c r="P13" i="11"/>
  <c r="S12" i="11"/>
  <c r="R12" i="11"/>
  <c r="Q12" i="11"/>
  <c r="P12" i="11"/>
  <c r="C33" i="10" l="1"/>
  <c r="S32" i="10"/>
  <c r="R32" i="10"/>
  <c r="Q32" i="10"/>
  <c r="P32" i="10"/>
  <c r="S31" i="10"/>
  <c r="R31" i="10"/>
  <c r="Q31" i="10"/>
  <c r="P31" i="10"/>
  <c r="S30" i="10"/>
  <c r="R30" i="10"/>
  <c r="Q30" i="10"/>
  <c r="P30" i="10"/>
  <c r="S29" i="10"/>
  <c r="R29" i="10"/>
  <c r="Q29" i="10"/>
  <c r="P29" i="10"/>
  <c r="S28" i="10"/>
  <c r="R28" i="10"/>
  <c r="Q28" i="10"/>
  <c r="P28" i="10"/>
  <c r="S27" i="10"/>
  <c r="R27" i="10"/>
  <c r="Q27" i="10"/>
  <c r="P27" i="10"/>
  <c r="S26" i="10"/>
  <c r="R26" i="10"/>
  <c r="Q26" i="10"/>
  <c r="P26" i="10"/>
  <c r="S25" i="10"/>
  <c r="R25" i="10"/>
  <c r="Q25" i="10"/>
  <c r="P25" i="10"/>
  <c r="S24" i="10"/>
  <c r="R24" i="10"/>
  <c r="Q24" i="10"/>
  <c r="P24" i="10"/>
  <c r="S23" i="10"/>
  <c r="R23" i="10"/>
  <c r="Q23" i="10"/>
  <c r="P23" i="10"/>
  <c r="S22" i="10"/>
  <c r="R22" i="10"/>
  <c r="Q22" i="10"/>
  <c r="P22" i="10"/>
  <c r="S21" i="10"/>
  <c r="R21" i="10"/>
  <c r="Q21" i="10"/>
  <c r="P21" i="10"/>
  <c r="S20" i="10"/>
  <c r="R20" i="10"/>
  <c r="Q20" i="10"/>
  <c r="P20" i="10"/>
  <c r="S19" i="10"/>
  <c r="R19" i="10"/>
  <c r="Q19" i="10"/>
  <c r="P19" i="10"/>
  <c r="S18" i="10"/>
  <c r="R18" i="10"/>
  <c r="Q18" i="10"/>
  <c r="P18" i="10"/>
  <c r="S17" i="10"/>
  <c r="R17" i="10"/>
  <c r="Q17" i="10"/>
  <c r="P17" i="10"/>
  <c r="S16" i="10"/>
  <c r="R16" i="10"/>
  <c r="Q16" i="10"/>
  <c r="P16" i="10"/>
  <c r="S15" i="10"/>
  <c r="R15" i="10"/>
  <c r="Q15" i="10"/>
  <c r="P15" i="10"/>
  <c r="S13" i="10"/>
  <c r="R13" i="10"/>
  <c r="Q13" i="10"/>
  <c r="P13" i="10"/>
  <c r="S12" i="10"/>
  <c r="R12" i="10"/>
  <c r="Q12" i="10"/>
  <c r="P12" i="10"/>
  <c r="F15" i="9" l="1"/>
  <c r="D12" i="9"/>
  <c r="D13" i="9"/>
  <c r="D15" i="9" l="1"/>
  <c r="F13" i="9"/>
  <c r="D27" i="9" l="1"/>
  <c r="D28" i="9"/>
  <c r="C29" i="9" l="1"/>
  <c r="S28" i="9"/>
  <c r="R28" i="9"/>
  <c r="Q28" i="9"/>
  <c r="P28" i="9"/>
  <c r="S23" i="9"/>
  <c r="R23" i="9"/>
  <c r="Q23" i="9"/>
  <c r="P23" i="9"/>
  <c r="S13" i="9"/>
  <c r="R13" i="9"/>
  <c r="Q13" i="9"/>
  <c r="P13" i="9"/>
  <c r="S12" i="9"/>
  <c r="R12" i="9"/>
  <c r="Q12" i="9"/>
  <c r="P12" i="9"/>
  <c r="F12" i="3"/>
  <c r="D13" i="3"/>
  <c r="F13" i="3"/>
  <c r="F14" i="3"/>
  <c r="D15" i="3"/>
  <c r="F15" i="3"/>
  <c r="F16" i="3"/>
  <c r="D17" i="3"/>
  <c r="F17" i="3"/>
  <c r="F18" i="3"/>
  <c r="F19" i="3"/>
  <c r="F20" i="3"/>
  <c r="F21" i="3"/>
  <c r="D22" i="3"/>
  <c r="F22" i="3"/>
  <c r="F23" i="3"/>
  <c r="F24" i="3"/>
  <c r="F25" i="3"/>
  <c r="F26" i="3"/>
  <c r="F27" i="3"/>
  <c r="F28" i="3"/>
  <c r="F29" i="3"/>
  <c r="F30" i="3"/>
  <c r="F31" i="3"/>
  <c r="D12" i="3"/>
  <c r="D14" i="3"/>
  <c r="D16" i="3"/>
  <c r="D18" i="3"/>
  <c r="D19" i="3"/>
  <c r="D20" i="3"/>
  <c r="D21" i="3"/>
  <c r="D23" i="3"/>
  <c r="D24" i="3"/>
  <c r="D25" i="3"/>
  <c r="D26" i="3"/>
  <c r="D27" i="3"/>
  <c r="D28" i="3"/>
  <c r="D29" i="3"/>
  <c r="D30" i="3"/>
  <c r="D31" i="3"/>
  <c r="D32" i="3"/>
  <c r="C32" i="3"/>
  <c r="S31" i="3"/>
  <c r="R31" i="3"/>
  <c r="Q31" i="3"/>
  <c r="P31" i="3"/>
  <c r="S30" i="3"/>
  <c r="R30" i="3"/>
  <c r="Q30" i="3"/>
  <c r="P30" i="3"/>
  <c r="S29" i="3"/>
  <c r="R29" i="3"/>
  <c r="Q29" i="3"/>
  <c r="P29" i="3"/>
  <c r="S28" i="3"/>
  <c r="R28" i="3"/>
  <c r="Q28" i="3"/>
  <c r="P28" i="3"/>
  <c r="S27" i="3"/>
  <c r="R27" i="3"/>
  <c r="Q27" i="3"/>
  <c r="P27" i="3"/>
  <c r="S26" i="3"/>
  <c r="R26" i="3"/>
  <c r="Q26" i="3"/>
  <c r="P26" i="3"/>
  <c r="S25" i="3"/>
  <c r="R25" i="3"/>
  <c r="Q25" i="3"/>
  <c r="P25" i="3"/>
  <c r="S24" i="3"/>
  <c r="R24" i="3"/>
  <c r="Q24" i="3"/>
  <c r="P24" i="3"/>
  <c r="S23" i="3"/>
  <c r="R23" i="3"/>
  <c r="Q23" i="3"/>
  <c r="P23" i="3"/>
  <c r="S22" i="3"/>
  <c r="R22" i="3"/>
  <c r="Q22" i="3"/>
  <c r="P22" i="3"/>
  <c r="S21" i="3"/>
  <c r="R21" i="3"/>
  <c r="Q21" i="3"/>
  <c r="P21" i="3"/>
  <c r="S20" i="3"/>
  <c r="R20" i="3"/>
  <c r="Q20" i="3"/>
  <c r="P20" i="3"/>
  <c r="S19" i="3"/>
  <c r="R19" i="3"/>
  <c r="Q19" i="3"/>
  <c r="P19" i="3"/>
  <c r="S18" i="3"/>
  <c r="R18" i="3"/>
  <c r="Q18" i="3"/>
  <c r="P18" i="3"/>
  <c r="S17" i="3"/>
  <c r="R17" i="3"/>
  <c r="Q17" i="3"/>
  <c r="P17" i="3"/>
  <c r="S16" i="3"/>
  <c r="R16" i="3"/>
  <c r="Q16" i="3"/>
  <c r="P16" i="3"/>
  <c r="S15" i="3"/>
  <c r="R15" i="3"/>
  <c r="Q15" i="3"/>
  <c r="P15" i="3"/>
  <c r="S14" i="3"/>
  <c r="R14" i="3"/>
  <c r="Q14" i="3"/>
  <c r="P14" i="3"/>
  <c r="S13" i="3"/>
  <c r="R13" i="3"/>
  <c r="Q13" i="3"/>
  <c r="P13" i="3"/>
  <c r="S12" i="3"/>
  <c r="R12" i="3"/>
  <c r="Q12" i="3"/>
  <c r="P12" i="3"/>
  <c r="F32" i="3"/>
  <c r="D29" i="9" l="1"/>
  <c r="F29" i="9" s="1"/>
  <c r="F12" i="9"/>
</calcChain>
</file>

<file path=xl/sharedStrings.xml><?xml version="1.0" encoding="utf-8"?>
<sst xmlns="http://schemas.openxmlformats.org/spreadsheetml/2006/main" count="1530" uniqueCount="275">
  <si>
    <t>Supplier</t>
  </si>
  <si>
    <t>CARD:</t>
  </si>
  <si>
    <t>BARCLAYCARD</t>
  </si>
  <si>
    <t>USER:</t>
  </si>
  <si>
    <t xml:space="preserve">Dates Covered </t>
  </si>
  <si>
    <t>from:</t>
  </si>
  <si>
    <t>to:</t>
  </si>
  <si>
    <t xml:space="preserve">Date </t>
  </si>
  <si>
    <t>VAT</t>
  </si>
  <si>
    <t>Gross</t>
  </si>
  <si>
    <t>Manual VAT</t>
  </si>
  <si>
    <t>Net</t>
  </si>
  <si>
    <t>Account Code</t>
  </si>
  <si>
    <t xml:space="preserve">Department </t>
  </si>
  <si>
    <t>Description</t>
  </si>
  <si>
    <t>Merchant Category</t>
  </si>
  <si>
    <t xml:space="preserve">of </t>
  </si>
  <si>
    <t>Code</t>
  </si>
  <si>
    <t>Amount</t>
  </si>
  <si>
    <t>Override</t>
  </si>
  <si>
    <t xml:space="preserve">incurring the </t>
  </si>
  <si>
    <t>Summary of the purpose of the expenditure</t>
  </si>
  <si>
    <t>e.g. computers, software etc</t>
  </si>
  <si>
    <t>Transaction</t>
  </si>
  <si>
    <t>S, E, Z, O</t>
  </si>
  <si>
    <t>£</t>
  </si>
  <si>
    <t>CCentre</t>
  </si>
  <si>
    <t>ACode</t>
  </si>
  <si>
    <t>Classification</t>
  </si>
  <si>
    <t>expenditure</t>
  </si>
  <si>
    <t>s</t>
  </si>
  <si>
    <t>S</t>
  </si>
  <si>
    <t xml:space="preserve"> </t>
  </si>
  <si>
    <t>Totals</t>
  </si>
  <si>
    <t>VAT indicators</t>
  </si>
  <si>
    <t>E</t>
  </si>
  <si>
    <t>Exempt</t>
  </si>
  <si>
    <t>O</t>
  </si>
  <si>
    <t>Outside Scope</t>
  </si>
  <si>
    <t>Standard Rated</t>
  </si>
  <si>
    <t>Z</t>
  </si>
  <si>
    <t>Zero Rated</t>
  </si>
  <si>
    <t>CORPORATE CARD</t>
  </si>
  <si>
    <t>Mrs Rita Hall</t>
  </si>
  <si>
    <t>Order</t>
  </si>
  <si>
    <t>No</t>
  </si>
  <si>
    <t>eg: Name, Item, event &amp; venue,</t>
  </si>
  <si>
    <t>PA</t>
  </si>
  <si>
    <t>CC</t>
  </si>
  <si>
    <t>AC</t>
  </si>
  <si>
    <t>JOB</t>
  </si>
  <si>
    <t>CF2149</t>
  </si>
  <si>
    <t>CISM Review 2011 Manual &amp; Q &amp; As</t>
  </si>
  <si>
    <t>itgovernance</t>
  </si>
  <si>
    <t>VAT only on shipping</t>
  </si>
  <si>
    <t>CF2158</t>
  </si>
  <si>
    <t>Battery for Phone</t>
  </si>
  <si>
    <t>Amazon</t>
  </si>
  <si>
    <t>CF2165</t>
  </si>
  <si>
    <t>Gliders for DB</t>
  </si>
  <si>
    <t>Style Direct Furniture</t>
  </si>
  <si>
    <t>CF2185</t>
  </si>
  <si>
    <t>ICT Subscription to web Site</t>
  </si>
  <si>
    <t>Experts Exchange USA</t>
  </si>
  <si>
    <t>CF2141</t>
  </si>
  <si>
    <t>Accomodation for xyz, 3 nights</t>
  </si>
  <si>
    <t>Travelodge</t>
  </si>
  <si>
    <t>CF2156</t>
  </si>
  <si>
    <t>LPT renewal fees</t>
  </si>
  <si>
    <t>EC-Council Int. Ltd  USA</t>
  </si>
  <si>
    <t>CF2143</t>
  </si>
  <si>
    <t>New Book for xyz</t>
  </si>
  <si>
    <t>CF2167</t>
  </si>
  <si>
    <t>Xyz - Rail Fare - to abc</t>
  </si>
  <si>
    <t>South Western Trains</t>
  </si>
  <si>
    <t>CF2137</t>
  </si>
  <si>
    <t>30 sheets foam board</t>
  </si>
  <si>
    <t>The Foamboard Store</t>
  </si>
  <si>
    <t>screwfix</t>
  </si>
  <si>
    <t>Greenspace</t>
  </si>
  <si>
    <t>misc</t>
  </si>
  <si>
    <t>00510</t>
  </si>
  <si>
    <t>wild flower seeds</t>
  </si>
  <si>
    <t>Boston seeds</t>
  </si>
  <si>
    <t>horticultural</t>
  </si>
  <si>
    <t>Enviromental</t>
  </si>
  <si>
    <t>PPE trousers</t>
  </si>
  <si>
    <t>screw fix</t>
  </si>
  <si>
    <t>PPE</t>
  </si>
  <si>
    <t>SANGS Equipment</t>
  </si>
  <si>
    <t>battery jump starter</t>
  </si>
  <si>
    <t>Halfords</t>
  </si>
  <si>
    <t>car supplies</t>
  </si>
  <si>
    <t>Community Services</t>
  </si>
  <si>
    <t>Food for clients</t>
  </si>
  <si>
    <t>Morrisons</t>
  </si>
  <si>
    <t>Food</t>
  </si>
  <si>
    <t>Coop</t>
  </si>
  <si>
    <t>Equipment for kitchen</t>
  </si>
  <si>
    <t>Equipment</t>
  </si>
  <si>
    <t>Total</t>
  </si>
  <si>
    <t>Cleaning spray for continence needs for clients</t>
  </si>
  <si>
    <t>equipment</t>
  </si>
  <si>
    <t>Cleansing wipes for continence needs for clients</t>
  </si>
  <si>
    <t>Leisure Marketing and Events</t>
  </si>
  <si>
    <t>Groceries for volunteer thank-you event</t>
  </si>
  <si>
    <t>Tesco</t>
  </si>
  <si>
    <t>Catering</t>
  </si>
  <si>
    <t>Hand tools and gloves for volunteers</t>
  </si>
  <si>
    <t>Spaldings</t>
  </si>
  <si>
    <t>Tools</t>
  </si>
  <si>
    <t>Environmental</t>
  </si>
  <si>
    <t>Safety gloves</t>
  </si>
  <si>
    <t>Screwfix</t>
  </si>
  <si>
    <t>P.P.E.</t>
  </si>
  <si>
    <t>0051E</t>
  </si>
  <si>
    <t>Hire of cultivator plus cable avoiding tool</t>
  </si>
  <si>
    <t>DD Hire Services</t>
  </si>
  <si>
    <t>Equipment hire</t>
  </si>
  <si>
    <t>Drainage</t>
  </si>
  <si>
    <t>Dust Extraction Unit</t>
  </si>
  <si>
    <t>Toolstation</t>
  </si>
  <si>
    <t>Post Hole Digger</t>
  </si>
  <si>
    <t>11BAR</t>
  </si>
  <si>
    <t>Theatre</t>
  </si>
  <si>
    <t>Lemons for bar</t>
  </si>
  <si>
    <t>Sainsbury's</t>
  </si>
  <si>
    <t>Clearance of outstanding bill for bar trays</t>
  </si>
  <si>
    <t>Nisbets</t>
  </si>
  <si>
    <t>Misc</t>
  </si>
  <si>
    <t>Forks for curry Comedy Club</t>
  </si>
  <si>
    <t>PARTY</t>
  </si>
  <si>
    <t>Food for kids party</t>
  </si>
  <si>
    <t>2 Keys and environmental spray</t>
  </si>
  <si>
    <t>Amazon/Seahaven/Duel Sec.</t>
  </si>
  <si>
    <t>FRONT</t>
  </si>
  <si>
    <t>Monthly music subscription</t>
  </si>
  <si>
    <t>Spotify</t>
  </si>
  <si>
    <t>Music</t>
  </si>
  <si>
    <t>Beer - Emergency Bar Stock</t>
  </si>
  <si>
    <t>Consumable</t>
  </si>
  <si>
    <t xml:space="preserve">Delivery </t>
  </si>
  <si>
    <t>MyHermes</t>
  </si>
  <si>
    <t>Delivery</t>
  </si>
  <si>
    <t xml:space="preserve">Panto Set build Wood </t>
  </si>
  <si>
    <t>B&amp;Q</t>
  </si>
  <si>
    <t>Pat Testing</t>
  </si>
  <si>
    <t xml:space="preserve">UK Safety Management </t>
  </si>
  <si>
    <t>Power sockets and switch plate</t>
  </si>
  <si>
    <t xml:space="preserve">Electrical </t>
  </si>
  <si>
    <t>BlueRay Player</t>
  </si>
  <si>
    <t>Argos</t>
  </si>
  <si>
    <t>Electrical connectors and switch plate</t>
  </si>
  <si>
    <t>Microphone Frequency Licence</t>
  </si>
  <si>
    <t>OFCOM</t>
  </si>
  <si>
    <t xml:space="preserve">Licences </t>
  </si>
  <si>
    <t>HDMI Splitter</t>
  </si>
  <si>
    <t xml:space="preserve">Equipment </t>
  </si>
  <si>
    <t>Mini Jack to XLR cables</t>
  </si>
  <si>
    <t>amazon</t>
  </si>
  <si>
    <t>Computers</t>
  </si>
  <si>
    <t>Panto Prop Build</t>
  </si>
  <si>
    <t>Wickes</t>
  </si>
  <si>
    <t>Plugs and sand paper</t>
  </si>
  <si>
    <t>B&amp;M</t>
  </si>
  <si>
    <t>tools</t>
  </si>
  <si>
    <t>Credit</t>
  </si>
  <si>
    <t>Land Drainage</t>
  </si>
  <si>
    <t>Leisure Services</t>
  </si>
  <si>
    <t>Lightwater Country Park</t>
  </si>
  <si>
    <t>Parks and Open Spaces</t>
  </si>
  <si>
    <t>Windle Valley</t>
  </si>
  <si>
    <t>T</t>
  </si>
  <si>
    <t>Towels for backstage</t>
  </si>
  <si>
    <t>Wilko</t>
  </si>
  <si>
    <t>Bar supplies and stock</t>
  </si>
  <si>
    <t>Booker</t>
  </si>
  <si>
    <t>Food &amp; Drink</t>
  </si>
  <si>
    <t xml:space="preserve">Parcel delivery </t>
  </si>
  <si>
    <t>DPD</t>
  </si>
  <si>
    <t>Miscellaneous</t>
  </si>
  <si>
    <t>HOSPI</t>
  </si>
  <si>
    <t>Hospitality supplies for business breakfast</t>
  </si>
  <si>
    <t>Sainsburys</t>
  </si>
  <si>
    <t>Spirits for bar</t>
  </si>
  <si>
    <t>Train fare to Young Peoples conference in London</t>
  </si>
  <si>
    <t>SWT</t>
  </si>
  <si>
    <t>Travel</t>
  </si>
  <si>
    <t>Camberley Theatre</t>
  </si>
  <si>
    <t>11.09.19</t>
  </si>
  <si>
    <t>o</t>
  </si>
  <si>
    <t>Storage box</t>
  </si>
  <si>
    <t>Impression</t>
  </si>
  <si>
    <t>17.09.19</t>
  </si>
  <si>
    <t>HDMI cable</t>
  </si>
  <si>
    <t>27.09.19</t>
  </si>
  <si>
    <t>Tea and coffee for volunteers</t>
  </si>
  <si>
    <t>groceries</t>
  </si>
  <si>
    <t>Museum</t>
  </si>
  <si>
    <t>Amazon refund</t>
  </si>
  <si>
    <t>Business</t>
  </si>
  <si>
    <t>Summary of the purpose of the</t>
  </si>
  <si>
    <t>JWS (Communications and Engagement)</t>
  </si>
  <si>
    <t>Google ads - fly-tipping adverts</t>
  </si>
  <si>
    <t>Google</t>
  </si>
  <si>
    <t>SEP campaigns</t>
  </si>
  <si>
    <t>iStock subscription</t>
  </si>
  <si>
    <t>iStock</t>
  </si>
  <si>
    <t>Digital channels - SEP</t>
  </si>
  <si>
    <t>Recycle week JWS promotion</t>
  </si>
  <si>
    <t>Facebook</t>
  </si>
  <si>
    <t>JWS campaign</t>
  </si>
  <si>
    <t>Facebook - fly-tipping adverts</t>
  </si>
  <si>
    <t>Joint Waste Solutions</t>
  </si>
  <si>
    <t>JWS - Projects Team</t>
  </si>
  <si>
    <t>Pre-paid postage envelopes for flats delivery project</t>
  </si>
  <si>
    <t>Post Office</t>
  </si>
  <si>
    <t>Postage</t>
  </si>
  <si>
    <t>Heavy duty hasp + staple lock - trial for bin  (2nd type)</t>
  </si>
  <si>
    <t>Hardware</t>
  </si>
  <si>
    <t xml:space="preserve">Heavy duty hasp + staple lock - trial for bin </t>
  </si>
  <si>
    <t>JWS</t>
  </si>
  <si>
    <t>Microwave Oven for Office</t>
  </si>
  <si>
    <t>Appliance Direct</t>
  </si>
  <si>
    <t>Electrical appliance</t>
  </si>
  <si>
    <t>Chartered Institute of Public Relations Membership - Pat Hindley</t>
  </si>
  <si>
    <t>CIPR</t>
  </si>
  <si>
    <t xml:space="preserve">Professional membership </t>
  </si>
  <si>
    <t>S BECK  - LARAC Accommodation</t>
  </si>
  <si>
    <t>Accommodation</t>
  </si>
  <si>
    <t>N MEADOWS  - LARAC Accommodation</t>
  </si>
  <si>
    <t>P BARNETT - LARAC Accommodation</t>
  </si>
  <si>
    <t>APM Power of Projects Conference - Lisa Stephens</t>
  </si>
  <si>
    <t>APM</t>
  </si>
  <si>
    <t>Conference attendence fee</t>
  </si>
  <si>
    <t>Train for Nick Meadows to LARAC Conference</t>
  </si>
  <si>
    <t>Trainline</t>
  </si>
  <si>
    <t>Box Files</t>
  </si>
  <si>
    <t>Amazon - Jiya Links</t>
  </si>
  <si>
    <t>Stationery</t>
  </si>
  <si>
    <t>AICEK Samsung Galaxy J5 2017 J530 Case (including Delivery)</t>
  </si>
  <si>
    <t>Amazon - AICEK EU Store</t>
  </si>
  <si>
    <t>Phone accessory</t>
  </si>
  <si>
    <t>STAEDTLER 351 WP4 Lumocolour Whiteboard Marker with Bullet Tip, Multicolour</t>
  </si>
  <si>
    <t>Amazon EU S.a.r.L.</t>
  </si>
  <si>
    <t>Bulldog Clips (includes Delivery)</t>
  </si>
  <si>
    <t>Amazon - Best brother</t>
  </si>
  <si>
    <t>Screen Protectors</t>
  </si>
  <si>
    <t>Amazon - TECHGEAR SOLUTIONS DIRECT LTD</t>
  </si>
  <si>
    <t>2 Wireless Pointers</t>
  </si>
  <si>
    <t>Computer equipment</t>
  </si>
  <si>
    <t>Sirius BCF1812E2 Centrefeed Rolls, 2-Ply, Blue (Pack of 6)</t>
  </si>
  <si>
    <t>Cleaning supplies</t>
  </si>
  <si>
    <t>Paperclips &amp; Staples &amp; Stapler</t>
  </si>
  <si>
    <t>A4 Paper</t>
  </si>
  <si>
    <t>5 Star Office Paperclips Small Lipped 22mm [Pack 100]</t>
  </si>
  <si>
    <t>Amazon - Choice Stationery Supplies Ltd</t>
  </si>
  <si>
    <t>3 x AICEK Samsung Galaxy J5 2017 J530 Case</t>
  </si>
  <si>
    <t>AICEK EU Store</t>
  </si>
  <si>
    <t>OKVGO 150 Pieces Push Pin</t>
  </si>
  <si>
    <t>Amazon - Foshanshi Yibaisimaoyiyouxiangongsi</t>
  </si>
  <si>
    <t>Flip Chart Paper</t>
  </si>
  <si>
    <t>Amazon - Emerald Office Solutions</t>
  </si>
  <si>
    <t>3 x Screen Protectors</t>
  </si>
  <si>
    <t>Marketing and Communications</t>
  </si>
  <si>
    <t>Adobe Creative Cloud</t>
  </si>
  <si>
    <t>Adobe</t>
  </si>
  <si>
    <t>Software</t>
  </si>
  <si>
    <t>Theatre Marketing</t>
  </si>
  <si>
    <t>Event Promotion</t>
  </si>
  <si>
    <t>Advertising</t>
  </si>
  <si>
    <t>Equipment for badges for breakfast event</t>
  </si>
  <si>
    <t>Democratic Services</t>
  </si>
  <si>
    <t>Clipboards for annual canvas</t>
  </si>
  <si>
    <t>Media and 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</si>
</sst>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"/>
    <numFmt numFmtId="165" formatCode="000"/>
    <numFmt numFmtId="166" formatCode="00000"/>
    <numFmt numFmtId="167" formatCode="[$-409]d\-mmm\-yy;@"/>
  </numFmts>
  <fonts count="12" x14ac:knownFonts="1">
    <font>
      <sz val="10"/>
      <name val="Arial"/>
    </font>
    <font>
      <b/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9"/>
      <name val="Arial"/>
    </font>
    <font>
      <b/>
      <sz val="1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04">
    <xf numFmtId="0" fontId="0" fillId="0" borderId="0" xfId="0"/>
    <xf numFmtId="0" fontId="0" fillId="0" borderId="1" xfId="0" applyFill="1" applyBorder="1" applyAlignment="1"/>
    <xf numFmtId="0" fontId="1" fillId="0" borderId="2" xfId="0" applyFont="1" applyFill="1" applyBorder="1" applyAlignment="1" applyProtection="1"/>
    <xf numFmtId="0" fontId="1" fillId="0" borderId="1" xfId="0" applyFont="1" applyFill="1" applyBorder="1" applyAlignment="1" applyProtection="1"/>
    <xf numFmtId="0" fontId="1" fillId="0" borderId="3" xfId="0" applyFont="1" applyFill="1" applyBorder="1" applyAlignment="1" applyProtection="1"/>
    <xf numFmtId="0" fontId="0" fillId="0" borderId="0" xfId="0" applyFill="1" applyProtection="1"/>
    <xf numFmtId="0" fontId="0" fillId="0" borderId="4" xfId="0" applyFill="1" applyBorder="1" applyProtection="1"/>
    <xf numFmtId="0" fontId="0" fillId="0" borderId="0" xfId="0" applyFill="1" applyBorder="1" applyProtection="1"/>
    <xf numFmtId="0" fontId="0" fillId="0" borderId="5" xfId="0" applyFill="1" applyBorder="1" applyProtection="1"/>
    <xf numFmtId="0" fontId="1" fillId="0" borderId="6" xfId="0" applyFont="1" applyFill="1" applyBorder="1" applyProtection="1"/>
    <xf numFmtId="0" fontId="1" fillId="0" borderId="0" xfId="0" applyFont="1" applyFill="1" applyBorder="1" applyAlignment="1" applyProtection="1"/>
    <xf numFmtId="0" fontId="1" fillId="0" borderId="2" xfId="0" applyFont="1" applyFill="1" applyBorder="1" applyAlignment="1" applyProtection="1">
      <alignment horizontal="center" wrapText="1"/>
    </xf>
    <xf numFmtId="0" fontId="1" fillId="0" borderId="7" xfId="0" applyFont="1" applyFill="1" applyBorder="1" applyAlignment="1" applyProtection="1">
      <alignment horizontal="right"/>
    </xf>
    <xf numFmtId="0" fontId="1" fillId="0" borderId="0" xfId="0" applyFont="1" applyFill="1" applyBorder="1" applyProtection="1"/>
    <xf numFmtId="15" fontId="6" fillId="0" borderId="0" xfId="0" applyNumberFormat="1" applyFont="1" applyFill="1" applyBorder="1" applyAlignment="1" applyProtection="1"/>
    <xf numFmtId="0" fontId="6" fillId="0" borderId="0" xfId="0" applyFont="1" applyFill="1" applyBorder="1" applyAlignment="1" applyProtection="1"/>
    <xf numFmtId="0" fontId="1" fillId="0" borderId="8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center"/>
    </xf>
    <xf numFmtId="0" fontId="0" fillId="0" borderId="14" xfId="0" applyFill="1" applyBorder="1" applyProtection="1"/>
    <xf numFmtId="0" fontId="0" fillId="0" borderId="15" xfId="0" applyFill="1" applyBorder="1" applyAlignment="1" applyProtection="1">
      <alignment horizontal="center"/>
    </xf>
    <xf numFmtId="0" fontId="4" fillId="0" borderId="15" xfId="0" applyFont="1" applyFill="1" applyBorder="1" applyAlignment="1" applyProtection="1">
      <alignment horizontal="center"/>
    </xf>
    <xf numFmtId="0" fontId="0" fillId="0" borderId="15" xfId="0" applyFill="1" applyBorder="1" applyProtection="1"/>
    <xf numFmtId="0" fontId="0" fillId="0" borderId="16" xfId="0" applyFill="1" applyBorder="1" applyProtection="1"/>
    <xf numFmtId="0" fontId="0" fillId="0" borderId="17" xfId="0" applyFill="1" applyBorder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4" fontId="0" fillId="0" borderId="2" xfId="0" applyNumberFormat="1" applyFill="1" applyBorder="1" applyProtection="1">
      <protection locked="0"/>
    </xf>
    <xf numFmtId="4" fontId="0" fillId="0" borderId="2" xfId="0" applyNumberFormat="1" applyFill="1" applyBorder="1" applyProtection="1"/>
    <xf numFmtId="164" fontId="2" fillId="0" borderId="2" xfId="1" applyNumberFormat="1" applyFont="1" applyFill="1" applyBorder="1" applyAlignment="1" applyProtection="1">
      <alignment horizontal="center"/>
      <protection locked="0"/>
    </xf>
    <xf numFmtId="165" fontId="2" fillId="0" borderId="2" xfId="1" applyNumberFormat="1" applyFont="1" applyFill="1" applyBorder="1" applyAlignment="1" applyProtection="1">
      <alignment horizontal="center"/>
      <protection locked="0"/>
    </xf>
    <xf numFmtId="166" fontId="2" fillId="0" borderId="2" xfId="1" applyNumberFormat="1" applyFont="1" applyFill="1" applyBorder="1" applyAlignment="1" applyProtection="1">
      <alignment horizontal="center"/>
      <protection locked="0"/>
    </xf>
    <xf numFmtId="166" fontId="2" fillId="0" borderId="2" xfId="1" applyNumberFormat="1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center"/>
    </xf>
    <xf numFmtId="4" fontId="0" fillId="0" borderId="18" xfId="0" applyNumberFormat="1" applyFill="1" applyBorder="1" applyProtection="1"/>
    <xf numFmtId="4" fontId="1" fillId="0" borderId="19" xfId="0" applyNumberFormat="1" applyFont="1" applyFill="1" applyBorder="1" applyProtection="1"/>
    <xf numFmtId="0" fontId="0" fillId="0" borderId="18" xfId="0" applyFill="1" applyBorder="1" applyProtection="1"/>
    <xf numFmtId="0" fontId="0" fillId="0" borderId="20" xfId="0" applyFill="1" applyBorder="1" applyProtection="1"/>
    <xf numFmtId="0" fontId="0" fillId="0" borderId="21" xfId="0" applyFill="1" applyBorder="1" applyProtection="1"/>
    <xf numFmtId="0" fontId="0" fillId="0" borderId="22" xfId="0" applyFill="1" applyBorder="1" applyProtection="1"/>
    <xf numFmtId="0" fontId="0" fillId="0" borderId="23" xfId="0" applyFill="1" applyBorder="1" applyProtection="1"/>
    <xf numFmtId="164" fontId="2" fillId="0" borderId="2" xfId="1" applyNumberFormat="1" applyFont="1" applyFill="1" applyBorder="1" applyAlignment="1" applyProtection="1">
      <alignment horizontal="left"/>
      <protection locked="0"/>
    </xf>
    <xf numFmtId="0" fontId="0" fillId="0" borderId="18" xfId="0" applyFill="1" applyBorder="1" applyAlignment="1" applyProtection="1">
      <alignment horizontal="left"/>
    </xf>
    <xf numFmtId="0" fontId="0" fillId="0" borderId="24" xfId="0" applyFill="1" applyBorder="1" applyAlignment="1" applyProtection="1">
      <alignment horizontal="left"/>
    </xf>
    <xf numFmtId="167" fontId="1" fillId="0" borderId="2" xfId="0" applyNumberFormat="1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/>
    </xf>
    <xf numFmtId="0" fontId="1" fillId="0" borderId="23" xfId="0" applyFont="1" applyFill="1" applyBorder="1" applyProtection="1"/>
    <xf numFmtId="0" fontId="1" fillId="0" borderId="15" xfId="0" applyFont="1" applyFill="1" applyBorder="1" applyAlignment="1" applyProtection="1">
      <alignment horizontal="center"/>
    </xf>
    <xf numFmtId="0" fontId="1" fillId="0" borderId="20" xfId="0" applyFont="1" applyFill="1" applyBorder="1" applyAlignment="1" applyProtection="1">
      <alignment horizontal="center"/>
    </xf>
    <xf numFmtId="0" fontId="0" fillId="0" borderId="33" xfId="0" applyFill="1" applyBorder="1" applyAlignment="1" applyProtection="1">
      <alignment horizontal="left"/>
    </xf>
    <xf numFmtId="0" fontId="6" fillId="0" borderId="13" xfId="0" applyFont="1" applyFill="1" applyBorder="1" applyAlignment="1" applyProtection="1">
      <alignment horizontal="center"/>
    </xf>
    <xf numFmtId="4" fontId="6" fillId="0" borderId="2" xfId="0" applyNumberFormat="1" applyFont="1" applyFill="1" applyBorder="1" applyProtection="1"/>
    <xf numFmtId="1" fontId="6" fillId="0" borderId="2" xfId="0" applyNumberFormat="1" applyFont="1" applyFill="1" applyBorder="1" applyProtection="1"/>
    <xf numFmtId="1" fontId="1" fillId="0" borderId="19" xfId="0" applyNumberFormat="1" applyFont="1" applyFill="1" applyBorder="1" applyProtection="1"/>
    <xf numFmtId="14" fontId="0" fillId="0" borderId="17" xfId="0" applyNumberFormat="1" applyFill="1" applyBorder="1" applyProtection="1">
      <protection locked="0"/>
    </xf>
    <xf numFmtId="1" fontId="6" fillId="0" borderId="2" xfId="0" quotePrefix="1" applyNumberFormat="1" applyFont="1" applyFill="1" applyBorder="1" applyProtection="1"/>
    <xf numFmtId="15" fontId="1" fillId="0" borderId="0" xfId="0" applyNumberFormat="1" applyFont="1" applyFill="1" applyBorder="1" applyProtection="1"/>
    <xf numFmtId="15" fontId="1" fillId="0" borderId="2" xfId="0" applyNumberFormat="1" applyFont="1" applyFill="1" applyBorder="1" applyProtection="1"/>
    <xf numFmtId="0" fontId="0" fillId="0" borderId="0" xfId="0" quotePrefix="1" applyFill="1" applyProtection="1"/>
    <xf numFmtId="4" fontId="0" fillId="0" borderId="0" xfId="0" applyNumberFormat="1" applyFill="1" applyProtection="1"/>
    <xf numFmtId="4" fontId="1" fillId="0" borderId="2" xfId="0" applyNumberFormat="1" applyFont="1" applyFill="1" applyBorder="1" applyProtection="1"/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4" fontId="0" fillId="0" borderId="2" xfId="0" applyNumberFormat="1" applyFill="1" applyBorder="1" applyAlignment="1" applyProtection="1">
      <protection locked="0"/>
    </xf>
    <xf numFmtId="0" fontId="0" fillId="0" borderId="15" xfId="0" applyBorder="1" applyAlignment="1"/>
    <xf numFmtId="0" fontId="4" fillId="0" borderId="22" xfId="0" applyFont="1" applyFill="1" applyBorder="1" applyAlignment="1" applyProtection="1">
      <alignment horizontal="center"/>
    </xf>
    <xf numFmtId="4" fontId="6" fillId="0" borderId="25" xfId="0" applyNumberFormat="1" applyFont="1" applyFill="1" applyBorder="1" applyProtection="1"/>
    <xf numFmtId="1" fontId="6" fillId="0" borderId="34" xfId="0" applyNumberFormat="1" applyFont="1" applyFill="1" applyBorder="1" applyProtection="1"/>
    <xf numFmtId="1" fontId="6" fillId="0" borderId="35" xfId="0" applyNumberFormat="1" applyFont="1" applyFill="1" applyBorder="1" applyProtection="1"/>
    <xf numFmtId="1" fontId="6" fillId="0" borderId="36" xfId="0" applyNumberFormat="1" applyFont="1" applyFill="1" applyBorder="1" applyProtection="1"/>
    <xf numFmtId="164" fontId="2" fillId="0" borderId="26" xfId="1" applyNumberFormat="1" applyFont="1" applyFill="1" applyBorder="1" applyAlignment="1" applyProtection="1">
      <alignment horizontal="center"/>
    </xf>
    <xf numFmtId="0" fontId="2" fillId="0" borderId="2" xfId="0" applyFont="1" applyFill="1" applyBorder="1" applyProtection="1"/>
    <xf numFmtId="1" fontId="6" fillId="0" borderId="14" xfId="0" applyNumberFormat="1" applyFont="1" applyFill="1" applyBorder="1" applyProtection="1"/>
    <xf numFmtId="1" fontId="6" fillId="0" borderId="15" xfId="0" applyNumberFormat="1" applyFont="1" applyFill="1" applyBorder="1" applyProtection="1"/>
    <xf numFmtId="1" fontId="6" fillId="0" borderId="16" xfId="0" applyNumberFormat="1" applyFont="1" applyFill="1" applyBorder="1" applyProtection="1"/>
    <xf numFmtId="1" fontId="6" fillId="0" borderId="17" xfId="0" applyNumberFormat="1" applyFont="1" applyFill="1" applyBorder="1" applyProtection="1"/>
    <xf numFmtId="1" fontId="6" fillId="0" borderId="37" xfId="0" applyNumberFormat="1" applyFont="1" applyFill="1" applyBorder="1" applyProtection="1"/>
    <xf numFmtId="4" fontId="0" fillId="0" borderId="9" xfId="0" applyNumberFormat="1" applyFill="1" applyBorder="1" applyProtection="1"/>
    <xf numFmtId="16" fontId="0" fillId="0" borderId="17" xfId="0" applyNumberFormat="1" applyFill="1" applyBorder="1" applyProtection="1">
      <protection locked="0"/>
    </xf>
    <xf numFmtId="4" fontId="1" fillId="0" borderId="38" xfId="0" applyNumberFormat="1" applyFont="1" applyFill="1" applyBorder="1" applyProtection="1"/>
    <xf numFmtId="1" fontId="1" fillId="0" borderId="39" xfId="0" applyNumberFormat="1" applyFont="1" applyFill="1" applyBorder="1" applyProtection="1"/>
    <xf numFmtId="1" fontId="1" fillId="0" borderId="40" xfId="0" applyNumberFormat="1" applyFont="1" applyFill="1" applyBorder="1" applyProtection="1"/>
    <xf numFmtId="0" fontId="0" fillId="0" borderId="30" xfId="0" applyFill="1" applyBorder="1" applyProtection="1"/>
    <xf numFmtId="14" fontId="0" fillId="2" borderId="17" xfId="0" applyNumberFormat="1" applyFill="1" applyBorder="1" applyProtection="1"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4" fontId="0" fillId="2" borderId="2" xfId="0" applyNumberFormat="1" applyFill="1" applyBorder="1" applyProtection="1">
      <protection locked="0"/>
    </xf>
    <xf numFmtId="4" fontId="0" fillId="2" borderId="2" xfId="0" applyNumberFormat="1" applyFill="1" applyBorder="1" applyProtection="1"/>
    <xf numFmtId="1" fontId="6" fillId="2" borderId="2" xfId="0" applyNumberFormat="1" applyFont="1" applyFill="1" applyBorder="1" applyProtection="1"/>
    <xf numFmtId="1" fontId="6" fillId="2" borderId="2" xfId="0" quotePrefix="1" applyNumberFormat="1" applyFont="1" applyFill="1" applyBorder="1" applyProtection="1"/>
    <xf numFmtId="164" fontId="2" fillId="2" borderId="2" xfId="2" applyNumberFormat="1" applyFont="1" applyFill="1" applyBorder="1" applyAlignment="1" applyProtection="1">
      <alignment horizontal="center"/>
    </xf>
    <xf numFmtId="164" fontId="2" fillId="2" borderId="2" xfId="2" applyNumberFormat="1" applyFont="1" applyFill="1" applyBorder="1" applyAlignment="1" applyProtection="1">
      <alignment horizontal="left" wrapText="1"/>
      <protection locked="0"/>
    </xf>
    <xf numFmtId="164" fontId="2" fillId="2" borderId="2" xfId="2" applyNumberFormat="1" applyFont="1" applyFill="1" applyBorder="1" applyAlignment="1" applyProtection="1">
      <alignment horizontal="left"/>
      <protection locked="0"/>
    </xf>
    <xf numFmtId="164" fontId="2" fillId="0" borderId="2" xfId="2" applyNumberFormat="1" applyFont="1" applyFill="1" applyBorder="1" applyAlignment="1" applyProtection="1">
      <alignment horizontal="center"/>
    </xf>
    <xf numFmtId="164" fontId="2" fillId="0" borderId="2" xfId="2" applyNumberFormat="1" applyFont="1" applyFill="1" applyBorder="1" applyAlignment="1" applyProtection="1">
      <alignment horizontal="left" wrapText="1"/>
      <protection locked="0"/>
    </xf>
    <xf numFmtId="164" fontId="2" fillId="0" borderId="2" xfId="2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0" borderId="28" xfId="0" applyFont="1" applyFill="1" applyBorder="1" applyAlignment="1" applyProtection="1">
      <alignment horizontal="center"/>
    </xf>
    <xf numFmtId="14" fontId="6" fillId="0" borderId="17" xfId="0" applyNumberFormat="1" applyFont="1" applyFill="1" applyBorder="1" applyProtection="1">
      <protection locked="0"/>
    </xf>
    <xf numFmtId="4" fontId="6" fillId="0" borderId="2" xfId="0" applyNumberFormat="1" applyFont="1" applyFill="1" applyBorder="1" applyProtection="1">
      <protection locked="0"/>
    </xf>
    <xf numFmtId="0" fontId="0" fillId="0" borderId="0" xfId="0" applyAlignment="1">
      <alignment horizontal="left" vertical="top" wrapText="1"/>
    </xf>
    <xf numFmtId="164" fontId="2" fillId="0" borderId="2" xfId="1" applyNumberFormat="1" applyFont="1" applyFill="1" applyBorder="1" applyAlignment="1" applyProtection="1">
      <alignment horizontal="left" wrapText="1"/>
      <protection locked="0"/>
    </xf>
    <xf numFmtId="1" fontId="6" fillId="0" borderId="37" xfId="0" quotePrefix="1" applyNumberFormat="1" applyFont="1" applyFill="1" applyBorder="1" applyProtection="1"/>
    <xf numFmtId="0" fontId="6" fillId="0" borderId="2" xfId="0" applyFont="1" applyFill="1" applyBorder="1" applyProtection="1"/>
    <xf numFmtId="0" fontId="1" fillId="0" borderId="0" xfId="0" applyFont="1" applyFill="1" applyProtection="1"/>
    <xf numFmtId="4" fontId="6" fillId="0" borderId="2" xfId="0" applyNumberFormat="1" applyFont="1" applyFill="1" applyBorder="1" applyAlignment="1" applyProtection="1">
      <protection locked="0"/>
    </xf>
    <xf numFmtId="0" fontId="6" fillId="0" borderId="15" xfId="0" applyFont="1" applyFill="1" applyBorder="1" applyAlignment="1"/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1" fillId="0" borderId="30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left"/>
    </xf>
    <xf numFmtId="164" fontId="2" fillId="0" borderId="0" xfId="1" applyNumberFormat="1" applyFont="1" applyFill="1" applyBorder="1" applyAlignment="1" applyProtection="1">
      <alignment horizontal="center"/>
    </xf>
    <xf numFmtId="0" fontId="0" fillId="0" borderId="0" xfId="0" applyFill="1" applyProtection="1">
      <protection locked="0"/>
    </xf>
    <xf numFmtId="14" fontId="7" fillId="0" borderId="17" xfId="0" applyNumberFormat="1" applyFont="1" applyFill="1" applyBorder="1" applyProtection="1">
      <protection locked="0"/>
    </xf>
    <xf numFmtId="0" fontId="7" fillId="0" borderId="2" xfId="0" applyFont="1" applyFill="1" applyBorder="1" applyAlignment="1" applyProtection="1">
      <alignment horizontal="center"/>
      <protection locked="0"/>
    </xf>
    <xf numFmtId="4" fontId="7" fillId="0" borderId="2" xfId="0" applyNumberFormat="1" applyFont="1" applyFill="1" applyBorder="1" applyProtection="1">
      <protection locked="0"/>
    </xf>
    <xf numFmtId="4" fontId="7" fillId="0" borderId="2" xfId="0" applyNumberFormat="1" applyFont="1" applyFill="1" applyBorder="1" applyProtection="1"/>
    <xf numFmtId="1" fontId="7" fillId="0" borderId="2" xfId="0" applyNumberFormat="1" applyFont="1" applyFill="1" applyBorder="1" applyProtection="1"/>
    <xf numFmtId="164" fontId="7" fillId="0" borderId="2" xfId="1" applyNumberFormat="1" applyFont="1" applyFill="1" applyBorder="1" applyAlignment="1" applyProtection="1">
      <alignment horizontal="center"/>
    </xf>
    <xf numFmtId="164" fontId="7" fillId="0" borderId="2" xfId="1" applyNumberFormat="1" applyFont="1" applyFill="1" applyBorder="1" applyAlignment="1" applyProtection="1">
      <alignment horizontal="left"/>
      <protection locked="0"/>
    </xf>
    <xf numFmtId="0" fontId="7" fillId="0" borderId="17" xfId="0" applyFont="1" applyFill="1" applyBorder="1" applyProtection="1">
      <protection locked="0"/>
    </xf>
    <xf numFmtId="0" fontId="10" fillId="0" borderId="2" xfId="0" applyFont="1" applyFill="1" applyBorder="1" applyAlignment="1" applyProtection="1"/>
    <xf numFmtId="0" fontId="7" fillId="0" borderId="1" xfId="0" applyFont="1" applyFill="1" applyBorder="1" applyAlignment="1"/>
    <xf numFmtId="0" fontId="10" fillId="0" borderId="1" xfId="0" applyFont="1" applyFill="1" applyBorder="1" applyAlignment="1" applyProtection="1"/>
    <xf numFmtId="0" fontId="10" fillId="0" borderId="3" xfId="0" applyFont="1" applyFill="1" applyBorder="1" applyAlignment="1" applyProtection="1"/>
    <xf numFmtId="0" fontId="7" fillId="0" borderId="0" xfId="0" applyFont="1" applyFill="1" applyProtection="1"/>
    <xf numFmtId="0" fontId="7" fillId="0" borderId="4" xfId="0" applyFont="1" applyFill="1" applyBorder="1" applyProtection="1"/>
    <xf numFmtId="0" fontId="7" fillId="0" borderId="0" xfId="0" applyFont="1" applyFill="1" applyBorder="1" applyProtection="1"/>
    <xf numFmtId="0" fontId="7" fillId="0" borderId="5" xfId="0" applyFont="1" applyFill="1" applyBorder="1" applyProtection="1"/>
    <xf numFmtId="0" fontId="10" fillId="0" borderId="6" xfId="0" applyFont="1" applyFill="1" applyBorder="1" applyProtection="1"/>
    <xf numFmtId="0" fontId="10" fillId="0" borderId="0" xfId="0" applyFont="1" applyFill="1" applyBorder="1" applyAlignment="1" applyProtection="1"/>
    <xf numFmtId="0" fontId="10" fillId="0" borderId="2" xfId="0" applyFont="1" applyFill="1" applyBorder="1" applyAlignment="1" applyProtection="1">
      <alignment horizontal="center" wrapText="1"/>
    </xf>
    <xf numFmtId="0" fontId="10" fillId="0" borderId="7" xfId="0" applyFont="1" applyFill="1" applyBorder="1" applyAlignment="1" applyProtection="1">
      <alignment horizontal="right"/>
    </xf>
    <xf numFmtId="167" fontId="10" fillId="0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Protection="1"/>
    <xf numFmtId="15" fontId="7" fillId="0" borderId="0" xfId="0" applyNumberFormat="1" applyFont="1" applyFill="1" applyBorder="1" applyAlignment="1" applyProtection="1"/>
    <xf numFmtId="0" fontId="7" fillId="0" borderId="0" xfId="0" applyFont="1" applyFill="1" applyBorder="1" applyAlignment="1" applyProtection="1"/>
    <xf numFmtId="0" fontId="10" fillId="0" borderId="9" xfId="0" applyFont="1" applyFill="1" applyBorder="1" applyAlignment="1" applyProtection="1">
      <alignment horizontal="center"/>
    </xf>
    <xf numFmtId="0" fontId="10" fillId="0" borderId="28" xfId="0" applyFont="1" applyFill="1" applyBorder="1" applyAlignment="1" applyProtection="1">
      <alignment horizontal="center"/>
    </xf>
    <xf numFmtId="0" fontId="10" fillId="0" borderId="10" xfId="0" applyFont="1" applyFill="1" applyBorder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0" fontId="10" fillId="0" borderId="12" xfId="0" applyFont="1" applyFill="1" applyBorder="1" applyAlignment="1" applyProtection="1">
      <alignment horizontal="center"/>
    </xf>
    <xf numFmtId="0" fontId="10" fillId="0" borderId="21" xfId="0" applyFont="1" applyFill="1" applyBorder="1" applyAlignment="1" applyProtection="1">
      <alignment horizontal="center"/>
    </xf>
    <xf numFmtId="0" fontId="10" fillId="0" borderId="20" xfId="0" applyFont="1" applyFill="1" applyBorder="1" applyAlignment="1" applyProtection="1">
      <alignment horizontal="center"/>
    </xf>
    <xf numFmtId="0" fontId="7" fillId="0" borderId="13" xfId="0" applyFont="1" applyFill="1" applyBorder="1" applyAlignment="1" applyProtection="1">
      <alignment horizontal="center"/>
    </xf>
    <xf numFmtId="0" fontId="10" fillId="0" borderId="15" xfId="0" applyFont="1" applyFill="1" applyBorder="1" applyProtection="1"/>
    <xf numFmtId="0" fontId="7" fillId="0" borderId="15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0" fontId="7" fillId="0" borderId="15" xfId="0" applyFont="1" applyFill="1" applyBorder="1" applyProtection="1"/>
    <xf numFmtId="0" fontId="7" fillId="0" borderId="22" xfId="0" applyFont="1" applyFill="1" applyBorder="1" applyProtection="1"/>
    <xf numFmtId="0" fontId="7" fillId="0" borderId="16" xfId="0" applyFont="1" applyFill="1" applyBorder="1" applyProtection="1"/>
    <xf numFmtId="164" fontId="7" fillId="0" borderId="2" xfId="1" applyNumberFormat="1" applyFont="1" applyFill="1" applyBorder="1" applyAlignment="1" applyProtection="1">
      <alignment horizontal="left" wrapText="1"/>
    </xf>
    <xf numFmtId="14" fontId="7" fillId="0" borderId="2" xfId="0" applyNumberFormat="1" applyFont="1" applyFill="1" applyBorder="1" applyProtection="1">
      <protection locked="0"/>
    </xf>
    <xf numFmtId="164" fontId="7" fillId="0" borderId="2" xfId="1" applyNumberFormat="1" applyFont="1" applyFill="1" applyBorder="1" applyAlignment="1" applyProtection="1">
      <alignment horizontal="left" wrapText="1"/>
      <protection locked="0"/>
    </xf>
    <xf numFmtId="0" fontId="7" fillId="0" borderId="2" xfId="0" applyFont="1" applyBorder="1"/>
    <xf numFmtId="164" fontId="7" fillId="0" borderId="2" xfId="1" applyNumberFormat="1" applyFont="1" applyFill="1" applyBorder="1" applyAlignment="1" applyProtection="1">
      <alignment wrapText="1"/>
      <protection locked="0"/>
    </xf>
    <xf numFmtId="4" fontId="10" fillId="0" borderId="19" xfId="0" applyNumberFormat="1" applyFont="1" applyFill="1" applyBorder="1" applyProtection="1"/>
    <xf numFmtId="1" fontId="10" fillId="0" borderId="19" xfId="0" applyNumberFormat="1" applyFont="1" applyFill="1" applyBorder="1" applyProtection="1"/>
    <xf numFmtId="0" fontId="7" fillId="0" borderId="18" xfId="0" applyFont="1" applyFill="1" applyBorder="1" applyProtection="1"/>
    <xf numFmtId="0" fontId="7" fillId="0" borderId="18" xfId="0" applyFont="1" applyFill="1" applyBorder="1" applyAlignment="1" applyProtection="1">
      <alignment horizontal="left"/>
    </xf>
    <xf numFmtId="0" fontId="7" fillId="0" borderId="33" xfId="0" applyFont="1" applyFill="1" applyBorder="1" applyAlignment="1" applyProtection="1">
      <alignment horizontal="left"/>
    </xf>
    <xf numFmtId="0" fontId="7" fillId="0" borderId="24" xfId="0" applyFont="1" applyFill="1" applyBorder="1" applyAlignment="1" applyProtection="1">
      <alignment horizontal="left"/>
    </xf>
    <xf numFmtId="0" fontId="7" fillId="0" borderId="20" xfId="0" applyFont="1" applyFill="1" applyBorder="1" applyProtection="1"/>
    <xf numFmtId="0" fontId="7" fillId="0" borderId="21" xfId="0" applyFont="1" applyFill="1" applyBorder="1" applyProtection="1"/>
    <xf numFmtId="0" fontId="7" fillId="0" borderId="23" xfId="0" applyFont="1" applyFill="1" applyBorder="1" applyProtection="1"/>
    <xf numFmtId="4" fontId="7" fillId="0" borderId="0" xfId="0" applyNumberFormat="1" applyFont="1" applyFill="1" applyProtection="1"/>
    <xf numFmtId="0" fontId="11" fillId="0" borderId="0" xfId="0" applyFont="1" applyAlignment="1">
      <alignment vertical="center"/>
    </xf>
    <xf numFmtId="16" fontId="0" fillId="0" borderId="2" xfId="0" applyNumberFormat="1" applyFill="1" applyBorder="1" applyProtection="1">
      <protection locked="0"/>
    </xf>
    <xf numFmtId="164" fontId="2" fillId="0" borderId="25" xfId="1" applyNumberFormat="1" applyFont="1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center"/>
    </xf>
    <xf numFmtId="0" fontId="0" fillId="0" borderId="2" xfId="0" applyFill="1" applyBorder="1" applyProtection="1"/>
    <xf numFmtId="1" fontId="6" fillId="0" borderId="20" xfId="0" applyNumberFormat="1" applyFont="1" applyFill="1" applyBorder="1" applyProtection="1"/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7" fillId="0" borderId="25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26" xfId="0" applyFont="1" applyFill="1" applyBorder="1" applyAlignment="1" applyProtection="1">
      <alignment horizontal="center"/>
      <protection locked="0"/>
    </xf>
    <xf numFmtId="0" fontId="1" fillId="0" borderId="31" xfId="0" applyFont="1" applyFill="1" applyBorder="1" applyAlignment="1" applyProtection="1">
      <alignment horizontal="center"/>
    </xf>
    <xf numFmtId="0" fontId="1" fillId="0" borderId="22" xfId="0" applyFont="1" applyFill="1" applyBorder="1" applyAlignment="1" applyProtection="1">
      <alignment horizontal="center"/>
    </xf>
    <xf numFmtId="0" fontId="1" fillId="0" borderId="32" xfId="0" applyFont="1" applyFill="1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1" fillId="0" borderId="30" xfId="0" applyFont="1" applyFill="1" applyBorder="1" applyAlignment="1" applyProtection="1">
      <alignment horizontal="center"/>
    </xf>
    <xf numFmtId="0" fontId="10" fillId="0" borderId="27" xfId="0" applyFont="1" applyFill="1" applyBorder="1" applyAlignment="1" applyProtection="1">
      <alignment horizontal="center"/>
    </xf>
    <xf numFmtId="0" fontId="10" fillId="0" borderId="28" xfId="0" applyFont="1" applyFill="1" applyBorder="1" applyAlignment="1" applyProtection="1">
      <alignment horizontal="center"/>
    </xf>
    <xf numFmtId="0" fontId="10" fillId="0" borderId="31" xfId="0" applyFont="1" applyFill="1" applyBorder="1" applyAlignment="1" applyProtection="1">
      <alignment horizontal="center"/>
    </xf>
    <xf numFmtId="0" fontId="10" fillId="0" borderId="22" xfId="0" applyFont="1" applyFill="1" applyBorder="1" applyAlignment="1" applyProtection="1">
      <alignment horizontal="center"/>
    </xf>
    <xf numFmtId="0" fontId="10" fillId="0" borderId="32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10" fillId="0" borderId="29" xfId="0" applyFont="1" applyFill="1" applyBorder="1" applyAlignment="1" applyProtection="1">
      <alignment horizontal="center"/>
    </xf>
    <xf numFmtId="0" fontId="10" fillId="0" borderId="30" xfId="0" applyFont="1" applyFill="1" applyBorder="1" applyAlignment="1" applyProtection="1">
      <alignment horizontal="center"/>
    </xf>
  </cellXfs>
  <cellStyles count="3">
    <cellStyle name="Normal" xfId="0" builtinId="0"/>
    <cellStyle name="Normal_Redistribution and journal forms.xls" xfId="1"/>
    <cellStyle name="Normal_Redistribution and journal forms.xls 2" xfId="2"/>
  </cellStyles>
  <dxfs count="725"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"/>
  <sheetViews>
    <sheetView zoomScale="80" zoomScaleNormal="80" workbookViewId="0">
      <selection activeCell="N34" sqref="N34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36.75" customHeight="1" x14ac:dyDescent="0.2">
      <c r="A1" s="2" t="s">
        <v>1</v>
      </c>
      <c r="B1" s="187" t="s">
        <v>2</v>
      </c>
      <c r="C1" s="188"/>
      <c r="D1" s="188"/>
      <c r="E1" s="189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36.75" customHeight="1" x14ac:dyDescent="0.2">
      <c r="A3" s="9" t="s">
        <v>3</v>
      </c>
      <c r="B3" s="187" t="s">
        <v>170</v>
      </c>
      <c r="C3" s="188"/>
      <c r="D3" s="188"/>
      <c r="E3" s="189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36" customHeight="1" x14ac:dyDescent="0.2">
      <c r="A5" s="11" t="s">
        <v>4</v>
      </c>
      <c r="B5" s="12" t="s">
        <v>5</v>
      </c>
      <c r="C5" s="48">
        <v>43719</v>
      </c>
      <c r="D5" s="12" t="s">
        <v>6</v>
      </c>
      <c r="E5" s="61">
        <v>43748</v>
      </c>
      <c r="F5" s="60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65" t="s">
        <v>7</v>
      </c>
      <c r="B8" s="17" t="s">
        <v>8</v>
      </c>
      <c r="C8" s="17" t="s">
        <v>9</v>
      </c>
      <c r="D8" s="17" t="s">
        <v>8</v>
      </c>
      <c r="E8" s="17" t="s">
        <v>10</v>
      </c>
      <c r="F8" s="17" t="s">
        <v>11</v>
      </c>
      <c r="G8" s="185" t="s">
        <v>12</v>
      </c>
      <c r="H8" s="190"/>
      <c r="I8" s="190"/>
      <c r="J8" s="186"/>
      <c r="K8" s="65" t="s">
        <v>13</v>
      </c>
      <c r="L8" s="17" t="s">
        <v>14</v>
      </c>
      <c r="M8" s="18" t="s">
        <v>0</v>
      </c>
      <c r="N8" s="18" t="s">
        <v>15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49" t="s">
        <v>16</v>
      </c>
      <c r="B9" s="21" t="s">
        <v>17</v>
      </c>
      <c r="C9" s="21" t="s">
        <v>18</v>
      </c>
      <c r="D9" s="21" t="s">
        <v>18</v>
      </c>
      <c r="E9" s="21" t="s">
        <v>19</v>
      </c>
      <c r="F9" s="21" t="s">
        <v>18</v>
      </c>
      <c r="G9" s="191"/>
      <c r="H9" s="192"/>
      <c r="I9" s="192"/>
      <c r="J9" s="193"/>
      <c r="K9" s="49" t="s">
        <v>20</v>
      </c>
      <c r="L9" s="21" t="s">
        <v>21</v>
      </c>
      <c r="M9" s="52"/>
      <c r="N9" s="54" t="s">
        <v>22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0" t="s">
        <v>23</v>
      </c>
      <c r="B10" s="25" t="s">
        <v>24</v>
      </c>
      <c r="C10" s="25" t="s">
        <v>25</v>
      </c>
      <c r="D10" s="25" t="s">
        <v>25</v>
      </c>
      <c r="E10" s="25" t="s">
        <v>25</v>
      </c>
      <c r="F10" s="25" t="s">
        <v>25</v>
      </c>
      <c r="G10" s="26" t="s">
        <v>26</v>
      </c>
      <c r="H10" s="26" t="s">
        <v>27</v>
      </c>
      <c r="I10" s="26" t="s">
        <v>28</v>
      </c>
      <c r="J10" s="26"/>
      <c r="K10" s="51" t="s">
        <v>29</v>
      </c>
      <c r="L10" s="27"/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20.100000000000001" customHeight="1" x14ac:dyDescent="0.25">
      <c r="A12" s="58">
        <v>43721</v>
      </c>
      <c r="B12" s="30" t="s">
        <v>31</v>
      </c>
      <c r="C12" s="31">
        <v>473.99</v>
      </c>
      <c r="D12" s="32">
        <f t="shared" ref="D12:D28" si="0">IF(B12="S",IF(ISBLANK(E12),ROUND(C12*0.2/1.2,2),E12),"")</f>
        <v>79</v>
      </c>
      <c r="E12" s="31"/>
      <c r="F12" s="55">
        <f t="shared" ref="F12:F29" si="1">C12-D12</f>
        <v>394.99</v>
      </c>
      <c r="G12" s="56">
        <v>510</v>
      </c>
      <c r="H12" s="56">
        <v>2208</v>
      </c>
      <c r="I12" s="59" t="s">
        <v>81</v>
      </c>
      <c r="J12" s="37" t="s">
        <v>30</v>
      </c>
      <c r="K12" s="37" t="s">
        <v>79</v>
      </c>
      <c r="L12" s="45" t="s">
        <v>82</v>
      </c>
      <c r="M12" s="45" t="s">
        <v>83</v>
      </c>
      <c r="N12" s="45" t="s">
        <v>84</v>
      </c>
      <c r="P12" s="5" t="b">
        <f t="shared" ref="P12:P28" si="2">OR(G12&lt;100,LEN(G12)=2)</f>
        <v>0</v>
      </c>
      <c r="Q12" s="5" t="b">
        <f t="shared" ref="Q12:Q28" si="3">OR(H12&lt;1000,LEN(H12)=3)</f>
        <v>0</v>
      </c>
      <c r="R12" s="5" t="b">
        <f t="shared" ref="R12:R28" si="4">IF(I12&lt;1000,TRUE)</f>
        <v>0</v>
      </c>
      <c r="S12" s="5" t="e">
        <f>OR(#REF!&lt;100000,LEN(#REF!)=5)</f>
        <v>#REF!</v>
      </c>
    </row>
    <row r="13" spans="1:26" ht="20.100000000000001" customHeight="1" x14ac:dyDescent="0.25">
      <c r="A13" s="58">
        <v>43735</v>
      </c>
      <c r="B13" s="30" t="s">
        <v>31</v>
      </c>
      <c r="C13" s="31">
        <v>39.979999999999997</v>
      </c>
      <c r="D13" s="32">
        <f t="shared" si="0"/>
        <v>6.66</v>
      </c>
      <c r="E13" s="31"/>
      <c r="F13" s="55">
        <f t="shared" si="1"/>
        <v>33.319999999999993</v>
      </c>
      <c r="G13" s="56">
        <v>528</v>
      </c>
      <c r="H13" s="56">
        <v>4102</v>
      </c>
      <c r="I13" s="59"/>
      <c r="J13" s="37" t="s">
        <v>31</v>
      </c>
      <c r="K13" s="37" t="s">
        <v>85</v>
      </c>
      <c r="L13" s="45" t="s">
        <v>86</v>
      </c>
      <c r="M13" s="45" t="s">
        <v>87</v>
      </c>
      <c r="N13" s="45" t="s">
        <v>88</v>
      </c>
      <c r="P13" s="5" t="b">
        <f t="shared" si="2"/>
        <v>0</v>
      </c>
      <c r="Q13" s="5" t="b">
        <f t="shared" si="3"/>
        <v>0</v>
      </c>
      <c r="R13" s="5" t="b">
        <f t="shared" si="4"/>
        <v>1</v>
      </c>
      <c r="S13" s="5" t="e">
        <f>OR(#REF!&lt;100000,LEN(#REF!)=5)</f>
        <v>#REF!</v>
      </c>
    </row>
    <row r="14" spans="1:26" ht="20.100000000000001" customHeight="1" x14ac:dyDescent="0.25">
      <c r="A14" s="58">
        <v>43735</v>
      </c>
      <c r="B14" s="30" t="s">
        <v>31</v>
      </c>
      <c r="C14" s="31">
        <v>62.97</v>
      </c>
      <c r="D14" s="32">
        <v>10.48</v>
      </c>
      <c r="E14" s="31"/>
      <c r="F14" s="55">
        <v>52.49</v>
      </c>
      <c r="G14" s="56">
        <v>512</v>
      </c>
      <c r="H14" s="56">
        <v>4001</v>
      </c>
      <c r="I14" s="59">
        <v>51204</v>
      </c>
      <c r="J14" s="37" t="s">
        <v>31</v>
      </c>
      <c r="K14" s="37" t="s">
        <v>79</v>
      </c>
      <c r="L14" s="45" t="s">
        <v>89</v>
      </c>
      <c r="M14" s="45" t="s">
        <v>78</v>
      </c>
      <c r="N14" s="45" t="s">
        <v>80</v>
      </c>
    </row>
    <row r="15" spans="1:26" ht="20.100000000000001" customHeight="1" x14ac:dyDescent="0.25">
      <c r="A15" s="58">
        <v>43741</v>
      </c>
      <c r="B15" s="30" t="s">
        <v>31</v>
      </c>
      <c r="C15" s="31">
        <v>50</v>
      </c>
      <c r="D15" s="32">
        <f t="shared" si="0"/>
        <v>8.33</v>
      </c>
      <c r="E15" s="31"/>
      <c r="F15" s="55">
        <f t="shared" si="1"/>
        <v>41.67</v>
      </c>
      <c r="G15" s="56">
        <v>512</v>
      </c>
      <c r="H15" s="56">
        <v>1004</v>
      </c>
      <c r="I15" s="59">
        <v>51204</v>
      </c>
      <c r="J15" s="37" t="s">
        <v>30</v>
      </c>
      <c r="K15" s="37" t="s">
        <v>79</v>
      </c>
      <c r="L15" s="45" t="s">
        <v>90</v>
      </c>
      <c r="M15" s="45" t="s">
        <v>91</v>
      </c>
      <c r="N15" s="45" t="s">
        <v>92</v>
      </c>
    </row>
    <row r="16" spans="1:26" ht="20.100000000000001" customHeight="1" x14ac:dyDescent="0.25">
      <c r="A16" s="58"/>
      <c r="B16" s="30"/>
      <c r="C16" s="31"/>
      <c r="D16" s="32"/>
      <c r="E16" s="31"/>
      <c r="F16" s="55"/>
      <c r="G16" s="56"/>
      <c r="H16" s="56"/>
      <c r="I16" s="59"/>
      <c r="J16" s="37" t="s">
        <v>30</v>
      </c>
      <c r="K16" s="37"/>
      <c r="L16" s="45"/>
      <c r="M16" s="45"/>
      <c r="N16" s="45"/>
    </row>
    <row r="17" spans="1:19" ht="20.100000000000001" customHeight="1" x14ac:dyDescent="0.25">
      <c r="A17" s="58"/>
      <c r="B17" s="30"/>
      <c r="C17" s="31"/>
      <c r="D17" s="32"/>
      <c r="E17" s="31"/>
      <c r="F17" s="55"/>
      <c r="G17" s="56"/>
      <c r="H17" s="56"/>
      <c r="I17" s="59"/>
      <c r="J17" s="37" t="s">
        <v>30</v>
      </c>
      <c r="K17" s="37"/>
      <c r="L17" s="45"/>
      <c r="M17" s="45"/>
      <c r="N17" s="45"/>
    </row>
    <row r="18" spans="1:19" ht="20.100000000000001" customHeight="1" x14ac:dyDescent="0.25">
      <c r="A18" s="58"/>
      <c r="B18" s="30"/>
      <c r="C18" s="31"/>
      <c r="D18" s="32"/>
      <c r="E18" s="31"/>
      <c r="F18" s="55"/>
      <c r="G18" s="56"/>
      <c r="H18" s="56"/>
      <c r="I18" s="59"/>
      <c r="J18" s="37" t="s">
        <v>31</v>
      </c>
      <c r="K18" s="37"/>
      <c r="L18" s="45"/>
      <c r="M18" s="45"/>
      <c r="N18" s="45"/>
    </row>
    <row r="19" spans="1:19" ht="20.100000000000001" customHeight="1" x14ac:dyDescent="0.25">
      <c r="A19" s="58"/>
      <c r="B19" s="30"/>
      <c r="C19" s="31"/>
      <c r="D19" s="32"/>
      <c r="E19" s="31"/>
      <c r="F19" s="55"/>
      <c r="G19" s="56"/>
      <c r="H19" s="56"/>
      <c r="I19" s="59"/>
      <c r="J19" s="37" t="s">
        <v>31</v>
      </c>
      <c r="K19" s="37"/>
      <c r="L19" s="45"/>
      <c r="M19" s="45"/>
      <c r="N19" s="45"/>
    </row>
    <row r="20" spans="1:19" ht="20.100000000000001" customHeight="1" x14ac:dyDescent="0.25">
      <c r="A20" s="58"/>
      <c r="B20" s="30"/>
      <c r="C20" s="31"/>
      <c r="D20" s="32"/>
      <c r="E20" s="31"/>
      <c r="F20" s="55"/>
      <c r="G20" s="56"/>
      <c r="H20" s="56"/>
      <c r="I20" s="59"/>
      <c r="J20" s="37" t="s">
        <v>31</v>
      </c>
      <c r="K20" s="37"/>
      <c r="L20" s="45"/>
      <c r="M20" s="45"/>
      <c r="N20" s="45"/>
    </row>
    <row r="21" spans="1:19" ht="20.100000000000001" customHeight="1" x14ac:dyDescent="0.25">
      <c r="A21" s="58"/>
      <c r="B21" s="30"/>
      <c r="C21" s="31"/>
      <c r="D21" s="32"/>
      <c r="E21" s="31"/>
      <c r="F21" s="55"/>
      <c r="G21" s="56"/>
      <c r="H21" s="56"/>
      <c r="I21" s="59"/>
      <c r="J21" s="37" t="s">
        <v>31</v>
      </c>
      <c r="K21" s="37"/>
      <c r="L21" s="45"/>
      <c r="M21" s="45"/>
      <c r="N21" s="45"/>
    </row>
    <row r="22" spans="1:19" ht="20.100000000000001" customHeight="1" x14ac:dyDescent="0.25">
      <c r="A22" s="58"/>
      <c r="B22" s="30"/>
      <c r="C22" s="31"/>
      <c r="D22" s="32"/>
      <c r="E22" s="31"/>
      <c r="F22" s="55"/>
      <c r="G22" s="56"/>
      <c r="H22" s="56"/>
      <c r="I22" s="59"/>
      <c r="J22" s="37" t="s">
        <v>31</v>
      </c>
      <c r="K22" s="37"/>
      <c r="L22" s="45"/>
      <c r="M22" s="45"/>
      <c r="N22" s="45"/>
    </row>
    <row r="23" spans="1:19" ht="20.100000000000001" customHeight="1" x14ac:dyDescent="0.25">
      <c r="A23" s="58"/>
      <c r="B23" s="30"/>
      <c r="C23" s="31"/>
      <c r="D23" s="32"/>
      <c r="E23" s="31"/>
      <c r="F23" s="55"/>
      <c r="G23" s="56"/>
      <c r="H23" s="56"/>
      <c r="I23" s="59"/>
      <c r="J23" s="37" t="s">
        <v>31</v>
      </c>
      <c r="K23" s="37"/>
      <c r="L23" s="45"/>
      <c r="M23" s="45"/>
      <c r="N23" s="45"/>
      <c r="P23" s="5" t="b">
        <f t="shared" si="2"/>
        <v>1</v>
      </c>
      <c r="Q23" s="5" t="b">
        <f t="shared" si="3"/>
        <v>1</v>
      </c>
      <c r="R23" s="5" t="b">
        <f t="shared" si="4"/>
        <v>1</v>
      </c>
      <c r="S23" s="5" t="e">
        <f>OR(#REF!&lt;100000,LEN(#REF!)=5)</f>
        <v>#REF!</v>
      </c>
    </row>
    <row r="24" spans="1:19" ht="20.100000000000001" customHeight="1" x14ac:dyDescent="0.25">
      <c r="A24" s="58"/>
      <c r="B24" s="30"/>
      <c r="C24" s="31"/>
      <c r="D24" s="32"/>
      <c r="E24" s="31"/>
      <c r="F24" s="55"/>
      <c r="G24" s="56"/>
      <c r="H24" s="56"/>
      <c r="I24" s="59"/>
      <c r="J24" s="37" t="s">
        <v>30</v>
      </c>
      <c r="K24" s="37"/>
      <c r="L24" s="45"/>
      <c r="M24" s="45"/>
      <c r="N24" s="45"/>
    </row>
    <row r="25" spans="1:19" ht="20.100000000000001" customHeight="1" x14ac:dyDescent="0.25">
      <c r="A25" s="58"/>
      <c r="B25" s="30"/>
      <c r="C25" s="31"/>
      <c r="D25" s="32"/>
      <c r="E25" s="31"/>
      <c r="F25" s="55"/>
      <c r="G25" s="56"/>
      <c r="H25" s="56"/>
      <c r="I25" s="59"/>
      <c r="J25" s="37" t="s">
        <v>30</v>
      </c>
      <c r="K25" s="37"/>
      <c r="L25" s="45"/>
      <c r="M25" s="45"/>
      <c r="N25" s="45"/>
    </row>
    <row r="26" spans="1:19" ht="20.100000000000001" customHeight="1" x14ac:dyDescent="0.25">
      <c r="A26" s="58"/>
      <c r="B26" s="30"/>
      <c r="C26" s="31"/>
      <c r="D26" s="32"/>
      <c r="E26" s="31"/>
      <c r="F26" s="55"/>
      <c r="G26" s="56"/>
      <c r="H26" s="56"/>
      <c r="I26" s="59"/>
      <c r="J26" s="37" t="s">
        <v>30</v>
      </c>
      <c r="K26" s="37"/>
      <c r="L26" s="45"/>
      <c r="M26" s="45"/>
      <c r="N26" s="45"/>
    </row>
    <row r="27" spans="1:19" ht="20.100000000000001" customHeight="1" x14ac:dyDescent="0.25">
      <c r="A27" s="58"/>
      <c r="B27" s="30"/>
      <c r="C27" s="31"/>
      <c r="D27" s="32" t="str">
        <f t="shared" si="0"/>
        <v/>
      </c>
      <c r="E27" s="31"/>
      <c r="F27" s="55"/>
      <c r="G27" s="56"/>
      <c r="H27" s="56"/>
      <c r="I27" s="59"/>
      <c r="J27" s="37" t="s">
        <v>30</v>
      </c>
      <c r="K27" s="37"/>
      <c r="L27" s="45"/>
      <c r="M27" s="45"/>
      <c r="N27" s="45"/>
    </row>
    <row r="28" spans="1:19" ht="20.100000000000001" customHeight="1" x14ac:dyDescent="0.25">
      <c r="A28" s="29"/>
      <c r="B28" s="30"/>
      <c r="C28" s="31"/>
      <c r="D28" s="32" t="str">
        <f t="shared" si="0"/>
        <v/>
      </c>
      <c r="E28" s="31"/>
      <c r="F28" s="55"/>
      <c r="G28" s="56" t="s">
        <v>32</v>
      </c>
      <c r="H28" s="56" t="s">
        <v>32</v>
      </c>
      <c r="I28" s="56" t="s">
        <v>32</v>
      </c>
      <c r="J28" s="37"/>
      <c r="K28" s="37"/>
      <c r="L28" s="45"/>
      <c r="M28" s="45"/>
      <c r="N28" s="45"/>
      <c r="P28" s="5" t="b">
        <f t="shared" si="2"/>
        <v>0</v>
      </c>
      <c r="Q28" s="5" t="b">
        <f t="shared" si="3"/>
        <v>0</v>
      </c>
      <c r="R28" s="5" t="b">
        <f t="shared" si="4"/>
        <v>0</v>
      </c>
      <c r="S28" s="5" t="e">
        <f>OR(#REF!&lt;100000,LEN(#REF!)=5)</f>
        <v>#REF!</v>
      </c>
    </row>
    <row r="29" spans="1:19" ht="20.100000000000001" customHeight="1" thickBot="1" x14ac:dyDescent="0.25">
      <c r="A29" s="194" t="s">
        <v>33</v>
      </c>
      <c r="B29" s="195"/>
      <c r="C29" s="39">
        <f>SUM(C12:C28)</f>
        <v>626.94000000000005</v>
      </c>
      <c r="D29" s="39">
        <f>SUM(D12:D28)</f>
        <v>104.47</v>
      </c>
      <c r="E29" s="39"/>
      <c r="F29" s="64">
        <f t="shared" si="1"/>
        <v>522.47</v>
      </c>
      <c r="G29" s="57"/>
      <c r="H29" s="57"/>
      <c r="I29" s="57"/>
      <c r="J29" s="40"/>
      <c r="K29" s="40"/>
      <c r="L29" s="46"/>
      <c r="M29" s="53"/>
      <c r="N29" s="47"/>
    </row>
    <row r="31" spans="1:19" x14ac:dyDescent="0.2">
      <c r="B31" s="185" t="s">
        <v>34</v>
      </c>
      <c r="C31" s="186"/>
    </row>
    <row r="32" spans="1:19" x14ac:dyDescent="0.2">
      <c r="B32" s="41" t="s">
        <v>35</v>
      </c>
      <c r="C32" s="42" t="s">
        <v>36</v>
      </c>
    </row>
    <row r="33" spans="2:11" x14ac:dyDescent="0.2">
      <c r="B33" s="41" t="s">
        <v>37</v>
      </c>
      <c r="C33" s="42" t="s">
        <v>38</v>
      </c>
      <c r="I33" s="62"/>
      <c r="K33" s="63"/>
    </row>
    <row r="34" spans="2:11" x14ac:dyDescent="0.2">
      <c r="B34" s="41" t="s">
        <v>31</v>
      </c>
      <c r="C34" s="42" t="s">
        <v>39</v>
      </c>
      <c r="I34" s="62"/>
      <c r="K34" s="63"/>
    </row>
    <row r="35" spans="2:11" x14ac:dyDescent="0.2">
      <c r="B35" s="43" t="s">
        <v>40</v>
      </c>
      <c r="C35" s="44" t="s">
        <v>41</v>
      </c>
      <c r="I35" s="62"/>
      <c r="K35" s="63"/>
    </row>
    <row r="36" spans="2:11" x14ac:dyDescent="0.2">
      <c r="I36" s="62"/>
      <c r="K36" s="63"/>
    </row>
  </sheetData>
  <mergeCells count="6">
    <mergeCell ref="B31:C31"/>
    <mergeCell ref="B1:E1"/>
    <mergeCell ref="B3:E3"/>
    <mergeCell ref="G8:J8"/>
    <mergeCell ref="G9:J9"/>
    <mergeCell ref="A29:B29"/>
  </mergeCells>
  <conditionalFormatting sqref="J12 J28:K28 K27">
    <cfRule type="expression" priority="128" stopIfTrue="1">
      <formula>AND(SUM($P12:$T12)&gt;0,NOT(ISBLANK(J12)))</formula>
    </cfRule>
    <cfRule type="expression" dxfId="724" priority="129" stopIfTrue="1">
      <formula>SUM($P12:$T12)&gt;0</formula>
    </cfRule>
  </conditionalFormatting>
  <conditionalFormatting sqref="C5 B1:E1 B3:E3 C12 C14 C28 C17 C20 C22:C25">
    <cfRule type="expression" dxfId="723" priority="130" stopIfTrue="1">
      <formula>ISBLANK(B1)</formula>
    </cfRule>
  </conditionalFormatting>
  <conditionalFormatting sqref="L28:N28 N27">
    <cfRule type="expression" dxfId="722" priority="131" stopIfTrue="1">
      <formula>AND(NOT(ISBLANK($C27)),ISBLANK(L27))</formula>
    </cfRule>
  </conditionalFormatting>
  <conditionalFormatting sqref="B12 B28 B17">
    <cfRule type="expression" dxfId="721" priority="132" stopIfTrue="1">
      <formula>AND(NOT(ISBLANK(C12)),ISBLANK(B12))</formula>
    </cfRule>
  </conditionalFormatting>
  <conditionalFormatting sqref="A12 A14 A28 A17 A23">
    <cfRule type="expression" dxfId="720" priority="133" stopIfTrue="1">
      <formula>AND(NOT(ISBLANK(C12)),ISBLANK(A12))</formula>
    </cfRule>
  </conditionalFormatting>
  <conditionalFormatting sqref="E28 E14:E26">
    <cfRule type="expression" dxfId="719" priority="134" stopIfTrue="1">
      <formula>AND(NOT(ISBLANK(C14)),ISBLANK(E14),B14="S")</formula>
    </cfRule>
  </conditionalFormatting>
  <conditionalFormatting sqref="C13">
    <cfRule type="expression" dxfId="718" priority="120" stopIfTrue="1">
      <formula>ISBLANK(C13)</formula>
    </cfRule>
  </conditionalFormatting>
  <conditionalFormatting sqref="M20">
    <cfRule type="expression" dxfId="717" priority="43" stopIfTrue="1">
      <formula>AND(NOT(ISBLANK($C20)),ISBLANK(M20))</formula>
    </cfRule>
  </conditionalFormatting>
  <conditionalFormatting sqref="B13">
    <cfRule type="expression" dxfId="716" priority="122" stopIfTrue="1">
      <formula>AND(NOT(ISBLANK(C13)),ISBLANK(B13))</formula>
    </cfRule>
  </conditionalFormatting>
  <conditionalFormatting sqref="A13">
    <cfRule type="expression" dxfId="715" priority="123" stopIfTrue="1">
      <formula>AND(NOT(ISBLANK(C13)),ISBLANK(A13))</formula>
    </cfRule>
  </conditionalFormatting>
  <conditionalFormatting sqref="E12:E13">
    <cfRule type="expression" dxfId="714" priority="124" stopIfTrue="1">
      <formula>AND(NOT(ISBLANK(C12)),ISBLANK(E12),B12="S")</formula>
    </cfRule>
  </conditionalFormatting>
  <conditionalFormatting sqref="J13:J27">
    <cfRule type="expression" priority="117" stopIfTrue="1">
      <formula>AND(SUM($P13:$T13)&gt;0,NOT(ISBLANK(J13)))</formula>
    </cfRule>
    <cfRule type="expression" dxfId="713" priority="118" stopIfTrue="1">
      <formula>SUM($P13:$T13)&gt;0</formula>
    </cfRule>
  </conditionalFormatting>
  <conditionalFormatting sqref="C26">
    <cfRule type="expression" dxfId="712" priority="111" stopIfTrue="1">
      <formula>ISBLANK(C26)</formula>
    </cfRule>
  </conditionalFormatting>
  <conditionalFormatting sqref="B26">
    <cfRule type="expression" dxfId="711" priority="113" stopIfTrue="1">
      <formula>AND(NOT(ISBLANK(C26)),ISBLANK(B26))</formula>
    </cfRule>
  </conditionalFormatting>
  <conditionalFormatting sqref="A27">
    <cfRule type="expression" dxfId="710" priority="114" stopIfTrue="1">
      <formula>AND(NOT(ISBLANK(C27)),ISBLANK(A27))</formula>
    </cfRule>
  </conditionalFormatting>
  <conditionalFormatting sqref="C27">
    <cfRule type="expression" dxfId="709" priority="106" stopIfTrue="1">
      <formula>ISBLANK(C27)</formula>
    </cfRule>
  </conditionalFormatting>
  <conditionalFormatting sqref="B27">
    <cfRule type="expression" dxfId="708" priority="107" stopIfTrue="1">
      <formula>AND(NOT(ISBLANK(C27)),ISBLANK(B27))</formula>
    </cfRule>
  </conditionalFormatting>
  <conditionalFormatting sqref="E27">
    <cfRule type="expression" dxfId="707" priority="108" stopIfTrue="1">
      <formula>AND(NOT(ISBLANK(C27)),ISBLANK(E27),B27="S")</formula>
    </cfRule>
  </conditionalFormatting>
  <conditionalFormatting sqref="M27">
    <cfRule type="expression" dxfId="706" priority="103" stopIfTrue="1">
      <formula>AND(NOT(ISBLANK($C27)),ISBLANK(M27))</formula>
    </cfRule>
  </conditionalFormatting>
  <conditionalFormatting sqref="L27">
    <cfRule type="expression" dxfId="705" priority="102" stopIfTrue="1">
      <formula>AND(NOT(ISBLANK($C27)),ISBLANK(L27))</formula>
    </cfRule>
  </conditionalFormatting>
  <conditionalFormatting sqref="N24">
    <cfRule type="expression" dxfId="704" priority="16" stopIfTrue="1">
      <formula>AND(NOT(ISBLANK($C24)),ISBLANK(N24))</formula>
    </cfRule>
  </conditionalFormatting>
  <conditionalFormatting sqref="N18">
    <cfRule type="expression" dxfId="703" priority="56" stopIfTrue="1">
      <formula>AND(NOT(ISBLANK($C18)),ISBLANK(N18))</formula>
    </cfRule>
  </conditionalFormatting>
  <conditionalFormatting sqref="M17">
    <cfRule type="expression" dxfId="702" priority="62" stopIfTrue="1">
      <formula>AND(NOT(ISBLANK($C17)),ISBLANK(M17))</formula>
    </cfRule>
  </conditionalFormatting>
  <conditionalFormatting sqref="K12">
    <cfRule type="expression" priority="86" stopIfTrue="1">
      <formula>AND(SUM($P12:$T12)&gt;0,NOT(ISBLANK(K12)))</formula>
    </cfRule>
    <cfRule type="expression" dxfId="701" priority="87" stopIfTrue="1">
      <formula>SUM($P12:$T12)&gt;0</formula>
    </cfRule>
  </conditionalFormatting>
  <conditionalFormatting sqref="N12">
    <cfRule type="expression" dxfId="700" priority="88" stopIfTrue="1">
      <formula>AND(NOT(ISBLANK($C12)),ISBLANK(N12))</formula>
    </cfRule>
  </conditionalFormatting>
  <conditionalFormatting sqref="M12">
    <cfRule type="expression" dxfId="699" priority="85" stopIfTrue="1">
      <formula>AND(NOT(ISBLANK($C12)),ISBLANK(M12))</formula>
    </cfRule>
  </conditionalFormatting>
  <conditionalFormatting sqref="L12">
    <cfRule type="expression" dxfId="698" priority="84" stopIfTrue="1">
      <formula>AND(NOT(ISBLANK($C12)),ISBLANK(L12))</formula>
    </cfRule>
  </conditionalFormatting>
  <conditionalFormatting sqref="K13">
    <cfRule type="expression" priority="81" stopIfTrue="1">
      <formula>AND(SUM($P13:$T13)&gt;0,NOT(ISBLANK(K13)))</formula>
    </cfRule>
    <cfRule type="expression" dxfId="697" priority="82" stopIfTrue="1">
      <formula>SUM($P13:$T13)&gt;0</formula>
    </cfRule>
  </conditionalFormatting>
  <conditionalFormatting sqref="N13">
    <cfRule type="expression" dxfId="696" priority="83" stopIfTrue="1">
      <formula>AND(NOT(ISBLANK($C13)),ISBLANK(N13))</formula>
    </cfRule>
  </conditionalFormatting>
  <conditionalFormatting sqref="M13">
    <cfRule type="expression" dxfId="695" priority="80" stopIfTrue="1">
      <formula>AND(NOT(ISBLANK($C13)),ISBLANK(M13))</formula>
    </cfRule>
  </conditionalFormatting>
  <conditionalFormatting sqref="L13">
    <cfRule type="expression" dxfId="694" priority="79" stopIfTrue="1">
      <formula>AND(NOT(ISBLANK($C13)),ISBLANK(L13))</formula>
    </cfRule>
  </conditionalFormatting>
  <conditionalFormatting sqref="K14">
    <cfRule type="expression" priority="76" stopIfTrue="1">
      <formula>AND(SUM($P14:$T14)&gt;0,NOT(ISBLANK(K14)))</formula>
    </cfRule>
    <cfRule type="expression" dxfId="693" priority="77" stopIfTrue="1">
      <formula>SUM($P14:$T14)&gt;0</formula>
    </cfRule>
  </conditionalFormatting>
  <conditionalFormatting sqref="N14">
    <cfRule type="expression" dxfId="692" priority="78" stopIfTrue="1">
      <formula>AND(NOT(ISBLANK($C14)),ISBLANK(N14))</formula>
    </cfRule>
  </conditionalFormatting>
  <conditionalFormatting sqref="M14">
    <cfRule type="expression" dxfId="691" priority="75" stopIfTrue="1">
      <formula>AND(NOT(ISBLANK($C14)),ISBLANK(M14))</formula>
    </cfRule>
  </conditionalFormatting>
  <conditionalFormatting sqref="L14">
    <cfRule type="expression" dxfId="690" priority="74" stopIfTrue="1">
      <formula>AND(NOT(ISBLANK($C14)),ISBLANK(L14))</formula>
    </cfRule>
  </conditionalFormatting>
  <conditionalFormatting sqref="A15:A16">
    <cfRule type="expression" dxfId="689" priority="73" stopIfTrue="1">
      <formula>AND(NOT(ISBLANK(C15)),ISBLANK(A15))</formula>
    </cfRule>
  </conditionalFormatting>
  <conditionalFormatting sqref="C15:C16">
    <cfRule type="expression" dxfId="688" priority="71" stopIfTrue="1">
      <formula>ISBLANK(C15)</formula>
    </cfRule>
  </conditionalFormatting>
  <conditionalFormatting sqref="K15:K16">
    <cfRule type="expression" priority="69" stopIfTrue="1">
      <formula>AND(SUM($P15:$T15)&gt;0,NOT(ISBLANK(K15)))</formula>
    </cfRule>
    <cfRule type="expression" dxfId="687" priority="70" stopIfTrue="1">
      <formula>SUM($P15:$T15)&gt;0</formula>
    </cfRule>
  </conditionalFormatting>
  <conditionalFormatting sqref="M15:M16">
    <cfRule type="expression" dxfId="686" priority="68" stopIfTrue="1">
      <formula>AND(NOT(ISBLANK($C15)),ISBLANK(M15))</formula>
    </cfRule>
  </conditionalFormatting>
  <conditionalFormatting sqref="L15:L16">
    <cfRule type="expression" dxfId="685" priority="67" stopIfTrue="1">
      <formula>AND(NOT(ISBLANK($C15)),ISBLANK(L15))</formula>
    </cfRule>
  </conditionalFormatting>
  <conditionalFormatting sqref="N15">
    <cfRule type="expression" dxfId="684" priority="66" stopIfTrue="1">
      <formula>AND(NOT(ISBLANK($C15)),ISBLANK(N15))</formula>
    </cfRule>
  </conditionalFormatting>
  <conditionalFormatting sqref="N16">
    <cfRule type="expression" dxfId="683" priority="65" stopIfTrue="1">
      <formula>AND(NOT(ISBLANK($C16)),ISBLANK(N16))</formula>
    </cfRule>
  </conditionalFormatting>
  <conditionalFormatting sqref="K17">
    <cfRule type="expression" priority="63" stopIfTrue="1">
      <formula>AND(SUM($P17:$T17)&gt;0,NOT(ISBLANK(K17)))</formula>
    </cfRule>
    <cfRule type="expression" dxfId="682" priority="64" stopIfTrue="1">
      <formula>SUM($P17:$T17)&gt;0</formula>
    </cfRule>
  </conditionalFormatting>
  <conditionalFormatting sqref="L17">
    <cfRule type="expression" dxfId="681" priority="61" stopIfTrue="1">
      <formula>AND(NOT(ISBLANK($C17)),ISBLANK(L17))</formula>
    </cfRule>
  </conditionalFormatting>
  <conditionalFormatting sqref="N17">
    <cfRule type="expression" dxfId="680" priority="60" stopIfTrue="1">
      <formula>AND(NOT(ISBLANK($C17)),ISBLANK(N17))</formula>
    </cfRule>
  </conditionalFormatting>
  <conditionalFormatting sqref="C18:C19">
    <cfRule type="expression" dxfId="679" priority="57" stopIfTrue="1">
      <formula>ISBLANK(C18)</formula>
    </cfRule>
  </conditionalFormatting>
  <conditionalFormatting sqref="A18:A19">
    <cfRule type="expression" dxfId="678" priority="59" stopIfTrue="1">
      <formula>AND(NOT(ISBLANK(C18)),ISBLANK(A18))</formula>
    </cfRule>
  </conditionalFormatting>
  <conditionalFormatting sqref="K18:K19">
    <cfRule type="expression" priority="54" stopIfTrue="1">
      <formula>AND(SUM($P18:$T18)&gt;0,NOT(ISBLANK(K18)))</formula>
    </cfRule>
    <cfRule type="expression" dxfId="677" priority="55" stopIfTrue="1">
      <formula>SUM($P18:$T18)&gt;0</formula>
    </cfRule>
  </conditionalFormatting>
  <conditionalFormatting sqref="M18">
    <cfRule type="expression" dxfId="676" priority="53" stopIfTrue="1">
      <formula>AND(NOT(ISBLANK($C18)),ISBLANK(M18))</formula>
    </cfRule>
  </conditionalFormatting>
  <conditionalFormatting sqref="L18:L19">
    <cfRule type="expression" dxfId="675" priority="52" stopIfTrue="1">
      <formula>AND(NOT(ISBLANK($C18)),ISBLANK(L18))</formula>
    </cfRule>
  </conditionalFormatting>
  <conditionalFormatting sqref="N19">
    <cfRule type="expression" dxfId="674" priority="51" stopIfTrue="1">
      <formula>AND(NOT(ISBLANK($C19)),ISBLANK(N19))</formula>
    </cfRule>
  </conditionalFormatting>
  <conditionalFormatting sqref="M19">
    <cfRule type="expression" dxfId="673" priority="50" stopIfTrue="1">
      <formula>AND(NOT(ISBLANK($C19)),ISBLANK(M19))</formula>
    </cfRule>
  </conditionalFormatting>
  <conditionalFormatting sqref="A20">
    <cfRule type="expression" dxfId="672" priority="49" stopIfTrue="1">
      <formula>AND(NOT(ISBLANK(C20)),ISBLANK(A20))</formula>
    </cfRule>
  </conditionalFormatting>
  <conditionalFormatting sqref="K20">
    <cfRule type="expression" priority="44" stopIfTrue="1">
      <formula>AND(SUM($P20:$T20)&gt;0,NOT(ISBLANK(K20)))</formula>
    </cfRule>
    <cfRule type="expression" dxfId="671" priority="45" stopIfTrue="1">
      <formula>SUM($P20:$T20)&gt;0</formula>
    </cfRule>
  </conditionalFormatting>
  <conditionalFormatting sqref="N20">
    <cfRule type="expression" dxfId="670" priority="46" stopIfTrue="1">
      <formula>AND(NOT(ISBLANK($C20)),ISBLANK(N20))</formula>
    </cfRule>
  </conditionalFormatting>
  <conditionalFormatting sqref="L20">
    <cfRule type="expression" dxfId="669" priority="42" stopIfTrue="1">
      <formula>AND(NOT(ISBLANK($C20)),ISBLANK(L20))</formula>
    </cfRule>
  </conditionalFormatting>
  <conditionalFormatting sqref="A21">
    <cfRule type="expression" dxfId="668" priority="41" stopIfTrue="1">
      <formula>AND(NOT(ISBLANK(C21)),ISBLANK(A21))</formula>
    </cfRule>
  </conditionalFormatting>
  <conditionalFormatting sqref="C21">
    <cfRule type="expression" dxfId="667" priority="40" stopIfTrue="1">
      <formula>ISBLANK(C21)</formula>
    </cfRule>
  </conditionalFormatting>
  <conditionalFormatting sqref="K21">
    <cfRule type="expression" priority="38" stopIfTrue="1">
      <formula>AND(SUM($P21:$T21)&gt;0,NOT(ISBLANK(K21)))</formula>
    </cfRule>
    <cfRule type="expression" dxfId="666" priority="39" stopIfTrue="1">
      <formula>SUM($P21:$T21)&gt;0</formula>
    </cfRule>
  </conditionalFormatting>
  <conditionalFormatting sqref="N21">
    <cfRule type="expression" dxfId="665" priority="37" stopIfTrue="1">
      <formula>AND(NOT(ISBLANK($C21)),ISBLANK(N21))</formula>
    </cfRule>
  </conditionalFormatting>
  <conditionalFormatting sqref="L21">
    <cfRule type="expression" dxfId="664" priority="36" stopIfTrue="1">
      <formula>AND(NOT(ISBLANK($C21)),ISBLANK(L21))</formula>
    </cfRule>
  </conditionalFormatting>
  <conditionalFormatting sqref="M21">
    <cfRule type="expression" dxfId="663" priority="35" stopIfTrue="1">
      <formula>AND(NOT(ISBLANK($C21)),ISBLANK(M21))</formula>
    </cfRule>
  </conditionalFormatting>
  <conditionalFormatting sqref="A22">
    <cfRule type="expression" dxfId="662" priority="34" stopIfTrue="1">
      <formula>AND(NOT(ISBLANK(C22)),ISBLANK(A22))</formula>
    </cfRule>
  </conditionalFormatting>
  <conditionalFormatting sqref="K22">
    <cfRule type="expression" priority="31" stopIfTrue="1">
      <formula>AND(SUM($P22:$T22)&gt;0,NOT(ISBLANK(K22)))</formula>
    </cfRule>
    <cfRule type="expression" dxfId="661" priority="32" stopIfTrue="1">
      <formula>SUM($P22:$T22)&gt;0</formula>
    </cfRule>
  </conditionalFormatting>
  <conditionalFormatting sqref="N22">
    <cfRule type="expression" dxfId="660" priority="33" stopIfTrue="1">
      <formula>AND(NOT(ISBLANK($C22)),ISBLANK(N22))</formula>
    </cfRule>
  </conditionalFormatting>
  <conditionalFormatting sqref="L22">
    <cfRule type="expression" dxfId="659" priority="30" stopIfTrue="1">
      <formula>AND(NOT(ISBLANK($C22)),ISBLANK(L22))</formula>
    </cfRule>
  </conditionalFormatting>
  <conditionalFormatting sqref="M22">
    <cfRule type="expression" dxfId="658" priority="29" stopIfTrue="1">
      <formula>AND(NOT(ISBLANK($C22)),ISBLANK(M22))</formula>
    </cfRule>
  </conditionalFormatting>
  <conditionalFormatting sqref="K23">
    <cfRule type="expression" priority="26" stopIfTrue="1">
      <formula>AND(SUM($P23:$T23)&gt;0,NOT(ISBLANK(K23)))</formula>
    </cfRule>
    <cfRule type="expression" dxfId="657" priority="27" stopIfTrue="1">
      <formula>SUM($P23:$T23)&gt;0</formula>
    </cfRule>
  </conditionalFormatting>
  <conditionalFormatting sqref="N23">
    <cfRule type="expression" dxfId="656" priority="28" stopIfTrue="1">
      <formula>AND(NOT(ISBLANK($C23)),ISBLANK(N23))</formula>
    </cfRule>
  </conditionalFormatting>
  <conditionalFormatting sqref="M23">
    <cfRule type="expression" dxfId="655" priority="25" stopIfTrue="1">
      <formula>AND(NOT(ISBLANK($C23)),ISBLANK(M23))</formula>
    </cfRule>
  </conditionalFormatting>
  <conditionalFormatting sqref="L23">
    <cfRule type="expression" dxfId="654" priority="24" stopIfTrue="1">
      <formula>AND(NOT(ISBLANK($C23)),ISBLANK(L23))</formula>
    </cfRule>
  </conditionalFormatting>
  <conditionalFormatting sqref="A24">
    <cfRule type="expression" dxfId="653" priority="23" stopIfTrue="1">
      <formula>AND(NOT(ISBLANK(C24)),ISBLANK(A24))</formula>
    </cfRule>
  </conditionalFormatting>
  <conditionalFormatting sqref="L26">
    <cfRule type="expression" dxfId="652" priority="6" stopIfTrue="1">
      <formula>AND(NOT(ISBLANK($C26)),ISBLANK(L26))</formula>
    </cfRule>
  </conditionalFormatting>
  <conditionalFormatting sqref="A25">
    <cfRule type="expression" dxfId="651" priority="22" stopIfTrue="1">
      <formula>AND(NOT(ISBLANK(C25)),ISBLANK(A25))</formula>
    </cfRule>
  </conditionalFormatting>
  <conditionalFormatting sqref="K25">
    <cfRule type="expression" priority="19" stopIfTrue="1">
      <formula>AND(SUM($P25:$T25)&gt;0,NOT(ISBLANK(K25)))</formula>
    </cfRule>
    <cfRule type="expression" dxfId="650" priority="20" stopIfTrue="1">
      <formula>SUM($P25:$T25)&gt;0</formula>
    </cfRule>
  </conditionalFormatting>
  <conditionalFormatting sqref="N25">
    <cfRule type="expression" dxfId="649" priority="21" stopIfTrue="1">
      <formula>AND(NOT(ISBLANK($C25)),ISBLANK(N25))</formula>
    </cfRule>
  </conditionalFormatting>
  <conditionalFormatting sqref="L25">
    <cfRule type="expression" dxfId="648" priority="18" stopIfTrue="1">
      <formula>AND(NOT(ISBLANK($C25)),ISBLANK(L25))</formula>
    </cfRule>
  </conditionalFormatting>
  <conditionalFormatting sqref="M25">
    <cfRule type="expression" dxfId="647" priority="17" stopIfTrue="1">
      <formula>AND(NOT(ISBLANK($C25)),ISBLANK(M25))</formula>
    </cfRule>
  </conditionalFormatting>
  <conditionalFormatting sqref="K24">
    <cfRule type="expression" priority="14" stopIfTrue="1">
      <formula>AND(SUM($P24:$T24)&gt;0,NOT(ISBLANK(K24)))</formula>
    </cfRule>
    <cfRule type="expression" dxfId="646" priority="15" stopIfTrue="1">
      <formula>SUM($P24:$T24)&gt;0</formula>
    </cfRule>
  </conditionalFormatting>
  <conditionalFormatting sqref="M24">
    <cfRule type="expression" dxfId="645" priority="13" stopIfTrue="1">
      <formula>AND(NOT(ISBLANK($C24)),ISBLANK(M24))</formula>
    </cfRule>
  </conditionalFormatting>
  <conditionalFormatting sqref="L24">
    <cfRule type="expression" dxfId="644" priority="12" stopIfTrue="1">
      <formula>AND(NOT(ISBLANK($C24)),ISBLANK(L24))</formula>
    </cfRule>
  </conditionalFormatting>
  <conditionalFormatting sqref="A26">
    <cfRule type="expression" dxfId="643" priority="11" stopIfTrue="1">
      <formula>AND(NOT(ISBLANK(C26)),ISBLANK(A26))</formula>
    </cfRule>
  </conditionalFormatting>
  <conditionalFormatting sqref="K26">
    <cfRule type="expression" priority="8" stopIfTrue="1">
      <formula>AND(SUM($P26:$T26)&gt;0,NOT(ISBLANK(K26)))</formula>
    </cfRule>
    <cfRule type="expression" dxfId="642" priority="9" stopIfTrue="1">
      <formula>SUM($P26:$T26)&gt;0</formula>
    </cfRule>
  </conditionalFormatting>
  <conditionalFormatting sqref="N26">
    <cfRule type="expression" dxfId="641" priority="10" stopIfTrue="1">
      <formula>AND(NOT(ISBLANK($C26)),ISBLANK(N26))</formula>
    </cfRule>
  </conditionalFormatting>
  <conditionalFormatting sqref="M26">
    <cfRule type="expression" dxfId="640" priority="7" stopIfTrue="1">
      <formula>AND(NOT(ISBLANK($C26)),ISBLANK(M26))</formula>
    </cfRule>
  </conditionalFormatting>
  <conditionalFormatting sqref="B15">
    <cfRule type="expression" dxfId="639" priority="5" stopIfTrue="1">
      <formula>AND(NOT(ISBLANK(C15)),ISBLANK(B15))</formula>
    </cfRule>
  </conditionalFormatting>
  <conditionalFormatting sqref="B14">
    <cfRule type="expression" dxfId="638" priority="4" stopIfTrue="1">
      <formula>AND(NOT(ISBLANK(C14)),ISBLANK(B14))</formula>
    </cfRule>
  </conditionalFormatting>
  <conditionalFormatting sqref="B16">
    <cfRule type="expression" dxfId="637" priority="3" stopIfTrue="1">
      <formula>AND(NOT(ISBLANK(C16)),ISBLANK(B16))</formula>
    </cfRule>
  </conditionalFormatting>
  <conditionalFormatting sqref="B18">
    <cfRule type="expression" dxfId="636" priority="2" stopIfTrue="1">
      <formula>AND(NOT(ISBLANK(C18)),ISBLANK(B18))</formula>
    </cfRule>
  </conditionalFormatting>
  <conditionalFormatting sqref="B19:B25">
    <cfRule type="expression" dxfId="635" priority="1" stopIfTrue="1">
      <formula>AND(NOT(ISBLANK(C19)),ISBLANK(B19))</formula>
    </cfRule>
  </conditionalFormatting>
  <dataValidations count="3">
    <dataValidation type="list" allowBlank="1" showInputMessage="1" showErrorMessage="1" sqref="B12:B28">
      <formula1>$B$32:$B$35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">
      <formula1>NOW()-120</formula1>
      <formula2>NOW()</formula2>
    </dataValidation>
  </dataValidations>
  <pageMargins left="0.37" right="0.31" top="0.68" bottom="0.68" header="0.34" footer="0.25"/>
  <pageSetup paperSize="9" scale="56" orientation="landscape" r:id="rId1"/>
  <headerFooter alignWithMargins="0">
    <oddFooter>&amp;L&amp;Z&amp;F&amp;RPrinted 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selection activeCell="K37" sqref="K37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33.85546875" style="5" customWidth="1"/>
    <col min="12" max="12" width="52.140625" style="5" bestFit="1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1</v>
      </c>
      <c r="B1" s="187" t="s">
        <v>2</v>
      </c>
      <c r="C1" s="188"/>
      <c r="D1" s="188"/>
      <c r="E1" s="189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87" t="s">
        <v>213</v>
      </c>
      <c r="C3" s="188"/>
      <c r="D3" s="188"/>
      <c r="E3" s="189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4</v>
      </c>
      <c r="B5" s="12" t="s">
        <v>5</v>
      </c>
      <c r="C5" s="48">
        <v>43719</v>
      </c>
      <c r="D5" s="12" t="s">
        <v>6</v>
      </c>
      <c r="E5" s="48">
        <v>43748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15" t="s">
        <v>7</v>
      </c>
      <c r="B8" s="17" t="s">
        <v>8</v>
      </c>
      <c r="C8" s="17" t="s">
        <v>9</v>
      </c>
      <c r="D8" s="17" t="s">
        <v>8</v>
      </c>
      <c r="E8" s="17" t="s">
        <v>10</v>
      </c>
      <c r="F8" s="17" t="s">
        <v>11</v>
      </c>
      <c r="G8" s="185" t="s">
        <v>12</v>
      </c>
      <c r="H8" s="190"/>
      <c r="I8" s="190"/>
      <c r="J8" s="186"/>
      <c r="K8" s="115" t="s">
        <v>13</v>
      </c>
      <c r="L8" s="17" t="s">
        <v>14</v>
      </c>
      <c r="M8" s="18" t="s">
        <v>0</v>
      </c>
      <c r="N8" s="18" t="s">
        <v>15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49" t="s">
        <v>16</v>
      </c>
      <c r="B9" s="21" t="s">
        <v>17</v>
      </c>
      <c r="C9" s="21" t="s">
        <v>18</v>
      </c>
      <c r="D9" s="21" t="s">
        <v>18</v>
      </c>
      <c r="E9" s="21" t="s">
        <v>19</v>
      </c>
      <c r="F9" s="21" t="s">
        <v>18</v>
      </c>
      <c r="G9" s="191"/>
      <c r="H9" s="192"/>
      <c r="I9" s="192"/>
      <c r="J9" s="193"/>
      <c r="K9" s="49" t="s">
        <v>20</v>
      </c>
      <c r="L9" s="21" t="s">
        <v>21</v>
      </c>
      <c r="M9" s="52"/>
      <c r="N9" s="54" t="s">
        <v>22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0" t="s">
        <v>23</v>
      </c>
      <c r="B10" s="25" t="s">
        <v>24</v>
      </c>
      <c r="C10" s="25" t="s">
        <v>25</v>
      </c>
      <c r="D10" s="25" t="s">
        <v>25</v>
      </c>
      <c r="E10" s="25" t="s">
        <v>25</v>
      </c>
      <c r="F10" s="25" t="s">
        <v>25</v>
      </c>
      <c r="G10" s="122" t="s">
        <v>26</v>
      </c>
      <c r="H10" s="122" t="s">
        <v>27</v>
      </c>
      <c r="I10" s="122" t="s">
        <v>28</v>
      </c>
      <c r="J10" s="122"/>
      <c r="K10" s="51" t="s">
        <v>29</v>
      </c>
      <c r="L10" s="27"/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122"/>
      <c r="H11" s="122"/>
      <c r="I11" s="122"/>
      <c r="J11" s="122"/>
      <c r="K11" s="122"/>
      <c r="L11" s="27"/>
      <c r="M11" s="43"/>
      <c r="N11" s="43"/>
    </row>
    <row r="12" spans="1:26" ht="14.25" x14ac:dyDescent="0.2">
      <c r="A12" s="126">
        <v>43746</v>
      </c>
      <c r="B12" s="127" t="s">
        <v>35</v>
      </c>
      <c r="C12" s="128">
        <v>284.99</v>
      </c>
      <c r="D12" s="129"/>
      <c r="E12" s="128"/>
      <c r="F12" s="129">
        <f>C12-D12</f>
        <v>284.99</v>
      </c>
      <c r="G12" s="130">
        <v>611</v>
      </c>
      <c r="H12" s="130">
        <v>4014</v>
      </c>
      <c r="I12" s="130">
        <v>61101</v>
      </c>
      <c r="J12" s="131"/>
      <c r="K12" s="131" t="s">
        <v>214</v>
      </c>
      <c r="L12" s="132" t="s">
        <v>215</v>
      </c>
      <c r="M12" s="132" t="s">
        <v>216</v>
      </c>
      <c r="N12" s="132" t="s">
        <v>217</v>
      </c>
      <c r="P12" s="5" t="b">
        <f t="shared" ref="P12:P21" si="0">OR(G12&lt;100,LEN(G12)=2)</f>
        <v>0</v>
      </c>
      <c r="Q12" s="5" t="b">
        <f t="shared" ref="Q12:Q21" si="1">OR(H12&lt;1000,LEN(H12)=3)</f>
        <v>0</v>
      </c>
      <c r="R12" s="5" t="b">
        <f t="shared" ref="R12:R21" si="2">IF(I12&lt;1000,TRUE)</f>
        <v>0</v>
      </c>
      <c r="S12" s="5" t="e">
        <f>OR(#REF!&lt;100000,LEN(#REF!)=5)</f>
        <v>#REF!</v>
      </c>
    </row>
    <row r="13" spans="1:26" ht="14.25" x14ac:dyDescent="0.2">
      <c r="A13" s="126">
        <v>43746</v>
      </c>
      <c r="B13" s="127" t="s">
        <v>31</v>
      </c>
      <c r="C13" s="128">
        <v>12.48</v>
      </c>
      <c r="D13" s="129">
        <v>2.08</v>
      </c>
      <c r="E13" s="128"/>
      <c r="F13" s="129">
        <v>10.4</v>
      </c>
      <c r="G13" s="130">
        <v>611</v>
      </c>
      <c r="H13" s="130">
        <v>4014</v>
      </c>
      <c r="I13" s="130">
        <v>61101</v>
      </c>
      <c r="J13" s="131"/>
      <c r="K13" s="131" t="s">
        <v>214</v>
      </c>
      <c r="L13" s="132" t="s">
        <v>218</v>
      </c>
      <c r="M13" s="132" t="s">
        <v>57</v>
      </c>
      <c r="N13" s="132" t="s">
        <v>219</v>
      </c>
    </row>
    <row r="14" spans="1:26" ht="14.25" x14ac:dyDescent="0.2">
      <c r="A14" s="126">
        <v>43746</v>
      </c>
      <c r="B14" s="127" t="s">
        <v>31</v>
      </c>
      <c r="C14" s="128">
        <v>10.72</v>
      </c>
      <c r="D14" s="129">
        <f>C14-F14</f>
        <v>1.7900000000000009</v>
      </c>
      <c r="E14" s="128"/>
      <c r="F14" s="129">
        <v>8.93</v>
      </c>
      <c r="G14" s="130">
        <v>611</v>
      </c>
      <c r="H14" s="130">
        <v>4014</v>
      </c>
      <c r="I14" s="130">
        <v>61101</v>
      </c>
      <c r="J14" s="131"/>
      <c r="K14" s="131" t="s">
        <v>214</v>
      </c>
      <c r="L14" s="132" t="s">
        <v>220</v>
      </c>
      <c r="M14" s="132" t="s">
        <v>57</v>
      </c>
      <c r="N14" s="132" t="s">
        <v>219</v>
      </c>
      <c r="P14" s="5" t="b">
        <f t="shared" si="0"/>
        <v>0</v>
      </c>
      <c r="Q14" s="5" t="b">
        <f t="shared" si="1"/>
        <v>0</v>
      </c>
      <c r="R14" s="5" t="b">
        <f t="shared" si="2"/>
        <v>0</v>
      </c>
      <c r="S14" s="5" t="e">
        <f>OR(#REF!&lt;100000,LEN(#REF!)=5)</f>
        <v>#REF!</v>
      </c>
    </row>
    <row r="15" spans="1:26" ht="14.25" x14ac:dyDescent="0.2">
      <c r="A15" s="126"/>
      <c r="B15" s="127"/>
      <c r="C15" s="128"/>
      <c r="D15" s="129"/>
      <c r="E15" s="128"/>
      <c r="F15" s="129"/>
      <c r="G15" s="130"/>
      <c r="H15" s="130"/>
      <c r="I15" s="130"/>
      <c r="J15" s="131"/>
      <c r="K15" s="131"/>
      <c r="L15" s="132"/>
      <c r="M15" s="132"/>
      <c r="N15" s="132"/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e">
        <f>OR(#REF!&lt;100000,LEN(#REF!)=5)</f>
        <v>#REF!</v>
      </c>
    </row>
    <row r="16" spans="1:26" ht="14.25" x14ac:dyDescent="0.2">
      <c r="A16" s="133"/>
      <c r="B16" s="127"/>
      <c r="C16" s="128"/>
      <c r="D16" s="129" t="str">
        <f t="shared" ref="D16:D21" si="3">IF(B16="S",IF(ISBLANK(E16),ROUND(C16*0.2/1.2,2),E16),"")</f>
        <v/>
      </c>
      <c r="E16" s="128"/>
      <c r="F16" s="129" t="s">
        <v>32</v>
      </c>
      <c r="G16" s="130" t="s">
        <v>32</v>
      </c>
      <c r="H16" s="130" t="s">
        <v>32</v>
      </c>
      <c r="I16" s="130" t="s">
        <v>32</v>
      </c>
      <c r="J16" s="131"/>
      <c r="K16" s="131"/>
      <c r="L16" s="132"/>
      <c r="M16" s="132"/>
      <c r="N16" s="132"/>
      <c r="P16" s="5" t="b">
        <f t="shared" si="0"/>
        <v>0</v>
      </c>
      <c r="Q16" s="5" t="b">
        <f t="shared" si="1"/>
        <v>0</v>
      </c>
      <c r="R16" s="5" t="b">
        <f t="shared" si="2"/>
        <v>0</v>
      </c>
      <c r="S16" s="5" t="e">
        <f>OR(#REF!&lt;100000,LEN(#REF!)=5)</f>
        <v>#REF!</v>
      </c>
    </row>
    <row r="17" spans="1:19" ht="15.75" x14ac:dyDescent="0.25">
      <c r="A17" s="29"/>
      <c r="B17" s="30"/>
      <c r="C17" s="31"/>
      <c r="D17" s="32" t="str">
        <f t="shared" si="3"/>
        <v/>
      </c>
      <c r="E17" s="31"/>
      <c r="F17" s="55" t="s">
        <v>32</v>
      </c>
      <c r="G17" s="56" t="s">
        <v>32</v>
      </c>
      <c r="H17" s="56" t="s">
        <v>32</v>
      </c>
      <c r="I17" s="56" t="s">
        <v>32</v>
      </c>
      <c r="J17" s="37"/>
      <c r="K17" s="37"/>
      <c r="L17" s="45"/>
      <c r="M17" s="45"/>
      <c r="N17" s="45"/>
      <c r="P17" s="5" t="b">
        <f t="shared" si="0"/>
        <v>0</v>
      </c>
      <c r="Q17" s="5" t="b">
        <f t="shared" si="1"/>
        <v>0</v>
      </c>
      <c r="R17" s="5" t="b">
        <f t="shared" si="2"/>
        <v>0</v>
      </c>
      <c r="S17" s="5" t="e">
        <f>OR(#REF!&lt;100000,LEN(#REF!)=5)</f>
        <v>#REF!</v>
      </c>
    </row>
    <row r="18" spans="1:19" ht="15.75" x14ac:dyDescent="0.25">
      <c r="A18" s="29"/>
      <c r="B18" s="30"/>
      <c r="C18" s="31"/>
      <c r="D18" s="32" t="str">
        <f t="shared" si="3"/>
        <v/>
      </c>
      <c r="E18" s="31"/>
      <c r="F18" s="55" t="s">
        <v>32</v>
      </c>
      <c r="G18" s="56" t="s">
        <v>32</v>
      </c>
      <c r="H18" s="56" t="s">
        <v>32</v>
      </c>
      <c r="I18" s="56" t="s">
        <v>32</v>
      </c>
      <c r="J18" s="37"/>
      <c r="K18" s="37"/>
      <c r="L18" s="45"/>
      <c r="M18" s="45"/>
      <c r="N18" s="45"/>
      <c r="P18" s="5" t="b">
        <f t="shared" si="0"/>
        <v>0</v>
      </c>
      <c r="Q18" s="5" t="b">
        <f t="shared" si="1"/>
        <v>0</v>
      </c>
      <c r="R18" s="5" t="b">
        <f t="shared" si="2"/>
        <v>0</v>
      </c>
      <c r="S18" s="5" t="e">
        <f>OR(#REF!&lt;100000,LEN(#REF!)=5)</f>
        <v>#REF!</v>
      </c>
    </row>
    <row r="19" spans="1:19" ht="15.75" x14ac:dyDescent="0.25">
      <c r="A19" s="29"/>
      <c r="B19" s="30"/>
      <c r="C19" s="31"/>
      <c r="D19" s="32" t="str">
        <f t="shared" si="3"/>
        <v/>
      </c>
      <c r="E19" s="31"/>
      <c r="F19" s="55" t="s">
        <v>32</v>
      </c>
      <c r="G19" s="56" t="s">
        <v>32</v>
      </c>
      <c r="H19" s="56" t="s">
        <v>32</v>
      </c>
      <c r="I19" s="56" t="s">
        <v>32</v>
      </c>
      <c r="J19" s="37"/>
      <c r="K19" s="37"/>
      <c r="L19" s="45"/>
      <c r="M19" s="45"/>
      <c r="N19" s="45"/>
      <c r="P19" s="5" t="b">
        <f t="shared" si="0"/>
        <v>0</v>
      </c>
      <c r="Q19" s="5" t="b">
        <f t="shared" si="1"/>
        <v>0</v>
      </c>
      <c r="R19" s="5" t="b">
        <f t="shared" si="2"/>
        <v>0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si="3"/>
        <v/>
      </c>
      <c r="E20" s="31"/>
      <c r="F20" s="55" t="s">
        <v>32</v>
      </c>
      <c r="G20" s="56" t="s">
        <v>32</v>
      </c>
      <c r="H20" s="56" t="s">
        <v>32</v>
      </c>
      <c r="I20" s="56" t="s">
        <v>32</v>
      </c>
      <c r="J20" s="37"/>
      <c r="K20" s="37"/>
      <c r="L20" s="45"/>
      <c r="M20" s="45"/>
      <c r="N20" s="45"/>
      <c r="P20" s="5" t="b">
        <f t="shared" si="0"/>
        <v>0</v>
      </c>
      <c r="Q20" s="5" t="b">
        <f t="shared" si="1"/>
        <v>0</v>
      </c>
      <c r="R20" s="5" t="b">
        <f t="shared" si="2"/>
        <v>0</v>
      </c>
      <c r="S20" s="5" t="e">
        <f>OR(#REF!&lt;100000,LEN(#REF!)=5)</f>
        <v>#REF!</v>
      </c>
    </row>
    <row r="21" spans="1:19" ht="16.5" thickBot="1" x14ac:dyDescent="0.3">
      <c r="A21" s="29"/>
      <c r="B21" s="30"/>
      <c r="C21" s="31"/>
      <c r="D21" s="38" t="str">
        <f t="shared" si="3"/>
        <v/>
      </c>
      <c r="E21" s="31"/>
      <c r="F21" s="55" t="s">
        <v>32</v>
      </c>
      <c r="G21" s="56" t="s">
        <v>32</v>
      </c>
      <c r="H21" s="56" t="s">
        <v>32</v>
      </c>
      <c r="I21" s="56" t="s">
        <v>32</v>
      </c>
      <c r="J21" s="37"/>
      <c r="K21" s="37"/>
      <c r="L21" s="45"/>
      <c r="M21" s="45"/>
      <c r="N21" s="45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3.5" thickBot="1" x14ac:dyDescent="0.25">
      <c r="A22" s="194" t="s">
        <v>33</v>
      </c>
      <c r="B22" s="195"/>
      <c r="C22" s="39">
        <f>SUM(C12:C21)</f>
        <v>308.19000000000005</v>
      </c>
      <c r="D22" s="39">
        <f>SUM(D12:D21)</f>
        <v>3.870000000000001</v>
      </c>
      <c r="E22" s="39"/>
      <c r="F22" s="39">
        <f>SUM(F12:F21)</f>
        <v>304.32</v>
      </c>
      <c r="G22" s="57"/>
      <c r="H22" s="57"/>
      <c r="I22" s="57"/>
      <c r="J22" s="40"/>
      <c r="K22" s="40"/>
      <c r="L22" s="46"/>
      <c r="M22" s="53"/>
      <c r="N22" s="47"/>
    </row>
    <row r="24" spans="1:19" x14ac:dyDescent="0.2">
      <c r="B24" s="185" t="s">
        <v>34</v>
      </c>
      <c r="C24" s="186"/>
    </row>
    <row r="25" spans="1:19" x14ac:dyDescent="0.2">
      <c r="B25" s="41" t="s">
        <v>35</v>
      </c>
      <c r="C25" s="42" t="s">
        <v>36</v>
      </c>
    </row>
    <row r="26" spans="1:19" x14ac:dyDescent="0.2">
      <c r="B26" s="41" t="s">
        <v>37</v>
      </c>
      <c r="C26" s="42" t="s">
        <v>38</v>
      </c>
    </row>
    <row r="27" spans="1:19" x14ac:dyDescent="0.2">
      <c r="B27" s="41" t="s">
        <v>31</v>
      </c>
      <c r="C27" s="42" t="s">
        <v>39</v>
      </c>
    </row>
    <row r="28" spans="1:19" x14ac:dyDescent="0.2">
      <c r="B28" s="43" t="s">
        <v>40</v>
      </c>
      <c r="C28" s="44" t="s">
        <v>41</v>
      </c>
    </row>
  </sheetData>
  <mergeCells count="6">
    <mergeCell ref="B24:C24"/>
    <mergeCell ref="B1:E1"/>
    <mergeCell ref="B3:E3"/>
    <mergeCell ref="G8:J8"/>
    <mergeCell ref="G9:J9"/>
    <mergeCell ref="A22:B22"/>
  </mergeCells>
  <conditionalFormatting sqref="J15:K21 J14 J12:K12">
    <cfRule type="expression" priority="10" stopIfTrue="1">
      <formula>AND(SUM($P12:$T12)&gt;0,NOT(ISBLANK(J12)))</formula>
    </cfRule>
    <cfRule type="expression" dxfId="216" priority="11" stopIfTrue="1">
      <formula>SUM($P12:$T12)&gt;0</formula>
    </cfRule>
  </conditionalFormatting>
  <conditionalFormatting sqref="E5 C5 B1:E1 B3:E3 C14:C21 C12">
    <cfRule type="expression" dxfId="215" priority="12" stopIfTrue="1">
      <formula>ISBLANK(B1)</formula>
    </cfRule>
  </conditionalFormatting>
  <conditionalFormatting sqref="L14:N21">
    <cfRule type="expression" dxfId="214" priority="13" stopIfTrue="1">
      <formula>AND(NOT(ISBLANK($C14)),ISBLANK(L14))</formula>
    </cfRule>
  </conditionalFormatting>
  <conditionalFormatting sqref="B14:B21 B12">
    <cfRule type="expression" dxfId="213" priority="14" stopIfTrue="1">
      <formula>AND(NOT(ISBLANK(C12)),ISBLANK(B12))</formula>
    </cfRule>
  </conditionalFormatting>
  <conditionalFormatting sqref="A14:A21 A12">
    <cfRule type="expression" dxfId="212" priority="15" stopIfTrue="1">
      <formula>AND(NOT(ISBLANK(C12)),ISBLANK(A12))</formula>
    </cfRule>
  </conditionalFormatting>
  <conditionalFormatting sqref="E14:E21 E12">
    <cfRule type="expression" dxfId="211" priority="16" stopIfTrue="1">
      <formula>AND(NOT(ISBLANK(C12)),ISBLANK(E12),B12="S")</formula>
    </cfRule>
  </conditionalFormatting>
  <conditionalFormatting sqref="L12:N12">
    <cfRule type="expression" dxfId="210" priority="17" stopIfTrue="1">
      <formula>AND(NOT(ISBLANK(#REF!)),ISBLANK(L12))</formula>
    </cfRule>
  </conditionalFormatting>
  <conditionalFormatting sqref="J13">
    <cfRule type="expression" priority="3" stopIfTrue="1">
      <formula>AND(SUM($P13:$T13)&gt;0,NOT(ISBLANK(J13)))</formula>
    </cfRule>
    <cfRule type="expression" dxfId="209" priority="4" stopIfTrue="1">
      <formula>SUM($P13:$T13)&gt;0</formula>
    </cfRule>
  </conditionalFormatting>
  <conditionalFormatting sqref="C13">
    <cfRule type="expression" dxfId="208" priority="5" stopIfTrue="1">
      <formula>ISBLANK(C13)</formula>
    </cfRule>
  </conditionalFormatting>
  <conditionalFormatting sqref="L13:N13">
    <cfRule type="expression" dxfId="207" priority="6" stopIfTrue="1">
      <formula>AND(NOT(ISBLANK($C13)),ISBLANK(L13))</formula>
    </cfRule>
  </conditionalFormatting>
  <conditionalFormatting sqref="B13">
    <cfRule type="expression" dxfId="206" priority="7" stopIfTrue="1">
      <formula>AND(NOT(ISBLANK(C13)),ISBLANK(B13))</formula>
    </cfRule>
  </conditionalFormatting>
  <conditionalFormatting sqref="A13">
    <cfRule type="expression" dxfId="205" priority="8" stopIfTrue="1">
      <formula>AND(NOT(ISBLANK(C13)),ISBLANK(A13))</formula>
    </cfRule>
  </conditionalFormatting>
  <conditionalFormatting sqref="E13">
    <cfRule type="expression" dxfId="204" priority="9" stopIfTrue="1">
      <formula>AND(NOT(ISBLANK(C13)),ISBLANK(E13),B13="S")</formula>
    </cfRule>
  </conditionalFormatting>
  <conditionalFormatting sqref="K13:K14">
    <cfRule type="expression" priority="1" stopIfTrue="1">
      <formula>AND(SUM($P13:$T13)&gt;0,NOT(ISBLANK(K13)))</formula>
    </cfRule>
    <cfRule type="expression" dxfId="203" priority="2" stopIfTrue="1">
      <formula>SUM($P13:$T13)&gt;0</formula>
    </cfRule>
  </conditionalFormatting>
  <dataValidations count="4">
    <dataValidation type="list" allowBlank="1" showInputMessage="1" showErrorMessage="1" sqref="B12:B21">
      <formula1>$B$25:$B$28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workbookViewId="0">
      <selection activeCell="K30" sqref="K30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5703125" style="5" customWidth="1"/>
    <col min="7" max="7" width="8.42578125" style="5" customWidth="1"/>
    <col min="8" max="8" width="9" style="5" customWidth="1"/>
    <col min="9" max="9" width="11.5703125" style="5" bestFit="1" customWidth="1"/>
    <col min="10" max="10" width="3" style="5" customWidth="1"/>
    <col min="11" max="11" width="39" style="5" bestFit="1" customWidth="1"/>
    <col min="12" max="12" width="32.7109375" style="5" customWidth="1"/>
    <col min="13" max="13" width="9.85546875" style="5" bestFit="1" customWidth="1"/>
    <col min="14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119" t="s">
        <v>1</v>
      </c>
      <c r="B1" s="187" t="s">
        <v>2</v>
      </c>
      <c r="C1" s="188"/>
      <c r="D1" s="188"/>
      <c r="E1" s="189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120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121" t="s">
        <v>3</v>
      </c>
      <c r="B3" s="187" t="s">
        <v>213</v>
      </c>
      <c r="C3" s="188"/>
      <c r="D3" s="188"/>
      <c r="E3" s="189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120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4</v>
      </c>
      <c r="B5" s="12" t="s">
        <v>5</v>
      </c>
      <c r="C5" s="48">
        <v>43719</v>
      </c>
      <c r="D5" s="12" t="s">
        <v>6</v>
      </c>
      <c r="E5" s="48">
        <v>43748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15" t="s">
        <v>7</v>
      </c>
      <c r="B8" s="17" t="s">
        <v>8</v>
      </c>
      <c r="C8" s="17" t="s">
        <v>9</v>
      </c>
      <c r="D8" s="17" t="s">
        <v>8</v>
      </c>
      <c r="E8" s="17" t="s">
        <v>10</v>
      </c>
      <c r="F8" s="17" t="s">
        <v>11</v>
      </c>
      <c r="G8" s="185" t="s">
        <v>12</v>
      </c>
      <c r="H8" s="190"/>
      <c r="I8" s="190"/>
      <c r="J8" s="186"/>
      <c r="K8" s="115" t="s">
        <v>13</v>
      </c>
      <c r="L8" s="17" t="s">
        <v>14</v>
      </c>
      <c r="M8" s="18" t="s">
        <v>0</v>
      </c>
      <c r="N8" s="18" t="s">
        <v>15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49" t="s">
        <v>16</v>
      </c>
      <c r="B9" s="21" t="s">
        <v>17</v>
      </c>
      <c r="C9" s="21" t="s">
        <v>18</v>
      </c>
      <c r="D9" s="21" t="s">
        <v>18</v>
      </c>
      <c r="E9" s="21" t="s">
        <v>19</v>
      </c>
      <c r="F9" s="21" t="s">
        <v>18</v>
      </c>
      <c r="G9" s="191"/>
      <c r="H9" s="192"/>
      <c r="I9" s="192"/>
      <c r="J9" s="193"/>
      <c r="K9" s="49" t="s">
        <v>20</v>
      </c>
      <c r="L9" s="21" t="s">
        <v>201</v>
      </c>
      <c r="M9" s="52"/>
      <c r="N9" s="54" t="s">
        <v>22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0" t="s">
        <v>23</v>
      </c>
      <c r="B10" s="25" t="s">
        <v>24</v>
      </c>
      <c r="C10" s="25" t="s">
        <v>25</v>
      </c>
      <c r="D10" s="25" t="s">
        <v>25</v>
      </c>
      <c r="E10" s="25" t="s">
        <v>25</v>
      </c>
      <c r="F10" s="25" t="s">
        <v>25</v>
      </c>
      <c r="G10" s="122" t="s">
        <v>26</v>
      </c>
      <c r="H10" s="122" t="s">
        <v>27</v>
      </c>
      <c r="I10" s="122" t="s">
        <v>28</v>
      </c>
      <c r="J10" s="122"/>
      <c r="K10" s="51" t="s">
        <v>29</v>
      </c>
      <c r="L10" s="51" t="s">
        <v>29</v>
      </c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122"/>
      <c r="H11" s="122"/>
      <c r="I11" s="122"/>
      <c r="J11" s="122"/>
      <c r="K11" s="122"/>
      <c r="L11" s="27"/>
      <c r="M11" s="43"/>
      <c r="N11" s="43"/>
    </row>
    <row r="12" spans="1:26" ht="15.75" x14ac:dyDescent="0.25">
      <c r="A12" s="58">
        <v>43720</v>
      </c>
      <c r="B12" s="30" t="s">
        <v>37</v>
      </c>
      <c r="C12" s="31">
        <v>500</v>
      </c>
      <c r="D12" s="32">
        <v>0</v>
      </c>
      <c r="E12" s="31"/>
      <c r="F12" s="55">
        <v>500</v>
      </c>
      <c r="G12" s="56">
        <v>611</v>
      </c>
      <c r="H12" s="56">
        <v>4200</v>
      </c>
      <c r="I12" s="56">
        <v>61108</v>
      </c>
      <c r="J12" s="37"/>
      <c r="K12" s="37" t="s">
        <v>202</v>
      </c>
      <c r="L12" s="123" t="s">
        <v>203</v>
      </c>
      <c r="M12" s="45" t="s">
        <v>204</v>
      </c>
      <c r="N12" s="45" t="s">
        <v>205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0</v>
      </c>
      <c r="S12" s="5" t="e">
        <f>OR(#REF!&lt;100000,LEN(#REF!)=5)</f>
        <v>#REF!</v>
      </c>
    </row>
    <row r="13" spans="1:26" ht="15.75" x14ac:dyDescent="0.25">
      <c r="A13" s="58">
        <v>43722</v>
      </c>
      <c r="B13" s="30" t="s">
        <v>37</v>
      </c>
      <c r="C13" s="31">
        <v>174</v>
      </c>
      <c r="D13" s="32">
        <v>0</v>
      </c>
      <c r="E13" s="31"/>
      <c r="F13" s="55">
        <v>174</v>
      </c>
      <c r="G13" s="56">
        <v>611</v>
      </c>
      <c r="H13" s="56">
        <v>4200</v>
      </c>
      <c r="I13" s="56">
        <v>61111</v>
      </c>
      <c r="J13" s="37"/>
      <c r="K13" s="37" t="s">
        <v>202</v>
      </c>
      <c r="L13" s="123" t="s">
        <v>206</v>
      </c>
      <c r="M13" s="45" t="s">
        <v>207</v>
      </c>
      <c r="N13" s="45" t="s">
        <v>208</v>
      </c>
    </row>
    <row r="14" spans="1:26" ht="15.75" x14ac:dyDescent="0.25">
      <c r="A14" s="58">
        <v>43734</v>
      </c>
      <c r="B14" s="30" t="s">
        <v>37</v>
      </c>
      <c r="C14" s="31">
        <v>400</v>
      </c>
      <c r="D14" s="32">
        <v>0</v>
      </c>
      <c r="E14" s="31"/>
      <c r="F14" s="55">
        <v>400</v>
      </c>
      <c r="G14" s="56">
        <v>595</v>
      </c>
      <c r="H14" s="56">
        <v>4200</v>
      </c>
      <c r="I14" s="56">
        <v>59513</v>
      </c>
      <c r="J14" s="37"/>
      <c r="K14" s="37" t="s">
        <v>202</v>
      </c>
      <c r="L14" s="123" t="s">
        <v>209</v>
      </c>
      <c r="M14" s="45" t="s">
        <v>210</v>
      </c>
      <c r="N14" s="45" t="s">
        <v>211</v>
      </c>
      <c r="P14" s="5" t="b">
        <f t="shared" si="0"/>
        <v>0</v>
      </c>
      <c r="Q14" s="5" t="b">
        <f t="shared" si="1"/>
        <v>0</v>
      </c>
      <c r="R14" s="5" t="b">
        <f t="shared" si="2"/>
        <v>0</v>
      </c>
      <c r="S14" s="5" t="e">
        <f>OR(#REF!&lt;100000,LEN(#REF!)=5)</f>
        <v>#REF!</v>
      </c>
    </row>
    <row r="15" spans="1:26" ht="15.75" x14ac:dyDescent="0.25">
      <c r="A15" s="58">
        <v>43735</v>
      </c>
      <c r="B15" s="69" t="s">
        <v>37</v>
      </c>
      <c r="C15" s="31">
        <v>500</v>
      </c>
      <c r="D15" s="32">
        <v>0</v>
      </c>
      <c r="E15" s="31"/>
      <c r="F15" s="55">
        <v>500</v>
      </c>
      <c r="G15" s="56">
        <v>611</v>
      </c>
      <c r="H15" s="56">
        <v>4200</v>
      </c>
      <c r="I15" s="56">
        <v>61108</v>
      </c>
      <c r="J15" s="37"/>
      <c r="K15" s="37" t="s">
        <v>202</v>
      </c>
      <c r="L15" s="45" t="s">
        <v>203</v>
      </c>
      <c r="M15" s="45" t="s">
        <v>204</v>
      </c>
      <c r="N15" s="45" t="s">
        <v>205</v>
      </c>
      <c r="P15" s="5" t="b">
        <f t="shared" si="0"/>
        <v>0</v>
      </c>
      <c r="Q15" s="5" t="b">
        <f t="shared" si="1"/>
        <v>0</v>
      </c>
      <c r="R15" s="5" t="b">
        <f t="shared" si="2"/>
        <v>0</v>
      </c>
      <c r="S15" s="5" t="e">
        <f>OR(#REF!&lt;100000,LEN(#REF!)=5)</f>
        <v>#REF!</v>
      </c>
    </row>
    <row r="16" spans="1:26" ht="15.75" x14ac:dyDescent="0.25">
      <c r="A16" s="58">
        <v>43739</v>
      </c>
      <c r="B16" s="69" t="s">
        <v>37</v>
      </c>
      <c r="C16" s="31">
        <v>225.18</v>
      </c>
      <c r="D16" s="32">
        <v>0</v>
      </c>
      <c r="E16" s="31"/>
      <c r="F16" s="55">
        <v>225.18</v>
      </c>
      <c r="G16" s="56">
        <v>611</v>
      </c>
      <c r="H16" s="56">
        <v>4200</v>
      </c>
      <c r="I16" s="56">
        <v>61108</v>
      </c>
      <c r="J16" s="37"/>
      <c r="K16" s="37" t="s">
        <v>202</v>
      </c>
      <c r="L16" s="45" t="s">
        <v>212</v>
      </c>
      <c r="M16" s="45" t="s">
        <v>210</v>
      </c>
      <c r="N16" s="45" t="s">
        <v>205</v>
      </c>
      <c r="P16" s="5" t="b">
        <f t="shared" si="0"/>
        <v>0</v>
      </c>
      <c r="Q16" s="5" t="b">
        <f t="shared" si="1"/>
        <v>0</v>
      </c>
      <c r="R16" s="5" t="b">
        <f t="shared" si="2"/>
        <v>0</v>
      </c>
      <c r="S16" s="5" t="e">
        <f>OR(#REF!&lt;100000,LEN(#REF!)=5)</f>
        <v>#REF!</v>
      </c>
    </row>
    <row r="17" spans="1:19" ht="15.75" x14ac:dyDescent="0.25">
      <c r="A17" s="29"/>
      <c r="B17" s="30"/>
      <c r="C17" s="31"/>
      <c r="D17" s="32" t="str">
        <f t="shared" ref="D17:D31" si="3">IF(B17="S",IF(ISBLANK(E17),ROUND(C17*0.2/1.2,2),E17),"")</f>
        <v/>
      </c>
      <c r="E17" s="31"/>
      <c r="F17" s="55" t="s">
        <v>32</v>
      </c>
      <c r="G17" s="56" t="s">
        <v>32</v>
      </c>
      <c r="H17" s="56" t="s">
        <v>32</v>
      </c>
      <c r="I17" s="56" t="s">
        <v>32</v>
      </c>
      <c r="J17" s="37"/>
      <c r="K17" s="37"/>
      <c r="L17" s="45" t="s">
        <v>32</v>
      </c>
      <c r="M17" s="45"/>
      <c r="N17" s="45" t="s">
        <v>32</v>
      </c>
      <c r="P17" s="5" t="b">
        <f t="shared" si="0"/>
        <v>0</v>
      </c>
      <c r="Q17" s="5" t="b">
        <f t="shared" si="1"/>
        <v>0</v>
      </c>
      <c r="R17" s="5" t="b">
        <f t="shared" si="2"/>
        <v>0</v>
      </c>
      <c r="S17" s="5" t="e">
        <f>OR(#REF!&lt;100000,LEN(#REF!)=5)</f>
        <v>#REF!</v>
      </c>
    </row>
    <row r="18" spans="1:19" ht="15.75" x14ac:dyDescent="0.25">
      <c r="A18" s="29"/>
      <c r="B18" s="30"/>
      <c r="C18" s="31"/>
      <c r="D18" s="32" t="str">
        <f t="shared" si="3"/>
        <v/>
      </c>
      <c r="E18" s="31"/>
      <c r="F18" s="55" t="s">
        <v>32</v>
      </c>
      <c r="G18" s="56" t="s">
        <v>32</v>
      </c>
      <c r="H18" s="56" t="s">
        <v>32</v>
      </c>
      <c r="I18" s="56" t="s">
        <v>32</v>
      </c>
      <c r="J18" s="37"/>
      <c r="K18" s="124"/>
      <c r="L18" s="45" t="s">
        <v>32</v>
      </c>
      <c r="M18" s="125"/>
      <c r="N18" s="45" t="s">
        <v>32</v>
      </c>
      <c r="P18" s="5" t="b">
        <f t="shared" si="0"/>
        <v>0</v>
      </c>
      <c r="Q18" s="5" t="b">
        <f t="shared" si="1"/>
        <v>0</v>
      </c>
      <c r="R18" s="5" t="b">
        <f t="shared" si="2"/>
        <v>0</v>
      </c>
      <c r="S18" s="5" t="e">
        <f>OR(#REF!&lt;100000,LEN(#REF!)=5)</f>
        <v>#REF!</v>
      </c>
    </row>
    <row r="19" spans="1:19" ht="15.75" x14ac:dyDescent="0.25">
      <c r="A19" s="29"/>
      <c r="B19" s="30"/>
      <c r="C19" s="31"/>
      <c r="D19" s="32" t="str">
        <f t="shared" si="3"/>
        <v/>
      </c>
      <c r="E19" s="31"/>
      <c r="F19" s="55"/>
      <c r="G19" s="56"/>
      <c r="H19" s="56"/>
      <c r="I19" s="56"/>
      <c r="J19" s="37"/>
      <c r="K19" s="37"/>
      <c r="L19" s="45"/>
      <c r="M19" s="45"/>
      <c r="N19" s="45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si="3"/>
        <v/>
      </c>
      <c r="E20" s="31"/>
      <c r="F20" s="55" t="s">
        <v>32</v>
      </c>
      <c r="G20" s="56"/>
      <c r="H20" s="56" t="s">
        <v>32</v>
      </c>
      <c r="I20" s="56" t="s">
        <v>32</v>
      </c>
      <c r="J20" s="37"/>
      <c r="K20" s="37"/>
      <c r="L20" s="45"/>
      <c r="M20" s="45"/>
      <c r="N20" s="45"/>
      <c r="P20" s="5" t="b">
        <f t="shared" si="0"/>
        <v>1</v>
      </c>
      <c r="Q20" s="5" t="b">
        <f t="shared" si="1"/>
        <v>0</v>
      </c>
      <c r="R20" s="5" t="b">
        <f t="shared" si="2"/>
        <v>0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 t="str">
        <f t="shared" si="3"/>
        <v/>
      </c>
      <c r="E21" s="31"/>
      <c r="F21" s="55" t="s">
        <v>32</v>
      </c>
      <c r="G21" s="56" t="s">
        <v>32</v>
      </c>
      <c r="H21" s="56" t="s">
        <v>32</v>
      </c>
      <c r="I21" s="56" t="s">
        <v>32</v>
      </c>
      <c r="J21" s="37"/>
      <c r="K21" s="37"/>
      <c r="L21" s="45"/>
      <c r="M21" s="45"/>
      <c r="N21" s="45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si="3"/>
        <v/>
      </c>
      <c r="E22" s="31"/>
      <c r="F22" s="55" t="s">
        <v>32</v>
      </c>
      <c r="G22" s="56" t="s">
        <v>32</v>
      </c>
      <c r="H22" s="56" t="s">
        <v>32</v>
      </c>
      <c r="I22" s="56" t="s">
        <v>32</v>
      </c>
      <c r="J22" s="37"/>
      <c r="K22" s="37"/>
      <c r="L22" s="45"/>
      <c r="M22" s="45"/>
      <c r="N22" s="45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3"/>
        <v/>
      </c>
      <c r="E23" s="31"/>
      <c r="F23" s="55" t="s">
        <v>32</v>
      </c>
      <c r="G23" s="56" t="s">
        <v>32</v>
      </c>
      <c r="H23" s="56" t="s">
        <v>32</v>
      </c>
      <c r="I23" s="56" t="s">
        <v>32</v>
      </c>
      <c r="J23" s="37"/>
      <c r="K23" s="37"/>
      <c r="L23" s="45"/>
      <c r="M23" s="45"/>
      <c r="N23" s="45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3"/>
        <v/>
      </c>
      <c r="E24" s="31"/>
      <c r="F24" s="55" t="s">
        <v>32</v>
      </c>
      <c r="G24" s="56" t="s">
        <v>32</v>
      </c>
      <c r="H24" s="56" t="s">
        <v>32</v>
      </c>
      <c r="I24" s="56" t="s">
        <v>32</v>
      </c>
      <c r="J24" s="37"/>
      <c r="K24" s="37"/>
      <c r="L24" s="45"/>
      <c r="M24" s="45"/>
      <c r="N24" s="45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3"/>
        <v/>
      </c>
      <c r="E25" s="31"/>
      <c r="F25" s="55" t="s">
        <v>32</v>
      </c>
      <c r="G25" s="56" t="s">
        <v>32</v>
      </c>
      <c r="H25" s="56" t="s">
        <v>32</v>
      </c>
      <c r="I25" s="56" t="s">
        <v>32</v>
      </c>
      <c r="J25" s="37"/>
      <c r="K25" s="37"/>
      <c r="L25" s="45"/>
      <c r="M25" s="45"/>
      <c r="N25" s="45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29"/>
      <c r="B26" s="30"/>
      <c r="C26" s="31"/>
      <c r="D26" s="32" t="str">
        <f t="shared" si="3"/>
        <v/>
      </c>
      <c r="E26" s="31"/>
      <c r="F26" s="55" t="s">
        <v>32</v>
      </c>
      <c r="G26" s="56" t="s">
        <v>32</v>
      </c>
      <c r="H26" s="56" t="s">
        <v>32</v>
      </c>
      <c r="I26" s="56" t="s">
        <v>32</v>
      </c>
      <c r="J26" s="37"/>
      <c r="K26" s="37"/>
      <c r="L26" s="45"/>
      <c r="M26" s="45"/>
      <c r="N26" s="45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29"/>
      <c r="B27" s="30"/>
      <c r="C27" s="31"/>
      <c r="D27" s="32" t="str">
        <f t="shared" si="3"/>
        <v/>
      </c>
      <c r="E27" s="31"/>
      <c r="F27" s="55" t="s">
        <v>32</v>
      </c>
      <c r="G27" s="56" t="s">
        <v>32</v>
      </c>
      <c r="H27" s="56" t="s">
        <v>32</v>
      </c>
      <c r="I27" s="56" t="s">
        <v>32</v>
      </c>
      <c r="J27" s="37"/>
      <c r="K27" s="37"/>
      <c r="L27" s="45"/>
      <c r="M27" s="45"/>
      <c r="N27" s="45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29"/>
      <c r="B28" s="30"/>
      <c r="C28" s="31"/>
      <c r="D28" s="32" t="str">
        <f t="shared" si="3"/>
        <v/>
      </c>
      <c r="E28" s="31"/>
      <c r="F28" s="55" t="s">
        <v>32</v>
      </c>
      <c r="G28" s="56" t="s">
        <v>32</v>
      </c>
      <c r="H28" s="56" t="s">
        <v>32</v>
      </c>
      <c r="I28" s="56" t="s">
        <v>32</v>
      </c>
      <c r="J28" s="37"/>
      <c r="K28" s="37"/>
      <c r="L28" s="45"/>
      <c r="M28" s="45"/>
      <c r="N28" s="45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29"/>
      <c r="B29" s="30"/>
      <c r="C29" s="31"/>
      <c r="D29" s="32" t="str">
        <f t="shared" si="3"/>
        <v/>
      </c>
      <c r="E29" s="31"/>
      <c r="F29" s="55" t="s">
        <v>32</v>
      </c>
      <c r="G29" s="56" t="s">
        <v>32</v>
      </c>
      <c r="H29" s="56" t="s">
        <v>32</v>
      </c>
      <c r="I29" s="56" t="s">
        <v>32</v>
      </c>
      <c r="J29" s="37"/>
      <c r="K29" s="37"/>
      <c r="L29" s="45"/>
      <c r="M29" s="45"/>
      <c r="N29" s="45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29"/>
      <c r="B30" s="30"/>
      <c r="C30" s="31"/>
      <c r="D30" s="32" t="str">
        <f t="shared" si="3"/>
        <v/>
      </c>
      <c r="E30" s="31"/>
      <c r="F30" s="55" t="s">
        <v>32</v>
      </c>
      <c r="G30" s="56" t="s">
        <v>32</v>
      </c>
      <c r="H30" s="56" t="s">
        <v>32</v>
      </c>
      <c r="I30" s="56" t="s">
        <v>32</v>
      </c>
      <c r="J30" s="37"/>
      <c r="K30" s="37"/>
      <c r="L30" s="45"/>
      <c r="M30" s="45"/>
      <c r="N30" s="45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6.5" thickBot="1" x14ac:dyDescent="0.3">
      <c r="A31" s="29"/>
      <c r="B31" s="30"/>
      <c r="C31" s="31"/>
      <c r="D31" s="38" t="str">
        <f t="shared" si="3"/>
        <v/>
      </c>
      <c r="E31" s="31"/>
      <c r="F31" s="55" t="s">
        <v>32</v>
      </c>
      <c r="G31" s="56" t="s">
        <v>32</v>
      </c>
      <c r="H31" s="56" t="s">
        <v>32</v>
      </c>
      <c r="I31" s="56" t="s">
        <v>32</v>
      </c>
      <c r="J31" s="37"/>
      <c r="K31" s="37"/>
      <c r="L31" s="45"/>
      <c r="M31" s="45"/>
      <c r="N31" s="45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94" t="s">
        <v>33</v>
      </c>
      <c r="B32" s="195"/>
      <c r="C32" s="39">
        <f>SUM(C12:C31)</f>
        <v>1799.18</v>
      </c>
      <c r="D32" s="39">
        <f>SUM(D12:D31)</f>
        <v>0</v>
      </c>
      <c r="E32" s="39"/>
      <c r="F32" s="39">
        <f>SUM(F12:F31)</f>
        <v>1799.18</v>
      </c>
      <c r="G32" s="57"/>
      <c r="H32" s="57"/>
      <c r="I32" s="57"/>
      <c r="J32" s="40"/>
      <c r="K32" s="40"/>
      <c r="L32" s="46"/>
      <c r="M32" s="53"/>
      <c r="N32" s="47"/>
    </row>
    <row r="34" spans="2:3" x14ac:dyDescent="0.2">
      <c r="B34" s="185" t="s">
        <v>34</v>
      </c>
      <c r="C34" s="186"/>
    </row>
    <row r="35" spans="2:3" x14ac:dyDescent="0.2">
      <c r="B35" s="41" t="s">
        <v>35</v>
      </c>
      <c r="C35" s="42" t="s">
        <v>36</v>
      </c>
    </row>
    <row r="36" spans="2:3" x14ac:dyDescent="0.2">
      <c r="B36" s="41" t="s">
        <v>37</v>
      </c>
      <c r="C36" s="42" t="s">
        <v>38</v>
      </c>
    </row>
    <row r="37" spans="2:3" x14ac:dyDescent="0.2">
      <c r="B37" s="41" t="s">
        <v>31</v>
      </c>
      <c r="C37" s="42" t="s">
        <v>39</v>
      </c>
    </row>
    <row r="38" spans="2:3" x14ac:dyDescent="0.2">
      <c r="B38" s="43" t="s">
        <v>40</v>
      </c>
      <c r="C38" s="44" t="s">
        <v>41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12 J17:K31 J15">
    <cfRule type="expression" priority="32" stopIfTrue="1">
      <formula>AND(SUM($P12:$T12)&gt;0,NOT(ISBLANK(J12)))</formula>
    </cfRule>
    <cfRule type="expression" dxfId="202" priority="33" stopIfTrue="1">
      <formula>SUM($P12:$T12)&gt;0</formula>
    </cfRule>
  </conditionalFormatting>
  <conditionalFormatting sqref="E5 C12 C5 B1:E1 B3:E3 C17:C31 C15">
    <cfRule type="expression" dxfId="201" priority="34" stopIfTrue="1">
      <formula>ISBLANK(B1)</formula>
    </cfRule>
  </conditionalFormatting>
  <conditionalFormatting sqref="M12:N12 L19:N31 L15:N15 L17:N17">
    <cfRule type="expression" dxfId="200" priority="35" stopIfTrue="1">
      <formula>AND(NOT(ISBLANK($C12)),ISBLANK(L12))</formula>
    </cfRule>
  </conditionalFormatting>
  <conditionalFormatting sqref="B12 B17:B31 B15">
    <cfRule type="expression" dxfId="199" priority="36" stopIfTrue="1">
      <formula>AND(NOT(ISBLANK(C12)),ISBLANK(B12))</formula>
    </cfRule>
  </conditionalFormatting>
  <conditionalFormatting sqref="A12 A17:A31 A15">
    <cfRule type="expression" dxfId="198" priority="37" stopIfTrue="1">
      <formula>AND(NOT(ISBLANK(C12)),ISBLANK(A12))</formula>
    </cfRule>
  </conditionalFormatting>
  <conditionalFormatting sqref="E12 E17:E31 E15">
    <cfRule type="expression" dxfId="197" priority="38" stopIfTrue="1">
      <formula>AND(NOT(ISBLANK(C12)),ISBLANK(E12),B12="S")</formula>
    </cfRule>
  </conditionalFormatting>
  <conditionalFormatting sqref="N18">
    <cfRule type="expression" dxfId="196" priority="31" stopIfTrue="1">
      <formula>AND(NOT(ISBLANK($C18)),ISBLANK(N18))</formula>
    </cfRule>
  </conditionalFormatting>
  <conditionalFormatting sqref="L18">
    <cfRule type="expression" dxfId="195" priority="30" stopIfTrue="1">
      <formula>AND(NOT(ISBLANK($C18)),ISBLANK(L18))</formula>
    </cfRule>
  </conditionalFormatting>
  <conditionalFormatting sqref="L12">
    <cfRule type="expression" priority="28" stopIfTrue="1">
      <formula>AND(SUM($P12:$T12)&gt;0,NOT(ISBLANK(L12)))</formula>
    </cfRule>
    <cfRule type="expression" dxfId="194" priority="29" stopIfTrue="1">
      <formula>SUM($P12:$T12)&gt;0</formula>
    </cfRule>
  </conditionalFormatting>
  <conditionalFormatting sqref="J16">
    <cfRule type="expression" priority="21" stopIfTrue="1">
      <formula>AND(SUM($P16:$T16)&gt;0,NOT(ISBLANK(J16)))</formula>
    </cfRule>
    <cfRule type="expression" dxfId="193" priority="22" stopIfTrue="1">
      <formula>SUM($P16:$T16)&gt;0</formula>
    </cfRule>
  </conditionalFormatting>
  <conditionalFormatting sqref="C16">
    <cfRule type="expression" dxfId="192" priority="23" stopIfTrue="1">
      <formula>ISBLANK(C16)</formula>
    </cfRule>
  </conditionalFormatting>
  <conditionalFormatting sqref="B16">
    <cfRule type="expression" dxfId="191" priority="24" stopIfTrue="1">
      <formula>AND(NOT(ISBLANK(C16)),ISBLANK(B16))</formula>
    </cfRule>
  </conditionalFormatting>
  <conditionalFormatting sqref="A16">
    <cfRule type="expression" dxfId="190" priority="25" stopIfTrue="1">
      <formula>AND(NOT(ISBLANK(C16)),ISBLANK(A16))</formula>
    </cfRule>
  </conditionalFormatting>
  <conditionalFormatting sqref="E16">
    <cfRule type="expression" dxfId="189" priority="26" stopIfTrue="1">
      <formula>AND(NOT(ISBLANK(C16)),ISBLANK(E16),B16="S")</formula>
    </cfRule>
  </conditionalFormatting>
  <conditionalFormatting sqref="L16:N16">
    <cfRule type="expression" dxfId="188" priority="27" stopIfTrue="1">
      <formula>AND(NOT(ISBLANK($C21)),ISBLANK(L16))</formula>
    </cfRule>
  </conditionalFormatting>
  <conditionalFormatting sqref="J14">
    <cfRule type="expression" priority="14" stopIfTrue="1">
      <formula>AND(SUM($P14:$T14)&gt;0,NOT(ISBLANK(J14)))</formula>
    </cfRule>
    <cfRule type="expression" dxfId="187" priority="15" stopIfTrue="1">
      <formula>SUM($P14:$T14)&gt;0</formula>
    </cfRule>
  </conditionalFormatting>
  <conditionalFormatting sqref="C14">
    <cfRule type="expression" dxfId="186" priority="16" stopIfTrue="1">
      <formula>ISBLANK(C14)</formula>
    </cfRule>
  </conditionalFormatting>
  <conditionalFormatting sqref="M14:N14">
    <cfRule type="expression" dxfId="185" priority="17" stopIfTrue="1">
      <formula>AND(NOT(ISBLANK($C14)),ISBLANK(M14))</formula>
    </cfRule>
  </conditionalFormatting>
  <conditionalFormatting sqref="B14">
    <cfRule type="expression" dxfId="184" priority="18" stopIfTrue="1">
      <formula>AND(NOT(ISBLANK(C14)),ISBLANK(B14))</formula>
    </cfRule>
  </conditionalFormatting>
  <conditionalFormatting sqref="A14">
    <cfRule type="expression" dxfId="183" priority="19" stopIfTrue="1">
      <formula>AND(NOT(ISBLANK(C14)),ISBLANK(A14))</formula>
    </cfRule>
  </conditionalFormatting>
  <conditionalFormatting sqref="E14">
    <cfRule type="expression" dxfId="182" priority="20" stopIfTrue="1">
      <formula>AND(NOT(ISBLANK(C14)),ISBLANK(E14),B14="S")</formula>
    </cfRule>
  </conditionalFormatting>
  <conditionalFormatting sqref="L14">
    <cfRule type="expression" priority="12" stopIfTrue="1">
      <formula>AND(SUM($P14:$T14)&gt;0,NOT(ISBLANK(L14)))</formula>
    </cfRule>
    <cfRule type="expression" dxfId="181" priority="13" stopIfTrue="1">
      <formula>SUM($P14:$T14)&gt;0</formula>
    </cfRule>
  </conditionalFormatting>
  <conditionalFormatting sqref="J13">
    <cfRule type="expression" priority="5" stopIfTrue="1">
      <formula>AND(SUM($P13:$T13)&gt;0,NOT(ISBLANK(J13)))</formula>
    </cfRule>
    <cfRule type="expression" dxfId="180" priority="6" stopIfTrue="1">
      <formula>SUM($P13:$T13)&gt;0</formula>
    </cfRule>
  </conditionalFormatting>
  <conditionalFormatting sqref="C13">
    <cfRule type="expression" dxfId="179" priority="7" stopIfTrue="1">
      <formula>ISBLANK(C13)</formula>
    </cfRule>
  </conditionalFormatting>
  <conditionalFormatting sqref="M13:N13">
    <cfRule type="expression" dxfId="178" priority="8" stopIfTrue="1">
      <formula>AND(NOT(ISBLANK($C13)),ISBLANK(M13))</formula>
    </cfRule>
  </conditionalFormatting>
  <conditionalFormatting sqref="B13">
    <cfRule type="expression" dxfId="177" priority="9" stopIfTrue="1">
      <formula>AND(NOT(ISBLANK(C13)),ISBLANK(B13))</formula>
    </cfRule>
  </conditionalFormatting>
  <conditionalFormatting sqref="A13">
    <cfRule type="expression" dxfId="176" priority="10" stopIfTrue="1">
      <formula>AND(NOT(ISBLANK(C13)),ISBLANK(A13))</formula>
    </cfRule>
  </conditionalFormatting>
  <conditionalFormatting sqref="E13">
    <cfRule type="expression" dxfId="175" priority="11" stopIfTrue="1">
      <formula>AND(NOT(ISBLANK(C13)),ISBLANK(E13),B13="S")</formula>
    </cfRule>
  </conditionalFormatting>
  <conditionalFormatting sqref="L13">
    <cfRule type="expression" priority="3" stopIfTrue="1">
      <formula>AND(SUM($P13:$T13)&gt;0,NOT(ISBLANK(L13)))</formula>
    </cfRule>
    <cfRule type="expression" dxfId="174" priority="4" stopIfTrue="1">
      <formula>SUM($P13:$T13)&gt;0</formula>
    </cfRule>
  </conditionalFormatting>
  <conditionalFormatting sqref="K13:K16">
    <cfRule type="expression" priority="1" stopIfTrue="1">
      <formula>AND(SUM($P13:$T13)&gt;0,NOT(ISBLANK(K13)))</formula>
    </cfRule>
    <cfRule type="expression" dxfId="173" priority="2" stopIfTrue="1">
      <formula>SUM($P13:$T13)&gt;0</formula>
    </cfRule>
  </conditionalFormatting>
  <dataValidations count="4">
    <dataValidation type="list" allowBlank="1" showInputMessage="1" showErrorMessage="1" sqref="B12:B31">
      <formula1>$B$35:$B$38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topLeftCell="A4" workbookViewId="0">
      <selection activeCell="J28" sqref="J28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29.7109375" style="5" customWidth="1"/>
    <col min="11" max="11" width="50.7109375" style="5" customWidth="1"/>
    <col min="12" max="13" width="27.42578125" style="5" customWidth="1"/>
    <col min="14" max="14" width="9.140625" style="5"/>
    <col min="15" max="18" width="0" style="5" hidden="1" customWidth="1" outlineLevel="1"/>
    <col min="19" max="19" width="9.140625" style="5" collapsed="1"/>
    <col min="20" max="16384" width="9.140625" style="5"/>
  </cols>
  <sheetData>
    <row r="1" spans="1:25" ht="14.25" x14ac:dyDescent="0.2">
      <c r="A1" s="2" t="s">
        <v>1</v>
      </c>
      <c r="B1" s="187" t="s">
        <v>2</v>
      </c>
      <c r="C1" s="188"/>
      <c r="D1" s="188"/>
      <c r="E1" s="189"/>
      <c r="F1" s="1"/>
      <c r="G1" s="1"/>
      <c r="H1" s="1"/>
      <c r="I1" s="1"/>
      <c r="J1" s="1"/>
      <c r="K1" s="3"/>
      <c r="L1" s="3"/>
      <c r="M1" s="4"/>
    </row>
    <row r="2" spans="1:25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25" ht="14.25" x14ac:dyDescent="0.2">
      <c r="A3" s="9" t="s">
        <v>3</v>
      </c>
      <c r="B3" s="187" t="s">
        <v>188</v>
      </c>
      <c r="C3" s="188"/>
      <c r="D3" s="188"/>
      <c r="E3" s="189"/>
      <c r="F3" s="10"/>
      <c r="G3" s="10"/>
      <c r="H3" s="10"/>
      <c r="I3" s="10"/>
      <c r="J3" s="10"/>
      <c r="K3" s="7"/>
      <c r="L3" s="7"/>
      <c r="M3" s="8"/>
    </row>
    <row r="4" spans="1:2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25" ht="25.5" x14ac:dyDescent="0.2">
      <c r="A5" s="11" t="s">
        <v>4</v>
      </c>
      <c r="B5" s="12" t="s">
        <v>5</v>
      </c>
      <c r="C5" s="48">
        <v>43719</v>
      </c>
      <c r="D5" s="12" t="s">
        <v>6</v>
      </c>
      <c r="E5" s="48">
        <v>43748</v>
      </c>
      <c r="F5" s="13"/>
      <c r="G5" s="14"/>
      <c r="H5" s="15"/>
      <c r="I5" s="15"/>
      <c r="J5" s="15"/>
      <c r="K5" s="7"/>
      <c r="L5" s="7"/>
      <c r="M5" s="8"/>
    </row>
    <row r="6" spans="1:25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25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25" x14ac:dyDescent="0.2">
      <c r="A8" s="104" t="s">
        <v>7</v>
      </c>
      <c r="B8" s="17" t="s">
        <v>8</v>
      </c>
      <c r="C8" s="17" t="s">
        <v>9</v>
      </c>
      <c r="D8" s="17" t="s">
        <v>8</v>
      </c>
      <c r="E8" s="17" t="s">
        <v>10</v>
      </c>
      <c r="F8" s="17" t="s">
        <v>11</v>
      </c>
      <c r="G8" s="185" t="s">
        <v>12</v>
      </c>
      <c r="H8" s="190"/>
      <c r="I8" s="190"/>
      <c r="J8" s="17" t="s">
        <v>13</v>
      </c>
      <c r="K8" s="17" t="s">
        <v>14</v>
      </c>
      <c r="L8" s="18" t="s">
        <v>0</v>
      </c>
      <c r="M8" s="18" t="s">
        <v>15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x14ac:dyDescent="0.2">
      <c r="A9" s="49" t="s">
        <v>16</v>
      </c>
      <c r="B9" s="21" t="s">
        <v>17</v>
      </c>
      <c r="C9" s="21" t="s">
        <v>18</v>
      </c>
      <c r="D9" s="21" t="s">
        <v>18</v>
      </c>
      <c r="E9" s="21" t="s">
        <v>19</v>
      </c>
      <c r="F9" s="21" t="s">
        <v>18</v>
      </c>
      <c r="G9" s="191"/>
      <c r="H9" s="192"/>
      <c r="I9" s="192"/>
      <c r="J9" s="21" t="s">
        <v>20</v>
      </c>
      <c r="K9" s="21" t="s">
        <v>21</v>
      </c>
      <c r="L9" s="52"/>
      <c r="M9" s="54" t="s">
        <v>22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x14ac:dyDescent="0.2">
      <c r="A10" s="50" t="s">
        <v>23</v>
      </c>
      <c r="B10" s="25" t="s">
        <v>24</v>
      </c>
      <c r="C10" s="25" t="s">
        <v>25</v>
      </c>
      <c r="D10" s="25" t="s">
        <v>25</v>
      </c>
      <c r="E10" s="25" t="s">
        <v>25</v>
      </c>
      <c r="F10" s="25" t="s">
        <v>25</v>
      </c>
      <c r="G10" s="26" t="s">
        <v>26</v>
      </c>
      <c r="H10" s="26" t="s">
        <v>27</v>
      </c>
      <c r="I10" s="73" t="s">
        <v>28</v>
      </c>
      <c r="J10" s="51" t="s">
        <v>29</v>
      </c>
      <c r="K10" s="27"/>
      <c r="L10" s="43"/>
      <c r="M10" s="28"/>
    </row>
    <row r="11" spans="1:25" ht="0.75" customHeight="1" x14ac:dyDescent="0.2">
      <c r="A11" s="24"/>
      <c r="B11" s="25"/>
      <c r="C11" s="25"/>
      <c r="D11" s="25"/>
      <c r="E11" s="25"/>
      <c r="F11" s="25"/>
      <c r="G11" s="22"/>
      <c r="H11" s="22"/>
      <c r="I11" s="22"/>
      <c r="J11" s="26" t="s">
        <v>172</v>
      </c>
      <c r="K11" s="27"/>
      <c r="L11" s="43"/>
      <c r="M11" s="43"/>
    </row>
    <row r="12" spans="1:25" ht="15.75" x14ac:dyDescent="0.25">
      <c r="A12" s="105">
        <v>43720</v>
      </c>
      <c r="B12" s="69" t="s">
        <v>37</v>
      </c>
      <c r="C12" s="106">
        <v>15</v>
      </c>
      <c r="D12" s="106"/>
      <c r="E12" s="106"/>
      <c r="F12" s="106">
        <v>15</v>
      </c>
      <c r="G12" s="107">
        <v>110</v>
      </c>
      <c r="H12" s="56">
        <v>4001</v>
      </c>
      <c r="I12" s="84"/>
      <c r="J12" s="78" t="s">
        <v>124</v>
      </c>
      <c r="K12" s="108" t="s">
        <v>173</v>
      </c>
      <c r="L12" s="45" t="s">
        <v>174</v>
      </c>
      <c r="M12" s="45" t="s">
        <v>99</v>
      </c>
      <c r="O12" s="5" t="b">
        <f t="shared" ref="O12:O36" si="0">OR(G12&lt;100,LEN(G12)=2)</f>
        <v>0</v>
      </c>
      <c r="P12" s="5" t="b">
        <f t="shared" ref="P12:P36" si="1">OR(H12&lt;1000,LEN(H12)=3)</f>
        <v>0</v>
      </c>
      <c r="Q12" s="5" t="b">
        <f t="shared" ref="Q12:Q36" si="2">IF(I12&lt;1000,TRUE)</f>
        <v>1</v>
      </c>
      <c r="R12" s="5" t="e">
        <f>OR(#REF!&lt;100000,LEN(#REF!)=5)</f>
        <v>#REF!</v>
      </c>
    </row>
    <row r="13" spans="1:25" ht="15.75" x14ac:dyDescent="0.25">
      <c r="A13" s="105">
        <v>43728</v>
      </c>
      <c r="B13" s="69" t="s">
        <v>31</v>
      </c>
      <c r="C13" s="106">
        <v>225.06</v>
      </c>
      <c r="D13" s="106"/>
      <c r="E13" s="106"/>
      <c r="F13" s="106">
        <v>225.06</v>
      </c>
      <c r="G13" s="83">
        <v>118</v>
      </c>
      <c r="H13" s="56">
        <v>4400</v>
      </c>
      <c r="I13" s="109" t="s">
        <v>123</v>
      </c>
      <c r="J13" s="78" t="s">
        <v>124</v>
      </c>
      <c r="K13" s="108" t="s">
        <v>175</v>
      </c>
      <c r="L13" s="45" t="s">
        <v>176</v>
      </c>
      <c r="M13" s="110" t="s">
        <v>177</v>
      </c>
      <c r="N13" s="111"/>
      <c r="O13" s="5" t="b">
        <f t="shared" si="0"/>
        <v>0</v>
      </c>
      <c r="P13" s="5" t="b">
        <f t="shared" si="1"/>
        <v>0</v>
      </c>
      <c r="Q13" s="5" t="b">
        <f t="shared" si="2"/>
        <v>0</v>
      </c>
      <c r="R13" s="5" t="e">
        <f>OR(#REF!&lt;100000,LEN(#REF!)=5)</f>
        <v>#REF!</v>
      </c>
    </row>
    <row r="14" spans="1:25" ht="15.75" x14ac:dyDescent="0.25">
      <c r="A14" s="105">
        <v>43731</v>
      </c>
      <c r="B14" s="69" t="s">
        <v>37</v>
      </c>
      <c r="C14" s="106">
        <v>11.99</v>
      </c>
      <c r="D14" s="106"/>
      <c r="E14" s="106"/>
      <c r="F14" s="106">
        <v>11.99</v>
      </c>
      <c r="G14" s="83">
        <v>110</v>
      </c>
      <c r="H14" s="56">
        <v>4020</v>
      </c>
      <c r="I14" s="84"/>
      <c r="J14" s="78" t="s">
        <v>124</v>
      </c>
      <c r="K14" s="45" t="s">
        <v>178</v>
      </c>
      <c r="L14" s="45" t="s">
        <v>179</v>
      </c>
      <c r="M14" s="45" t="s">
        <v>180</v>
      </c>
      <c r="N14" s="111"/>
    </row>
    <row r="15" spans="1:25" ht="15.75" x14ac:dyDescent="0.25">
      <c r="A15" s="105">
        <v>43734</v>
      </c>
      <c r="B15" s="69" t="s">
        <v>40</v>
      </c>
      <c r="C15" s="106">
        <v>91.5</v>
      </c>
      <c r="D15" s="106"/>
      <c r="E15" s="106"/>
      <c r="F15" s="106">
        <v>91.5</v>
      </c>
      <c r="G15" s="83">
        <v>118</v>
      </c>
      <c r="H15" s="56">
        <v>4400</v>
      </c>
      <c r="I15" s="84" t="s">
        <v>181</v>
      </c>
      <c r="J15" s="78" t="s">
        <v>124</v>
      </c>
      <c r="K15" s="45" t="s">
        <v>182</v>
      </c>
      <c r="L15" s="108" t="s">
        <v>183</v>
      </c>
      <c r="M15" s="110" t="s">
        <v>177</v>
      </c>
      <c r="O15" s="5" t="b">
        <f>OR(G15&lt;100,LEN(G15)=2)</f>
        <v>0</v>
      </c>
      <c r="P15" s="5" t="b">
        <f t="shared" si="1"/>
        <v>0</v>
      </c>
      <c r="Q15" s="5" t="b">
        <f t="shared" si="2"/>
        <v>0</v>
      </c>
      <c r="R15" s="5" t="e">
        <f>OR(#REF!&lt;100000,LEN(#REF!)=5)</f>
        <v>#REF!</v>
      </c>
    </row>
    <row r="16" spans="1:25" ht="15.75" x14ac:dyDescent="0.25">
      <c r="A16" s="105">
        <v>43734</v>
      </c>
      <c r="B16" s="69" t="s">
        <v>37</v>
      </c>
      <c r="C16" s="106">
        <v>288</v>
      </c>
      <c r="D16" s="106">
        <v>57.6</v>
      </c>
      <c r="E16" s="106"/>
      <c r="F16" s="106">
        <v>230.4</v>
      </c>
      <c r="G16" s="83">
        <v>118</v>
      </c>
      <c r="H16" s="56">
        <v>4400</v>
      </c>
      <c r="I16" s="84" t="s">
        <v>123</v>
      </c>
      <c r="J16" s="78" t="s">
        <v>124</v>
      </c>
      <c r="K16" s="45" t="s">
        <v>184</v>
      </c>
      <c r="L16" s="45" t="s">
        <v>106</v>
      </c>
      <c r="M16" s="110" t="s">
        <v>177</v>
      </c>
      <c r="O16" s="5" t="b">
        <f t="shared" si="0"/>
        <v>0</v>
      </c>
      <c r="P16" s="5" t="b">
        <f t="shared" si="1"/>
        <v>0</v>
      </c>
      <c r="Q16" s="5" t="b">
        <f t="shared" si="2"/>
        <v>0</v>
      </c>
      <c r="R16" s="5" t="e">
        <f>OR(#REF!&lt;100000,LEN(#REF!)=5)</f>
        <v>#REF!</v>
      </c>
    </row>
    <row r="17" spans="1:18" ht="15.75" x14ac:dyDescent="0.25">
      <c r="A17" s="105">
        <v>43742</v>
      </c>
      <c r="B17" s="69" t="s">
        <v>40</v>
      </c>
      <c r="C17" s="106">
        <v>27.3</v>
      </c>
      <c r="D17" s="106"/>
      <c r="E17" s="106"/>
      <c r="F17" s="106">
        <v>27.3</v>
      </c>
      <c r="G17" s="83">
        <v>110</v>
      </c>
      <c r="H17" s="56">
        <v>3020</v>
      </c>
      <c r="I17" s="84"/>
      <c r="J17" s="78" t="s">
        <v>124</v>
      </c>
      <c r="K17" s="45" t="s">
        <v>185</v>
      </c>
      <c r="L17" s="45" t="s">
        <v>186</v>
      </c>
      <c r="M17" s="110" t="s">
        <v>187</v>
      </c>
      <c r="O17" s="5" t="b">
        <f t="shared" si="0"/>
        <v>0</v>
      </c>
      <c r="P17" s="5" t="b">
        <f t="shared" si="1"/>
        <v>0</v>
      </c>
      <c r="Q17" s="5" t="b">
        <f t="shared" si="2"/>
        <v>1</v>
      </c>
      <c r="R17" s="5" t="e">
        <f>OR(#REF!&lt;100000,LEN(#REF!)=5)</f>
        <v>#REF!</v>
      </c>
    </row>
    <row r="18" spans="1:18" ht="15.75" x14ac:dyDescent="0.25">
      <c r="A18" s="105"/>
      <c r="B18" s="69"/>
      <c r="C18" s="106"/>
      <c r="D18" s="106"/>
      <c r="E18" s="106"/>
      <c r="F18" s="106"/>
      <c r="G18" s="83"/>
      <c r="H18" s="56"/>
      <c r="I18" s="84"/>
      <c r="J18" s="78"/>
      <c r="K18" s="45"/>
      <c r="L18" s="45"/>
      <c r="M18" s="110"/>
      <c r="O18" s="5" t="b">
        <f t="shared" si="0"/>
        <v>1</v>
      </c>
      <c r="P18" s="5" t="b">
        <f t="shared" si="1"/>
        <v>1</v>
      </c>
      <c r="Q18" s="5" t="b">
        <f t="shared" si="2"/>
        <v>1</v>
      </c>
      <c r="R18" s="5" t="e">
        <f>OR(#REF!&lt;100000,LEN(#REF!)=5)</f>
        <v>#REF!</v>
      </c>
    </row>
    <row r="19" spans="1:18" ht="15.75" x14ac:dyDescent="0.25">
      <c r="A19" s="105"/>
      <c r="B19" s="69"/>
      <c r="C19" s="106"/>
      <c r="D19" s="106"/>
      <c r="E19" s="106"/>
      <c r="F19" s="106"/>
      <c r="G19" s="83"/>
      <c r="H19" s="56"/>
      <c r="I19" s="84"/>
      <c r="J19" s="78"/>
      <c r="K19" s="45"/>
      <c r="L19" s="45"/>
      <c r="M19" s="110"/>
      <c r="O19" s="5" t="b">
        <f t="shared" si="0"/>
        <v>1</v>
      </c>
      <c r="P19" s="5" t="b">
        <f t="shared" si="1"/>
        <v>1</v>
      </c>
      <c r="Q19" s="5" t="b">
        <f t="shared" si="2"/>
        <v>1</v>
      </c>
      <c r="R19" s="5" t="e">
        <f>OR(#REF!&lt;100000,LEN(#REF!)=5)</f>
        <v>#REF!</v>
      </c>
    </row>
    <row r="20" spans="1:18" ht="15.75" x14ac:dyDescent="0.25">
      <c r="A20" s="105"/>
      <c r="B20" s="69"/>
      <c r="C20" s="106"/>
      <c r="D20" s="106"/>
      <c r="E20" s="106"/>
      <c r="F20" s="74"/>
      <c r="G20" s="83"/>
      <c r="H20" s="56"/>
      <c r="I20" s="84"/>
      <c r="J20" s="78"/>
      <c r="K20" s="45"/>
      <c r="L20" s="45"/>
      <c r="M20" s="110"/>
      <c r="O20" s="5" t="b">
        <f t="shared" si="0"/>
        <v>1</v>
      </c>
      <c r="P20" s="5" t="b">
        <f t="shared" si="1"/>
        <v>1</v>
      </c>
      <c r="Q20" s="5" t="b">
        <f t="shared" si="2"/>
        <v>1</v>
      </c>
      <c r="R20" s="5" t="e">
        <f>OR(#REF!&lt;100000,LEN(#REF!)=5)</f>
        <v>#REF!</v>
      </c>
    </row>
    <row r="21" spans="1:18" ht="15.75" x14ac:dyDescent="0.25">
      <c r="A21" s="105"/>
      <c r="B21" s="69"/>
      <c r="C21" s="106"/>
      <c r="D21" s="106"/>
      <c r="E21" s="106"/>
      <c r="F21" s="74"/>
      <c r="G21" s="83"/>
      <c r="H21" s="56"/>
      <c r="I21" s="84"/>
      <c r="J21" s="78"/>
      <c r="K21" s="108"/>
      <c r="L21" s="45"/>
      <c r="M21" s="110"/>
      <c r="O21" s="5" t="b">
        <f t="shared" si="0"/>
        <v>1</v>
      </c>
      <c r="P21" s="5" t="b">
        <f t="shared" si="1"/>
        <v>1</v>
      </c>
      <c r="Q21" s="5" t="b">
        <f t="shared" si="2"/>
        <v>1</v>
      </c>
    </row>
    <row r="22" spans="1:18" ht="15.75" x14ac:dyDescent="0.25">
      <c r="A22" s="105"/>
      <c r="B22" s="69"/>
      <c r="C22" s="106"/>
      <c r="D22" s="106"/>
      <c r="E22" s="106"/>
      <c r="F22" s="74"/>
      <c r="G22" s="83"/>
      <c r="H22" s="56"/>
      <c r="I22" s="84"/>
      <c r="J22" s="78"/>
      <c r="K22" s="108"/>
      <c r="L22" s="45"/>
      <c r="M22" s="110"/>
      <c r="O22" s="5" t="b">
        <f t="shared" si="0"/>
        <v>1</v>
      </c>
      <c r="P22" s="5" t="b">
        <f t="shared" si="1"/>
        <v>1</v>
      </c>
    </row>
    <row r="23" spans="1:18" ht="15.75" x14ac:dyDescent="0.25">
      <c r="A23" s="105"/>
      <c r="B23" s="69"/>
      <c r="C23" s="106"/>
      <c r="D23" s="106"/>
      <c r="E23" s="106"/>
      <c r="F23" s="74"/>
      <c r="G23" s="83"/>
      <c r="H23" s="56"/>
      <c r="I23" s="84"/>
      <c r="J23" s="78"/>
      <c r="K23" s="45"/>
      <c r="L23" s="45"/>
      <c r="M23" s="110"/>
      <c r="O23" s="5" t="b">
        <f t="shared" si="0"/>
        <v>1</v>
      </c>
      <c r="P23" s="5" t="b">
        <f t="shared" si="1"/>
        <v>1</v>
      </c>
      <c r="Q23" s="5" t="b">
        <f t="shared" si="2"/>
        <v>1</v>
      </c>
      <c r="R23" s="5" t="e">
        <f>OR(#REF!&lt;100000,LEN(#REF!)=5)</f>
        <v>#REF!</v>
      </c>
    </row>
    <row r="24" spans="1:18" ht="15.75" x14ac:dyDescent="0.25">
      <c r="A24" s="105"/>
      <c r="B24" s="69"/>
      <c r="C24" s="106"/>
      <c r="D24" s="106"/>
      <c r="E24" s="112"/>
      <c r="F24" s="74"/>
      <c r="G24" s="83"/>
      <c r="H24" s="56"/>
      <c r="I24" s="84"/>
      <c r="J24" s="78"/>
      <c r="K24" s="108"/>
      <c r="L24" s="45"/>
      <c r="M24" s="110"/>
      <c r="O24" s="5" t="b">
        <f t="shared" si="0"/>
        <v>1</v>
      </c>
      <c r="P24" s="5" t="b">
        <f t="shared" si="1"/>
        <v>1</v>
      </c>
      <c r="Q24" s="5" t="b">
        <f t="shared" si="2"/>
        <v>1</v>
      </c>
      <c r="R24" s="5" t="e">
        <f>OR(#REF!&lt;100000,LEN(#REF!)=5)</f>
        <v>#REF!</v>
      </c>
    </row>
    <row r="25" spans="1:18" ht="15.75" x14ac:dyDescent="0.25">
      <c r="A25" s="105"/>
      <c r="B25" s="69"/>
      <c r="C25" s="106"/>
      <c r="D25" s="106"/>
      <c r="E25" s="113"/>
      <c r="F25" s="74"/>
      <c r="G25" s="83"/>
      <c r="H25" s="56"/>
      <c r="I25" s="84"/>
      <c r="J25" s="78"/>
      <c r="K25" s="45"/>
      <c r="L25" s="45"/>
      <c r="M25" s="110"/>
      <c r="O25" s="5" t="b">
        <f t="shared" si="0"/>
        <v>1</v>
      </c>
      <c r="P25" s="5" t="b">
        <f t="shared" si="1"/>
        <v>1</v>
      </c>
      <c r="Q25" s="5" t="b">
        <f t="shared" si="2"/>
        <v>1</v>
      </c>
      <c r="R25" s="5" t="e">
        <f>OR(#REF!&lt;100000,LEN(#REF!)=5)</f>
        <v>#REF!</v>
      </c>
    </row>
    <row r="26" spans="1:18" ht="15.75" x14ac:dyDescent="0.25">
      <c r="A26" s="58"/>
      <c r="B26" s="30"/>
      <c r="C26" s="31"/>
      <c r="D26" s="31"/>
      <c r="E26" s="72"/>
      <c r="F26" s="74"/>
      <c r="G26" s="83"/>
      <c r="H26" s="56"/>
      <c r="I26" s="84"/>
      <c r="J26" s="78"/>
      <c r="K26" s="45"/>
      <c r="L26" s="45"/>
      <c r="M26" s="110"/>
      <c r="O26" s="5" t="b">
        <f t="shared" si="0"/>
        <v>1</v>
      </c>
      <c r="P26" s="5" t="b">
        <f t="shared" si="1"/>
        <v>1</v>
      </c>
    </row>
    <row r="27" spans="1:18" ht="15.75" x14ac:dyDescent="0.25">
      <c r="A27" s="58"/>
      <c r="B27" s="30"/>
      <c r="C27" s="31"/>
      <c r="D27" s="32"/>
      <c r="E27" s="31"/>
      <c r="F27" s="74"/>
      <c r="G27" s="83"/>
      <c r="H27" s="56"/>
      <c r="I27" s="84"/>
      <c r="J27" s="78"/>
      <c r="K27" s="108"/>
      <c r="L27" s="45"/>
      <c r="M27" s="110"/>
      <c r="O27" s="5" t="b">
        <f t="shared" si="0"/>
        <v>1</v>
      </c>
      <c r="P27" s="5" t="b">
        <f t="shared" si="1"/>
        <v>1</v>
      </c>
      <c r="Q27" s="5" t="b">
        <f t="shared" si="2"/>
        <v>1</v>
      </c>
      <c r="R27" s="5" t="e">
        <f>OR(#REF!&lt;100000,LEN(#REF!)=5)</f>
        <v>#REF!</v>
      </c>
    </row>
    <row r="28" spans="1:18" ht="15.75" x14ac:dyDescent="0.25">
      <c r="A28" s="58"/>
      <c r="B28" s="30"/>
      <c r="C28" s="31"/>
      <c r="D28" s="32"/>
      <c r="E28" s="31"/>
      <c r="F28" s="74"/>
      <c r="G28" s="83"/>
      <c r="H28" s="56"/>
      <c r="I28" s="84"/>
      <c r="J28" s="78"/>
      <c r="K28" s="108"/>
      <c r="L28" s="45"/>
      <c r="M28" s="45"/>
      <c r="O28" s="5" t="b">
        <f t="shared" si="0"/>
        <v>1</v>
      </c>
      <c r="P28" s="5" t="b">
        <f t="shared" si="1"/>
        <v>1</v>
      </c>
      <c r="Q28" s="5" t="b">
        <f t="shared" si="2"/>
        <v>1</v>
      </c>
      <c r="R28" s="5" t="e">
        <f>OR(#REF!&lt;100000,LEN(#REF!)=5)</f>
        <v>#REF!</v>
      </c>
    </row>
    <row r="29" spans="1:18" ht="15.75" x14ac:dyDescent="0.25">
      <c r="A29" s="58"/>
      <c r="B29" s="30"/>
      <c r="C29" s="31"/>
      <c r="D29" s="32"/>
      <c r="E29" s="31"/>
      <c r="F29" s="74"/>
      <c r="G29" s="83"/>
      <c r="H29" s="56"/>
      <c r="I29" s="84"/>
      <c r="J29" s="78"/>
      <c r="K29" s="108"/>
      <c r="L29" s="45"/>
      <c r="M29" s="45"/>
      <c r="O29" s="5" t="b">
        <f t="shared" si="0"/>
        <v>1</v>
      </c>
      <c r="P29" s="5" t="b">
        <f t="shared" si="1"/>
        <v>1</v>
      </c>
      <c r="Q29" s="5" t="b">
        <f t="shared" si="2"/>
        <v>1</v>
      </c>
      <c r="R29" s="5" t="e">
        <f>OR(#REF!&lt;100000,LEN(#REF!)=5)</f>
        <v>#REF!</v>
      </c>
    </row>
    <row r="30" spans="1:18" ht="15.75" x14ac:dyDescent="0.25">
      <c r="A30" s="58"/>
      <c r="B30" s="30"/>
      <c r="C30" s="31"/>
      <c r="D30" s="32"/>
      <c r="E30" s="31"/>
      <c r="F30" s="74"/>
      <c r="G30" s="83"/>
      <c r="H30" s="56"/>
      <c r="I30" s="84"/>
      <c r="J30" s="78"/>
      <c r="K30" s="45"/>
      <c r="L30" s="45"/>
      <c r="M30" s="45"/>
      <c r="O30" s="5" t="b">
        <f t="shared" si="0"/>
        <v>1</v>
      </c>
      <c r="P30" s="5" t="b">
        <f t="shared" si="1"/>
        <v>1</v>
      </c>
      <c r="Q30" s="5" t="b">
        <f t="shared" si="2"/>
        <v>1</v>
      </c>
      <c r="R30" s="5" t="e">
        <f>OR(#REF!&lt;100000,LEN(#REF!)=5)</f>
        <v>#REF!</v>
      </c>
    </row>
    <row r="31" spans="1:18" ht="15.75" x14ac:dyDescent="0.25">
      <c r="A31" s="58"/>
      <c r="B31" s="30"/>
      <c r="C31" s="31"/>
      <c r="D31" s="32"/>
      <c r="E31" s="31"/>
      <c r="F31" s="74"/>
      <c r="G31" s="83"/>
      <c r="H31" s="56"/>
      <c r="I31" s="84"/>
      <c r="J31" s="78"/>
      <c r="K31" s="45"/>
      <c r="L31" s="45"/>
      <c r="M31" s="110"/>
      <c r="O31" s="5" t="b">
        <f t="shared" si="0"/>
        <v>1</v>
      </c>
      <c r="P31" s="5" t="b">
        <f t="shared" si="1"/>
        <v>1</v>
      </c>
      <c r="Q31" s="5" t="b">
        <f t="shared" si="2"/>
        <v>1</v>
      </c>
      <c r="R31" s="5" t="e">
        <f>OR(#REF!&lt;100000,LEN(#REF!)=5)</f>
        <v>#REF!</v>
      </c>
    </row>
    <row r="32" spans="1:18" ht="15.75" x14ac:dyDescent="0.25">
      <c r="A32" s="58"/>
      <c r="B32" s="30"/>
      <c r="C32" s="31"/>
      <c r="D32" s="85"/>
      <c r="E32" s="31"/>
      <c r="F32" s="74"/>
      <c r="G32" s="83"/>
      <c r="H32" s="56"/>
      <c r="I32" s="84"/>
      <c r="J32" s="78"/>
      <c r="K32" s="45"/>
      <c r="L32" s="45"/>
      <c r="M32" s="45"/>
      <c r="O32" s="5" t="b">
        <f t="shared" si="0"/>
        <v>1</v>
      </c>
      <c r="P32" s="5" t="b">
        <f t="shared" si="1"/>
        <v>1</v>
      </c>
    </row>
    <row r="33" spans="1:18" ht="15.75" x14ac:dyDescent="0.25">
      <c r="A33" s="58"/>
      <c r="B33" s="30"/>
      <c r="C33" s="31"/>
      <c r="D33" s="85"/>
      <c r="E33" s="31"/>
      <c r="F33" s="74"/>
      <c r="G33" s="83"/>
      <c r="H33" s="56"/>
      <c r="I33" s="84"/>
      <c r="J33" s="78"/>
      <c r="K33" s="45"/>
      <c r="L33" s="45"/>
      <c r="M33" s="45"/>
      <c r="O33" s="5" t="b">
        <f t="shared" si="0"/>
        <v>1</v>
      </c>
      <c r="P33" s="5" t="b">
        <f t="shared" si="1"/>
        <v>1</v>
      </c>
    </row>
    <row r="34" spans="1:18" ht="15.75" x14ac:dyDescent="0.25">
      <c r="A34" s="58"/>
      <c r="B34" s="30"/>
      <c r="C34" s="31"/>
      <c r="D34" s="85"/>
      <c r="E34" s="31"/>
      <c r="F34" s="74"/>
      <c r="G34" s="83"/>
      <c r="H34" s="56"/>
      <c r="I34" s="84"/>
      <c r="J34" s="78"/>
      <c r="K34" s="45"/>
      <c r="L34" s="45"/>
      <c r="M34" s="45"/>
      <c r="O34" s="5" t="b">
        <f t="shared" si="0"/>
        <v>1</v>
      </c>
      <c r="P34" s="5" t="b">
        <f t="shared" si="1"/>
        <v>1</v>
      </c>
    </row>
    <row r="35" spans="1:18" ht="15.75" x14ac:dyDescent="0.25">
      <c r="A35" s="58"/>
      <c r="B35" s="30"/>
      <c r="C35" s="31"/>
      <c r="D35" s="85"/>
      <c r="E35" s="31"/>
      <c r="F35" s="74"/>
      <c r="G35" s="83"/>
      <c r="H35" s="56"/>
      <c r="I35" s="84"/>
      <c r="J35" s="78"/>
      <c r="K35" s="45"/>
      <c r="L35" s="45"/>
      <c r="M35" s="45"/>
    </row>
    <row r="36" spans="1:18" ht="16.5" thickBot="1" x14ac:dyDescent="0.3">
      <c r="A36" s="29"/>
      <c r="B36" s="30"/>
      <c r="C36" s="31"/>
      <c r="D36" s="38" t="str">
        <f t="shared" ref="D36" si="3">IF(B36="S",IF(ISBLANK(E36),ROUND(C36*0.2/1.2,2),E36),"")</f>
        <v/>
      </c>
      <c r="E36" s="31"/>
      <c r="F36" s="74" t="s">
        <v>32</v>
      </c>
      <c r="G36" s="83" t="s">
        <v>32</v>
      </c>
      <c r="H36" s="56" t="s">
        <v>32</v>
      </c>
      <c r="I36" s="84" t="s">
        <v>32</v>
      </c>
      <c r="J36" s="78"/>
      <c r="K36" s="45"/>
      <c r="L36" s="45"/>
      <c r="M36" s="45"/>
      <c r="O36" s="5" t="b">
        <f t="shared" si="0"/>
        <v>0</v>
      </c>
      <c r="P36" s="5" t="b">
        <f t="shared" si="1"/>
        <v>0</v>
      </c>
      <c r="Q36" s="5" t="b">
        <f t="shared" si="2"/>
        <v>0</v>
      </c>
      <c r="R36" s="5" t="e">
        <f>OR(#REF!&lt;100000,LEN(#REF!)=5)</f>
        <v>#REF!</v>
      </c>
    </row>
    <row r="37" spans="1:18" ht="13.5" thickBot="1" x14ac:dyDescent="0.25">
      <c r="A37" s="194" t="s">
        <v>33</v>
      </c>
      <c r="B37" s="195"/>
      <c r="C37" s="39">
        <f>SUM(C12:C36)</f>
        <v>658.84999999999991</v>
      </c>
      <c r="D37" s="39">
        <f>SUM(D12:D36)</f>
        <v>57.6</v>
      </c>
      <c r="E37" s="39"/>
      <c r="F37" s="87">
        <f>SUM(F12:F36)</f>
        <v>601.25</v>
      </c>
      <c r="G37" s="88"/>
      <c r="H37" s="57"/>
      <c r="I37" s="89"/>
      <c r="J37" s="90"/>
      <c r="K37" s="46"/>
      <c r="L37" s="53"/>
      <c r="M37" s="47"/>
    </row>
    <row r="39" spans="1:18" x14ac:dyDescent="0.2">
      <c r="B39" s="185" t="s">
        <v>34</v>
      </c>
      <c r="C39" s="186"/>
    </row>
    <row r="40" spans="1:18" x14ac:dyDescent="0.2">
      <c r="B40" s="41" t="s">
        <v>35</v>
      </c>
      <c r="C40" s="42" t="s">
        <v>36</v>
      </c>
    </row>
    <row r="41" spans="1:18" x14ac:dyDescent="0.2">
      <c r="B41" s="41" t="s">
        <v>37</v>
      </c>
      <c r="C41" s="42" t="s">
        <v>38</v>
      </c>
    </row>
    <row r="42" spans="1:18" x14ac:dyDescent="0.2">
      <c r="B42" s="41" t="s">
        <v>31</v>
      </c>
      <c r="C42" s="42" t="s">
        <v>39</v>
      </c>
    </row>
    <row r="43" spans="1:18" x14ac:dyDescent="0.2">
      <c r="B43" s="43" t="s">
        <v>40</v>
      </c>
      <c r="C43" s="44" t="s">
        <v>41</v>
      </c>
    </row>
  </sheetData>
  <mergeCells count="6">
    <mergeCell ref="B39:C39"/>
    <mergeCell ref="B1:E1"/>
    <mergeCell ref="B3:E3"/>
    <mergeCell ref="G8:I8"/>
    <mergeCell ref="G9:I9"/>
    <mergeCell ref="A37:B37"/>
  </mergeCells>
  <conditionalFormatting sqref="E5 C5 B1:E1 B3:E3 F12:F19 C12:C36">
    <cfRule type="expression" dxfId="172" priority="58" stopIfTrue="1">
      <formula>ISBLANK(B1)</formula>
    </cfRule>
  </conditionalFormatting>
  <conditionalFormatting sqref="K12:L12 K30:M30 K21:L21 K32:M36">
    <cfRule type="expression" dxfId="171" priority="59" stopIfTrue="1">
      <formula>AND(NOT(ISBLANK($C12)),ISBLANK(K12))</formula>
    </cfRule>
  </conditionalFormatting>
  <conditionalFormatting sqref="B12 B17:B36">
    <cfRule type="expression" dxfId="170" priority="60" stopIfTrue="1">
      <formula>AND(NOT(ISBLANK(C12)),ISBLANK(B12))</formula>
    </cfRule>
  </conditionalFormatting>
  <conditionalFormatting sqref="A12 A18:A36">
    <cfRule type="expression" dxfId="169" priority="61" stopIfTrue="1">
      <formula>AND(NOT(ISBLANK(C12)),ISBLANK(A12))</formula>
    </cfRule>
  </conditionalFormatting>
  <conditionalFormatting sqref="E12:E23 D12:D26 E27:E36">
    <cfRule type="expression" dxfId="168" priority="62" stopIfTrue="1">
      <formula>AND(NOT(ISBLANK(B12)),ISBLANK(D12),A12="S")</formula>
    </cfRule>
  </conditionalFormatting>
  <conditionalFormatting sqref="E24">
    <cfRule type="expression" dxfId="167" priority="63" stopIfTrue="1">
      <formula>AND(NOT(ISBLANK(C25)),ISBLANK(E24),B25="S")</formula>
    </cfRule>
  </conditionalFormatting>
  <conditionalFormatting sqref="J30 J32:J36 J13:J18 J21">
    <cfRule type="expression" priority="64" stopIfTrue="1">
      <formula>AND(SUM($O13:$S13)&gt;0,NOT(ISBLANK(J13)))</formula>
    </cfRule>
    <cfRule type="expression" dxfId="166" priority="65" stopIfTrue="1">
      <formula>SUM($O13:$S13)&gt;0</formula>
    </cfRule>
  </conditionalFormatting>
  <conditionalFormatting sqref="B13:B15">
    <cfRule type="expression" dxfId="165" priority="56" stopIfTrue="1">
      <formula>AND(NOT(ISBLANK(C13)),ISBLANK(B13))</formula>
    </cfRule>
  </conditionalFormatting>
  <conditionalFormatting sqref="A13:A15">
    <cfRule type="expression" dxfId="164" priority="57" stopIfTrue="1">
      <formula>AND(NOT(ISBLANK(C13)),ISBLANK(A13))</formula>
    </cfRule>
  </conditionalFormatting>
  <conditionalFormatting sqref="M12">
    <cfRule type="expression" dxfId="163" priority="55" stopIfTrue="1">
      <formula>AND(NOT(ISBLANK($C12)),ISBLANK(M12))</formula>
    </cfRule>
  </conditionalFormatting>
  <conditionalFormatting sqref="A17">
    <cfRule type="expression" dxfId="162" priority="54" stopIfTrue="1">
      <formula>AND(NOT(ISBLANK(C17)),ISBLANK(A17))</formula>
    </cfRule>
  </conditionalFormatting>
  <conditionalFormatting sqref="B16">
    <cfRule type="expression" dxfId="161" priority="52" stopIfTrue="1">
      <formula>AND(NOT(ISBLANK(C16)),ISBLANK(B16))</formula>
    </cfRule>
  </conditionalFormatting>
  <conditionalFormatting sqref="A16">
    <cfRule type="expression" dxfId="160" priority="53" stopIfTrue="1">
      <formula>AND(NOT(ISBLANK(C16)),ISBLANK(A16))</formula>
    </cfRule>
  </conditionalFormatting>
  <conditionalFormatting sqref="L13:L18">
    <cfRule type="expression" dxfId="159" priority="51" stopIfTrue="1">
      <formula>AND(NOT(ISBLANK($C13)),ISBLANK(L13))</formula>
    </cfRule>
  </conditionalFormatting>
  <conditionalFormatting sqref="K14:K18">
    <cfRule type="expression" dxfId="158" priority="50" stopIfTrue="1">
      <formula>AND(NOT(ISBLANK($C14)),ISBLANK(K14))</formula>
    </cfRule>
  </conditionalFormatting>
  <conditionalFormatting sqref="M14">
    <cfRule type="expression" dxfId="157" priority="49" stopIfTrue="1">
      <formula>AND(NOT(ISBLANK($C14)),ISBLANK(M14))</formula>
    </cfRule>
  </conditionalFormatting>
  <conditionalFormatting sqref="K13">
    <cfRule type="expression" dxfId="156" priority="48" stopIfTrue="1">
      <formula>AND(NOT(ISBLANK($C13)),ISBLANK(K13))</formula>
    </cfRule>
  </conditionalFormatting>
  <conditionalFormatting sqref="J29">
    <cfRule type="expression" priority="35" stopIfTrue="1">
      <formula>AND(SUM($O29:$S29)&gt;0,NOT(ISBLANK(J29)))</formula>
    </cfRule>
    <cfRule type="expression" dxfId="155" priority="36" stopIfTrue="1">
      <formula>SUM($O29:$S29)&gt;0</formula>
    </cfRule>
  </conditionalFormatting>
  <conditionalFormatting sqref="L19">
    <cfRule type="expression" dxfId="154" priority="47" stopIfTrue="1">
      <formula>AND(NOT(ISBLANK($C19)),ISBLANK(L19))</formula>
    </cfRule>
  </conditionalFormatting>
  <conditionalFormatting sqref="K29">
    <cfRule type="expression" dxfId="153" priority="33" stopIfTrue="1">
      <formula>AND(NOT(ISBLANK($C29)),ISBLANK(K29))</formula>
    </cfRule>
  </conditionalFormatting>
  <conditionalFormatting sqref="L20">
    <cfRule type="expression" dxfId="152" priority="46" stopIfTrue="1">
      <formula>AND(NOT(ISBLANK($C20)),ISBLANK(L20))</formula>
    </cfRule>
  </conditionalFormatting>
  <conditionalFormatting sqref="K24:L24">
    <cfRule type="expression" dxfId="151" priority="43" stopIfTrue="1">
      <formula>AND(NOT(ISBLANK($C24)),ISBLANK(K24))</formula>
    </cfRule>
  </conditionalFormatting>
  <conditionalFormatting sqref="J24">
    <cfRule type="expression" priority="44" stopIfTrue="1">
      <formula>AND(SUM($O24:$S24)&gt;0,NOT(ISBLANK(J24)))</formula>
    </cfRule>
    <cfRule type="expression" dxfId="150" priority="45" stopIfTrue="1">
      <formula>SUM($O24:$S24)&gt;0</formula>
    </cfRule>
  </conditionalFormatting>
  <conditionalFormatting sqref="L26">
    <cfRule type="expression" dxfId="149" priority="42" stopIfTrue="1">
      <formula>AND(NOT(ISBLANK($C26)),ISBLANK(L26))</formula>
    </cfRule>
  </conditionalFormatting>
  <conditionalFormatting sqref="K27:L27">
    <cfRule type="expression" dxfId="148" priority="41" stopIfTrue="1">
      <formula>AND(NOT(ISBLANK($C27)),ISBLANK(K27))</formula>
    </cfRule>
  </conditionalFormatting>
  <conditionalFormatting sqref="L28:M28">
    <cfRule type="expression" dxfId="147" priority="38" stopIfTrue="1">
      <formula>AND(NOT(ISBLANK($C28)),ISBLANK(L28))</formula>
    </cfRule>
  </conditionalFormatting>
  <conditionalFormatting sqref="J28">
    <cfRule type="expression" priority="39" stopIfTrue="1">
      <formula>AND(SUM($O28:$S28)&gt;0,NOT(ISBLANK(J28)))</formula>
    </cfRule>
    <cfRule type="expression" dxfId="146" priority="40" stopIfTrue="1">
      <formula>SUM($O28:$S28)&gt;0</formula>
    </cfRule>
  </conditionalFormatting>
  <conditionalFormatting sqref="K28">
    <cfRule type="expression" dxfId="145" priority="37" stopIfTrue="1">
      <formula>AND(NOT(ISBLANK($C28)),ISBLANK(K28))</formula>
    </cfRule>
  </conditionalFormatting>
  <conditionalFormatting sqref="L29:M29">
    <cfRule type="expression" dxfId="144" priority="34" stopIfTrue="1">
      <formula>AND(NOT(ISBLANK($C29)),ISBLANK(L29))</formula>
    </cfRule>
  </conditionalFormatting>
  <conditionalFormatting sqref="J31">
    <cfRule type="expression" priority="31" stopIfTrue="1">
      <formula>AND(SUM($O31:$S31)&gt;0,NOT(ISBLANK(J31)))</formula>
    </cfRule>
    <cfRule type="expression" dxfId="143" priority="32" stopIfTrue="1">
      <formula>SUM($O31:$S31)&gt;0</formula>
    </cfRule>
  </conditionalFormatting>
  <conditionalFormatting sqref="L31">
    <cfRule type="expression" dxfId="142" priority="30" stopIfTrue="1">
      <formula>AND(NOT(ISBLANK($C31)),ISBLANK(L31))</formula>
    </cfRule>
  </conditionalFormatting>
  <conditionalFormatting sqref="K31">
    <cfRule type="expression" dxfId="141" priority="29" stopIfTrue="1">
      <formula>AND(NOT(ISBLANK($C31)),ISBLANK(K31))</formula>
    </cfRule>
  </conditionalFormatting>
  <conditionalFormatting sqref="J14">
    <cfRule type="expression" priority="27" stopIfTrue="1">
      <formula>AND(SUM($O14:$S14)&gt;0,NOT(ISBLANK(J14)))</formula>
    </cfRule>
    <cfRule type="expression" dxfId="140" priority="28" stopIfTrue="1">
      <formula>SUM($O14:$S14)&gt;0</formula>
    </cfRule>
  </conditionalFormatting>
  <conditionalFormatting sqref="J15">
    <cfRule type="expression" priority="25" stopIfTrue="1">
      <formula>AND(SUM($O15:$S15)&gt;0,NOT(ISBLANK(J15)))</formula>
    </cfRule>
    <cfRule type="expression" dxfId="139" priority="26" stopIfTrue="1">
      <formula>SUM($O15:$S15)&gt;0</formula>
    </cfRule>
  </conditionalFormatting>
  <conditionalFormatting sqref="J12">
    <cfRule type="expression" priority="23" stopIfTrue="1">
      <formula>AND(SUM($O12:$S12)&gt;0,NOT(ISBLANK(J12)))</formula>
    </cfRule>
    <cfRule type="expression" dxfId="138" priority="24" stopIfTrue="1">
      <formula>SUM($O12:$S12)&gt;0</formula>
    </cfRule>
  </conditionalFormatting>
  <conditionalFormatting sqref="J19">
    <cfRule type="expression" priority="21" stopIfTrue="1">
      <formula>AND(SUM($O19:$S19)&gt;0,NOT(ISBLANK(J19)))</formula>
    </cfRule>
    <cfRule type="expression" dxfId="137" priority="22" stopIfTrue="1">
      <formula>SUM($O19:$S19)&gt;0</formula>
    </cfRule>
  </conditionalFormatting>
  <conditionalFormatting sqref="K19">
    <cfRule type="expression" dxfId="136" priority="20" stopIfTrue="1">
      <formula>AND(NOT(ISBLANK($C19)),ISBLANK(K19))</formula>
    </cfRule>
  </conditionalFormatting>
  <conditionalFormatting sqref="J20">
    <cfRule type="expression" priority="18" stopIfTrue="1">
      <formula>AND(SUM($O20:$S20)&gt;0,NOT(ISBLANK(J20)))</formula>
    </cfRule>
    <cfRule type="expression" dxfId="135" priority="19" stopIfTrue="1">
      <formula>SUM($O20:$S20)&gt;0</formula>
    </cfRule>
  </conditionalFormatting>
  <conditionalFormatting sqref="K20">
    <cfRule type="expression" dxfId="134" priority="17" stopIfTrue="1">
      <formula>AND(NOT(ISBLANK($C20)),ISBLANK(K20))</formula>
    </cfRule>
  </conditionalFormatting>
  <conditionalFormatting sqref="K22:L22">
    <cfRule type="expression" dxfId="133" priority="14" stopIfTrue="1">
      <formula>AND(NOT(ISBLANK($C22)),ISBLANK(K22))</formula>
    </cfRule>
  </conditionalFormatting>
  <conditionalFormatting sqref="J22">
    <cfRule type="expression" priority="15" stopIfTrue="1">
      <formula>AND(SUM($O22:$S22)&gt;0,NOT(ISBLANK(J22)))</formula>
    </cfRule>
    <cfRule type="expression" dxfId="132" priority="16" stopIfTrue="1">
      <formula>SUM($O22:$S22)&gt;0</formula>
    </cfRule>
  </conditionalFormatting>
  <conditionalFormatting sqref="J23">
    <cfRule type="expression" priority="12" stopIfTrue="1">
      <formula>AND(SUM($O23:$S23)&gt;0,NOT(ISBLANK(J23)))</formula>
    </cfRule>
    <cfRule type="expression" dxfId="131" priority="13" stopIfTrue="1">
      <formula>SUM($O23:$S23)&gt;0</formula>
    </cfRule>
  </conditionalFormatting>
  <conditionalFormatting sqref="L23">
    <cfRule type="expression" dxfId="130" priority="11" stopIfTrue="1">
      <formula>AND(NOT(ISBLANK($C23)),ISBLANK(L23))</formula>
    </cfRule>
  </conditionalFormatting>
  <conditionalFormatting sqref="K23">
    <cfRule type="expression" dxfId="129" priority="10" stopIfTrue="1">
      <formula>AND(NOT(ISBLANK($C23)),ISBLANK(K23))</formula>
    </cfRule>
  </conditionalFormatting>
  <conditionalFormatting sqref="J25">
    <cfRule type="expression" priority="8" stopIfTrue="1">
      <formula>AND(SUM($O25:$S25)&gt;0,NOT(ISBLANK(J25)))</formula>
    </cfRule>
    <cfRule type="expression" dxfId="128" priority="9" stopIfTrue="1">
      <formula>SUM($O25:$S25)&gt;0</formula>
    </cfRule>
  </conditionalFormatting>
  <conditionalFormatting sqref="L25">
    <cfRule type="expression" dxfId="127" priority="7" stopIfTrue="1">
      <formula>AND(NOT(ISBLANK($C25)),ISBLANK(L25))</formula>
    </cfRule>
  </conditionalFormatting>
  <conditionalFormatting sqref="K25">
    <cfRule type="expression" dxfId="126" priority="6" stopIfTrue="1">
      <formula>AND(NOT(ISBLANK($C25)),ISBLANK(K25))</formula>
    </cfRule>
  </conditionalFormatting>
  <conditionalFormatting sqref="J26">
    <cfRule type="expression" priority="4" stopIfTrue="1">
      <formula>AND(SUM($O26:$S26)&gt;0,NOT(ISBLANK(J26)))</formula>
    </cfRule>
    <cfRule type="expression" dxfId="125" priority="5" stopIfTrue="1">
      <formula>SUM($O26:$S26)&gt;0</formula>
    </cfRule>
  </conditionalFormatting>
  <conditionalFormatting sqref="K26">
    <cfRule type="expression" dxfId="124" priority="3" stopIfTrue="1">
      <formula>AND(NOT(ISBLANK($C26)),ISBLANK(K26))</formula>
    </cfRule>
  </conditionalFormatting>
  <conditionalFormatting sqref="J27">
    <cfRule type="expression" priority="1" stopIfTrue="1">
      <formula>AND(SUM($O27:$S27)&gt;0,NOT(ISBLANK(J27)))</formula>
    </cfRule>
    <cfRule type="expression" dxfId="123" priority="2" stopIfTrue="1">
      <formula>SUM($O27:$S27)&gt;0</formula>
    </cfRule>
  </conditionalFormatting>
  <dataValidations count="4">
    <dataValidation type="list" allowBlank="1" showInputMessage="1" showErrorMessage="1" sqref="B12:B36">
      <formula1>$B$40:$B$43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1"/>
  <sheetViews>
    <sheetView tabSelected="1" workbookViewId="0">
      <selection activeCell="L29" sqref="L29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40.140625" style="5" bestFit="1" customWidth="1"/>
    <col min="12" max="12" width="64.28515625" style="5" bestFit="1" customWidth="1"/>
    <col min="13" max="13" width="36.85546875" style="5" bestFit="1" customWidth="1"/>
    <col min="14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1</v>
      </c>
      <c r="B1" s="187" t="s">
        <v>42</v>
      </c>
      <c r="C1" s="188"/>
      <c r="D1" s="188"/>
      <c r="E1" s="189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5" x14ac:dyDescent="0.2">
      <c r="A3" s="9" t="s">
        <v>3</v>
      </c>
      <c r="B3" s="187" t="s">
        <v>274</v>
      </c>
      <c r="C3" s="188"/>
      <c r="D3" s="188"/>
      <c r="E3" s="189"/>
      <c r="F3" s="10"/>
      <c r="G3" s="10"/>
      <c r="H3" s="10"/>
      <c r="I3" s="10"/>
      <c r="J3" s="10"/>
      <c r="K3" s="10"/>
      <c r="L3" s="179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4</v>
      </c>
      <c r="B5" s="12" t="s">
        <v>5</v>
      </c>
      <c r="C5" s="48">
        <v>43719</v>
      </c>
      <c r="D5" s="12" t="s">
        <v>6</v>
      </c>
      <c r="E5" s="48">
        <v>43748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16" t="s">
        <v>7</v>
      </c>
      <c r="B8" s="17" t="s">
        <v>8</v>
      </c>
      <c r="C8" s="17" t="s">
        <v>9</v>
      </c>
      <c r="D8" s="17" t="s">
        <v>8</v>
      </c>
      <c r="E8" s="17" t="s">
        <v>10</v>
      </c>
      <c r="F8" s="17" t="s">
        <v>11</v>
      </c>
      <c r="G8" s="185" t="s">
        <v>12</v>
      </c>
      <c r="H8" s="190"/>
      <c r="I8" s="190"/>
      <c r="J8" s="186"/>
      <c r="K8" s="116" t="s">
        <v>13</v>
      </c>
      <c r="L8" s="17" t="s">
        <v>14</v>
      </c>
      <c r="M8" s="18" t="s">
        <v>0</v>
      </c>
      <c r="N8" s="18" t="s">
        <v>15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49" t="s">
        <v>16</v>
      </c>
      <c r="B9" s="21" t="s">
        <v>17</v>
      </c>
      <c r="C9" s="21" t="s">
        <v>18</v>
      </c>
      <c r="D9" s="21" t="s">
        <v>18</v>
      </c>
      <c r="E9" s="21" t="s">
        <v>19</v>
      </c>
      <c r="F9" s="21" t="s">
        <v>18</v>
      </c>
      <c r="G9" s="191"/>
      <c r="H9" s="192"/>
      <c r="I9" s="192"/>
      <c r="J9" s="193"/>
      <c r="K9" s="49" t="s">
        <v>20</v>
      </c>
      <c r="L9" s="21" t="s">
        <v>21</v>
      </c>
      <c r="M9" s="52"/>
      <c r="N9" s="54" t="s">
        <v>22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0" t="s">
        <v>23</v>
      </c>
      <c r="B10" s="25" t="s">
        <v>24</v>
      </c>
      <c r="C10" s="25" t="s">
        <v>25</v>
      </c>
      <c r="D10" s="25" t="s">
        <v>25</v>
      </c>
      <c r="E10" s="25" t="s">
        <v>25</v>
      </c>
      <c r="F10" s="25" t="s">
        <v>25</v>
      </c>
      <c r="G10" s="26" t="s">
        <v>26</v>
      </c>
      <c r="H10" s="26" t="s">
        <v>27</v>
      </c>
      <c r="I10" s="26" t="s">
        <v>28</v>
      </c>
      <c r="J10" s="26"/>
      <c r="K10" s="51" t="s">
        <v>29</v>
      </c>
      <c r="L10" s="27"/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15.75" x14ac:dyDescent="0.25">
      <c r="A12" s="180">
        <v>43726</v>
      </c>
      <c r="B12" s="69" t="s">
        <v>37</v>
      </c>
      <c r="C12" s="31">
        <v>25.28</v>
      </c>
      <c r="D12" s="32">
        <v>0</v>
      </c>
      <c r="E12" s="31"/>
      <c r="F12" s="55">
        <v>25.28</v>
      </c>
      <c r="G12" s="56">
        <v>440</v>
      </c>
      <c r="H12" s="56">
        <v>4020</v>
      </c>
      <c r="I12" s="56"/>
      <c r="J12" s="37" t="s">
        <v>31</v>
      </c>
      <c r="K12" s="37" t="s">
        <v>264</v>
      </c>
      <c r="L12" s="181" t="s">
        <v>265</v>
      </c>
      <c r="M12" s="45" t="s">
        <v>266</v>
      </c>
      <c r="N12" s="45" t="s">
        <v>267</v>
      </c>
      <c r="P12" s="5" t="b">
        <f>OR(G12&lt;100,LEN(G12)=2)</f>
        <v>0</v>
      </c>
      <c r="Q12" s="5" t="b">
        <f>OR(H12&lt;1000,LEN(H12)=3)</f>
        <v>0</v>
      </c>
      <c r="R12" s="5" t="b">
        <f>IF(I12&lt;1000,TRUE)</f>
        <v>1</v>
      </c>
      <c r="S12" s="5" t="e">
        <f>OR(#REF!&lt;100000,LEN(#REF!)=5)</f>
        <v>#REF!</v>
      </c>
    </row>
    <row r="13" spans="1:26" ht="15.75" x14ac:dyDescent="0.25">
      <c r="A13" s="86">
        <v>43728</v>
      </c>
      <c r="B13" s="30" t="s">
        <v>37</v>
      </c>
      <c r="C13" s="31">
        <v>37.92</v>
      </c>
      <c r="D13" s="32">
        <v>0</v>
      </c>
      <c r="E13" s="31"/>
      <c r="F13" s="55">
        <v>37.92</v>
      </c>
      <c r="G13" s="56">
        <v>440</v>
      </c>
      <c r="H13" s="56">
        <v>4020</v>
      </c>
      <c r="I13" s="56"/>
      <c r="J13" s="37" t="s">
        <v>31</v>
      </c>
      <c r="K13" s="37" t="s">
        <v>264</v>
      </c>
      <c r="L13" s="181" t="s">
        <v>265</v>
      </c>
      <c r="M13" s="45" t="s">
        <v>266</v>
      </c>
      <c r="N13" s="45" t="s">
        <v>267</v>
      </c>
      <c r="P13" s="5" t="b">
        <f>OR(G17&lt;100,LEN(G17)=2)</f>
        <v>0</v>
      </c>
      <c r="Q13" s="5" t="b">
        <f>OR(H17&lt;1000,LEN(H17)=3)</f>
        <v>0</v>
      </c>
      <c r="R13" s="5" t="b">
        <f>IF(I15&lt;1000,TRUE)</f>
        <v>0</v>
      </c>
      <c r="S13" s="5" t="e">
        <f>OR(#REF!&lt;100000,LEN(#REF!)=5)</f>
        <v>#REF!</v>
      </c>
    </row>
    <row r="14" spans="1:26" ht="15.75" x14ac:dyDescent="0.25">
      <c r="A14" s="86">
        <v>43730</v>
      </c>
      <c r="B14" s="30" t="s">
        <v>37</v>
      </c>
      <c r="C14" s="31">
        <v>488.64</v>
      </c>
      <c r="D14" s="32">
        <v>0</v>
      </c>
      <c r="E14" s="31"/>
      <c r="F14" s="55">
        <v>488.64</v>
      </c>
      <c r="G14" s="56">
        <v>112</v>
      </c>
      <c r="H14" s="56">
        <v>4207</v>
      </c>
      <c r="I14" s="56"/>
      <c r="J14" s="37" t="s">
        <v>31</v>
      </c>
      <c r="K14" s="182" t="s">
        <v>268</v>
      </c>
      <c r="L14" s="183" t="s">
        <v>269</v>
      </c>
      <c r="M14" s="183" t="s">
        <v>210</v>
      </c>
      <c r="N14" s="183" t="s">
        <v>270</v>
      </c>
      <c r="P14" s="5" t="e">
        <f>OR(#REF!&lt;100,LEN(#REF!)=2)</f>
        <v>#REF!</v>
      </c>
      <c r="Q14" s="5" t="e">
        <f>OR(#REF!&lt;1000,LEN(#REF!)=3)</f>
        <v>#REF!</v>
      </c>
      <c r="R14" s="5" t="b">
        <f t="shared" ref="R14:R21" si="0">IF(I17&lt;1000,TRUE)</f>
        <v>1</v>
      </c>
      <c r="S14" s="5" t="e">
        <f>OR(#REF!&lt;100000,LEN(#REF!)=5)</f>
        <v>#REF!</v>
      </c>
    </row>
    <row r="15" spans="1:26" ht="15.75" x14ac:dyDescent="0.25">
      <c r="A15" s="86">
        <v>43731</v>
      </c>
      <c r="B15" s="30" t="s">
        <v>31</v>
      </c>
      <c r="C15" s="31">
        <v>87.13</v>
      </c>
      <c r="D15" s="32">
        <v>14.53</v>
      </c>
      <c r="E15" s="31"/>
      <c r="F15" s="55">
        <v>72.599999999999994</v>
      </c>
      <c r="G15" s="56">
        <v>440</v>
      </c>
      <c r="H15" s="56">
        <v>4020</v>
      </c>
      <c r="I15" s="56" t="s">
        <v>32</v>
      </c>
      <c r="J15" s="37" t="s">
        <v>31</v>
      </c>
      <c r="K15" s="19" t="s">
        <v>264</v>
      </c>
      <c r="L15" s="184" t="s">
        <v>271</v>
      </c>
      <c r="M15" s="183" t="s">
        <v>57</v>
      </c>
      <c r="N15" s="183" t="s">
        <v>99</v>
      </c>
      <c r="P15" s="5" t="b">
        <f t="shared" ref="P15:P21" si="1">OR(G18&lt;100,LEN(G18)=2)</f>
        <v>1</v>
      </c>
      <c r="Q15" s="5" t="b">
        <f t="shared" ref="Q15:Q21" si="2">OR(H18&lt;1000,LEN(H18)=3)</f>
        <v>1</v>
      </c>
      <c r="R15" s="5" t="b">
        <f t="shared" si="0"/>
        <v>1</v>
      </c>
      <c r="S15" s="5" t="e">
        <f>OR(#REF!&lt;100000,LEN(#REF!)=5)</f>
        <v>#REF!</v>
      </c>
    </row>
    <row r="16" spans="1:26" ht="15.75" x14ac:dyDescent="0.25">
      <c r="A16" s="86">
        <v>43738</v>
      </c>
      <c r="B16" s="30" t="s">
        <v>37</v>
      </c>
      <c r="C16" s="31">
        <v>382.42</v>
      </c>
      <c r="D16" s="32">
        <v>0</v>
      </c>
      <c r="E16" s="31"/>
      <c r="F16" s="55">
        <v>382.42</v>
      </c>
      <c r="G16" s="56">
        <v>112</v>
      </c>
      <c r="H16" s="56">
        <v>4207</v>
      </c>
      <c r="I16" s="56"/>
      <c r="J16" s="37" t="s">
        <v>31</v>
      </c>
      <c r="K16" s="182" t="s">
        <v>268</v>
      </c>
      <c r="L16" s="183" t="s">
        <v>269</v>
      </c>
      <c r="M16" s="183" t="s">
        <v>210</v>
      </c>
      <c r="N16" s="183" t="s">
        <v>270</v>
      </c>
      <c r="P16" s="5" t="b">
        <f t="shared" si="1"/>
        <v>0</v>
      </c>
      <c r="Q16" s="5" t="b">
        <f t="shared" si="2"/>
        <v>0</v>
      </c>
      <c r="R16" s="5" t="b">
        <f t="shared" si="0"/>
        <v>0</v>
      </c>
      <c r="S16" s="5" t="e">
        <f>OR(#REF!&lt;100000,LEN(#REF!)=5)</f>
        <v>#REF!</v>
      </c>
    </row>
    <row r="17" spans="1:19" ht="15.75" x14ac:dyDescent="0.25">
      <c r="A17" s="86">
        <v>43745</v>
      </c>
      <c r="B17" s="30" t="s">
        <v>37</v>
      </c>
      <c r="C17" s="31">
        <v>28.57</v>
      </c>
      <c r="D17" s="32">
        <v>0</v>
      </c>
      <c r="E17" s="31"/>
      <c r="F17" s="55">
        <v>28.57</v>
      </c>
      <c r="G17" s="56">
        <v>210</v>
      </c>
      <c r="H17" s="56">
        <v>4020</v>
      </c>
      <c r="I17" s="56"/>
      <c r="J17" s="37"/>
      <c r="K17" s="37" t="s">
        <v>272</v>
      </c>
      <c r="L17" s="45" t="s">
        <v>273</v>
      </c>
      <c r="M17" s="45" t="s">
        <v>57</v>
      </c>
      <c r="N17" s="45" t="s">
        <v>99</v>
      </c>
      <c r="P17" s="5" t="b">
        <f t="shared" si="1"/>
        <v>0</v>
      </c>
      <c r="Q17" s="5" t="b">
        <f t="shared" si="2"/>
        <v>0</v>
      </c>
      <c r="R17" s="5" t="b">
        <f t="shared" si="0"/>
        <v>0</v>
      </c>
      <c r="S17" s="5" t="e">
        <f>OR(#REF!&lt;100000,LEN(#REF!)=5)</f>
        <v>#REF!</v>
      </c>
    </row>
    <row r="18" spans="1:19" ht="15.75" x14ac:dyDescent="0.25">
      <c r="A18" s="86"/>
      <c r="B18" s="30"/>
      <c r="C18" s="31"/>
      <c r="D18" s="32" t="str">
        <f t="shared" ref="D18:D24" si="3">IF(B18="S",IF(ISBLANK(E18),ROUND(C18*0.2/1.2,2),E18),"")</f>
        <v/>
      </c>
      <c r="E18" s="31"/>
      <c r="F18" s="55" t="s">
        <v>32</v>
      </c>
      <c r="G18" s="56"/>
      <c r="H18" s="56"/>
      <c r="I18" s="56"/>
      <c r="J18" s="37"/>
      <c r="K18" s="37"/>
      <c r="L18" s="45"/>
      <c r="M18" s="45"/>
      <c r="N18" s="45"/>
      <c r="P18" s="5" t="b">
        <f t="shared" si="1"/>
        <v>0</v>
      </c>
      <c r="Q18" s="5" t="b">
        <f t="shared" si="2"/>
        <v>0</v>
      </c>
      <c r="R18" s="5" t="b">
        <f t="shared" si="0"/>
        <v>0</v>
      </c>
      <c r="S18" s="5" t="e">
        <f>OR(#REF!&lt;100000,LEN(#REF!)=5)</f>
        <v>#REF!</v>
      </c>
    </row>
    <row r="19" spans="1:19" ht="15.75" x14ac:dyDescent="0.25">
      <c r="A19" s="86"/>
      <c r="B19" s="30"/>
      <c r="C19" s="31"/>
      <c r="D19" s="32" t="str">
        <f t="shared" si="3"/>
        <v/>
      </c>
      <c r="E19" s="31"/>
      <c r="F19" s="55" t="s">
        <v>32</v>
      </c>
      <c r="G19" s="56" t="s">
        <v>32</v>
      </c>
      <c r="H19" s="56" t="s">
        <v>32</v>
      </c>
      <c r="I19" s="56" t="s">
        <v>32</v>
      </c>
      <c r="J19" s="37"/>
      <c r="K19" s="37"/>
      <c r="L19" s="45"/>
      <c r="M19" s="45"/>
      <c r="N19" s="45"/>
      <c r="P19" s="5" t="b">
        <f t="shared" si="1"/>
        <v>0</v>
      </c>
      <c r="Q19" s="5" t="b">
        <f t="shared" si="2"/>
        <v>0</v>
      </c>
      <c r="R19" s="5" t="b">
        <f t="shared" si="0"/>
        <v>0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si="3"/>
        <v/>
      </c>
      <c r="E20" s="31"/>
      <c r="F20" s="55" t="s">
        <v>32</v>
      </c>
      <c r="G20" s="56" t="s">
        <v>32</v>
      </c>
      <c r="H20" s="56" t="s">
        <v>32</v>
      </c>
      <c r="I20" s="56" t="s">
        <v>32</v>
      </c>
      <c r="J20" s="37"/>
      <c r="K20" s="37"/>
      <c r="L20" s="45"/>
      <c r="M20" s="45"/>
      <c r="N20" s="45"/>
      <c r="P20" s="5" t="b">
        <f t="shared" si="1"/>
        <v>0</v>
      </c>
      <c r="Q20" s="5" t="b">
        <f t="shared" si="2"/>
        <v>0</v>
      </c>
      <c r="R20" s="5" t="b">
        <f t="shared" si="0"/>
        <v>0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 t="str">
        <f t="shared" si="3"/>
        <v/>
      </c>
      <c r="E21" s="31"/>
      <c r="F21" s="55" t="s">
        <v>32</v>
      </c>
      <c r="G21" s="56" t="s">
        <v>32</v>
      </c>
      <c r="H21" s="56" t="s">
        <v>32</v>
      </c>
      <c r="I21" s="56" t="s">
        <v>32</v>
      </c>
      <c r="J21" s="37"/>
      <c r="K21" s="37"/>
      <c r="L21" s="45"/>
      <c r="M21" s="45"/>
      <c r="N21" s="45"/>
      <c r="P21" s="5" t="b">
        <f t="shared" si="1"/>
        <v>0</v>
      </c>
      <c r="Q21" s="5" t="b">
        <f t="shared" si="2"/>
        <v>0</v>
      </c>
      <c r="R21" s="5" t="b">
        <f t="shared" si="0"/>
        <v>0</v>
      </c>
      <c r="S21" s="5" t="e">
        <f>OR(#REF!&lt;100000,LEN(#REF!)=5)</f>
        <v>#REF!</v>
      </c>
    </row>
    <row r="22" spans="1:19" ht="16.5" thickBot="1" x14ac:dyDescent="0.3">
      <c r="A22" s="117" t="s">
        <v>33</v>
      </c>
      <c r="B22" s="30"/>
      <c r="C22" s="31"/>
      <c r="D22" s="32" t="str">
        <f t="shared" si="3"/>
        <v/>
      </c>
      <c r="E22" s="31"/>
      <c r="F22" s="55" t="s">
        <v>32</v>
      </c>
      <c r="G22" s="56" t="s">
        <v>32</v>
      </c>
      <c r="H22" s="56" t="s">
        <v>32</v>
      </c>
      <c r="I22" s="56" t="s">
        <v>32</v>
      </c>
      <c r="J22" s="37"/>
      <c r="K22" s="37"/>
      <c r="L22" s="45"/>
      <c r="M22" s="45"/>
      <c r="N22" s="45"/>
    </row>
    <row r="23" spans="1:19" ht="15.75" x14ac:dyDescent="0.25">
      <c r="B23" s="30"/>
      <c r="C23" s="31"/>
      <c r="D23" s="32" t="str">
        <f t="shared" si="3"/>
        <v/>
      </c>
      <c r="E23" s="31"/>
      <c r="F23" s="55" t="s">
        <v>32</v>
      </c>
      <c r="G23" s="56" t="s">
        <v>32</v>
      </c>
      <c r="H23" s="56" t="s">
        <v>32</v>
      </c>
      <c r="I23" s="56" t="s">
        <v>32</v>
      </c>
      <c r="J23" s="37"/>
      <c r="K23" s="37"/>
      <c r="L23" s="45"/>
      <c r="M23" s="45"/>
      <c r="N23" s="45"/>
    </row>
    <row r="24" spans="1:19" ht="16.5" thickBot="1" x14ac:dyDescent="0.3">
      <c r="B24" s="30"/>
      <c r="C24" s="31"/>
      <c r="D24" s="38" t="str">
        <f t="shared" si="3"/>
        <v/>
      </c>
      <c r="E24" s="31"/>
      <c r="F24" s="55" t="s">
        <v>32</v>
      </c>
      <c r="G24" s="56" t="s">
        <v>32</v>
      </c>
      <c r="H24" s="56" t="s">
        <v>32</v>
      </c>
      <c r="I24" s="56" t="s">
        <v>32</v>
      </c>
      <c r="J24" s="37"/>
      <c r="K24" s="37"/>
      <c r="L24" s="45"/>
      <c r="M24" s="45"/>
      <c r="N24" s="45"/>
    </row>
    <row r="25" spans="1:19" ht="13.5" thickBot="1" x14ac:dyDescent="0.25">
      <c r="B25" s="118"/>
      <c r="C25" s="39">
        <f>SUM(C12:C24)</f>
        <v>1049.96</v>
      </c>
      <c r="D25" s="39">
        <f>SUM(D12:D24)</f>
        <v>14.53</v>
      </c>
      <c r="E25" s="39"/>
      <c r="F25" s="39">
        <f>SUM(F12:F24)</f>
        <v>1035.43</v>
      </c>
      <c r="G25" s="57"/>
      <c r="H25" s="57"/>
      <c r="I25" s="57"/>
      <c r="J25" s="40"/>
      <c r="K25" s="40"/>
      <c r="L25" s="46"/>
      <c r="M25" s="53"/>
      <c r="N25" s="47"/>
    </row>
    <row r="27" spans="1:19" x14ac:dyDescent="0.2">
      <c r="B27" s="185" t="s">
        <v>34</v>
      </c>
      <c r="C27" s="186"/>
      <c r="F27" s="63"/>
    </row>
    <row r="28" spans="1:19" x14ac:dyDescent="0.2">
      <c r="B28" s="41" t="s">
        <v>35</v>
      </c>
      <c r="C28" s="42" t="s">
        <v>36</v>
      </c>
    </row>
    <row r="29" spans="1:19" x14ac:dyDescent="0.2">
      <c r="B29" s="41" t="s">
        <v>37</v>
      </c>
      <c r="C29" s="42" t="s">
        <v>38</v>
      </c>
    </row>
    <row r="30" spans="1:19" x14ac:dyDescent="0.2">
      <c r="B30" s="41" t="s">
        <v>31</v>
      </c>
      <c r="C30" s="42" t="s">
        <v>39</v>
      </c>
    </row>
    <row r="31" spans="1:19" x14ac:dyDescent="0.2">
      <c r="B31" s="43" t="s">
        <v>40</v>
      </c>
      <c r="C31" s="44" t="s">
        <v>41</v>
      </c>
    </row>
  </sheetData>
  <mergeCells count="5">
    <mergeCell ref="B1:E1"/>
    <mergeCell ref="B3:E3"/>
    <mergeCell ref="G8:J8"/>
    <mergeCell ref="G9:J9"/>
    <mergeCell ref="B27:C27"/>
  </mergeCells>
  <conditionalFormatting sqref="J12:J15 J17">
    <cfRule type="expression" priority="12" stopIfTrue="1">
      <formula>AND(SUM($P12:$T12)&gt;0,NOT(ISBLANK(J12)))</formula>
    </cfRule>
    <cfRule type="expression" dxfId="122" priority="13" stopIfTrue="1">
      <formula>SUM($P12:$T12)&gt;0</formula>
    </cfRule>
  </conditionalFormatting>
  <conditionalFormatting sqref="C5 B1:E1 B3:E3 C12 E5 C16:C24">
    <cfRule type="expression" dxfId="121" priority="14" stopIfTrue="1">
      <formula>ISBLANK(B1)</formula>
    </cfRule>
  </conditionalFormatting>
  <conditionalFormatting sqref="L18:N24 L12:N13">
    <cfRule type="expression" dxfId="120" priority="15" stopIfTrue="1">
      <formula>AND(NOT(ISBLANK($C12)),ISBLANK(L12))</formula>
    </cfRule>
  </conditionalFormatting>
  <conditionalFormatting sqref="B12 B18:B24 B16">
    <cfRule type="expression" dxfId="119" priority="16" stopIfTrue="1">
      <formula>AND(NOT(ISBLANK(C12)),ISBLANK(B12))</formula>
    </cfRule>
  </conditionalFormatting>
  <conditionalFormatting sqref="A12">
    <cfRule type="expression" dxfId="118" priority="17" stopIfTrue="1">
      <formula>AND(NOT(ISBLANK(C12)),ISBLANK(A12))</formula>
    </cfRule>
  </conditionalFormatting>
  <conditionalFormatting sqref="E12 E18:E24 E16">
    <cfRule type="expression" dxfId="117" priority="18" stopIfTrue="1">
      <formula>AND(NOT(ISBLANK(C12)),ISBLANK(E12),B12="S")</formula>
    </cfRule>
  </conditionalFormatting>
  <conditionalFormatting sqref="K12:K13">
    <cfRule type="expression" priority="10" stopIfTrue="1">
      <formula>AND(SUM($P12:$T12)&gt;0,NOT(ISBLANK(K12)))</formula>
    </cfRule>
    <cfRule type="expression" dxfId="116" priority="11" stopIfTrue="1">
      <formula>SUM($P12:$T12)&gt;0</formula>
    </cfRule>
  </conditionalFormatting>
  <conditionalFormatting sqref="C13 C15">
    <cfRule type="expression" dxfId="115" priority="7" stopIfTrue="1">
      <formula>ISBLANK(C13)</formula>
    </cfRule>
  </conditionalFormatting>
  <conditionalFormatting sqref="B13">
    <cfRule type="expression" dxfId="114" priority="8" stopIfTrue="1">
      <formula>AND(NOT(ISBLANK(#REF!)),ISBLANK(B13))</formula>
    </cfRule>
  </conditionalFormatting>
  <conditionalFormatting sqref="E13 E15">
    <cfRule type="expression" dxfId="113" priority="9" stopIfTrue="1">
      <formula>AND(NOT(ISBLANK(C13)),ISBLANK(E13),#REF!="S")</formula>
    </cfRule>
  </conditionalFormatting>
  <conditionalFormatting sqref="J18:K24 K17">
    <cfRule type="expression" priority="19" stopIfTrue="1">
      <formula>AND(SUM($P14:$T14)&gt;0,NOT(ISBLANK(J17)))</formula>
    </cfRule>
    <cfRule type="expression" dxfId="112" priority="20" stopIfTrue="1">
      <formula>SUM($P14:$T14)&gt;0</formula>
    </cfRule>
  </conditionalFormatting>
  <conditionalFormatting sqref="A15:A21">
    <cfRule type="expression" dxfId="111" priority="21" stopIfTrue="1">
      <formula>AND(NOT(ISBLANK(C18)),ISBLANK(A15))</formula>
    </cfRule>
  </conditionalFormatting>
  <conditionalFormatting sqref="B14">
    <cfRule type="expression" dxfId="110" priority="6" stopIfTrue="1">
      <formula>AND(NOT(ISBLANK(C14)),ISBLANK(B14))</formula>
    </cfRule>
  </conditionalFormatting>
  <conditionalFormatting sqref="C14">
    <cfRule type="expression" dxfId="109" priority="4" stopIfTrue="1">
      <formula>ISBLANK(C14)</formula>
    </cfRule>
  </conditionalFormatting>
  <conditionalFormatting sqref="E14">
    <cfRule type="expression" dxfId="108" priority="5" stopIfTrue="1">
      <formula>AND(NOT(ISBLANK(C14)),ISBLANK(E14),B14="S")</formula>
    </cfRule>
  </conditionalFormatting>
  <conditionalFormatting sqref="L17">
    <cfRule type="expression" dxfId="107" priority="22" stopIfTrue="1">
      <formula>AND(NOT(ISBLANK(#REF!)),ISBLANK(L17))</formula>
    </cfRule>
  </conditionalFormatting>
  <conditionalFormatting sqref="B15">
    <cfRule type="expression" dxfId="106" priority="23" stopIfTrue="1">
      <formula>AND(NOT(ISBLANK(C17)),ISBLANK(B15))</formula>
    </cfRule>
  </conditionalFormatting>
  <conditionalFormatting sqref="B17">
    <cfRule type="expression" dxfId="105" priority="24" stopIfTrue="1">
      <formula>AND(NOT(ISBLANK(#REF!)),ISBLANK(B17))</formula>
    </cfRule>
  </conditionalFormatting>
  <conditionalFormatting sqref="E17">
    <cfRule type="expression" dxfId="104" priority="25" stopIfTrue="1">
      <formula>AND(NOT(ISBLANK(C17)),ISBLANK(E17),B15="S")</formula>
    </cfRule>
  </conditionalFormatting>
  <conditionalFormatting sqref="A14">
    <cfRule type="expression" dxfId="103" priority="26" stopIfTrue="1">
      <formula>AND(NOT(ISBLANK(#REF!)),ISBLANK(A14))</formula>
    </cfRule>
  </conditionalFormatting>
  <conditionalFormatting sqref="A13">
    <cfRule type="expression" dxfId="102" priority="27" stopIfTrue="1">
      <formula>AND(NOT(ISBLANK(C17)),ISBLANK(A13))</formula>
    </cfRule>
  </conditionalFormatting>
  <conditionalFormatting sqref="M17:N17">
    <cfRule type="expression" dxfId="101" priority="3" stopIfTrue="1">
      <formula>AND(NOT(ISBLANK($C17)),ISBLANK(M17))</formula>
    </cfRule>
  </conditionalFormatting>
  <conditionalFormatting sqref="J16">
    <cfRule type="expression" priority="1" stopIfTrue="1">
      <formula>AND(SUM($P16:$T16)&gt;0,NOT(ISBLANK(J16)))</formula>
    </cfRule>
    <cfRule type="expression" dxfId="100" priority="2" stopIfTrue="1">
      <formula>SUM($P16:$T16)&gt;0</formula>
    </cfRule>
  </conditionalFormatting>
  <dataValidations count="3">
    <dataValidation type="list" allowBlank="1" showInputMessage="1" showErrorMessage="1" sqref="B12:B24">
      <formula1>$B$28:$B$31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</dataValidation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workbookViewId="0">
      <selection activeCell="K23" sqref="K23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49.2851562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1</v>
      </c>
      <c r="B1" s="187" t="s">
        <v>2</v>
      </c>
      <c r="C1" s="188"/>
      <c r="D1" s="188"/>
      <c r="E1" s="189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87" t="s">
        <v>198</v>
      </c>
      <c r="C3" s="188"/>
      <c r="D3" s="188"/>
      <c r="E3" s="189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4</v>
      </c>
      <c r="B5" s="12" t="s">
        <v>5</v>
      </c>
      <c r="C5" s="48">
        <v>43719</v>
      </c>
      <c r="D5" s="12" t="s">
        <v>6</v>
      </c>
      <c r="E5" s="61">
        <v>43748</v>
      </c>
      <c r="F5" s="60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14" t="s">
        <v>7</v>
      </c>
      <c r="B8" s="17" t="s">
        <v>8</v>
      </c>
      <c r="C8" s="17" t="s">
        <v>9</v>
      </c>
      <c r="D8" s="17" t="s">
        <v>8</v>
      </c>
      <c r="E8" s="17" t="s">
        <v>10</v>
      </c>
      <c r="F8" s="17" t="s">
        <v>11</v>
      </c>
      <c r="G8" s="185" t="s">
        <v>12</v>
      </c>
      <c r="H8" s="190"/>
      <c r="I8" s="190"/>
      <c r="J8" s="186"/>
      <c r="K8" s="114" t="s">
        <v>13</v>
      </c>
      <c r="L8" s="17" t="s">
        <v>14</v>
      </c>
      <c r="M8" s="18" t="s">
        <v>0</v>
      </c>
      <c r="N8" s="18" t="s">
        <v>15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49" t="s">
        <v>16</v>
      </c>
      <c r="B9" s="21" t="s">
        <v>17</v>
      </c>
      <c r="C9" s="21" t="s">
        <v>18</v>
      </c>
      <c r="D9" s="21" t="s">
        <v>18</v>
      </c>
      <c r="E9" s="21" t="s">
        <v>19</v>
      </c>
      <c r="F9" s="21" t="s">
        <v>18</v>
      </c>
      <c r="G9" s="191"/>
      <c r="H9" s="192"/>
      <c r="I9" s="192"/>
      <c r="J9" s="193"/>
      <c r="K9" s="49" t="s">
        <v>20</v>
      </c>
      <c r="L9" s="21" t="s">
        <v>21</v>
      </c>
      <c r="M9" s="52"/>
      <c r="N9" s="54" t="s">
        <v>22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0" t="s">
        <v>23</v>
      </c>
      <c r="B10" s="25" t="s">
        <v>24</v>
      </c>
      <c r="C10" s="25" t="s">
        <v>25</v>
      </c>
      <c r="D10" s="25" t="s">
        <v>25</v>
      </c>
      <c r="E10" s="25" t="s">
        <v>25</v>
      </c>
      <c r="F10" s="25" t="s">
        <v>25</v>
      </c>
      <c r="G10" s="26" t="s">
        <v>26</v>
      </c>
      <c r="H10" s="26" t="s">
        <v>27</v>
      </c>
      <c r="I10" s="26" t="s">
        <v>28</v>
      </c>
      <c r="J10" s="26"/>
      <c r="K10" s="51" t="s">
        <v>29</v>
      </c>
      <c r="L10" s="27"/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15.75" x14ac:dyDescent="0.25">
      <c r="A12" s="58" t="s">
        <v>189</v>
      </c>
      <c r="B12" s="30" t="s">
        <v>37</v>
      </c>
      <c r="C12" s="31">
        <v>12.46</v>
      </c>
      <c r="D12" s="32">
        <v>0</v>
      </c>
      <c r="E12" s="31"/>
      <c r="F12" s="55">
        <f t="shared" ref="F12:F29" si="0">C12-D12</f>
        <v>12.46</v>
      </c>
      <c r="G12" s="56">
        <v>490</v>
      </c>
      <c r="H12" s="56">
        <v>4020</v>
      </c>
      <c r="I12" s="59"/>
      <c r="J12" s="37" t="s">
        <v>190</v>
      </c>
      <c r="K12" s="37" t="s">
        <v>200</v>
      </c>
      <c r="L12" s="45" t="s">
        <v>191</v>
      </c>
      <c r="M12" s="45" t="s">
        <v>192</v>
      </c>
      <c r="N12" s="45" t="s">
        <v>80</v>
      </c>
      <c r="P12" s="5" t="b">
        <f t="shared" ref="P12:P28" si="1">OR(G12&lt;100,LEN(G12)=2)</f>
        <v>0</v>
      </c>
      <c r="Q12" s="5" t="b">
        <f t="shared" ref="Q12:Q28" si="2">OR(H12&lt;1000,LEN(H12)=3)</f>
        <v>0</v>
      </c>
      <c r="R12" s="5" t="b">
        <f t="shared" ref="R12:R28" si="3">IF(I12&lt;1000,TRUE)</f>
        <v>1</v>
      </c>
      <c r="S12" s="5" t="e">
        <f>OR(#REF!&lt;100000,LEN(#REF!)=5)</f>
        <v>#REF!</v>
      </c>
    </row>
    <row r="13" spans="1:26" ht="15.75" x14ac:dyDescent="0.25">
      <c r="A13" s="58" t="s">
        <v>193</v>
      </c>
      <c r="B13" s="30" t="s">
        <v>37</v>
      </c>
      <c r="C13" s="31">
        <v>9.98</v>
      </c>
      <c r="D13" s="32">
        <v>0</v>
      </c>
      <c r="E13" s="31"/>
      <c r="F13" s="55">
        <v>7</v>
      </c>
      <c r="G13" s="56">
        <v>490</v>
      </c>
      <c r="H13" s="56">
        <v>4020</v>
      </c>
      <c r="I13" s="59"/>
      <c r="J13" s="37" t="s">
        <v>190</v>
      </c>
      <c r="K13" s="37" t="s">
        <v>200</v>
      </c>
      <c r="L13" s="45" t="s">
        <v>194</v>
      </c>
      <c r="M13" s="45" t="s">
        <v>192</v>
      </c>
      <c r="N13" s="45" t="s">
        <v>80</v>
      </c>
      <c r="P13" s="5" t="b">
        <f t="shared" si="1"/>
        <v>0</v>
      </c>
      <c r="Q13" s="5" t="b">
        <f t="shared" si="2"/>
        <v>0</v>
      </c>
      <c r="R13" s="5" t="b">
        <f t="shared" si="3"/>
        <v>1</v>
      </c>
      <c r="S13" s="5" t="e">
        <f>OR(#REF!&lt;100000,LEN(#REF!)=5)</f>
        <v>#REF!</v>
      </c>
    </row>
    <row r="14" spans="1:26" ht="15.75" x14ac:dyDescent="0.25">
      <c r="A14" s="58" t="s">
        <v>195</v>
      </c>
      <c r="B14" s="30" t="s">
        <v>40</v>
      </c>
      <c r="C14" s="31">
        <v>4.45</v>
      </c>
      <c r="D14" s="32">
        <v>0</v>
      </c>
      <c r="E14" s="31"/>
      <c r="F14" s="55">
        <v>4.8</v>
      </c>
      <c r="G14" s="56">
        <v>490</v>
      </c>
      <c r="H14" s="56">
        <v>4004</v>
      </c>
      <c r="I14" s="59"/>
      <c r="J14" s="37" t="s">
        <v>190</v>
      </c>
      <c r="K14" s="37" t="s">
        <v>200</v>
      </c>
      <c r="L14" s="45" t="s">
        <v>196</v>
      </c>
      <c r="M14" s="45" t="s">
        <v>183</v>
      </c>
      <c r="N14" s="45" t="s">
        <v>197</v>
      </c>
    </row>
    <row r="15" spans="1:26" ht="15.75" x14ac:dyDescent="0.25">
      <c r="A15" s="58"/>
      <c r="B15" s="30"/>
      <c r="C15" s="31"/>
      <c r="D15" s="32"/>
      <c r="E15" s="31"/>
      <c r="F15" s="55"/>
      <c r="G15" s="56"/>
      <c r="H15" s="56"/>
      <c r="I15" s="59"/>
      <c r="J15" s="37" t="s">
        <v>30</v>
      </c>
      <c r="K15" s="37"/>
      <c r="L15" s="45"/>
      <c r="M15" s="45"/>
      <c r="N15" s="45"/>
    </row>
    <row r="16" spans="1:26" ht="15.75" x14ac:dyDescent="0.25">
      <c r="A16" s="58"/>
      <c r="B16" s="30"/>
      <c r="C16" s="31"/>
      <c r="D16" s="32"/>
      <c r="E16" s="31"/>
      <c r="F16" s="55"/>
      <c r="G16" s="56"/>
      <c r="H16" s="56"/>
      <c r="I16" s="59"/>
      <c r="J16" s="37" t="s">
        <v>30</v>
      </c>
      <c r="K16" s="37"/>
      <c r="L16" s="45"/>
      <c r="M16" s="45"/>
      <c r="N16" s="45"/>
    </row>
    <row r="17" spans="1:19" ht="15.75" x14ac:dyDescent="0.25">
      <c r="A17" s="58"/>
      <c r="B17" s="30"/>
      <c r="C17" s="31"/>
      <c r="D17" s="32"/>
      <c r="E17" s="31"/>
      <c r="F17" s="55"/>
      <c r="G17" s="56"/>
      <c r="H17" s="56"/>
      <c r="I17" s="59"/>
      <c r="J17" s="37" t="s">
        <v>30</v>
      </c>
      <c r="K17" s="37"/>
      <c r="L17" s="45"/>
      <c r="M17" s="45"/>
      <c r="N17" s="45"/>
    </row>
    <row r="18" spans="1:19" ht="15.75" x14ac:dyDescent="0.25">
      <c r="A18" s="58"/>
      <c r="B18" s="30"/>
      <c r="C18" s="31"/>
      <c r="D18" s="32"/>
      <c r="E18" s="31"/>
      <c r="F18" s="55"/>
      <c r="G18" s="56"/>
      <c r="H18" s="56"/>
      <c r="I18" s="59"/>
      <c r="J18" s="37" t="s">
        <v>31</v>
      </c>
      <c r="K18" s="37"/>
      <c r="L18" s="45"/>
      <c r="M18" s="45"/>
      <c r="N18" s="45"/>
    </row>
    <row r="19" spans="1:19" ht="15.75" x14ac:dyDescent="0.25">
      <c r="A19" s="58"/>
      <c r="B19" s="30"/>
      <c r="C19" s="31"/>
      <c r="D19" s="32"/>
      <c r="E19" s="31"/>
      <c r="F19" s="55"/>
      <c r="G19" s="56"/>
      <c r="H19" s="56"/>
      <c r="I19" s="59"/>
      <c r="J19" s="37" t="s">
        <v>31</v>
      </c>
      <c r="K19" s="37"/>
      <c r="L19" s="45"/>
      <c r="M19" s="45"/>
      <c r="N19" s="45"/>
    </row>
    <row r="20" spans="1:19" ht="15.75" x14ac:dyDescent="0.25">
      <c r="A20" s="58"/>
      <c r="B20" s="69"/>
      <c r="C20" s="31"/>
      <c r="D20" s="32"/>
      <c r="E20" s="31"/>
      <c r="F20" s="55"/>
      <c r="G20" s="56"/>
      <c r="H20" s="56"/>
      <c r="I20" s="59"/>
      <c r="J20" s="37" t="s">
        <v>31</v>
      </c>
      <c r="K20" s="37"/>
      <c r="L20" s="45"/>
      <c r="M20" s="45"/>
      <c r="N20" s="45"/>
    </row>
    <row r="21" spans="1:19" ht="15.75" x14ac:dyDescent="0.25">
      <c r="A21" s="58"/>
      <c r="B21" s="69"/>
      <c r="C21" s="31"/>
      <c r="D21" s="32"/>
      <c r="E21" s="31"/>
      <c r="F21" s="55"/>
      <c r="G21" s="56"/>
      <c r="H21" s="56"/>
      <c r="I21" s="59"/>
      <c r="J21" s="37" t="s">
        <v>31</v>
      </c>
      <c r="K21" s="37"/>
      <c r="L21" s="45"/>
      <c r="M21" s="45"/>
      <c r="N21" s="45"/>
    </row>
    <row r="22" spans="1:19" ht="15.75" x14ac:dyDescent="0.25">
      <c r="A22" s="58"/>
      <c r="B22" s="30"/>
      <c r="C22" s="31"/>
      <c r="D22" s="32"/>
      <c r="E22" s="31"/>
      <c r="F22" s="55"/>
      <c r="G22" s="56"/>
      <c r="H22" s="56"/>
      <c r="I22" s="59"/>
      <c r="J22" s="37" t="s">
        <v>31</v>
      </c>
      <c r="K22" s="37"/>
      <c r="L22" s="45"/>
      <c r="M22" s="45"/>
      <c r="N22" s="45"/>
    </row>
    <row r="23" spans="1:19" ht="15.75" x14ac:dyDescent="0.25">
      <c r="A23" s="58"/>
      <c r="B23" s="69"/>
      <c r="C23" s="31"/>
      <c r="D23" s="32"/>
      <c r="E23" s="31"/>
      <c r="F23" s="55"/>
      <c r="G23" s="56"/>
      <c r="H23" s="56"/>
      <c r="I23" s="59"/>
      <c r="J23" s="37" t="s">
        <v>31</v>
      </c>
      <c r="K23" s="37"/>
      <c r="L23" s="45"/>
      <c r="M23" s="45"/>
      <c r="N23" s="45"/>
      <c r="P23" s="5" t="b">
        <f t="shared" si="1"/>
        <v>1</v>
      </c>
      <c r="Q23" s="5" t="b">
        <f t="shared" si="2"/>
        <v>1</v>
      </c>
      <c r="R23" s="5" t="b">
        <f t="shared" si="3"/>
        <v>1</v>
      </c>
      <c r="S23" s="5" t="e">
        <f>OR(#REF!&lt;100000,LEN(#REF!)=5)</f>
        <v>#REF!</v>
      </c>
    </row>
    <row r="24" spans="1:19" ht="15.75" x14ac:dyDescent="0.25">
      <c r="A24" s="58"/>
      <c r="B24" s="69"/>
      <c r="C24" s="31"/>
      <c r="D24" s="32"/>
      <c r="E24" s="31"/>
      <c r="F24" s="55"/>
      <c r="G24" s="56"/>
      <c r="H24" s="56"/>
      <c r="I24" s="59"/>
      <c r="J24" s="37" t="s">
        <v>30</v>
      </c>
      <c r="K24" s="37"/>
      <c r="L24" s="45"/>
      <c r="M24" s="45"/>
      <c r="N24" s="45"/>
    </row>
    <row r="25" spans="1:19" ht="15.75" x14ac:dyDescent="0.25">
      <c r="A25" s="58"/>
      <c r="B25" s="69"/>
      <c r="C25" s="31"/>
      <c r="D25" s="32"/>
      <c r="E25" s="31"/>
      <c r="F25" s="55"/>
      <c r="G25" s="56"/>
      <c r="H25" s="56"/>
      <c r="I25" s="59"/>
      <c r="J25" s="37" t="s">
        <v>30</v>
      </c>
      <c r="K25" s="37"/>
      <c r="L25" s="45"/>
      <c r="M25" s="45"/>
      <c r="N25" s="45"/>
    </row>
    <row r="26" spans="1:19" ht="15.75" x14ac:dyDescent="0.25">
      <c r="A26" s="58"/>
      <c r="B26" s="30"/>
      <c r="C26" s="31"/>
      <c r="D26" s="32" t="str">
        <f t="shared" ref="D26:D28" si="4">IF(B26="S",IF(ISBLANK(E26),ROUND(C26*0.2/1.2,2),E26),"")</f>
        <v/>
      </c>
      <c r="E26" s="31"/>
      <c r="F26" s="55"/>
      <c r="G26" s="56"/>
      <c r="H26" s="56"/>
      <c r="I26" s="59"/>
      <c r="J26" s="37" t="s">
        <v>30</v>
      </c>
      <c r="K26" s="37"/>
      <c r="L26" s="45"/>
      <c r="M26" s="45"/>
      <c r="N26" s="45"/>
    </row>
    <row r="27" spans="1:19" ht="15.75" x14ac:dyDescent="0.25">
      <c r="A27" s="58"/>
      <c r="B27" s="30"/>
      <c r="C27" s="31"/>
      <c r="D27" s="32" t="str">
        <f t="shared" si="4"/>
        <v/>
      </c>
      <c r="E27" s="31"/>
      <c r="F27" s="55"/>
      <c r="G27" s="56"/>
      <c r="H27" s="56"/>
      <c r="I27" s="59"/>
      <c r="J27" s="37" t="s">
        <v>30</v>
      </c>
      <c r="K27" s="37"/>
      <c r="L27" s="45"/>
      <c r="M27" s="45"/>
      <c r="N27" s="45"/>
    </row>
    <row r="28" spans="1:19" ht="15.75" x14ac:dyDescent="0.25">
      <c r="A28" s="29"/>
      <c r="B28" s="30"/>
      <c r="C28" s="31"/>
      <c r="D28" s="32" t="str">
        <f t="shared" si="4"/>
        <v/>
      </c>
      <c r="E28" s="31"/>
      <c r="F28" s="55"/>
      <c r="G28" s="56" t="s">
        <v>32</v>
      </c>
      <c r="H28" s="56" t="s">
        <v>32</v>
      </c>
      <c r="I28" s="56" t="s">
        <v>32</v>
      </c>
      <c r="J28" s="37"/>
      <c r="K28" s="37"/>
      <c r="L28" s="45"/>
      <c r="M28" s="45"/>
      <c r="N28" s="45"/>
      <c r="P28" s="5" t="b">
        <f t="shared" si="1"/>
        <v>0</v>
      </c>
      <c r="Q28" s="5" t="b">
        <f t="shared" si="2"/>
        <v>0</v>
      </c>
      <c r="R28" s="5" t="b">
        <f t="shared" si="3"/>
        <v>0</v>
      </c>
      <c r="S28" s="5" t="e">
        <f>OR(#REF!&lt;100000,LEN(#REF!)=5)</f>
        <v>#REF!</v>
      </c>
    </row>
    <row r="29" spans="1:19" ht="13.5" thickBot="1" x14ac:dyDescent="0.25">
      <c r="A29" s="194" t="s">
        <v>33</v>
      </c>
      <c r="B29" s="195"/>
      <c r="C29" s="39">
        <f>SUM(C12:C28)</f>
        <v>26.89</v>
      </c>
      <c r="D29" s="39">
        <f>SUM(D12:D28)</f>
        <v>0</v>
      </c>
      <c r="E29" s="39"/>
      <c r="F29" s="64">
        <f t="shared" si="0"/>
        <v>26.89</v>
      </c>
      <c r="G29" s="57"/>
      <c r="H29" s="57"/>
      <c r="I29" s="57"/>
      <c r="J29" s="40"/>
      <c r="K29" s="40"/>
      <c r="L29" s="46"/>
      <c r="M29" s="53"/>
      <c r="N29" s="47"/>
    </row>
    <row r="31" spans="1:19" x14ac:dyDescent="0.2">
      <c r="B31" s="185" t="s">
        <v>34</v>
      </c>
      <c r="C31" s="186"/>
    </row>
    <row r="32" spans="1:19" x14ac:dyDescent="0.2">
      <c r="B32" s="41" t="s">
        <v>35</v>
      </c>
      <c r="C32" s="42" t="s">
        <v>36</v>
      </c>
    </row>
    <row r="33" spans="2:11" x14ac:dyDescent="0.2">
      <c r="B33" s="41" t="s">
        <v>37</v>
      </c>
      <c r="C33" s="42" t="s">
        <v>38</v>
      </c>
      <c r="I33" s="62"/>
      <c r="K33" s="63"/>
    </row>
    <row r="34" spans="2:11" x14ac:dyDescent="0.2">
      <c r="B34" s="41" t="s">
        <v>31</v>
      </c>
      <c r="C34" s="42" t="s">
        <v>39</v>
      </c>
      <c r="I34" s="62"/>
      <c r="K34" s="63"/>
    </row>
    <row r="35" spans="2:11" x14ac:dyDescent="0.2">
      <c r="B35" s="43" t="s">
        <v>40</v>
      </c>
      <c r="C35" s="44" t="s">
        <v>41</v>
      </c>
      <c r="I35" s="62"/>
      <c r="K35" s="63"/>
    </row>
    <row r="36" spans="2:11" x14ac:dyDescent="0.2">
      <c r="I36" s="62"/>
      <c r="K36" s="63"/>
    </row>
  </sheetData>
  <mergeCells count="6">
    <mergeCell ref="B31:C31"/>
    <mergeCell ref="B1:E1"/>
    <mergeCell ref="B3:E3"/>
    <mergeCell ref="G8:J8"/>
    <mergeCell ref="G9:J9"/>
    <mergeCell ref="A29:B29"/>
  </mergeCells>
  <conditionalFormatting sqref="J12 J28:K28 K27">
    <cfRule type="expression" priority="103" stopIfTrue="1">
      <formula>AND(SUM($P12:$T12)&gt;0,NOT(ISBLANK(J12)))</formula>
    </cfRule>
    <cfRule type="expression" dxfId="99" priority="104" stopIfTrue="1">
      <formula>SUM($P12:$T12)&gt;0</formula>
    </cfRule>
  </conditionalFormatting>
  <conditionalFormatting sqref="C5 B1:E1 B3:E3 C12 C14 C28 C17 C20 C22:C25">
    <cfRule type="expression" dxfId="98" priority="105" stopIfTrue="1">
      <formula>ISBLANK(B1)</formula>
    </cfRule>
  </conditionalFormatting>
  <conditionalFormatting sqref="L28:N28 N27">
    <cfRule type="expression" dxfId="97" priority="106" stopIfTrue="1">
      <formula>AND(NOT(ISBLANK($C27)),ISBLANK(L27))</formula>
    </cfRule>
  </conditionalFormatting>
  <conditionalFormatting sqref="B12 B28 B17 B21:B25">
    <cfRule type="expression" dxfId="96" priority="107" stopIfTrue="1">
      <formula>AND(NOT(ISBLANK(C12)),ISBLANK(B12))</formula>
    </cfRule>
  </conditionalFormatting>
  <conditionalFormatting sqref="A12 A14 A28 A17 A23">
    <cfRule type="expression" dxfId="95" priority="108" stopIfTrue="1">
      <formula>AND(NOT(ISBLANK(C12)),ISBLANK(A12))</formula>
    </cfRule>
  </conditionalFormatting>
  <conditionalFormatting sqref="E14:E25 E28">
    <cfRule type="expression" dxfId="94" priority="109" stopIfTrue="1">
      <formula>AND(NOT(ISBLANK(C14)),ISBLANK(E14),B14="S")</formula>
    </cfRule>
  </conditionalFormatting>
  <conditionalFormatting sqref="C13">
    <cfRule type="expression" dxfId="93" priority="99" stopIfTrue="1">
      <formula>ISBLANK(C13)</formula>
    </cfRule>
  </conditionalFormatting>
  <conditionalFormatting sqref="M20">
    <cfRule type="expression" dxfId="92" priority="46" stopIfTrue="1">
      <formula>AND(NOT(ISBLANK($C20)),ISBLANK(M20))</formula>
    </cfRule>
  </conditionalFormatting>
  <conditionalFormatting sqref="B13">
    <cfRule type="expression" dxfId="91" priority="100" stopIfTrue="1">
      <formula>AND(NOT(ISBLANK(C13)),ISBLANK(B13))</formula>
    </cfRule>
  </conditionalFormatting>
  <conditionalFormatting sqref="A13">
    <cfRule type="expression" dxfId="90" priority="101" stopIfTrue="1">
      <formula>AND(NOT(ISBLANK(C13)),ISBLANK(A13))</formula>
    </cfRule>
  </conditionalFormatting>
  <conditionalFormatting sqref="E12:E13">
    <cfRule type="expression" dxfId="89" priority="102" stopIfTrue="1">
      <formula>AND(NOT(ISBLANK(C12)),ISBLANK(E12),B12="S")</formula>
    </cfRule>
  </conditionalFormatting>
  <conditionalFormatting sqref="J13:J27">
    <cfRule type="expression" priority="97" stopIfTrue="1">
      <formula>AND(SUM($P13:$T13)&gt;0,NOT(ISBLANK(J13)))</formula>
    </cfRule>
    <cfRule type="expression" dxfId="88" priority="98" stopIfTrue="1">
      <formula>SUM($P13:$T13)&gt;0</formula>
    </cfRule>
  </conditionalFormatting>
  <conditionalFormatting sqref="C26">
    <cfRule type="expression" dxfId="87" priority="93" stopIfTrue="1">
      <formula>ISBLANK(C26)</formula>
    </cfRule>
  </conditionalFormatting>
  <conditionalFormatting sqref="B26">
    <cfRule type="expression" dxfId="86" priority="94" stopIfTrue="1">
      <formula>AND(NOT(ISBLANK(C26)),ISBLANK(B26))</formula>
    </cfRule>
  </conditionalFormatting>
  <conditionalFormatting sqref="A27">
    <cfRule type="expression" dxfId="85" priority="95" stopIfTrue="1">
      <formula>AND(NOT(ISBLANK(C27)),ISBLANK(A27))</formula>
    </cfRule>
  </conditionalFormatting>
  <conditionalFormatting sqref="E26">
    <cfRule type="expression" dxfId="84" priority="96" stopIfTrue="1">
      <formula>AND(NOT(ISBLANK(C26)),ISBLANK(E26),B26="S")</formula>
    </cfRule>
  </conditionalFormatting>
  <conditionalFormatting sqref="C27">
    <cfRule type="expression" dxfId="83" priority="90" stopIfTrue="1">
      <formula>ISBLANK(C27)</formula>
    </cfRule>
  </conditionalFormatting>
  <conditionalFormatting sqref="B27">
    <cfRule type="expression" dxfId="82" priority="91" stopIfTrue="1">
      <formula>AND(NOT(ISBLANK(C27)),ISBLANK(B27))</formula>
    </cfRule>
  </conditionalFormatting>
  <conditionalFormatting sqref="E27">
    <cfRule type="expression" dxfId="81" priority="92" stopIfTrue="1">
      <formula>AND(NOT(ISBLANK(C27)),ISBLANK(E27),B27="S")</formula>
    </cfRule>
  </conditionalFormatting>
  <conditionalFormatting sqref="M27">
    <cfRule type="expression" dxfId="80" priority="89" stopIfTrue="1">
      <formula>AND(NOT(ISBLANK($C27)),ISBLANK(M27))</formula>
    </cfRule>
  </conditionalFormatting>
  <conditionalFormatting sqref="L27">
    <cfRule type="expression" dxfId="79" priority="88" stopIfTrue="1">
      <formula>AND(NOT(ISBLANK($C27)),ISBLANK(L27))</formula>
    </cfRule>
  </conditionalFormatting>
  <conditionalFormatting sqref="N24">
    <cfRule type="expression" dxfId="78" priority="19" stopIfTrue="1">
      <formula>AND(NOT(ISBLANK($C24)),ISBLANK(N24))</formula>
    </cfRule>
  </conditionalFormatting>
  <conditionalFormatting sqref="N18">
    <cfRule type="expression" dxfId="77" priority="58" stopIfTrue="1">
      <formula>AND(NOT(ISBLANK($C18)),ISBLANK(N18))</formula>
    </cfRule>
  </conditionalFormatting>
  <conditionalFormatting sqref="M17">
    <cfRule type="expression" dxfId="76" priority="64" stopIfTrue="1">
      <formula>AND(NOT(ISBLANK($C17)),ISBLANK(M17))</formula>
    </cfRule>
  </conditionalFormatting>
  <conditionalFormatting sqref="K12">
    <cfRule type="expression" priority="86" stopIfTrue="1">
      <formula>AND(SUM($P12:$T12)&gt;0,NOT(ISBLANK(K12)))</formula>
    </cfRule>
    <cfRule type="expression" dxfId="75" priority="87" stopIfTrue="1">
      <formula>SUM($P12:$T12)&gt;0</formula>
    </cfRule>
  </conditionalFormatting>
  <conditionalFormatting sqref="M12">
    <cfRule type="expression" dxfId="74" priority="85" stopIfTrue="1">
      <formula>AND(NOT(ISBLANK($C12)),ISBLANK(M12))</formula>
    </cfRule>
  </conditionalFormatting>
  <conditionalFormatting sqref="L12">
    <cfRule type="expression" dxfId="73" priority="84" stopIfTrue="1">
      <formula>AND(NOT(ISBLANK($C12)),ISBLANK(L12))</formula>
    </cfRule>
  </conditionalFormatting>
  <conditionalFormatting sqref="M13">
    <cfRule type="expression" dxfId="72" priority="81" stopIfTrue="1">
      <formula>AND(NOT(ISBLANK($C13)),ISBLANK(M13))</formula>
    </cfRule>
  </conditionalFormatting>
  <conditionalFormatting sqref="L13">
    <cfRule type="expression" dxfId="71" priority="80" stopIfTrue="1">
      <formula>AND(NOT(ISBLANK($C13)),ISBLANK(L13))</formula>
    </cfRule>
  </conditionalFormatting>
  <conditionalFormatting sqref="N14">
    <cfRule type="expression" dxfId="70" priority="79" stopIfTrue="1">
      <formula>AND(NOT(ISBLANK($C14)),ISBLANK(N14))</formula>
    </cfRule>
  </conditionalFormatting>
  <conditionalFormatting sqref="M14">
    <cfRule type="expression" dxfId="69" priority="76" stopIfTrue="1">
      <formula>AND(NOT(ISBLANK($C14)),ISBLANK(M14))</formula>
    </cfRule>
  </conditionalFormatting>
  <conditionalFormatting sqref="L14">
    <cfRule type="expression" dxfId="68" priority="75" stopIfTrue="1">
      <formula>AND(NOT(ISBLANK($C14)),ISBLANK(L14))</formula>
    </cfRule>
  </conditionalFormatting>
  <conditionalFormatting sqref="A15:A16">
    <cfRule type="expression" dxfId="67" priority="74" stopIfTrue="1">
      <formula>AND(NOT(ISBLANK(C15)),ISBLANK(A15))</formula>
    </cfRule>
  </conditionalFormatting>
  <conditionalFormatting sqref="C15:C16">
    <cfRule type="expression" dxfId="66" priority="73" stopIfTrue="1">
      <formula>ISBLANK(C15)</formula>
    </cfRule>
  </conditionalFormatting>
  <conditionalFormatting sqref="K15:K16">
    <cfRule type="expression" priority="71" stopIfTrue="1">
      <formula>AND(SUM($P15:$T15)&gt;0,NOT(ISBLANK(K15)))</formula>
    </cfRule>
    <cfRule type="expression" dxfId="65" priority="72" stopIfTrue="1">
      <formula>SUM($P15:$T15)&gt;0</formula>
    </cfRule>
  </conditionalFormatting>
  <conditionalFormatting sqref="M15:M16">
    <cfRule type="expression" dxfId="64" priority="70" stopIfTrue="1">
      <formula>AND(NOT(ISBLANK($C15)),ISBLANK(M15))</formula>
    </cfRule>
  </conditionalFormatting>
  <conditionalFormatting sqref="L15:L16">
    <cfRule type="expression" dxfId="63" priority="69" stopIfTrue="1">
      <formula>AND(NOT(ISBLANK($C15)),ISBLANK(L15))</formula>
    </cfRule>
  </conditionalFormatting>
  <conditionalFormatting sqref="N15">
    <cfRule type="expression" dxfId="62" priority="68" stopIfTrue="1">
      <formula>AND(NOT(ISBLANK($C15)),ISBLANK(N15))</formula>
    </cfRule>
  </conditionalFormatting>
  <conditionalFormatting sqref="N16">
    <cfRule type="expression" dxfId="61" priority="67" stopIfTrue="1">
      <formula>AND(NOT(ISBLANK($C16)),ISBLANK(N16))</formula>
    </cfRule>
  </conditionalFormatting>
  <conditionalFormatting sqref="K17">
    <cfRule type="expression" priority="65" stopIfTrue="1">
      <formula>AND(SUM($P17:$T17)&gt;0,NOT(ISBLANK(K17)))</formula>
    </cfRule>
    <cfRule type="expression" dxfId="60" priority="66" stopIfTrue="1">
      <formula>SUM($P17:$T17)&gt;0</formula>
    </cfRule>
  </conditionalFormatting>
  <conditionalFormatting sqref="L17">
    <cfRule type="expression" dxfId="59" priority="63" stopIfTrue="1">
      <formula>AND(NOT(ISBLANK($C17)),ISBLANK(L17))</formula>
    </cfRule>
  </conditionalFormatting>
  <conditionalFormatting sqref="N17">
    <cfRule type="expression" dxfId="58" priority="62" stopIfTrue="1">
      <formula>AND(NOT(ISBLANK($C17)),ISBLANK(N17))</formula>
    </cfRule>
  </conditionalFormatting>
  <conditionalFormatting sqref="C18:C19">
    <cfRule type="expression" dxfId="57" priority="59" stopIfTrue="1">
      <formula>ISBLANK(C18)</formula>
    </cfRule>
  </conditionalFormatting>
  <conditionalFormatting sqref="B19">
    <cfRule type="expression" dxfId="56" priority="60" stopIfTrue="1">
      <formula>AND(NOT(ISBLANK(C19)),ISBLANK(B19))</formula>
    </cfRule>
  </conditionalFormatting>
  <conditionalFormatting sqref="A18:A19">
    <cfRule type="expression" dxfId="55" priority="61" stopIfTrue="1">
      <formula>AND(NOT(ISBLANK(C18)),ISBLANK(A18))</formula>
    </cfRule>
  </conditionalFormatting>
  <conditionalFormatting sqref="K18:K19">
    <cfRule type="expression" priority="56" stopIfTrue="1">
      <formula>AND(SUM($P18:$T18)&gt;0,NOT(ISBLANK(K18)))</formula>
    </cfRule>
    <cfRule type="expression" dxfId="54" priority="57" stopIfTrue="1">
      <formula>SUM($P18:$T18)&gt;0</formula>
    </cfRule>
  </conditionalFormatting>
  <conditionalFormatting sqref="M18">
    <cfRule type="expression" dxfId="53" priority="55" stopIfTrue="1">
      <formula>AND(NOT(ISBLANK($C18)),ISBLANK(M18))</formula>
    </cfRule>
  </conditionalFormatting>
  <conditionalFormatting sqref="L18:L19">
    <cfRule type="expression" dxfId="52" priority="54" stopIfTrue="1">
      <formula>AND(NOT(ISBLANK($C18)),ISBLANK(L18))</formula>
    </cfRule>
  </conditionalFormatting>
  <conditionalFormatting sqref="N19">
    <cfRule type="expression" dxfId="51" priority="53" stopIfTrue="1">
      <formula>AND(NOT(ISBLANK($C19)),ISBLANK(N19))</formula>
    </cfRule>
  </conditionalFormatting>
  <conditionalFormatting sqref="M19">
    <cfRule type="expression" dxfId="50" priority="52" stopIfTrue="1">
      <formula>AND(NOT(ISBLANK($C19)),ISBLANK(M19))</formula>
    </cfRule>
  </conditionalFormatting>
  <conditionalFormatting sqref="A20">
    <cfRule type="expression" dxfId="49" priority="51" stopIfTrue="1">
      <formula>AND(NOT(ISBLANK(C20)),ISBLANK(A20))</formula>
    </cfRule>
  </conditionalFormatting>
  <conditionalFormatting sqref="B20">
    <cfRule type="expression" dxfId="48" priority="50" stopIfTrue="1">
      <formula>AND(NOT(ISBLANK(C20)),ISBLANK(B20))</formula>
    </cfRule>
  </conditionalFormatting>
  <conditionalFormatting sqref="K20">
    <cfRule type="expression" priority="47" stopIfTrue="1">
      <formula>AND(SUM($P20:$T20)&gt;0,NOT(ISBLANK(K20)))</formula>
    </cfRule>
    <cfRule type="expression" dxfId="47" priority="48" stopIfTrue="1">
      <formula>SUM($P20:$T20)&gt;0</formula>
    </cfRule>
  </conditionalFormatting>
  <conditionalFormatting sqref="N20">
    <cfRule type="expression" dxfId="46" priority="49" stopIfTrue="1">
      <formula>AND(NOT(ISBLANK($C20)),ISBLANK(N20))</formula>
    </cfRule>
  </conditionalFormatting>
  <conditionalFormatting sqref="L20">
    <cfRule type="expression" dxfId="45" priority="45" stopIfTrue="1">
      <formula>AND(NOT(ISBLANK($C20)),ISBLANK(L20))</formula>
    </cfRule>
  </conditionalFormatting>
  <conditionalFormatting sqref="A21">
    <cfRule type="expression" dxfId="44" priority="44" stopIfTrue="1">
      <formula>AND(NOT(ISBLANK(C21)),ISBLANK(A21))</formula>
    </cfRule>
  </conditionalFormatting>
  <conditionalFormatting sqref="C21">
    <cfRule type="expression" dxfId="43" priority="43" stopIfTrue="1">
      <formula>ISBLANK(C21)</formula>
    </cfRule>
  </conditionalFormatting>
  <conditionalFormatting sqref="K21">
    <cfRule type="expression" priority="41" stopIfTrue="1">
      <formula>AND(SUM($P21:$T21)&gt;0,NOT(ISBLANK(K21)))</formula>
    </cfRule>
    <cfRule type="expression" dxfId="42" priority="42" stopIfTrue="1">
      <formula>SUM($P21:$T21)&gt;0</formula>
    </cfRule>
  </conditionalFormatting>
  <conditionalFormatting sqref="N21">
    <cfRule type="expression" dxfId="41" priority="40" stopIfTrue="1">
      <formula>AND(NOT(ISBLANK($C21)),ISBLANK(N21))</formula>
    </cfRule>
  </conditionalFormatting>
  <conditionalFormatting sqref="L21">
    <cfRule type="expression" dxfId="40" priority="39" stopIfTrue="1">
      <formula>AND(NOT(ISBLANK($C21)),ISBLANK(L21))</formula>
    </cfRule>
  </conditionalFormatting>
  <conditionalFormatting sqref="M21">
    <cfRule type="expression" dxfId="39" priority="38" stopIfTrue="1">
      <formula>AND(NOT(ISBLANK($C21)),ISBLANK(M21))</formula>
    </cfRule>
  </conditionalFormatting>
  <conditionalFormatting sqref="A22">
    <cfRule type="expression" dxfId="38" priority="37" stopIfTrue="1">
      <formula>AND(NOT(ISBLANK(C22)),ISBLANK(A22))</formula>
    </cfRule>
  </conditionalFormatting>
  <conditionalFormatting sqref="K22">
    <cfRule type="expression" priority="34" stopIfTrue="1">
      <formula>AND(SUM($P22:$T22)&gt;0,NOT(ISBLANK(K22)))</formula>
    </cfRule>
    <cfRule type="expression" dxfId="37" priority="35" stopIfTrue="1">
      <formula>SUM($P22:$T22)&gt;0</formula>
    </cfRule>
  </conditionalFormatting>
  <conditionalFormatting sqref="N22">
    <cfRule type="expression" dxfId="36" priority="36" stopIfTrue="1">
      <formula>AND(NOT(ISBLANK($C22)),ISBLANK(N22))</formula>
    </cfRule>
  </conditionalFormatting>
  <conditionalFormatting sqref="L22">
    <cfRule type="expression" dxfId="35" priority="33" stopIfTrue="1">
      <formula>AND(NOT(ISBLANK($C22)),ISBLANK(L22))</formula>
    </cfRule>
  </conditionalFormatting>
  <conditionalFormatting sqref="M22">
    <cfRule type="expression" dxfId="34" priority="32" stopIfTrue="1">
      <formula>AND(NOT(ISBLANK($C22)),ISBLANK(M22))</formula>
    </cfRule>
  </conditionalFormatting>
  <conditionalFormatting sqref="K23">
    <cfRule type="expression" priority="29" stopIfTrue="1">
      <formula>AND(SUM($P23:$T23)&gt;0,NOT(ISBLANK(K23)))</formula>
    </cfRule>
    <cfRule type="expression" dxfId="33" priority="30" stopIfTrue="1">
      <formula>SUM($P23:$T23)&gt;0</formula>
    </cfRule>
  </conditionalFormatting>
  <conditionalFormatting sqref="N23">
    <cfRule type="expression" dxfId="32" priority="31" stopIfTrue="1">
      <formula>AND(NOT(ISBLANK($C23)),ISBLANK(N23))</formula>
    </cfRule>
  </conditionalFormatting>
  <conditionalFormatting sqref="M23">
    <cfRule type="expression" dxfId="31" priority="28" stopIfTrue="1">
      <formula>AND(NOT(ISBLANK($C23)),ISBLANK(M23))</formula>
    </cfRule>
  </conditionalFormatting>
  <conditionalFormatting sqref="L23">
    <cfRule type="expression" dxfId="30" priority="27" stopIfTrue="1">
      <formula>AND(NOT(ISBLANK($C23)),ISBLANK(L23))</formula>
    </cfRule>
  </conditionalFormatting>
  <conditionalFormatting sqref="A24">
    <cfRule type="expression" dxfId="29" priority="26" stopIfTrue="1">
      <formula>AND(NOT(ISBLANK(C24)),ISBLANK(A24))</formula>
    </cfRule>
  </conditionalFormatting>
  <conditionalFormatting sqref="L26">
    <cfRule type="expression" dxfId="28" priority="9" stopIfTrue="1">
      <formula>AND(NOT(ISBLANK($C26)),ISBLANK(L26))</formula>
    </cfRule>
  </conditionalFormatting>
  <conditionalFormatting sqref="A25">
    <cfRule type="expression" dxfId="27" priority="25" stopIfTrue="1">
      <formula>AND(NOT(ISBLANK(C25)),ISBLANK(A25))</formula>
    </cfRule>
  </conditionalFormatting>
  <conditionalFormatting sqref="K25">
    <cfRule type="expression" priority="22" stopIfTrue="1">
      <formula>AND(SUM($P25:$T25)&gt;0,NOT(ISBLANK(K25)))</formula>
    </cfRule>
    <cfRule type="expression" dxfId="26" priority="23" stopIfTrue="1">
      <formula>SUM($P25:$T25)&gt;0</formula>
    </cfRule>
  </conditionalFormatting>
  <conditionalFormatting sqref="N25">
    <cfRule type="expression" dxfId="25" priority="24" stopIfTrue="1">
      <formula>AND(NOT(ISBLANK($C25)),ISBLANK(N25))</formula>
    </cfRule>
  </conditionalFormatting>
  <conditionalFormatting sqref="L25">
    <cfRule type="expression" dxfId="24" priority="21" stopIfTrue="1">
      <formula>AND(NOT(ISBLANK($C25)),ISBLANK(L25))</formula>
    </cfRule>
  </conditionalFormatting>
  <conditionalFormatting sqref="M25">
    <cfRule type="expression" dxfId="23" priority="20" stopIfTrue="1">
      <formula>AND(NOT(ISBLANK($C25)),ISBLANK(M25))</formula>
    </cfRule>
  </conditionalFormatting>
  <conditionalFormatting sqref="K24">
    <cfRule type="expression" priority="17" stopIfTrue="1">
      <formula>AND(SUM($P24:$T24)&gt;0,NOT(ISBLANK(K24)))</formula>
    </cfRule>
    <cfRule type="expression" dxfId="22" priority="18" stopIfTrue="1">
      <formula>SUM($P24:$T24)&gt;0</formula>
    </cfRule>
  </conditionalFormatting>
  <conditionalFormatting sqref="M24">
    <cfRule type="expression" dxfId="21" priority="16" stopIfTrue="1">
      <formula>AND(NOT(ISBLANK($C24)),ISBLANK(M24))</formula>
    </cfRule>
  </conditionalFormatting>
  <conditionalFormatting sqref="L24">
    <cfRule type="expression" dxfId="20" priority="15" stopIfTrue="1">
      <formula>AND(NOT(ISBLANK($C24)),ISBLANK(L24))</formula>
    </cfRule>
  </conditionalFormatting>
  <conditionalFormatting sqref="A26">
    <cfRule type="expression" dxfId="19" priority="14" stopIfTrue="1">
      <formula>AND(NOT(ISBLANK(C26)),ISBLANK(A26))</formula>
    </cfRule>
  </conditionalFormatting>
  <conditionalFormatting sqref="K26">
    <cfRule type="expression" priority="11" stopIfTrue="1">
      <formula>AND(SUM($P26:$T26)&gt;0,NOT(ISBLANK(K26)))</formula>
    </cfRule>
    <cfRule type="expression" dxfId="18" priority="12" stopIfTrue="1">
      <formula>SUM($P26:$T26)&gt;0</formula>
    </cfRule>
  </conditionalFormatting>
  <conditionalFormatting sqref="N26">
    <cfRule type="expression" dxfId="17" priority="13" stopIfTrue="1">
      <formula>AND(NOT(ISBLANK($C26)),ISBLANK(N26))</formula>
    </cfRule>
  </conditionalFormatting>
  <conditionalFormatting sqref="M26">
    <cfRule type="expression" dxfId="16" priority="10" stopIfTrue="1">
      <formula>AND(NOT(ISBLANK($C26)),ISBLANK(M26))</formula>
    </cfRule>
  </conditionalFormatting>
  <conditionalFormatting sqref="B15">
    <cfRule type="expression" dxfId="15" priority="8" stopIfTrue="1">
      <formula>AND(NOT(ISBLANK(C15)),ISBLANK(B15))</formula>
    </cfRule>
  </conditionalFormatting>
  <conditionalFormatting sqref="B14">
    <cfRule type="expression" dxfId="14" priority="7" stopIfTrue="1">
      <formula>AND(NOT(ISBLANK(C14)),ISBLANK(B14))</formula>
    </cfRule>
  </conditionalFormatting>
  <conditionalFormatting sqref="B16">
    <cfRule type="expression" dxfId="13" priority="6" stopIfTrue="1">
      <formula>AND(NOT(ISBLANK(C16)),ISBLANK(B16))</formula>
    </cfRule>
  </conditionalFormatting>
  <conditionalFormatting sqref="B18">
    <cfRule type="expression" dxfId="12" priority="5" stopIfTrue="1">
      <formula>AND(NOT(ISBLANK(C18)),ISBLANK(B18))</formula>
    </cfRule>
  </conditionalFormatting>
  <conditionalFormatting sqref="N13">
    <cfRule type="expression" dxfId="11" priority="4" stopIfTrue="1">
      <formula>AND(NOT(ISBLANK($C13)),ISBLANK(N13))</formula>
    </cfRule>
  </conditionalFormatting>
  <conditionalFormatting sqref="N12">
    <cfRule type="expression" dxfId="10" priority="3" stopIfTrue="1">
      <formula>AND(NOT(ISBLANK($C12)),ISBLANK(N12))</formula>
    </cfRule>
  </conditionalFormatting>
  <conditionalFormatting sqref="K13:K14">
    <cfRule type="expression" priority="1" stopIfTrue="1">
      <formula>AND(SUM($P13:$T13)&gt;0,NOT(ISBLANK(K13)))</formula>
    </cfRule>
    <cfRule type="expression" dxfId="9" priority="2" stopIfTrue="1">
      <formula>SUM($P13:$T13)&gt;0</formula>
    </cfRule>
  </conditionalFormatting>
  <dataValidations count="4">
    <dataValidation type="list" allowBlank="1" showInputMessage="1" showErrorMessage="1" sqref="B19">
      <formula1>$B$40:$B$43</formula1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  <dataValidation type="list" allowBlank="1" showInputMessage="1" showErrorMessage="1" sqref="B20:B28 B12:B18">
      <formula1>$B$32:$B$35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zoomScale="90" workbookViewId="0">
      <selection activeCell="H35" sqref="H35"/>
    </sheetView>
  </sheetViews>
  <sheetFormatPr defaultColWidth="9.140625" defaultRowHeight="12.75" outlineLevelCol="1" x14ac:dyDescent="0.2"/>
  <cols>
    <col min="1" max="1" width="9.140625" style="5"/>
    <col min="2" max="2" width="10.42578125" style="5" customWidth="1"/>
    <col min="3" max="6" width="15.7109375" style="5" customWidth="1"/>
    <col min="7" max="7" width="5.28515625" style="5" bestFit="1" customWidth="1"/>
    <col min="8" max="8" width="7.42578125" style="5" bestFit="1" customWidth="1"/>
    <col min="9" max="9" width="5.28515625" style="5" customWidth="1"/>
    <col min="10" max="10" width="9.7109375" style="5" bestFit="1" customWidth="1"/>
    <col min="11" max="11" width="7.5703125" style="5" customWidth="1"/>
    <col min="12" max="12" width="3" style="5" customWidth="1"/>
    <col min="13" max="13" width="50.7109375" style="5" customWidth="1"/>
    <col min="14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36.75" customHeight="1" x14ac:dyDescent="0.2">
      <c r="A1" s="2" t="s">
        <v>1</v>
      </c>
      <c r="B1" s="187" t="s">
        <v>42</v>
      </c>
      <c r="C1" s="188"/>
      <c r="D1" s="188"/>
      <c r="E1" s="189"/>
      <c r="F1" s="1"/>
      <c r="G1" s="1"/>
      <c r="H1" s="1"/>
      <c r="I1" s="1"/>
      <c r="J1" s="1"/>
      <c r="K1" s="1"/>
      <c r="L1" s="1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36.75" customHeight="1" x14ac:dyDescent="0.2">
      <c r="A3" s="9" t="s">
        <v>3</v>
      </c>
      <c r="B3" s="187" t="s">
        <v>43</v>
      </c>
      <c r="C3" s="188"/>
      <c r="D3" s="188"/>
      <c r="E3" s="189"/>
      <c r="F3" s="10"/>
      <c r="G3" s="10"/>
      <c r="H3" s="10"/>
      <c r="I3" s="10"/>
      <c r="J3" s="10"/>
      <c r="K3" s="10"/>
      <c r="L3" s="10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36" customHeight="1" x14ac:dyDescent="0.2">
      <c r="A5" s="11" t="s">
        <v>4</v>
      </c>
      <c r="B5" s="12" t="s">
        <v>5</v>
      </c>
      <c r="C5" s="48"/>
      <c r="D5" s="12" t="s">
        <v>6</v>
      </c>
      <c r="E5" s="48"/>
      <c r="F5" s="13"/>
      <c r="G5" s="14"/>
      <c r="H5" s="15"/>
      <c r="I5" s="15"/>
      <c r="J5" s="15"/>
      <c r="K5" s="15"/>
      <c r="L5" s="15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6" t="s">
        <v>44</v>
      </c>
      <c r="B8" s="17" t="s">
        <v>8</v>
      </c>
      <c r="C8" s="17" t="s">
        <v>9</v>
      </c>
      <c r="D8" s="17" t="s">
        <v>8</v>
      </c>
      <c r="E8" s="17" t="s">
        <v>10</v>
      </c>
      <c r="F8" s="17" t="s">
        <v>11</v>
      </c>
      <c r="G8" s="185" t="s">
        <v>12</v>
      </c>
      <c r="H8" s="190"/>
      <c r="I8" s="190"/>
      <c r="J8" s="190"/>
      <c r="K8" s="190"/>
      <c r="L8" s="186"/>
      <c r="M8" s="17" t="s">
        <v>14</v>
      </c>
      <c r="N8" s="18" t="s">
        <v>0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20" t="s">
        <v>45</v>
      </c>
      <c r="B9" s="21" t="s">
        <v>17</v>
      </c>
      <c r="C9" s="21" t="s">
        <v>18</v>
      </c>
      <c r="D9" s="21" t="s">
        <v>18</v>
      </c>
      <c r="E9" s="21" t="s">
        <v>19</v>
      </c>
      <c r="F9" s="21" t="s">
        <v>18</v>
      </c>
      <c r="G9" s="191"/>
      <c r="H9" s="192"/>
      <c r="I9" s="192"/>
      <c r="J9" s="192"/>
      <c r="K9" s="192"/>
      <c r="L9" s="193"/>
      <c r="M9" s="22" t="s">
        <v>46</v>
      </c>
      <c r="N9" s="23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24"/>
      <c r="B10" s="25" t="s">
        <v>24</v>
      </c>
      <c r="C10" s="25" t="s">
        <v>25</v>
      </c>
      <c r="D10" s="25" t="s">
        <v>25</v>
      </c>
      <c r="E10" s="25" t="s">
        <v>25</v>
      </c>
      <c r="F10" s="25" t="s">
        <v>25</v>
      </c>
      <c r="G10" s="26" t="s">
        <v>47</v>
      </c>
      <c r="H10" s="26" t="s">
        <v>48</v>
      </c>
      <c r="I10" s="26" t="s">
        <v>49</v>
      </c>
      <c r="J10" s="26" t="s">
        <v>50</v>
      </c>
      <c r="K10" s="26"/>
      <c r="L10" s="26"/>
      <c r="M10" s="27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6"/>
      <c r="M11" s="27"/>
      <c r="N11" s="43"/>
    </row>
    <row r="12" spans="1:26" ht="20.100000000000001" customHeight="1" x14ac:dyDescent="0.25">
      <c r="A12" s="29" t="s">
        <v>51</v>
      </c>
      <c r="B12" s="30" t="s">
        <v>37</v>
      </c>
      <c r="C12" s="31">
        <v>127.95</v>
      </c>
      <c r="D12" s="32" t="str">
        <f>IF(B12="S",IF(ISBLANK(E12),ROUND(C12*0.2/1.2,2),E12),"")</f>
        <v/>
      </c>
      <c r="E12" s="31"/>
      <c r="F12" s="32">
        <f>IF(ISBLANK(C12),"",IF(B12="S",C12-D12,C12))</f>
        <v>127.95</v>
      </c>
      <c r="G12" s="33">
        <v>45</v>
      </c>
      <c r="H12" s="34">
        <v>450</v>
      </c>
      <c r="I12" s="34">
        <v>301</v>
      </c>
      <c r="J12" s="35">
        <v>0</v>
      </c>
      <c r="K12" s="36">
        <v>0</v>
      </c>
      <c r="L12" s="37" t="s">
        <v>31</v>
      </c>
      <c r="M12" s="45" t="s">
        <v>52</v>
      </c>
      <c r="N12" s="45" t="s">
        <v>53</v>
      </c>
      <c r="P12" s="5" t="b">
        <f>OR(G12&lt;100,LEN(G12)=2)</f>
        <v>1</v>
      </c>
      <c r="Q12" s="5" t="b">
        <f>OR(H12&lt;1000,LEN(H12)=3)</f>
        <v>1</v>
      </c>
      <c r="R12" s="5" t="b">
        <f>IF(I12&lt;1000,TRUE)</f>
        <v>1</v>
      </c>
      <c r="S12" s="5" t="b">
        <f>OR(J12&lt;100000,LEN(J12)=5)</f>
        <v>1</v>
      </c>
    </row>
    <row r="13" spans="1:26" ht="20.100000000000001" customHeight="1" x14ac:dyDescent="0.25">
      <c r="A13" s="29" t="s">
        <v>51</v>
      </c>
      <c r="B13" s="30" t="s">
        <v>31</v>
      </c>
      <c r="C13" s="31">
        <v>10.38</v>
      </c>
      <c r="D13" s="32">
        <f>IF(B13="S",IF(ISBLANK(E13),ROUND(C13*0.2/1.2,2),E13),"")</f>
        <v>1.73</v>
      </c>
      <c r="E13" s="31"/>
      <c r="F13" s="32">
        <f>IF(ISBLANK(C13),"",IF(B13="S",C13-D13,C13))</f>
        <v>8.65</v>
      </c>
      <c r="G13" s="33">
        <v>45</v>
      </c>
      <c r="H13" s="34">
        <v>450</v>
      </c>
      <c r="I13" s="34">
        <v>301</v>
      </c>
      <c r="J13" s="35">
        <v>0</v>
      </c>
      <c r="K13" s="36">
        <v>0</v>
      </c>
      <c r="L13" s="37" t="s">
        <v>31</v>
      </c>
      <c r="M13" s="45" t="s">
        <v>54</v>
      </c>
      <c r="N13" s="45" t="s">
        <v>53</v>
      </c>
      <c r="P13" s="5" t="b">
        <f t="shared" ref="P13:P31" si="0">OR(G13&lt;100,LEN(G13)=2)</f>
        <v>1</v>
      </c>
      <c r="Q13" s="5" t="b">
        <f t="shared" ref="Q13:Q31" si="1">OR(H13&lt;1000,LEN(H13)=3)</f>
        <v>1</v>
      </c>
      <c r="R13" s="5" t="b">
        <f t="shared" ref="R13:R31" si="2">IF(I13&lt;1000,TRUE)</f>
        <v>1</v>
      </c>
      <c r="S13" s="5" t="b">
        <f t="shared" ref="S13:S31" si="3">OR(J13&lt;100000,LEN(J13)=5)</f>
        <v>1</v>
      </c>
    </row>
    <row r="14" spans="1:26" ht="20.100000000000001" customHeight="1" x14ac:dyDescent="0.25">
      <c r="A14" s="29" t="s">
        <v>55</v>
      </c>
      <c r="B14" s="30" t="s">
        <v>37</v>
      </c>
      <c r="C14" s="31">
        <v>25.59</v>
      </c>
      <c r="D14" s="32" t="str">
        <f t="shared" ref="D14:D31" si="4">IF(B14="S",IF(ISBLANK(E14),ROUND(C14*0.2/1.2,2),E14),"")</f>
        <v/>
      </c>
      <c r="E14" s="31"/>
      <c r="F14" s="32">
        <f t="shared" ref="F14:F31" si="5">IF(ISBLANK(C14),"",IF(B14="S",C14-D14,C14))</f>
        <v>25.59</v>
      </c>
      <c r="G14" s="33">
        <v>45</v>
      </c>
      <c r="H14" s="34">
        <v>450</v>
      </c>
      <c r="I14" s="34">
        <v>301</v>
      </c>
      <c r="J14" s="35">
        <v>0</v>
      </c>
      <c r="K14" s="36">
        <v>0</v>
      </c>
      <c r="L14" s="37" t="s">
        <v>31</v>
      </c>
      <c r="M14" s="45" t="s">
        <v>56</v>
      </c>
      <c r="N14" s="45" t="s">
        <v>57</v>
      </c>
      <c r="P14" s="5" t="b">
        <f t="shared" si="0"/>
        <v>1</v>
      </c>
      <c r="Q14" s="5" t="b">
        <f t="shared" si="1"/>
        <v>1</v>
      </c>
      <c r="R14" s="5" t="b">
        <f t="shared" si="2"/>
        <v>1</v>
      </c>
      <c r="S14" s="5" t="b">
        <f t="shared" si="3"/>
        <v>1</v>
      </c>
    </row>
    <row r="15" spans="1:26" ht="20.100000000000001" customHeight="1" x14ac:dyDescent="0.25">
      <c r="A15" s="29" t="s">
        <v>58</v>
      </c>
      <c r="B15" s="30" t="s">
        <v>31</v>
      </c>
      <c r="C15" s="31">
        <v>35.97</v>
      </c>
      <c r="D15" s="32">
        <f t="shared" si="4"/>
        <v>5.99</v>
      </c>
      <c r="E15" s="31">
        <v>5.99</v>
      </c>
      <c r="F15" s="32">
        <f t="shared" si="5"/>
        <v>29.979999999999997</v>
      </c>
      <c r="G15" s="33">
        <v>45</v>
      </c>
      <c r="H15" s="34">
        <v>450</v>
      </c>
      <c r="I15" s="34">
        <v>301</v>
      </c>
      <c r="J15" s="35">
        <v>0</v>
      </c>
      <c r="K15" s="36">
        <v>0</v>
      </c>
      <c r="L15" s="37" t="s">
        <v>31</v>
      </c>
      <c r="M15" s="45" t="s">
        <v>59</v>
      </c>
      <c r="N15" s="45" t="s">
        <v>60</v>
      </c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b">
        <f t="shared" si="3"/>
        <v>1</v>
      </c>
    </row>
    <row r="16" spans="1:26" ht="20.100000000000001" customHeight="1" x14ac:dyDescent="0.25">
      <c r="A16" s="29" t="s">
        <v>61</v>
      </c>
      <c r="B16" s="30" t="s">
        <v>37</v>
      </c>
      <c r="C16" s="31">
        <v>63.84</v>
      </c>
      <c r="D16" s="32" t="str">
        <f t="shared" si="4"/>
        <v/>
      </c>
      <c r="E16" s="31"/>
      <c r="F16" s="32">
        <f t="shared" si="5"/>
        <v>63.84</v>
      </c>
      <c r="G16" s="33">
        <v>45</v>
      </c>
      <c r="H16" s="34">
        <v>450</v>
      </c>
      <c r="I16" s="34">
        <v>352</v>
      </c>
      <c r="J16" s="35">
        <v>0</v>
      </c>
      <c r="K16" s="36">
        <v>0</v>
      </c>
      <c r="L16" s="37" t="s">
        <v>31</v>
      </c>
      <c r="M16" s="45" t="s">
        <v>62</v>
      </c>
      <c r="N16" s="45" t="s">
        <v>63</v>
      </c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b">
        <f t="shared" si="3"/>
        <v>1</v>
      </c>
    </row>
    <row r="17" spans="1:19" ht="20.100000000000001" customHeight="1" x14ac:dyDescent="0.25">
      <c r="A17" s="29" t="s">
        <v>64</v>
      </c>
      <c r="B17" s="30" t="s">
        <v>31</v>
      </c>
      <c r="C17" s="31">
        <v>196.65</v>
      </c>
      <c r="D17" s="32">
        <f t="shared" si="4"/>
        <v>32.770000000000003</v>
      </c>
      <c r="E17" s="31">
        <v>32.770000000000003</v>
      </c>
      <c r="F17" s="32">
        <f t="shared" si="5"/>
        <v>163.88</v>
      </c>
      <c r="G17" s="33">
        <v>45</v>
      </c>
      <c r="H17" s="34">
        <v>450</v>
      </c>
      <c r="I17" s="34">
        <v>430</v>
      </c>
      <c r="J17" s="35">
        <v>0</v>
      </c>
      <c r="K17" s="36">
        <v>0</v>
      </c>
      <c r="L17" s="37" t="s">
        <v>31</v>
      </c>
      <c r="M17" s="45" t="s">
        <v>65</v>
      </c>
      <c r="N17" s="45" t="s">
        <v>66</v>
      </c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b">
        <f t="shared" si="3"/>
        <v>1</v>
      </c>
    </row>
    <row r="18" spans="1:19" ht="20.100000000000001" customHeight="1" x14ac:dyDescent="0.25">
      <c r="A18" s="29" t="s">
        <v>67</v>
      </c>
      <c r="B18" s="30" t="s">
        <v>37</v>
      </c>
      <c r="C18" s="31">
        <v>160.38</v>
      </c>
      <c r="D18" s="32" t="str">
        <f t="shared" si="4"/>
        <v/>
      </c>
      <c r="E18" s="31"/>
      <c r="F18" s="32">
        <f t="shared" si="5"/>
        <v>160.38</v>
      </c>
      <c r="G18" s="33">
        <v>45</v>
      </c>
      <c r="H18" s="34">
        <v>450</v>
      </c>
      <c r="I18" s="34">
        <v>430</v>
      </c>
      <c r="J18" s="35">
        <v>0</v>
      </c>
      <c r="K18" s="36">
        <v>0</v>
      </c>
      <c r="L18" s="37" t="s">
        <v>31</v>
      </c>
      <c r="M18" s="45" t="s">
        <v>68</v>
      </c>
      <c r="N18" s="45" t="s">
        <v>69</v>
      </c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b">
        <f t="shared" si="3"/>
        <v>1</v>
      </c>
    </row>
    <row r="19" spans="1:19" ht="20.100000000000001" customHeight="1" x14ac:dyDescent="0.25">
      <c r="A19" s="29" t="s">
        <v>70</v>
      </c>
      <c r="B19" s="30" t="s">
        <v>40</v>
      </c>
      <c r="C19" s="31">
        <v>36.36</v>
      </c>
      <c r="D19" s="32" t="str">
        <f t="shared" si="4"/>
        <v/>
      </c>
      <c r="E19" s="31"/>
      <c r="F19" s="32">
        <f t="shared" si="5"/>
        <v>36.36</v>
      </c>
      <c r="G19" s="33">
        <v>45</v>
      </c>
      <c r="H19" s="34">
        <v>210</v>
      </c>
      <c r="I19" s="34">
        <v>390</v>
      </c>
      <c r="J19" s="35">
        <v>0</v>
      </c>
      <c r="K19" s="36">
        <v>0</v>
      </c>
      <c r="L19" s="37" t="s">
        <v>31</v>
      </c>
      <c r="M19" s="45" t="s">
        <v>71</v>
      </c>
      <c r="N19" s="45" t="s">
        <v>57</v>
      </c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b">
        <f t="shared" si="3"/>
        <v>1</v>
      </c>
    </row>
    <row r="20" spans="1:19" ht="20.100000000000001" customHeight="1" x14ac:dyDescent="0.25">
      <c r="A20" s="29" t="s">
        <v>72</v>
      </c>
      <c r="B20" s="30" t="s">
        <v>40</v>
      </c>
      <c r="C20" s="31">
        <v>103</v>
      </c>
      <c r="D20" s="32" t="str">
        <f t="shared" si="4"/>
        <v/>
      </c>
      <c r="E20" s="31"/>
      <c r="F20" s="32">
        <f t="shared" si="5"/>
        <v>103</v>
      </c>
      <c r="G20" s="33">
        <v>52</v>
      </c>
      <c r="H20" s="34">
        <v>527</v>
      </c>
      <c r="I20" s="34">
        <v>230</v>
      </c>
      <c r="J20" s="35">
        <v>7055</v>
      </c>
      <c r="K20" s="36">
        <v>0</v>
      </c>
      <c r="L20" s="37" t="s">
        <v>31</v>
      </c>
      <c r="M20" s="45" t="s">
        <v>73</v>
      </c>
      <c r="N20" s="45" t="s">
        <v>74</v>
      </c>
      <c r="P20" s="5" t="b">
        <f t="shared" si="0"/>
        <v>1</v>
      </c>
      <c r="Q20" s="5" t="b">
        <f t="shared" si="1"/>
        <v>1</v>
      </c>
      <c r="R20" s="5" t="b">
        <f t="shared" si="2"/>
        <v>1</v>
      </c>
      <c r="S20" s="5" t="b">
        <f t="shared" si="3"/>
        <v>1</v>
      </c>
    </row>
    <row r="21" spans="1:19" ht="20.100000000000001" customHeight="1" x14ac:dyDescent="0.25">
      <c r="A21" s="29" t="s">
        <v>72</v>
      </c>
      <c r="B21" s="30" t="s">
        <v>40</v>
      </c>
      <c r="C21" s="31">
        <v>103</v>
      </c>
      <c r="D21" s="32" t="str">
        <f t="shared" si="4"/>
        <v/>
      </c>
      <c r="E21" s="31"/>
      <c r="F21" s="32">
        <f t="shared" si="5"/>
        <v>103</v>
      </c>
      <c r="G21" s="33">
        <v>52</v>
      </c>
      <c r="H21" s="34">
        <v>527</v>
      </c>
      <c r="I21" s="34">
        <v>230</v>
      </c>
      <c r="J21" s="35">
        <v>7056</v>
      </c>
      <c r="K21" s="36">
        <v>0</v>
      </c>
      <c r="L21" s="37" t="s">
        <v>31</v>
      </c>
      <c r="M21" s="45" t="s">
        <v>73</v>
      </c>
      <c r="N21" s="45" t="s">
        <v>74</v>
      </c>
      <c r="P21" s="5" t="b">
        <f t="shared" si="0"/>
        <v>1</v>
      </c>
      <c r="Q21" s="5" t="b">
        <f t="shared" si="1"/>
        <v>1</v>
      </c>
      <c r="R21" s="5" t="b">
        <f t="shared" si="2"/>
        <v>1</v>
      </c>
      <c r="S21" s="5" t="b">
        <f t="shared" si="3"/>
        <v>1</v>
      </c>
    </row>
    <row r="22" spans="1:19" ht="20.100000000000001" customHeight="1" x14ac:dyDescent="0.25">
      <c r="A22" s="29" t="s">
        <v>75</v>
      </c>
      <c r="B22" s="30" t="s">
        <v>31</v>
      </c>
      <c r="C22" s="31">
        <v>43.82</v>
      </c>
      <c r="D22" s="32">
        <f t="shared" si="4"/>
        <v>7.3</v>
      </c>
      <c r="E22" s="31"/>
      <c r="F22" s="32">
        <f t="shared" si="5"/>
        <v>36.520000000000003</v>
      </c>
      <c r="G22" s="33">
        <v>76</v>
      </c>
      <c r="H22" s="34">
        <v>561</v>
      </c>
      <c r="I22" s="34">
        <v>399</v>
      </c>
      <c r="J22" s="35">
        <v>0</v>
      </c>
      <c r="K22" s="36">
        <v>0</v>
      </c>
      <c r="L22" s="37" t="s">
        <v>31</v>
      </c>
      <c r="M22" s="45" t="s">
        <v>76</v>
      </c>
      <c r="N22" s="45" t="s">
        <v>77</v>
      </c>
      <c r="P22" s="5" t="b">
        <f t="shared" si="0"/>
        <v>1</v>
      </c>
      <c r="Q22" s="5" t="b">
        <f t="shared" si="1"/>
        <v>1</v>
      </c>
      <c r="R22" s="5" t="b">
        <f t="shared" si="2"/>
        <v>1</v>
      </c>
      <c r="S22" s="5" t="b">
        <f t="shared" si="3"/>
        <v>1</v>
      </c>
    </row>
    <row r="23" spans="1:19" ht="20.100000000000001" customHeight="1" x14ac:dyDescent="0.25">
      <c r="A23" s="29"/>
      <c r="B23" s="30"/>
      <c r="C23" s="31"/>
      <c r="D23" s="32" t="str">
        <f t="shared" si="4"/>
        <v/>
      </c>
      <c r="E23" s="31"/>
      <c r="F23" s="32" t="str">
        <f t="shared" si="5"/>
        <v/>
      </c>
      <c r="G23" s="33"/>
      <c r="H23" s="34"/>
      <c r="I23" s="34"/>
      <c r="J23" s="35"/>
      <c r="K23" s="36">
        <v>0</v>
      </c>
      <c r="L23" s="37" t="s">
        <v>31</v>
      </c>
      <c r="M23" s="45"/>
      <c r="N23" s="45"/>
      <c r="P23" s="5" t="b">
        <f t="shared" si="0"/>
        <v>1</v>
      </c>
      <c r="Q23" s="5" t="b">
        <f t="shared" si="1"/>
        <v>1</v>
      </c>
      <c r="R23" s="5" t="b">
        <f t="shared" si="2"/>
        <v>1</v>
      </c>
      <c r="S23" s="5" t="b">
        <f t="shared" si="3"/>
        <v>1</v>
      </c>
    </row>
    <row r="24" spans="1:19" ht="20.100000000000001" customHeight="1" x14ac:dyDescent="0.25">
      <c r="A24" s="29"/>
      <c r="B24" s="30"/>
      <c r="C24" s="31"/>
      <c r="D24" s="32" t="str">
        <f t="shared" si="4"/>
        <v/>
      </c>
      <c r="E24" s="31"/>
      <c r="F24" s="32" t="str">
        <f t="shared" si="5"/>
        <v/>
      </c>
      <c r="G24" s="33"/>
      <c r="H24" s="34"/>
      <c r="I24" s="34"/>
      <c r="J24" s="35"/>
      <c r="K24" s="36">
        <v>0</v>
      </c>
      <c r="L24" s="37" t="s">
        <v>31</v>
      </c>
      <c r="M24" s="45"/>
      <c r="N24" s="45"/>
      <c r="P24" s="5" t="b">
        <f t="shared" si="0"/>
        <v>1</v>
      </c>
      <c r="Q24" s="5" t="b">
        <f t="shared" si="1"/>
        <v>1</v>
      </c>
      <c r="R24" s="5" t="b">
        <f t="shared" si="2"/>
        <v>1</v>
      </c>
      <c r="S24" s="5" t="b">
        <f t="shared" si="3"/>
        <v>1</v>
      </c>
    </row>
    <row r="25" spans="1:19" ht="20.100000000000001" customHeight="1" x14ac:dyDescent="0.25">
      <c r="A25" s="29"/>
      <c r="B25" s="30"/>
      <c r="C25" s="31"/>
      <c r="D25" s="32" t="str">
        <f t="shared" si="4"/>
        <v/>
      </c>
      <c r="E25" s="31"/>
      <c r="F25" s="32" t="str">
        <f t="shared" si="5"/>
        <v/>
      </c>
      <c r="G25" s="33"/>
      <c r="H25" s="34"/>
      <c r="I25" s="34"/>
      <c r="J25" s="35"/>
      <c r="K25" s="36">
        <v>0</v>
      </c>
      <c r="L25" s="37" t="s">
        <v>31</v>
      </c>
      <c r="M25" s="45"/>
      <c r="N25" s="45"/>
      <c r="P25" s="5" t="b">
        <f t="shared" si="0"/>
        <v>1</v>
      </c>
      <c r="Q25" s="5" t="b">
        <f t="shared" si="1"/>
        <v>1</v>
      </c>
      <c r="R25" s="5" t="b">
        <f t="shared" si="2"/>
        <v>1</v>
      </c>
      <c r="S25" s="5" t="b">
        <f t="shared" si="3"/>
        <v>1</v>
      </c>
    </row>
    <row r="26" spans="1:19" ht="20.100000000000001" customHeight="1" x14ac:dyDescent="0.25">
      <c r="A26" s="29"/>
      <c r="B26" s="30"/>
      <c r="C26" s="31"/>
      <c r="D26" s="32" t="str">
        <f t="shared" si="4"/>
        <v/>
      </c>
      <c r="E26" s="31"/>
      <c r="F26" s="32" t="str">
        <f t="shared" si="5"/>
        <v/>
      </c>
      <c r="G26" s="33"/>
      <c r="H26" s="34"/>
      <c r="I26" s="34"/>
      <c r="J26" s="35"/>
      <c r="K26" s="36">
        <v>0</v>
      </c>
      <c r="L26" s="37" t="s">
        <v>31</v>
      </c>
      <c r="M26" s="45"/>
      <c r="N26" s="45"/>
      <c r="P26" s="5" t="b">
        <f t="shared" si="0"/>
        <v>1</v>
      </c>
      <c r="Q26" s="5" t="b">
        <f t="shared" si="1"/>
        <v>1</v>
      </c>
      <c r="R26" s="5" t="b">
        <f t="shared" si="2"/>
        <v>1</v>
      </c>
      <c r="S26" s="5" t="b">
        <f t="shared" si="3"/>
        <v>1</v>
      </c>
    </row>
    <row r="27" spans="1:19" ht="20.100000000000001" customHeight="1" x14ac:dyDescent="0.25">
      <c r="A27" s="29"/>
      <c r="B27" s="30"/>
      <c r="C27" s="31"/>
      <c r="D27" s="32" t="str">
        <f t="shared" si="4"/>
        <v/>
      </c>
      <c r="E27" s="31"/>
      <c r="F27" s="32" t="str">
        <f t="shared" si="5"/>
        <v/>
      </c>
      <c r="G27" s="33"/>
      <c r="H27" s="34"/>
      <c r="I27" s="34"/>
      <c r="J27" s="35"/>
      <c r="K27" s="36">
        <v>0</v>
      </c>
      <c r="L27" s="37" t="s">
        <v>31</v>
      </c>
      <c r="M27" s="45"/>
      <c r="N27" s="45"/>
      <c r="P27" s="5" t="b">
        <f t="shared" si="0"/>
        <v>1</v>
      </c>
      <c r="Q27" s="5" t="b">
        <f t="shared" si="1"/>
        <v>1</v>
      </c>
      <c r="R27" s="5" t="b">
        <f t="shared" si="2"/>
        <v>1</v>
      </c>
      <c r="S27" s="5" t="b">
        <f t="shared" si="3"/>
        <v>1</v>
      </c>
    </row>
    <row r="28" spans="1:19" ht="20.100000000000001" customHeight="1" x14ac:dyDescent="0.25">
      <c r="A28" s="29"/>
      <c r="B28" s="30"/>
      <c r="C28" s="31"/>
      <c r="D28" s="32" t="str">
        <f t="shared" si="4"/>
        <v/>
      </c>
      <c r="E28" s="31"/>
      <c r="F28" s="32" t="str">
        <f t="shared" si="5"/>
        <v/>
      </c>
      <c r="G28" s="33"/>
      <c r="H28" s="34"/>
      <c r="I28" s="34"/>
      <c r="J28" s="35"/>
      <c r="K28" s="36">
        <v>0</v>
      </c>
      <c r="L28" s="37" t="s">
        <v>31</v>
      </c>
      <c r="M28" s="45"/>
      <c r="N28" s="45"/>
      <c r="P28" s="5" t="b">
        <f t="shared" si="0"/>
        <v>1</v>
      </c>
      <c r="Q28" s="5" t="b">
        <f t="shared" si="1"/>
        <v>1</v>
      </c>
      <c r="R28" s="5" t="b">
        <f t="shared" si="2"/>
        <v>1</v>
      </c>
      <c r="S28" s="5" t="b">
        <f t="shared" si="3"/>
        <v>1</v>
      </c>
    </row>
    <row r="29" spans="1:19" ht="20.100000000000001" customHeight="1" x14ac:dyDescent="0.25">
      <c r="A29" s="29"/>
      <c r="B29" s="30"/>
      <c r="C29" s="31"/>
      <c r="D29" s="32" t="str">
        <f t="shared" si="4"/>
        <v/>
      </c>
      <c r="E29" s="31"/>
      <c r="F29" s="32" t="str">
        <f t="shared" si="5"/>
        <v/>
      </c>
      <c r="G29" s="33"/>
      <c r="H29" s="34"/>
      <c r="I29" s="34"/>
      <c r="J29" s="35"/>
      <c r="K29" s="36">
        <v>0</v>
      </c>
      <c r="L29" s="37" t="s">
        <v>31</v>
      </c>
      <c r="M29" s="45"/>
      <c r="N29" s="45"/>
      <c r="P29" s="5" t="b">
        <f t="shared" si="0"/>
        <v>1</v>
      </c>
      <c r="Q29" s="5" t="b">
        <f t="shared" si="1"/>
        <v>1</v>
      </c>
      <c r="R29" s="5" t="b">
        <f t="shared" si="2"/>
        <v>1</v>
      </c>
      <c r="S29" s="5" t="b">
        <f t="shared" si="3"/>
        <v>1</v>
      </c>
    </row>
    <row r="30" spans="1:19" ht="20.100000000000001" customHeight="1" x14ac:dyDescent="0.25">
      <c r="A30" s="29"/>
      <c r="B30" s="30"/>
      <c r="C30" s="31"/>
      <c r="D30" s="32" t="str">
        <f t="shared" si="4"/>
        <v/>
      </c>
      <c r="E30" s="31"/>
      <c r="F30" s="32" t="str">
        <f t="shared" si="5"/>
        <v/>
      </c>
      <c r="G30" s="33"/>
      <c r="H30" s="34"/>
      <c r="I30" s="34"/>
      <c r="J30" s="35"/>
      <c r="K30" s="36">
        <v>0</v>
      </c>
      <c r="L30" s="37" t="s">
        <v>31</v>
      </c>
      <c r="M30" s="45"/>
      <c r="N30" s="45"/>
      <c r="P30" s="5" t="b">
        <f t="shared" si="0"/>
        <v>1</v>
      </c>
      <c r="Q30" s="5" t="b">
        <f t="shared" si="1"/>
        <v>1</v>
      </c>
      <c r="R30" s="5" t="b">
        <f t="shared" si="2"/>
        <v>1</v>
      </c>
      <c r="S30" s="5" t="b">
        <f t="shared" si="3"/>
        <v>1</v>
      </c>
    </row>
    <row r="31" spans="1:19" ht="20.100000000000001" customHeight="1" thickBot="1" x14ac:dyDescent="0.3">
      <c r="A31" s="29"/>
      <c r="B31" s="30"/>
      <c r="C31" s="31"/>
      <c r="D31" s="38" t="str">
        <f t="shared" si="4"/>
        <v/>
      </c>
      <c r="E31" s="31"/>
      <c r="F31" s="38" t="str">
        <f t="shared" si="5"/>
        <v/>
      </c>
      <c r="G31" s="33"/>
      <c r="H31" s="34"/>
      <c r="I31" s="34"/>
      <c r="J31" s="35"/>
      <c r="K31" s="36">
        <v>0</v>
      </c>
      <c r="L31" s="37" t="s">
        <v>31</v>
      </c>
      <c r="M31" s="45"/>
      <c r="N31" s="45"/>
      <c r="P31" s="5" t="b">
        <f t="shared" si="0"/>
        <v>1</v>
      </c>
      <c r="Q31" s="5" t="b">
        <f t="shared" si="1"/>
        <v>1</v>
      </c>
      <c r="R31" s="5" t="b">
        <f t="shared" si="2"/>
        <v>1</v>
      </c>
      <c r="S31" s="5" t="b">
        <f t="shared" si="3"/>
        <v>1</v>
      </c>
    </row>
    <row r="32" spans="1:19" ht="20.100000000000001" customHeight="1" thickBot="1" x14ac:dyDescent="0.25">
      <c r="A32" s="194" t="s">
        <v>33</v>
      </c>
      <c r="B32" s="195"/>
      <c r="C32" s="39">
        <f>SUM(C12:C31)</f>
        <v>906.94</v>
      </c>
      <c r="D32" s="39">
        <f>SUM(D12:D31)</f>
        <v>47.79</v>
      </c>
      <c r="E32" s="39"/>
      <c r="F32" s="39">
        <f>SUM(F12:F31)</f>
        <v>859.15</v>
      </c>
      <c r="G32" s="39"/>
      <c r="H32" s="39"/>
      <c r="I32" s="39"/>
      <c r="J32" s="39"/>
      <c r="K32" s="39"/>
      <c r="L32" s="40"/>
      <c r="M32" s="46"/>
      <c r="N32" s="47"/>
    </row>
    <row r="34" spans="2:3" x14ac:dyDescent="0.2">
      <c r="B34" s="185" t="s">
        <v>34</v>
      </c>
      <c r="C34" s="186"/>
    </row>
    <row r="35" spans="2:3" x14ac:dyDescent="0.2">
      <c r="B35" s="41" t="s">
        <v>35</v>
      </c>
      <c r="C35" s="42" t="s">
        <v>36</v>
      </c>
    </row>
    <row r="36" spans="2:3" x14ac:dyDescent="0.2">
      <c r="B36" s="41" t="s">
        <v>37</v>
      </c>
      <c r="C36" s="42" t="s">
        <v>38</v>
      </c>
    </row>
    <row r="37" spans="2:3" x14ac:dyDescent="0.2">
      <c r="B37" s="41" t="s">
        <v>31</v>
      </c>
      <c r="C37" s="42" t="s">
        <v>39</v>
      </c>
    </row>
    <row r="38" spans="2:3" x14ac:dyDescent="0.2">
      <c r="B38" s="43" t="s">
        <v>40</v>
      </c>
      <c r="C38" s="44" t="s">
        <v>41</v>
      </c>
    </row>
  </sheetData>
  <sheetProtection sheet="1" objects="1" scenarios="1"/>
  <mergeCells count="6">
    <mergeCell ref="G8:L8"/>
    <mergeCell ref="G9:L9"/>
    <mergeCell ref="A32:B32"/>
    <mergeCell ref="B34:C34"/>
    <mergeCell ref="B1:E1"/>
    <mergeCell ref="B3:E3"/>
  </mergeCells>
  <phoneticPr fontId="5" type="noConversion"/>
  <conditionalFormatting sqref="L12:L31">
    <cfRule type="expression" priority="1" stopIfTrue="1">
      <formula>AND(SUM($P12:$T12)&gt;0,NOT(ISBLANK(L12)))</formula>
    </cfRule>
    <cfRule type="expression" dxfId="8" priority="2" stopIfTrue="1">
      <formula>SUM($P12:$T12)&gt;0</formula>
    </cfRule>
  </conditionalFormatting>
  <conditionalFormatting sqref="E5 C12:C31 C5 B1:E1 B3:E3">
    <cfRule type="expression" dxfId="7" priority="3" stopIfTrue="1">
      <formula>ISBLANK(B1)</formula>
    </cfRule>
  </conditionalFormatting>
  <conditionalFormatting sqref="M12:N31">
    <cfRule type="expression" dxfId="6" priority="4" stopIfTrue="1">
      <formula>AND(NOT(ISBLANK($C12)),ISBLANK(M12))</formula>
    </cfRule>
  </conditionalFormatting>
  <conditionalFormatting sqref="B12:B31">
    <cfRule type="expression" dxfId="5" priority="5" stopIfTrue="1">
      <formula>AND(NOT(ISBLANK(C12)),ISBLANK(B12))</formula>
    </cfRule>
  </conditionalFormatting>
  <conditionalFormatting sqref="A12:A31">
    <cfRule type="expression" dxfId="4" priority="6" stopIfTrue="1">
      <formula>AND(NOT(ISBLANK(C12)),ISBLANK(A12))</formula>
    </cfRule>
  </conditionalFormatting>
  <conditionalFormatting sqref="G12:G31">
    <cfRule type="expression" dxfId="3" priority="7" stopIfTrue="1">
      <formula>AND(ISBLANK(G12),NOT(ISBLANK(C12)))</formula>
    </cfRule>
  </conditionalFormatting>
  <conditionalFormatting sqref="H12:I31">
    <cfRule type="expression" dxfId="2" priority="8" stopIfTrue="1">
      <formula>AND(ISBLANK(H12),NOT(ISBLANK($C12)))</formula>
    </cfRule>
  </conditionalFormatting>
  <conditionalFormatting sqref="J12:J31">
    <cfRule type="expression" dxfId="1" priority="9" stopIfTrue="1">
      <formula>AND(ISBLANK(J12),NOT(ISBLANK(C12)))</formula>
    </cfRule>
  </conditionalFormatting>
  <conditionalFormatting sqref="E12:E31">
    <cfRule type="expression" dxfId="0" priority="10" stopIfTrue="1">
      <formula>AND(NOT(ISBLANK(C12)),ISBLANK(E12),B12="S")</formula>
    </cfRule>
  </conditionalFormatting>
  <dataValidations count="5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custom" allowBlank="1" showInputMessage="1" showErrorMessage="1" sqref="G12:J31">
      <formula1>P12=TRUE</formula1>
    </dataValidation>
    <dataValidation type="list" allowBlank="1" showInputMessage="1" showErrorMessage="1" sqref="B12:B31">
      <formula1>$B$35:$B$38</formula1>
    </dataValidation>
  </dataValidation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workbookViewId="0">
      <selection activeCell="E36" sqref="E36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1</v>
      </c>
      <c r="B1" s="187" t="s">
        <v>2</v>
      </c>
      <c r="C1" s="188"/>
      <c r="D1" s="188"/>
      <c r="E1" s="189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87" t="s">
        <v>171</v>
      </c>
      <c r="C3" s="188"/>
      <c r="D3" s="188"/>
      <c r="E3" s="189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4</v>
      </c>
      <c r="B5" s="12" t="s">
        <v>5</v>
      </c>
      <c r="C5" s="48">
        <v>43719</v>
      </c>
      <c r="D5" s="12" t="s">
        <v>6</v>
      </c>
      <c r="E5" s="48">
        <v>43748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66" t="s">
        <v>7</v>
      </c>
      <c r="B8" s="17" t="s">
        <v>8</v>
      </c>
      <c r="C8" s="17" t="s">
        <v>9</v>
      </c>
      <c r="D8" s="17" t="s">
        <v>8</v>
      </c>
      <c r="E8" s="17" t="s">
        <v>10</v>
      </c>
      <c r="F8" s="17" t="s">
        <v>11</v>
      </c>
      <c r="G8" s="185" t="s">
        <v>12</v>
      </c>
      <c r="H8" s="190"/>
      <c r="I8" s="190"/>
      <c r="J8" s="186"/>
      <c r="K8" s="66" t="s">
        <v>13</v>
      </c>
      <c r="L8" s="17" t="s">
        <v>14</v>
      </c>
      <c r="M8" s="18" t="s">
        <v>0</v>
      </c>
      <c r="N8" s="18" t="s">
        <v>15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49" t="s">
        <v>16</v>
      </c>
      <c r="B9" s="21" t="s">
        <v>17</v>
      </c>
      <c r="C9" s="21" t="s">
        <v>18</v>
      </c>
      <c r="D9" s="21" t="s">
        <v>18</v>
      </c>
      <c r="E9" s="21" t="s">
        <v>19</v>
      </c>
      <c r="F9" s="21" t="s">
        <v>18</v>
      </c>
      <c r="G9" s="191"/>
      <c r="H9" s="192"/>
      <c r="I9" s="192"/>
      <c r="J9" s="193"/>
      <c r="K9" s="49" t="s">
        <v>20</v>
      </c>
      <c r="L9" s="21" t="s">
        <v>21</v>
      </c>
      <c r="M9" s="52"/>
      <c r="N9" s="54" t="s">
        <v>22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0" t="s">
        <v>23</v>
      </c>
      <c r="B10" s="25" t="s">
        <v>24</v>
      </c>
      <c r="C10" s="25" t="s">
        <v>25</v>
      </c>
      <c r="D10" s="25" t="s">
        <v>25</v>
      </c>
      <c r="E10" s="25" t="s">
        <v>25</v>
      </c>
      <c r="F10" s="25" t="s">
        <v>25</v>
      </c>
      <c r="G10" s="68" t="s">
        <v>26</v>
      </c>
      <c r="H10" s="68" t="s">
        <v>27</v>
      </c>
      <c r="I10" s="68" t="s">
        <v>28</v>
      </c>
      <c r="J10" s="68"/>
      <c r="K10" s="51" t="s">
        <v>29</v>
      </c>
      <c r="L10" s="27"/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68"/>
      <c r="H11" s="68"/>
      <c r="I11" s="68"/>
      <c r="J11" s="68"/>
      <c r="K11" s="68"/>
      <c r="L11" s="27"/>
      <c r="M11" s="43"/>
      <c r="N11" s="43"/>
    </row>
    <row r="12" spans="1:26" ht="15.75" x14ac:dyDescent="0.25">
      <c r="A12" s="58">
        <v>43728</v>
      </c>
      <c r="B12" s="30" t="s">
        <v>40</v>
      </c>
      <c r="C12" s="31">
        <v>10.34</v>
      </c>
      <c r="D12" s="32"/>
      <c r="E12" s="31"/>
      <c r="F12" s="55">
        <f>C12-D12</f>
        <v>10.34</v>
      </c>
      <c r="G12" s="56">
        <v>690</v>
      </c>
      <c r="H12" s="56">
        <v>4400</v>
      </c>
      <c r="I12" s="56"/>
      <c r="J12" s="37" t="s">
        <v>31</v>
      </c>
      <c r="K12" s="37" t="s">
        <v>93</v>
      </c>
      <c r="L12" s="45" t="s">
        <v>94</v>
      </c>
      <c r="M12" s="45" t="s">
        <v>95</v>
      </c>
      <c r="N12" s="45" t="s">
        <v>96</v>
      </c>
      <c r="P12" s="5" t="b">
        <f t="shared" ref="P12:P32" si="0">OR(G12&lt;100,LEN(G12)=2)</f>
        <v>0</v>
      </c>
      <c r="Q12" s="5" t="b">
        <f t="shared" ref="Q12:Q32" si="1">OR(H12&lt;1000,LEN(H12)=3)</f>
        <v>0</v>
      </c>
      <c r="R12" s="5" t="b">
        <f t="shared" ref="R12:R32" si="2">IF(I12&lt;1000,TRUE)</f>
        <v>1</v>
      </c>
      <c r="S12" s="5" t="e">
        <f>OR(#REF!&lt;100000,LEN(#REF!)=5)</f>
        <v>#REF!</v>
      </c>
    </row>
    <row r="13" spans="1:26" ht="15.75" x14ac:dyDescent="0.25">
      <c r="A13" s="58">
        <v>43733</v>
      </c>
      <c r="B13" s="69" t="s">
        <v>40</v>
      </c>
      <c r="C13" s="31">
        <v>26.95</v>
      </c>
      <c r="D13" s="31"/>
      <c r="E13" s="31"/>
      <c r="F13" s="55">
        <f t="shared" ref="F13:F21" si="3">C13-D13</f>
        <v>26.95</v>
      </c>
      <c r="G13" s="56">
        <v>690</v>
      </c>
      <c r="H13" s="56">
        <v>4400</v>
      </c>
      <c r="I13" s="56"/>
      <c r="J13" s="37" t="s">
        <v>31</v>
      </c>
      <c r="K13" s="37" t="s">
        <v>93</v>
      </c>
      <c r="L13" s="45" t="s">
        <v>94</v>
      </c>
      <c r="M13" s="45" t="s">
        <v>95</v>
      </c>
      <c r="N13" s="45" t="s">
        <v>96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58">
        <v>43738</v>
      </c>
      <c r="B14" s="69" t="s">
        <v>40</v>
      </c>
      <c r="C14" s="31">
        <v>13.79</v>
      </c>
      <c r="D14" s="31"/>
      <c r="E14" s="31"/>
      <c r="F14" s="55">
        <f t="shared" si="3"/>
        <v>13.79</v>
      </c>
      <c r="G14" s="56">
        <v>690</v>
      </c>
      <c r="H14" s="56">
        <v>4400</v>
      </c>
      <c r="I14" s="56"/>
      <c r="J14" s="37" t="s">
        <v>31</v>
      </c>
      <c r="K14" s="37" t="s">
        <v>93</v>
      </c>
      <c r="L14" s="45" t="s">
        <v>94</v>
      </c>
      <c r="M14" s="45" t="s">
        <v>95</v>
      </c>
      <c r="N14" s="45" t="s">
        <v>96</v>
      </c>
    </row>
    <row r="15" spans="1:26" ht="15.75" x14ac:dyDescent="0.25">
      <c r="A15" s="58">
        <v>43740</v>
      </c>
      <c r="B15" s="69" t="s">
        <v>40</v>
      </c>
      <c r="C15" s="31">
        <v>12.2</v>
      </c>
      <c r="D15" s="31"/>
      <c r="E15" s="31"/>
      <c r="F15" s="55">
        <f t="shared" si="3"/>
        <v>12.2</v>
      </c>
      <c r="G15" s="56">
        <v>690</v>
      </c>
      <c r="H15" s="56">
        <v>4400</v>
      </c>
      <c r="I15" s="56"/>
      <c r="J15" s="37" t="s">
        <v>31</v>
      </c>
      <c r="K15" s="37" t="s">
        <v>93</v>
      </c>
      <c r="L15" s="45" t="s">
        <v>94</v>
      </c>
      <c r="M15" s="45" t="s">
        <v>95</v>
      </c>
      <c r="N15" s="45" t="s">
        <v>96</v>
      </c>
      <c r="P15" s="5" t="b">
        <f t="shared" si="0"/>
        <v>0</v>
      </c>
      <c r="Q15" s="5" t="b">
        <f t="shared" si="1"/>
        <v>0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58">
        <v>43741</v>
      </c>
      <c r="B16" s="30" t="s">
        <v>40</v>
      </c>
      <c r="C16" s="31">
        <v>3.45</v>
      </c>
      <c r="D16" s="31"/>
      <c r="E16" s="31"/>
      <c r="F16" s="55">
        <f t="shared" si="3"/>
        <v>3.45</v>
      </c>
      <c r="G16" s="56">
        <v>690</v>
      </c>
      <c r="H16" s="56">
        <v>4400</v>
      </c>
      <c r="I16" s="59"/>
      <c r="J16" s="37" t="s">
        <v>31</v>
      </c>
      <c r="K16" s="37" t="s">
        <v>93</v>
      </c>
      <c r="L16" s="45" t="s">
        <v>94</v>
      </c>
      <c r="M16" s="45" t="s">
        <v>97</v>
      </c>
      <c r="N16" s="45" t="s">
        <v>96</v>
      </c>
      <c r="P16" s="5" t="b">
        <f t="shared" si="0"/>
        <v>0</v>
      </c>
      <c r="Q16" s="5" t="b">
        <f t="shared" si="1"/>
        <v>0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58">
        <v>43744</v>
      </c>
      <c r="B17" s="30" t="s">
        <v>40</v>
      </c>
      <c r="C17" s="31">
        <v>9.99</v>
      </c>
      <c r="D17" s="31"/>
      <c r="E17" s="31"/>
      <c r="F17" s="55">
        <f t="shared" si="3"/>
        <v>9.99</v>
      </c>
      <c r="G17" s="56">
        <v>690</v>
      </c>
      <c r="H17" s="56">
        <v>4400</v>
      </c>
      <c r="I17" s="59"/>
      <c r="J17" s="37" t="s">
        <v>31</v>
      </c>
      <c r="K17" s="37" t="s">
        <v>93</v>
      </c>
      <c r="L17" s="45" t="s">
        <v>94</v>
      </c>
      <c r="M17" s="45" t="s">
        <v>95</v>
      </c>
      <c r="N17" s="45" t="s">
        <v>96</v>
      </c>
      <c r="P17" s="5" t="b">
        <f>OR(G17&lt;100,LEN(G17)=2)</f>
        <v>0</v>
      </c>
      <c r="Q17" s="5" t="b">
        <f>OR(H17&lt;1000,LEN(H17)=3)</f>
        <v>0</v>
      </c>
      <c r="R17" s="5" t="b">
        <f>IF(I17&lt;1000,TRUE)</f>
        <v>1</v>
      </c>
      <c r="S17" s="5" t="e">
        <f>OR(#REF!&lt;100000,LEN(#REF!)=5)</f>
        <v>#REF!</v>
      </c>
    </row>
    <row r="18" spans="1:19" ht="15.75" x14ac:dyDescent="0.25">
      <c r="A18" s="58">
        <v>43744</v>
      </c>
      <c r="B18" s="30" t="s">
        <v>31</v>
      </c>
      <c r="C18" s="31">
        <v>21.59</v>
      </c>
      <c r="D18" s="31">
        <v>4.3099999999999996</v>
      </c>
      <c r="E18" s="31"/>
      <c r="F18" s="55">
        <f t="shared" si="3"/>
        <v>17.28</v>
      </c>
      <c r="G18" s="56">
        <v>690</v>
      </c>
      <c r="H18" s="56">
        <v>4001</v>
      </c>
      <c r="I18" s="59"/>
      <c r="J18" s="37" t="s">
        <v>31</v>
      </c>
      <c r="K18" s="37" t="s">
        <v>93</v>
      </c>
      <c r="L18" s="45" t="s">
        <v>98</v>
      </c>
      <c r="M18" s="45" t="s">
        <v>95</v>
      </c>
      <c r="N18" s="45" t="s">
        <v>99</v>
      </c>
      <c r="P18" s="5" t="b">
        <f>OR(G18&lt;100,LEN(G18)=2)</f>
        <v>0</v>
      </c>
      <c r="Q18" s="5" t="b">
        <f>OR(H18&lt;1000,LEN(H18)=3)</f>
        <v>0</v>
      </c>
      <c r="R18" s="5" t="b">
        <f>IF(I18&lt;1000,TRUE)</f>
        <v>1</v>
      </c>
      <c r="S18" s="5" t="e">
        <f>OR(#REF!&lt;100000,LEN(#REF!)=5)</f>
        <v>#REF!</v>
      </c>
    </row>
    <row r="19" spans="1:19" ht="15.75" x14ac:dyDescent="0.25">
      <c r="A19" s="58">
        <v>43747</v>
      </c>
      <c r="B19" s="30" t="s">
        <v>40</v>
      </c>
      <c r="C19" s="31">
        <v>23.1</v>
      </c>
      <c r="D19" s="31"/>
      <c r="E19" s="31"/>
      <c r="F19" s="55">
        <f t="shared" si="3"/>
        <v>23.1</v>
      </c>
      <c r="G19" s="56">
        <v>690</v>
      </c>
      <c r="H19" s="56">
        <v>4400</v>
      </c>
      <c r="I19" s="56"/>
      <c r="J19" s="37" t="s">
        <v>31</v>
      </c>
      <c r="K19" s="37" t="s">
        <v>93</v>
      </c>
      <c r="L19" s="45" t="s">
        <v>94</v>
      </c>
      <c r="M19" s="45" t="s">
        <v>97</v>
      </c>
      <c r="N19" s="45" t="s">
        <v>96</v>
      </c>
      <c r="P19" s="5" t="b">
        <f>OR(G19&lt;100,LEN(G19)=2)</f>
        <v>0</v>
      </c>
      <c r="Q19" s="5" t="b">
        <f>OR(H19&lt;1000,LEN(H19)=3)</f>
        <v>0</v>
      </c>
      <c r="R19" s="5" t="b">
        <f>IF(I19&lt;1000,TRUE)</f>
        <v>1</v>
      </c>
      <c r="S19" s="5" t="e">
        <f>OR(#REF!&lt;100000,LEN(#REF!)=5)</f>
        <v>#REF!</v>
      </c>
    </row>
    <row r="20" spans="1:19" ht="15.75" x14ac:dyDescent="0.25">
      <c r="A20" s="58">
        <v>43748</v>
      </c>
      <c r="B20" s="30" t="s">
        <v>40</v>
      </c>
      <c r="C20" s="31">
        <v>8.6</v>
      </c>
      <c r="D20" s="31"/>
      <c r="E20" s="31"/>
      <c r="F20" s="55">
        <f t="shared" si="3"/>
        <v>8.6</v>
      </c>
      <c r="G20" s="56">
        <v>690</v>
      </c>
      <c r="H20" s="56">
        <v>4400</v>
      </c>
      <c r="I20" s="56"/>
      <c r="J20" s="37" t="s">
        <v>31</v>
      </c>
      <c r="K20" s="37" t="s">
        <v>93</v>
      </c>
      <c r="L20" s="45" t="s">
        <v>94</v>
      </c>
      <c r="M20" s="45" t="s">
        <v>95</v>
      </c>
      <c r="N20" s="45" t="s">
        <v>96</v>
      </c>
      <c r="P20" s="5" t="b">
        <f t="shared" si="0"/>
        <v>0</v>
      </c>
      <c r="Q20" s="5" t="b">
        <f t="shared" si="1"/>
        <v>0</v>
      </c>
      <c r="R20" s="5" t="b">
        <f t="shared" si="2"/>
        <v>1</v>
      </c>
      <c r="S20" s="5" t="e">
        <f>OR(#REF!&lt;100000,LEN(#REF!)=5)</f>
        <v>#REF!</v>
      </c>
    </row>
    <row r="21" spans="1:19" ht="15.75" x14ac:dyDescent="0.25">
      <c r="A21" s="58">
        <v>43748</v>
      </c>
      <c r="B21" s="30" t="s">
        <v>40</v>
      </c>
      <c r="C21" s="31">
        <v>3.5</v>
      </c>
      <c r="D21" s="31"/>
      <c r="E21" s="31"/>
      <c r="F21" s="55">
        <f t="shared" si="3"/>
        <v>3.5</v>
      </c>
      <c r="G21" s="56">
        <v>690</v>
      </c>
      <c r="H21" s="56">
        <v>4400</v>
      </c>
      <c r="I21" s="56"/>
      <c r="J21" s="37" t="s">
        <v>31</v>
      </c>
      <c r="K21" s="37" t="s">
        <v>93</v>
      </c>
      <c r="L21" s="45" t="s">
        <v>94</v>
      </c>
      <c r="M21" s="45" t="s">
        <v>97</v>
      </c>
      <c r="N21" s="45" t="s">
        <v>96</v>
      </c>
      <c r="P21" s="5" t="b">
        <f t="shared" si="0"/>
        <v>0</v>
      </c>
      <c r="Q21" s="5" t="b">
        <f t="shared" si="1"/>
        <v>0</v>
      </c>
      <c r="R21" s="5" t="b">
        <f t="shared" si="2"/>
        <v>1</v>
      </c>
      <c r="S21" s="5" t="e">
        <f>OR(#REF!&lt;100000,LEN(#REF!)=5)</f>
        <v>#REF!</v>
      </c>
    </row>
    <row r="22" spans="1:19" ht="15.75" x14ac:dyDescent="0.25">
      <c r="A22" s="58"/>
      <c r="B22" s="30"/>
      <c r="C22" s="31"/>
      <c r="D22" s="31"/>
      <c r="E22" s="31"/>
      <c r="F22" s="55"/>
      <c r="G22" s="56"/>
      <c r="H22" s="56"/>
      <c r="I22" s="56"/>
      <c r="J22" s="37"/>
      <c r="K22" s="37"/>
      <c r="L22" s="45"/>
      <c r="M22" s="45"/>
      <c r="N22" s="45"/>
      <c r="P22" s="5" t="b">
        <f t="shared" si="0"/>
        <v>1</v>
      </c>
      <c r="Q22" s="5" t="b">
        <f t="shared" si="1"/>
        <v>1</v>
      </c>
      <c r="R22" s="5" t="b">
        <f t="shared" si="2"/>
        <v>1</v>
      </c>
      <c r="S22" s="5" t="e">
        <f>OR(#REF!&lt;100000,LEN(#REF!)=5)</f>
        <v>#REF!</v>
      </c>
    </row>
    <row r="23" spans="1:19" ht="15.75" x14ac:dyDescent="0.25">
      <c r="A23" s="58"/>
      <c r="B23" s="30"/>
      <c r="C23" s="31"/>
      <c r="D23" s="31"/>
      <c r="E23" s="31"/>
      <c r="F23" s="55"/>
      <c r="G23" s="56"/>
      <c r="H23" s="56"/>
      <c r="I23" s="56"/>
      <c r="J23" s="37"/>
      <c r="K23" s="37"/>
      <c r="L23" s="45"/>
      <c r="M23" s="45"/>
      <c r="N23" s="45"/>
      <c r="P23" s="5" t="b">
        <f t="shared" si="0"/>
        <v>1</v>
      </c>
      <c r="Q23" s="5" t="b">
        <f t="shared" si="1"/>
        <v>1</v>
      </c>
      <c r="R23" s="5" t="b">
        <f t="shared" si="2"/>
        <v>1</v>
      </c>
      <c r="S23" s="5" t="e">
        <f>OR(#REF!&lt;100000,LEN(#REF!)=5)</f>
        <v>#REF!</v>
      </c>
    </row>
    <row r="24" spans="1:19" ht="15.75" x14ac:dyDescent="0.25">
      <c r="A24" s="58"/>
      <c r="B24" s="30"/>
      <c r="C24" s="31"/>
      <c r="D24" s="31"/>
      <c r="E24" s="55"/>
      <c r="F24" s="55"/>
      <c r="G24" s="56"/>
      <c r="H24" s="56"/>
      <c r="I24" s="56"/>
      <c r="J24" s="37"/>
      <c r="K24" s="37"/>
      <c r="L24" s="45"/>
      <c r="M24" s="45"/>
      <c r="N24" s="45"/>
      <c r="P24" s="5" t="b">
        <f t="shared" si="0"/>
        <v>1</v>
      </c>
      <c r="Q24" s="5" t="b">
        <f t="shared" si="1"/>
        <v>1</v>
      </c>
      <c r="R24" s="5" t="b">
        <f t="shared" si="2"/>
        <v>1</v>
      </c>
      <c r="S24" s="5" t="e">
        <f>OR(#REF!&lt;100000,LEN(#REF!)=5)</f>
        <v>#REF!</v>
      </c>
    </row>
    <row r="25" spans="1:19" ht="15.75" x14ac:dyDescent="0.25">
      <c r="A25" s="58"/>
      <c r="B25" s="30"/>
      <c r="C25" s="31"/>
      <c r="D25" s="31"/>
      <c r="E25" s="31"/>
      <c r="F25" s="55"/>
      <c r="G25" s="56"/>
      <c r="H25" s="56"/>
      <c r="I25" s="56"/>
      <c r="J25" s="37"/>
      <c r="K25" s="37"/>
      <c r="L25" s="45"/>
      <c r="M25" s="45"/>
      <c r="N25" s="45"/>
      <c r="P25" s="5" t="b">
        <f t="shared" si="0"/>
        <v>1</v>
      </c>
      <c r="Q25" s="5" t="b">
        <f t="shared" si="1"/>
        <v>1</v>
      </c>
      <c r="R25" s="5" t="b">
        <f t="shared" si="2"/>
        <v>1</v>
      </c>
      <c r="S25" s="5" t="e">
        <f>OR(#REF!&lt;100000,LEN(#REF!)=5)</f>
        <v>#REF!</v>
      </c>
    </row>
    <row r="26" spans="1:19" ht="15.75" x14ac:dyDescent="0.25">
      <c r="A26" s="58"/>
      <c r="B26" s="30"/>
      <c r="C26" s="31"/>
      <c r="D26" s="31"/>
      <c r="E26" s="31"/>
      <c r="F26" s="55"/>
      <c r="G26" s="56"/>
      <c r="H26" s="56"/>
      <c r="I26" s="56" t="s">
        <v>32</v>
      </c>
      <c r="J26" s="37"/>
      <c r="K26" s="37"/>
      <c r="L26" s="45"/>
      <c r="M26" s="45"/>
      <c r="N26" s="45"/>
      <c r="P26" s="5" t="b">
        <f t="shared" si="0"/>
        <v>1</v>
      </c>
      <c r="Q26" s="5" t="b">
        <f t="shared" si="1"/>
        <v>1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58"/>
      <c r="B27" s="30"/>
      <c r="C27" s="31"/>
      <c r="D27" s="31"/>
      <c r="E27" s="31"/>
      <c r="F27" s="55"/>
      <c r="G27" s="56"/>
      <c r="H27" s="56"/>
      <c r="I27" s="56" t="s">
        <v>32</v>
      </c>
      <c r="J27" s="37"/>
      <c r="K27" s="37"/>
      <c r="L27" s="45"/>
      <c r="M27" s="45"/>
      <c r="N27" s="45"/>
      <c r="P27" s="5" t="b">
        <f t="shared" si="0"/>
        <v>1</v>
      </c>
      <c r="Q27" s="5" t="b">
        <f t="shared" si="1"/>
        <v>1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58"/>
      <c r="B28" s="30"/>
      <c r="C28" s="31"/>
      <c r="D28" s="31"/>
      <c r="E28" s="31"/>
      <c r="F28" s="55"/>
      <c r="G28" s="56"/>
      <c r="H28" s="56"/>
      <c r="I28" s="56" t="s">
        <v>32</v>
      </c>
      <c r="J28" s="37"/>
      <c r="K28" s="37"/>
      <c r="L28" s="45"/>
      <c r="M28" s="45"/>
      <c r="N28" s="45"/>
      <c r="P28" s="5" t="b">
        <f t="shared" si="0"/>
        <v>1</v>
      </c>
      <c r="Q28" s="5" t="b">
        <f t="shared" si="1"/>
        <v>1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58"/>
      <c r="B29" s="30"/>
      <c r="C29" s="31"/>
      <c r="D29" s="31"/>
      <c r="E29" s="31"/>
      <c r="F29" s="55"/>
      <c r="G29" s="56"/>
      <c r="H29" s="56"/>
      <c r="I29" s="56" t="s">
        <v>32</v>
      </c>
      <c r="J29" s="37"/>
      <c r="K29" s="37"/>
      <c r="L29" s="45"/>
      <c r="M29" s="45"/>
      <c r="N29" s="45"/>
      <c r="P29" s="5" t="b">
        <f t="shared" si="0"/>
        <v>1</v>
      </c>
      <c r="Q29" s="5" t="b">
        <f t="shared" si="1"/>
        <v>1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58"/>
      <c r="B30" s="30"/>
      <c r="C30" s="31"/>
      <c r="D30" s="31"/>
      <c r="E30" s="31"/>
      <c r="F30" s="55"/>
      <c r="G30" s="56"/>
      <c r="H30" s="56"/>
      <c r="I30" s="56" t="s">
        <v>32</v>
      </c>
      <c r="J30" s="37"/>
      <c r="K30" s="37"/>
      <c r="L30" s="45"/>
      <c r="M30" s="45"/>
      <c r="N30" s="45"/>
      <c r="P30" s="5" t="b">
        <f t="shared" si="0"/>
        <v>1</v>
      </c>
      <c r="Q30" s="5" t="b">
        <f t="shared" si="1"/>
        <v>1</v>
      </c>
      <c r="R30" s="5" t="b">
        <f t="shared" si="2"/>
        <v>0</v>
      </c>
      <c r="S30" s="5" t="e">
        <f>OR(#REF!&lt;100000,LEN(#REF!)=5)</f>
        <v>#REF!</v>
      </c>
    </row>
    <row r="31" spans="1:19" ht="15.75" x14ac:dyDescent="0.25">
      <c r="A31" s="58"/>
      <c r="B31" s="30"/>
      <c r="C31" s="31"/>
      <c r="D31" s="31"/>
      <c r="E31" s="31"/>
      <c r="F31" s="55"/>
      <c r="G31" s="56"/>
      <c r="H31" s="56"/>
      <c r="I31" s="56" t="s">
        <v>32</v>
      </c>
      <c r="J31" s="37"/>
      <c r="K31" s="37"/>
      <c r="L31" s="45"/>
      <c r="M31" s="45"/>
      <c r="N31" s="45"/>
      <c r="P31" s="5" t="b">
        <f t="shared" si="0"/>
        <v>1</v>
      </c>
      <c r="Q31" s="5" t="b">
        <f t="shared" si="1"/>
        <v>1</v>
      </c>
      <c r="R31" s="5" t="b">
        <f t="shared" si="2"/>
        <v>0</v>
      </c>
      <c r="S31" s="5" t="e">
        <f>OR(#REF!&lt;100000,LEN(#REF!)=5)</f>
        <v>#REF!</v>
      </c>
    </row>
    <row r="32" spans="1:19" ht="15.75" x14ac:dyDescent="0.25">
      <c r="A32" s="58"/>
      <c r="B32" s="30"/>
      <c r="C32" s="31"/>
      <c r="D32" s="31"/>
      <c r="E32" s="31"/>
      <c r="F32" s="55"/>
      <c r="G32" s="56"/>
      <c r="H32" s="56"/>
      <c r="I32" s="56" t="s">
        <v>32</v>
      </c>
      <c r="J32" s="37"/>
      <c r="K32" s="37"/>
      <c r="L32" s="45"/>
      <c r="M32" s="45"/>
      <c r="N32" s="45"/>
      <c r="P32" s="5" t="b">
        <f t="shared" si="0"/>
        <v>1</v>
      </c>
      <c r="Q32" s="5" t="b">
        <f t="shared" si="1"/>
        <v>1</v>
      </c>
      <c r="R32" s="5" t="b">
        <f t="shared" si="2"/>
        <v>0</v>
      </c>
      <c r="S32" s="5" t="e">
        <f>OR(#REF!&lt;100000,LEN(#REF!)=5)</f>
        <v>#REF!</v>
      </c>
    </row>
    <row r="33" spans="1:14" ht="13.5" thickBot="1" x14ac:dyDescent="0.25">
      <c r="A33" s="194" t="s">
        <v>100</v>
      </c>
      <c r="B33" s="195"/>
      <c r="C33" s="39">
        <f>SUM(C12:C32)</f>
        <v>133.51</v>
      </c>
      <c r="D33" s="39">
        <f t="shared" ref="D33:F33" si="4">SUM(D12:D32)</f>
        <v>4.3099999999999996</v>
      </c>
      <c r="E33" s="39"/>
      <c r="F33" s="39">
        <f t="shared" si="4"/>
        <v>129.19999999999999</v>
      </c>
      <c r="G33" s="57"/>
      <c r="H33" s="57"/>
      <c r="I33" s="57"/>
      <c r="J33" s="40"/>
      <c r="K33" s="40"/>
      <c r="L33" s="46"/>
      <c r="M33" s="53"/>
      <c r="N33" s="47"/>
    </row>
    <row r="35" spans="1:14" x14ac:dyDescent="0.2">
      <c r="B35" s="185" t="s">
        <v>34</v>
      </c>
      <c r="C35" s="186"/>
    </row>
    <row r="36" spans="1:14" x14ac:dyDescent="0.2">
      <c r="B36" s="41" t="s">
        <v>35</v>
      </c>
      <c r="C36" s="42" t="s">
        <v>36</v>
      </c>
    </row>
    <row r="37" spans="1:14" x14ac:dyDescent="0.2">
      <c r="B37" s="41" t="s">
        <v>37</v>
      </c>
      <c r="C37" s="42" t="s">
        <v>38</v>
      </c>
    </row>
    <row r="38" spans="1:14" x14ac:dyDescent="0.2">
      <c r="B38" s="41" t="s">
        <v>31</v>
      </c>
      <c r="C38" s="42" t="s">
        <v>39</v>
      </c>
    </row>
    <row r="39" spans="1:14" x14ac:dyDescent="0.2">
      <c r="B39" s="43" t="s">
        <v>40</v>
      </c>
      <c r="C39" s="44" t="s">
        <v>41</v>
      </c>
    </row>
    <row r="42" spans="1:14" x14ac:dyDescent="0.2">
      <c r="F42" s="5" t="s">
        <v>32</v>
      </c>
    </row>
  </sheetData>
  <mergeCells count="6">
    <mergeCell ref="B35:C35"/>
    <mergeCell ref="B1:E1"/>
    <mergeCell ref="B3:E3"/>
    <mergeCell ref="G8:J8"/>
    <mergeCell ref="G9:J9"/>
    <mergeCell ref="A33:B33"/>
  </mergeCells>
  <conditionalFormatting sqref="J22:J32 K12:K15">
    <cfRule type="expression" priority="115" stopIfTrue="1">
      <formula>AND(SUM($P12:$T12)&gt;0,NOT(ISBLANK(J12)))</formula>
    </cfRule>
    <cfRule type="expression" dxfId="634" priority="116" stopIfTrue="1">
      <formula>SUM($P12:$T12)&gt;0</formula>
    </cfRule>
  </conditionalFormatting>
  <conditionalFormatting sqref="E5 C12:C16 C5 B1:E1 B3:E3 C20:C32">
    <cfRule type="expression" dxfId="633" priority="117" stopIfTrue="1">
      <formula>ISBLANK(B1)</formula>
    </cfRule>
  </conditionalFormatting>
  <conditionalFormatting sqref="L28 L32 L12:N12">
    <cfRule type="expression" dxfId="632" priority="118" stopIfTrue="1">
      <formula>AND(NOT(ISBLANK($C12)),ISBLANK(L12))</formula>
    </cfRule>
  </conditionalFormatting>
  <conditionalFormatting sqref="B12:B16 B20:B32">
    <cfRule type="expression" dxfId="631" priority="119" stopIfTrue="1">
      <formula>AND(NOT(ISBLANK(C12)),ISBLANK(B12))</formula>
    </cfRule>
  </conditionalFormatting>
  <conditionalFormatting sqref="A12:A16 A22:A32">
    <cfRule type="expression" dxfId="630" priority="120" stopIfTrue="1">
      <formula>AND(NOT(ISBLANK(C12)),ISBLANK(A12))</formula>
    </cfRule>
  </conditionalFormatting>
  <conditionalFormatting sqref="E12:E16 E20:E23 E25:E32">
    <cfRule type="expression" dxfId="629" priority="121" stopIfTrue="1">
      <formula>AND(NOT(ISBLANK(C12)),ISBLANK(E12),B12="S")</formula>
    </cfRule>
  </conditionalFormatting>
  <conditionalFormatting sqref="C19">
    <cfRule type="expression" dxfId="628" priority="113" stopIfTrue="1">
      <formula>ISBLANK(C19)</formula>
    </cfRule>
  </conditionalFormatting>
  <conditionalFormatting sqref="B19">
    <cfRule type="expression" dxfId="627" priority="114" stopIfTrue="1">
      <formula>AND(NOT(ISBLANK(C19)),ISBLANK(B19))</formula>
    </cfRule>
  </conditionalFormatting>
  <conditionalFormatting sqref="C17:C18">
    <cfRule type="expression" dxfId="626" priority="107" stopIfTrue="1">
      <formula>ISBLANK(C17)</formula>
    </cfRule>
  </conditionalFormatting>
  <conditionalFormatting sqref="B17:B18">
    <cfRule type="expression" dxfId="625" priority="108" stopIfTrue="1">
      <formula>AND(NOT(ISBLANK(C17)),ISBLANK(B17))</formula>
    </cfRule>
  </conditionalFormatting>
  <conditionalFormatting sqref="A17:A18">
    <cfRule type="expression" dxfId="624" priority="109" stopIfTrue="1">
      <formula>AND(NOT(ISBLANK(C17)),ISBLANK(A17))</formula>
    </cfRule>
  </conditionalFormatting>
  <conditionalFormatting sqref="E18">
    <cfRule type="expression" dxfId="623" priority="110" stopIfTrue="1">
      <formula>AND(NOT(ISBLANK(C18)),ISBLANK(E18),B18="S")</formula>
    </cfRule>
  </conditionalFormatting>
  <conditionalFormatting sqref="L26">
    <cfRule type="expression" dxfId="622" priority="104" stopIfTrue="1">
      <formula>AND(NOT(ISBLANK($C26)),ISBLANK(L26))</formula>
    </cfRule>
  </conditionalFormatting>
  <conditionalFormatting sqref="N26">
    <cfRule type="expression" dxfId="621" priority="103" stopIfTrue="1">
      <formula>AND(NOT(ISBLANK($C26)),ISBLANK(N26))</formula>
    </cfRule>
  </conditionalFormatting>
  <conditionalFormatting sqref="L27">
    <cfRule type="expression" dxfId="620" priority="102" stopIfTrue="1">
      <formula>AND(NOT(ISBLANK($C27)),ISBLANK(L27))</formula>
    </cfRule>
  </conditionalFormatting>
  <conditionalFormatting sqref="N27">
    <cfRule type="expression" dxfId="619" priority="101" stopIfTrue="1">
      <formula>AND(NOT(ISBLANK($C27)),ISBLANK(N27))</formula>
    </cfRule>
  </conditionalFormatting>
  <conditionalFormatting sqref="K26">
    <cfRule type="expression" priority="99" stopIfTrue="1">
      <formula>AND(SUM($P26:$T26)&gt;0,NOT(ISBLANK(K26)))</formula>
    </cfRule>
    <cfRule type="expression" dxfId="618" priority="100" stopIfTrue="1">
      <formula>SUM($P26:$T26)&gt;0</formula>
    </cfRule>
  </conditionalFormatting>
  <conditionalFormatting sqref="M26">
    <cfRule type="expression" dxfId="617" priority="98" stopIfTrue="1">
      <formula>AND(NOT(ISBLANK($C26)),ISBLANK(M26))</formula>
    </cfRule>
  </conditionalFormatting>
  <conditionalFormatting sqref="K27">
    <cfRule type="expression" priority="96" stopIfTrue="1">
      <formula>AND(SUM($P27:$T27)&gt;0,NOT(ISBLANK(K27)))</formula>
    </cfRule>
    <cfRule type="expression" dxfId="616" priority="97" stopIfTrue="1">
      <formula>SUM($P27:$T27)&gt;0</formula>
    </cfRule>
  </conditionalFormatting>
  <conditionalFormatting sqref="K28">
    <cfRule type="expression" priority="94" stopIfTrue="1">
      <formula>AND(SUM($P28:$T28)&gt;0,NOT(ISBLANK(K28)))</formula>
    </cfRule>
    <cfRule type="expression" dxfId="615" priority="95" stopIfTrue="1">
      <formula>SUM($P28:$T28)&gt;0</formula>
    </cfRule>
  </conditionalFormatting>
  <conditionalFormatting sqref="M27">
    <cfRule type="expression" dxfId="614" priority="93" stopIfTrue="1">
      <formula>AND(NOT(ISBLANK($C27)),ISBLANK(M27))</formula>
    </cfRule>
  </conditionalFormatting>
  <conditionalFormatting sqref="M28">
    <cfRule type="expression" dxfId="613" priority="92" stopIfTrue="1">
      <formula>AND(NOT(ISBLANK($C28)),ISBLANK(M28))</formula>
    </cfRule>
  </conditionalFormatting>
  <conditionalFormatting sqref="N28">
    <cfRule type="expression" dxfId="612" priority="91" stopIfTrue="1">
      <formula>AND(NOT(ISBLANK($C28)),ISBLANK(N28))</formula>
    </cfRule>
  </conditionalFormatting>
  <conditionalFormatting sqref="K29">
    <cfRule type="expression" priority="89" stopIfTrue="1">
      <formula>AND(SUM($P29:$T29)&gt;0,NOT(ISBLANK(K29)))</formula>
    </cfRule>
    <cfRule type="expression" dxfId="611" priority="90" stopIfTrue="1">
      <formula>SUM($P29:$T29)&gt;0</formula>
    </cfRule>
  </conditionalFormatting>
  <conditionalFormatting sqref="L29">
    <cfRule type="expression" dxfId="610" priority="88" stopIfTrue="1">
      <formula>AND(NOT(ISBLANK($C29)),ISBLANK(L29))</formula>
    </cfRule>
  </conditionalFormatting>
  <conditionalFormatting sqref="M29">
    <cfRule type="expression" dxfId="609" priority="87" stopIfTrue="1">
      <formula>AND(NOT(ISBLANK($C29)),ISBLANK(M29))</formula>
    </cfRule>
  </conditionalFormatting>
  <conditionalFormatting sqref="N29">
    <cfRule type="expression" dxfId="608" priority="86" stopIfTrue="1">
      <formula>AND(NOT(ISBLANK($C29)),ISBLANK(N29))</formula>
    </cfRule>
  </conditionalFormatting>
  <conditionalFormatting sqref="K30">
    <cfRule type="expression" priority="84" stopIfTrue="1">
      <formula>AND(SUM($P30:$T30)&gt;0,NOT(ISBLANK(K30)))</formula>
    </cfRule>
    <cfRule type="expression" dxfId="607" priority="85" stopIfTrue="1">
      <formula>SUM($P30:$T30)&gt;0</formula>
    </cfRule>
  </conditionalFormatting>
  <conditionalFormatting sqref="L30">
    <cfRule type="expression" dxfId="606" priority="83" stopIfTrue="1">
      <formula>AND(NOT(ISBLANK($C30)),ISBLANK(L30))</formula>
    </cfRule>
  </conditionalFormatting>
  <conditionalFormatting sqref="M30">
    <cfRule type="expression" dxfId="605" priority="82" stopIfTrue="1">
      <formula>AND(NOT(ISBLANK($C30)),ISBLANK(M30))</formula>
    </cfRule>
  </conditionalFormatting>
  <conditionalFormatting sqref="N30">
    <cfRule type="expression" dxfId="604" priority="81" stopIfTrue="1">
      <formula>AND(NOT(ISBLANK($C30)),ISBLANK(N30))</formula>
    </cfRule>
  </conditionalFormatting>
  <conditionalFormatting sqref="K31">
    <cfRule type="expression" priority="79" stopIfTrue="1">
      <formula>AND(SUM($P31:$T31)&gt;0,NOT(ISBLANK(K31)))</formula>
    </cfRule>
    <cfRule type="expression" dxfId="603" priority="80" stopIfTrue="1">
      <formula>SUM($P31:$T31)&gt;0</formula>
    </cfRule>
  </conditionalFormatting>
  <conditionalFormatting sqref="L31">
    <cfRule type="expression" dxfId="602" priority="78" stopIfTrue="1">
      <formula>AND(NOT(ISBLANK($C31)),ISBLANK(L31))</formula>
    </cfRule>
  </conditionalFormatting>
  <conditionalFormatting sqref="M31">
    <cfRule type="expression" dxfId="601" priority="77" stopIfTrue="1">
      <formula>AND(NOT(ISBLANK($C31)),ISBLANK(M31))</formula>
    </cfRule>
  </conditionalFormatting>
  <conditionalFormatting sqref="N31">
    <cfRule type="expression" dxfId="600" priority="76" stopIfTrue="1">
      <formula>AND(NOT(ISBLANK($C31)),ISBLANK(N31))</formula>
    </cfRule>
  </conditionalFormatting>
  <conditionalFormatting sqref="D13:D16 D20:D32">
    <cfRule type="expression" dxfId="599" priority="75" stopIfTrue="1">
      <formula>AND(NOT(ISBLANK(B13)),ISBLANK(D13),A13="S")</formula>
    </cfRule>
  </conditionalFormatting>
  <conditionalFormatting sqref="D19">
    <cfRule type="expression" dxfId="598" priority="74" stopIfTrue="1">
      <formula>AND(NOT(ISBLANK(B19)),ISBLANK(D19),A19="S")</formula>
    </cfRule>
  </conditionalFormatting>
  <conditionalFormatting sqref="D17:D18">
    <cfRule type="expression" dxfId="597" priority="73" stopIfTrue="1">
      <formula>AND(NOT(ISBLANK(B17)),ISBLANK(D17),A17="S")</formula>
    </cfRule>
  </conditionalFormatting>
  <conditionalFormatting sqref="K32">
    <cfRule type="expression" priority="71" stopIfTrue="1">
      <formula>AND(SUM($P32:$T32)&gt;0,NOT(ISBLANK(K32)))</formula>
    </cfRule>
    <cfRule type="expression" dxfId="596" priority="72" stopIfTrue="1">
      <formula>SUM($P32:$T32)&gt;0</formula>
    </cfRule>
  </conditionalFormatting>
  <conditionalFormatting sqref="M32">
    <cfRule type="expression" dxfId="595" priority="70" stopIfTrue="1">
      <formula>AND(NOT(ISBLANK($C32)),ISBLANK(M32))</formula>
    </cfRule>
  </conditionalFormatting>
  <conditionalFormatting sqref="N32">
    <cfRule type="expression" dxfId="594" priority="69" stopIfTrue="1">
      <formula>AND(NOT(ISBLANK($C32)),ISBLANK(N32))</formula>
    </cfRule>
  </conditionalFormatting>
  <conditionalFormatting sqref="E17">
    <cfRule type="expression" dxfId="593" priority="68" stopIfTrue="1">
      <formula>AND(NOT(ISBLANK(C17)),ISBLANK(E17),B17="S")</formula>
    </cfRule>
  </conditionalFormatting>
  <conditionalFormatting sqref="A20">
    <cfRule type="expression" dxfId="592" priority="67" stopIfTrue="1">
      <formula>AND(NOT(ISBLANK(C20)),ISBLANK(A20))</formula>
    </cfRule>
  </conditionalFormatting>
  <conditionalFormatting sqref="E19">
    <cfRule type="expression" dxfId="591" priority="66" stopIfTrue="1">
      <formula>AND(NOT(ISBLANK(C19)),ISBLANK(E19),B19="S")</formula>
    </cfRule>
  </conditionalFormatting>
  <conditionalFormatting sqref="K16">
    <cfRule type="expression" priority="64" stopIfTrue="1">
      <formula>AND(SUM($P16:$T16)&gt;0,NOT(ISBLANK(K16)))</formula>
    </cfRule>
    <cfRule type="expression" dxfId="590" priority="65" stopIfTrue="1">
      <formula>SUM($P16:$T16)&gt;0</formula>
    </cfRule>
  </conditionalFormatting>
  <conditionalFormatting sqref="K17">
    <cfRule type="expression" priority="62" stopIfTrue="1">
      <formula>AND(SUM($P17:$T17)&gt;0,NOT(ISBLANK(K17)))</formula>
    </cfRule>
    <cfRule type="expression" dxfId="589" priority="63" stopIfTrue="1">
      <formula>SUM($P17:$T17)&gt;0</formula>
    </cfRule>
  </conditionalFormatting>
  <conditionalFormatting sqref="A19">
    <cfRule type="expression" dxfId="588" priority="61" stopIfTrue="1">
      <formula>AND(NOT(ISBLANK(C19)),ISBLANK(A19))</formula>
    </cfRule>
  </conditionalFormatting>
  <conditionalFormatting sqref="K18">
    <cfRule type="expression" priority="59" stopIfTrue="1">
      <formula>AND(SUM($P18:$T18)&gt;0,NOT(ISBLANK(K18)))</formula>
    </cfRule>
    <cfRule type="expression" dxfId="587" priority="60" stopIfTrue="1">
      <formula>SUM($P18:$T18)&gt;0</formula>
    </cfRule>
  </conditionalFormatting>
  <conditionalFormatting sqref="K19">
    <cfRule type="expression" priority="57" stopIfTrue="1">
      <formula>AND(SUM($P19:$T19)&gt;0,NOT(ISBLANK(K19)))</formula>
    </cfRule>
    <cfRule type="expression" dxfId="586" priority="58" stopIfTrue="1">
      <formula>SUM($P19:$T19)&gt;0</formula>
    </cfRule>
  </conditionalFormatting>
  <conditionalFormatting sqref="K20">
    <cfRule type="expression" priority="55" stopIfTrue="1">
      <formula>AND(SUM($P20:$T20)&gt;0,NOT(ISBLANK(K20)))</formula>
    </cfRule>
    <cfRule type="expression" dxfId="585" priority="56" stopIfTrue="1">
      <formula>SUM($P20:$T20)&gt;0</formula>
    </cfRule>
  </conditionalFormatting>
  <conditionalFormatting sqref="K21">
    <cfRule type="expression" priority="53" stopIfTrue="1">
      <formula>AND(SUM($P21:$T21)&gt;0,NOT(ISBLANK(K21)))</formula>
    </cfRule>
    <cfRule type="expression" dxfId="584" priority="54" stopIfTrue="1">
      <formula>SUM($P21:$T21)&gt;0</formula>
    </cfRule>
  </conditionalFormatting>
  <conditionalFormatting sqref="K22">
    <cfRule type="expression" priority="51" stopIfTrue="1">
      <formula>AND(SUM($P22:$T22)&gt;0,NOT(ISBLANK(K22)))</formula>
    </cfRule>
    <cfRule type="expression" dxfId="583" priority="52" stopIfTrue="1">
      <formula>SUM($P22:$T22)&gt;0</formula>
    </cfRule>
  </conditionalFormatting>
  <conditionalFormatting sqref="K23">
    <cfRule type="expression" priority="49" stopIfTrue="1">
      <formula>AND(SUM($P23:$T23)&gt;0,NOT(ISBLANK(K23)))</formula>
    </cfRule>
    <cfRule type="expression" dxfId="582" priority="50" stopIfTrue="1">
      <formula>SUM($P23:$T23)&gt;0</formula>
    </cfRule>
  </conditionalFormatting>
  <conditionalFormatting sqref="K24">
    <cfRule type="expression" priority="47" stopIfTrue="1">
      <formula>AND(SUM($P24:$T24)&gt;0,NOT(ISBLANK(K24)))</formula>
    </cfRule>
    <cfRule type="expression" dxfId="581" priority="48" stopIfTrue="1">
      <formula>SUM($P24:$T24)&gt;0</formula>
    </cfRule>
  </conditionalFormatting>
  <conditionalFormatting sqref="K25">
    <cfRule type="expression" priority="45" stopIfTrue="1">
      <formula>AND(SUM($P25:$T25)&gt;0,NOT(ISBLANK(K25)))</formula>
    </cfRule>
    <cfRule type="expression" dxfId="580" priority="46" stopIfTrue="1">
      <formula>SUM($P25:$T25)&gt;0</formula>
    </cfRule>
  </conditionalFormatting>
  <conditionalFormatting sqref="L25">
    <cfRule type="expression" dxfId="579" priority="44" stopIfTrue="1">
      <formula>AND(NOT(ISBLANK($C25)),ISBLANK(L25))</formula>
    </cfRule>
  </conditionalFormatting>
  <conditionalFormatting sqref="L24">
    <cfRule type="expression" dxfId="578" priority="43" stopIfTrue="1">
      <formula>AND(NOT(ISBLANK($C24)),ISBLANK(L24))</formula>
    </cfRule>
  </conditionalFormatting>
  <conditionalFormatting sqref="M24">
    <cfRule type="expression" dxfId="577" priority="42" stopIfTrue="1">
      <formula>AND(NOT(ISBLANK($C24)),ISBLANK(M24))</formula>
    </cfRule>
  </conditionalFormatting>
  <conditionalFormatting sqref="N24">
    <cfRule type="expression" dxfId="576" priority="41" stopIfTrue="1">
      <formula>AND(NOT(ISBLANK($C24)),ISBLANK(N24))</formula>
    </cfRule>
  </conditionalFormatting>
  <conditionalFormatting sqref="M25">
    <cfRule type="expression" dxfId="575" priority="40" stopIfTrue="1">
      <formula>AND(NOT(ISBLANK($C25)),ISBLANK(M25))</formula>
    </cfRule>
  </conditionalFormatting>
  <conditionalFormatting sqref="N25">
    <cfRule type="expression" dxfId="574" priority="39" stopIfTrue="1">
      <formula>AND(NOT(ISBLANK($C25)),ISBLANK(N25))</formula>
    </cfRule>
  </conditionalFormatting>
  <conditionalFormatting sqref="M16">
    <cfRule type="expression" dxfId="573" priority="38" stopIfTrue="1">
      <formula>AND(NOT(ISBLANK($C16)),ISBLANK(M16))</formula>
    </cfRule>
  </conditionalFormatting>
  <conditionalFormatting sqref="L18">
    <cfRule type="expression" dxfId="572" priority="37" stopIfTrue="1">
      <formula>AND(NOT(ISBLANK($C18)),ISBLANK(L18))</formula>
    </cfRule>
  </conditionalFormatting>
  <conditionalFormatting sqref="L22">
    <cfRule type="expression" dxfId="571" priority="36" stopIfTrue="1">
      <formula>AND(NOT(ISBLANK($C22)),ISBLANK(L22))</formula>
    </cfRule>
  </conditionalFormatting>
  <conditionalFormatting sqref="M22">
    <cfRule type="expression" dxfId="570" priority="35" stopIfTrue="1">
      <formula>AND(NOT(ISBLANK($C22)),ISBLANK(M22))</formula>
    </cfRule>
  </conditionalFormatting>
  <conditionalFormatting sqref="N22">
    <cfRule type="expression" dxfId="569" priority="34" stopIfTrue="1">
      <formula>AND(NOT(ISBLANK($C22)),ISBLANK(N22))</formula>
    </cfRule>
  </conditionalFormatting>
  <conditionalFormatting sqref="L23">
    <cfRule type="expression" dxfId="568" priority="33" stopIfTrue="1">
      <formula>AND(NOT(ISBLANK($C23)),ISBLANK(L23))</formula>
    </cfRule>
  </conditionalFormatting>
  <conditionalFormatting sqref="M23">
    <cfRule type="expression" dxfId="567" priority="32" stopIfTrue="1">
      <formula>AND(NOT(ISBLANK($C23)),ISBLANK(M23))</formula>
    </cfRule>
  </conditionalFormatting>
  <conditionalFormatting sqref="N23">
    <cfRule type="expression" dxfId="566" priority="31" stopIfTrue="1">
      <formula>AND(NOT(ISBLANK($C23)),ISBLANK(N23))</formula>
    </cfRule>
  </conditionalFormatting>
  <conditionalFormatting sqref="L13">
    <cfRule type="expression" dxfId="565" priority="30" stopIfTrue="1">
      <formula>AND(NOT(ISBLANK($C13)),ISBLANK(L13))</formula>
    </cfRule>
  </conditionalFormatting>
  <conditionalFormatting sqref="M13">
    <cfRule type="expression" dxfId="564" priority="29" stopIfTrue="1">
      <formula>AND(NOT(ISBLANK($C13)),ISBLANK(M13))</formula>
    </cfRule>
  </conditionalFormatting>
  <conditionalFormatting sqref="N13">
    <cfRule type="expression" dxfId="563" priority="28" stopIfTrue="1">
      <formula>AND(NOT(ISBLANK($C13)),ISBLANK(N13))</formula>
    </cfRule>
  </conditionalFormatting>
  <conditionalFormatting sqref="L14">
    <cfRule type="expression" dxfId="562" priority="27" stopIfTrue="1">
      <formula>AND(NOT(ISBLANK($C14)),ISBLANK(L14))</formula>
    </cfRule>
  </conditionalFormatting>
  <conditionalFormatting sqref="M14">
    <cfRule type="expression" dxfId="561" priority="26" stopIfTrue="1">
      <formula>AND(NOT(ISBLANK($C14)),ISBLANK(M14))</formula>
    </cfRule>
  </conditionalFormatting>
  <conditionalFormatting sqref="N14">
    <cfRule type="expression" dxfId="560" priority="25" stopIfTrue="1">
      <formula>AND(NOT(ISBLANK($C14)),ISBLANK(N14))</formula>
    </cfRule>
  </conditionalFormatting>
  <conditionalFormatting sqref="L15">
    <cfRule type="expression" dxfId="559" priority="24" stopIfTrue="1">
      <formula>AND(NOT(ISBLANK($C15)),ISBLANK(L15))</formula>
    </cfRule>
  </conditionalFormatting>
  <conditionalFormatting sqref="M15">
    <cfRule type="expression" dxfId="558" priority="23" stopIfTrue="1">
      <formula>AND(NOT(ISBLANK($C15)),ISBLANK(M15))</formula>
    </cfRule>
  </conditionalFormatting>
  <conditionalFormatting sqref="N15">
    <cfRule type="expression" dxfId="557" priority="22" stopIfTrue="1">
      <formula>AND(NOT(ISBLANK($C15)),ISBLANK(N15))</formula>
    </cfRule>
  </conditionalFormatting>
  <conditionalFormatting sqref="L16">
    <cfRule type="expression" dxfId="556" priority="21" stopIfTrue="1">
      <formula>AND(NOT(ISBLANK($C16)),ISBLANK(L16))</formula>
    </cfRule>
  </conditionalFormatting>
  <conditionalFormatting sqref="N16">
    <cfRule type="expression" dxfId="555" priority="20" stopIfTrue="1">
      <formula>AND(NOT(ISBLANK($C16)),ISBLANK(N16))</formula>
    </cfRule>
  </conditionalFormatting>
  <conditionalFormatting sqref="L17">
    <cfRule type="expression" dxfId="554" priority="19" stopIfTrue="1">
      <formula>AND(NOT(ISBLANK($C17)),ISBLANK(L17))</formula>
    </cfRule>
  </conditionalFormatting>
  <conditionalFormatting sqref="M17">
    <cfRule type="expression" dxfId="553" priority="18" stopIfTrue="1">
      <formula>AND(NOT(ISBLANK($C17)),ISBLANK(M17))</formula>
    </cfRule>
  </conditionalFormatting>
  <conditionalFormatting sqref="M18">
    <cfRule type="expression" dxfId="552" priority="17" stopIfTrue="1">
      <formula>AND(NOT(ISBLANK($C18)),ISBLANK(M18))</formula>
    </cfRule>
  </conditionalFormatting>
  <conditionalFormatting sqref="N18">
    <cfRule type="expression" dxfId="551" priority="16" stopIfTrue="1">
      <formula>AND(NOT(ISBLANK($C18)),ISBLANK(N18))</formula>
    </cfRule>
  </conditionalFormatting>
  <conditionalFormatting sqref="N17">
    <cfRule type="expression" dxfId="550" priority="15" stopIfTrue="1">
      <formula>AND(NOT(ISBLANK($C17)),ISBLANK(N17))</formula>
    </cfRule>
  </conditionalFormatting>
  <conditionalFormatting sqref="L19">
    <cfRule type="expression" dxfId="549" priority="14" stopIfTrue="1">
      <formula>AND(NOT(ISBLANK($C19)),ISBLANK(L19))</formula>
    </cfRule>
  </conditionalFormatting>
  <conditionalFormatting sqref="M19">
    <cfRule type="expression" dxfId="548" priority="13" stopIfTrue="1">
      <formula>AND(NOT(ISBLANK($C19)),ISBLANK(M19))</formula>
    </cfRule>
  </conditionalFormatting>
  <conditionalFormatting sqref="N19">
    <cfRule type="expression" dxfId="547" priority="12" stopIfTrue="1">
      <formula>AND(NOT(ISBLANK($C19)),ISBLANK(N19))</formula>
    </cfRule>
  </conditionalFormatting>
  <conditionalFormatting sqref="L20">
    <cfRule type="expression" dxfId="546" priority="11" stopIfTrue="1">
      <formula>AND(NOT(ISBLANK($C20)),ISBLANK(L20))</formula>
    </cfRule>
  </conditionalFormatting>
  <conditionalFormatting sqref="M20">
    <cfRule type="expression" dxfId="545" priority="10" stopIfTrue="1">
      <formula>AND(NOT(ISBLANK($C20)),ISBLANK(M20))</formula>
    </cfRule>
  </conditionalFormatting>
  <conditionalFormatting sqref="N20">
    <cfRule type="expression" dxfId="544" priority="9" stopIfTrue="1">
      <formula>AND(NOT(ISBLANK($C20)),ISBLANK(N20))</formula>
    </cfRule>
  </conditionalFormatting>
  <conditionalFormatting sqref="A21">
    <cfRule type="expression" dxfId="543" priority="8" stopIfTrue="1">
      <formula>AND(NOT(ISBLANK(C21)),ISBLANK(A21))</formula>
    </cfRule>
  </conditionalFormatting>
  <conditionalFormatting sqref="L21">
    <cfRule type="expression" dxfId="542" priority="7" stopIfTrue="1">
      <formula>AND(NOT(ISBLANK($C21)),ISBLANK(L21))</formula>
    </cfRule>
  </conditionalFormatting>
  <conditionalFormatting sqref="M21">
    <cfRule type="expression" dxfId="541" priority="6" stopIfTrue="1">
      <formula>AND(NOT(ISBLANK($C21)),ISBLANK(M21))</formula>
    </cfRule>
  </conditionalFormatting>
  <conditionalFormatting sqref="N21">
    <cfRule type="expression" dxfId="540" priority="5" stopIfTrue="1">
      <formula>AND(NOT(ISBLANK($C21)),ISBLANK(N21))</formula>
    </cfRule>
  </conditionalFormatting>
  <conditionalFormatting sqref="J12:J18">
    <cfRule type="expression" priority="3" stopIfTrue="1">
      <formula>AND(SUM($P12:$T12)&gt;0,NOT(ISBLANK(J12)))</formula>
    </cfRule>
    <cfRule type="expression" dxfId="539" priority="4" stopIfTrue="1">
      <formula>SUM($P12:$T12)&gt;0</formula>
    </cfRule>
  </conditionalFormatting>
  <conditionalFormatting sqref="J19:J21">
    <cfRule type="expression" priority="1" stopIfTrue="1">
      <formula>AND(SUM($P19:$T19)&gt;0,NOT(ISBLANK(J19)))</formula>
    </cfRule>
    <cfRule type="expression" dxfId="538" priority="2" stopIfTrue="1">
      <formula>SUM($P19:$T19)&gt;0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2">
      <formula1>$B$36:$B$39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workbookViewId="0">
      <selection activeCell="G35" sqref="G35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1</v>
      </c>
      <c r="B1" s="187" t="s">
        <v>2</v>
      </c>
      <c r="C1" s="188"/>
      <c r="D1" s="188"/>
      <c r="E1" s="189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87" t="s">
        <v>171</v>
      </c>
      <c r="C3" s="188"/>
      <c r="D3" s="188"/>
      <c r="E3" s="189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4</v>
      </c>
      <c r="B5" s="12" t="s">
        <v>5</v>
      </c>
      <c r="C5" s="48">
        <v>43719</v>
      </c>
      <c r="D5" s="12" t="s">
        <v>6</v>
      </c>
      <c r="E5" s="48">
        <v>43748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66" t="s">
        <v>7</v>
      </c>
      <c r="B8" s="17" t="s">
        <v>8</v>
      </c>
      <c r="C8" s="17" t="s">
        <v>9</v>
      </c>
      <c r="D8" s="17" t="s">
        <v>8</v>
      </c>
      <c r="E8" s="17" t="s">
        <v>10</v>
      </c>
      <c r="F8" s="17" t="s">
        <v>11</v>
      </c>
      <c r="G8" s="185" t="s">
        <v>12</v>
      </c>
      <c r="H8" s="190"/>
      <c r="I8" s="190"/>
      <c r="J8" s="186"/>
      <c r="K8" s="66" t="s">
        <v>13</v>
      </c>
      <c r="L8" s="17" t="s">
        <v>14</v>
      </c>
      <c r="M8" s="18" t="s">
        <v>0</v>
      </c>
      <c r="N8" s="18" t="s">
        <v>15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49" t="s">
        <v>16</v>
      </c>
      <c r="B9" s="21" t="s">
        <v>17</v>
      </c>
      <c r="C9" s="21" t="s">
        <v>18</v>
      </c>
      <c r="D9" s="21" t="s">
        <v>18</v>
      </c>
      <c r="E9" s="21" t="s">
        <v>19</v>
      </c>
      <c r="F9" s="21" t="s">
        <v>18</v>
      </c>
      <c r="G9" s="191"/>
      <c r="H9" s="192"/>
      <c r="I9" s="192"/>
      <c r="J9" s="193"/>
      <c r="K9" s="49" t="s">
        <v>20</v>
      </c>
      <c r="L9" s="21" t="s">
        <v>21</v>
      </c>
      <c r="M9" s="52"/>
      <c r="N9" s="54" t="s">
        <v>22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0" t="s">
        <v>23</v>
      </c>
      <c r="B10" s="25" t="s">
        <v>24</v>
      </c>
      <c r="C10" s="25" t="s">
        <v>25</v>
      </c>
      <c r="D10" s="25" t="s">
        <v>25</v>
      </c>
      <c r="E10" s="25" t="s">
        <v>25</v>
      </c>
      <c r="F10" s="25" t="s">
        <v>25</v>
      </c>
      <c r="G10" s="68" t="s">
        <v>26</v>
      </c>
      <c r="H10" s="68" t="s">
        <v>27</v>
      </c>
      <c r="I10" s="68" t="s">
        <v>28</v>
      </c>
      <c r="J10" s="68"/>
      <c r="K10" s="51" t="s">
        <v>29</v>
      </c>
      <c r="L10" s="27"/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68"/>
      <c r="H11" s="68"/>
      <c r="I11" s="68"/>
      <c r="J11" s="68"/>
      <c r="K11" s="68"/>
      <c r="L11" s="27"/>
      <c r="M11" s="43"/>
      <c r="N11" s="43"/>
    </row>
    <row r="12" spans="1:26" ht="15.75" x14ac:dyDescent="0.25">
      <c r="A12" s="58">
        <v>43741</v>
      </c>
      <c r="B12" s="30" t="s">
        <v>31</v>
      </c>
      <c r="C12" s="31">
        <v>23.52</v>
      </c>
      <c r="D12" s="31">
        <v>3.92</v>
      </c>
      <c r="E12" s="31"/>
      <c r="F12" s="55">
        <v>19.600000000000001</v>
      </c>
      <c r="G12" s="56">
        <v>690</v>
      </c>
      <c r="H12" s="56">
        <v>4001</v>
      </c>
      <c r="I12" s="56"/>
      <c r="J12" s="37" t="s">
        <v>31</v>
      </c>
      <c r="K12" s="37" t="s">
        <v>93</v>
      </c>
      <c r="L12" s="45" t="s">
        <v>101</v>
      </c>
      <c r="M12" s="45" t="s">
        <v>57</v>
      </c>
      <c r="N12" s="45" t="s">
        <v>102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58">
        <v>43741</v>
      </c>
      <c r="B13" s="69" t="s">
        <v>40</v>
      </c>
      <c r="C13" s="31">
        <v>13.82</v>
      </c>
      <c r="D13" s="32"/>
      <c r="E13" s="31"/>
      <c r="F13" s="55">
        <v>13.82</v>
      </c>
      <c r="G13" s="56">
        <v>690</v>
      </c>
      <c r="H13" s="56">
        <v>4001</v>
      </c>
      <c r="I13" s="56"/>
      <c r="J13" s="37" t="s">
        <v>31</v>
      </c>
      <c r="K13" s="37" t="s">
        <v>93</v>
      </c>
      <c r="L13" s="45" t="s">
        <v>103</v>
      </c>
      <c r="M13" s="45" t="s">
        <v>57</v>
      </c>
      <c r="N13" s="45" t="s">
        <v>102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58"/>
      <c r="B14" s="69"/>
      <c r="C14" s="31"/>
      <c r="D14" s="32"/>
      <c r="E14" s="31"/>
      <c r="F14" s="55"/>
      <c r="G14" s="56"/>
      <c r="H14" s="56"/>
      <c r="I14" s="56"/>
      <c r="J14" s="37"/>
      <c r="K14" s="37"/>
      <c r="L14" s="45"/>
      <c r="M14" s="45"/>
      <c r="N14" s="45"/>
      <c r="P14" s="5" t="b">
        <f t="shared" si="0"/>
        <v>1</v>
      </c>
      <c r="Q14" s="5" t="b">
        <f t="shared" si="1"/>
        <v>1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58"/>
      <c r="B15" s="30"/>
      <c r="C15" s="31"/>
      <c r="D15" s="32"/>
      <c r="E15" s="31"/>
      <c r="F15" s="55"/>
      <c r="G15" s="56"/>
      <c r="H15" s="56"/>
      <c r="I15" s="59"/>
      <c r="J15" s="37"/>
      <c r="K15" s="37"/>
      <c r="L15" s="45"/>
      <c r="M15" s="45"/>
      <c r="N15" s="45"/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58"/>
      <c r="B16" s="30"/>
      <c r="C16" s="31"/>
      <c r="D16" s="32"/>
      <c r="E16" s="31"/>
      <c r="F16" s="55"/>
      <c r="G16" s="56"/>
      <c r="H16" s="56"/>
      <c r="I16" s="59"/>
      <c r="J16" s="37"/>
      <c r="K16" s="37"/>
      <c r="L16" s="45"/>
      <c r="M16" s="45"/>
      <c r="N16" s="45"/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58"/>
      <c r="B17" s="30"/>
      <c r="C17" s="31"/>
      <c r="D17" s="32"/>
      <c r="E17" s="31"/>
      <c r="F17" s="55"/>
      <c r="G17" s="56"/>
      <c r="H17" s="56"/>
      <c r="I17" s="59"/>
      <c r="J17" s="37"/>
      <c r="K17" s="37"/>
      <c r="L17" s="45"/>
      <c r="M17" s="45"/>
      <c r="N17" s="45"/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e">
        <f>OR(#REF!&lt;100000,LEN(#REF!)=5)</f>
        <v>#REF!</v>
      </c>
    </row>
    <row r="18" spans="1:19" ht="15.75" x14ac:dyDescent="0.25">
      <c r="A18" s="58"/>
      <c r="B18" s="30"/>
      <c r="C18" s="31"/>
      <c r="D18" s="32"/>
      <c r="E18" s="31"/>
      <c r="F18" s="55"/>
      <c r="G18" s="56"/>
      <c r="H18" s="56"/>
      <c r="I18" s="56"/>
      <c r="J18" s="37"/>
      <c r="K18" s="37"/>
      <c r="L18" s="45"/>
      <c r="M18" s="45"/>
      <c r="N18" s="45"/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e">
        <f>OR(#REF!&lt;100000,LEN(#REF!)=5)</f>
        <v>#REF!</v>
      </c>
    </row>
    <row r="19" spans="1:19" ht="15.75" x14ac:dyDescent="0.25">
      <c r="A19" s="29"/>
      <c r="B19" s="30"/>
      <c r="C19" s="31"/>
      <c r="D19" s="32" t="str">
        <f t="shared" ref="D19:D31" si="3">IF(B19="S",IF(ISBLANK(E19),ROUND(C19*0.2/1.2,2),E19),"")</f>
        <v/>
      </c>
      <c r="E19" s="31"/>
      <c r="F19" s="55"/>
      <c r="G19" s="56"/>
      <c r="H19" s="56"/>
      <c r="I19" s="56"/>
      <c r="J19" s="37"/>
      <c r="K19" s="37"/>
      <c r="L19" s="45"/>
      <c r="M19" s="45"/>
      <c r="N19" s="45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si="3"/>
        <v/>
      </c>
      <c r="E20" s="31"/>
      <c r="F20" s="55" t="s">
        <v>32</v>
      </c>
      <c r="G20" s="56"/>
      <c r="H20" s="56" t="s">
        <v>32</v>
      </c>
      <c r="I20" s="56" t="s">
        <v>32</v>
      </c>
      <c r="J20" s="37"/>
      <c r="K20" s="37"/>
      <c r="L20" s="45"/>
      <c r="M20" s="45"/>
      <c r="N20" s="45"/>
      <c r="P20" s="5" t="b">
        <f t="shared" si="0"/>
        <v>1</v>
      </c>
      <c r="Q20" s="5" t="b">
        <f t="shared" si="1"/>
        <v>0</v>
      </c>
      <c r="R20" s="5" t="b">
        <f t="shared" si="2"/>
        <v>0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 t="str">
        <f t="shared" si="3"/>
        <v/>
      </c>
      <c r="E21" s="31"/>
      <c r="F21" s="55" t="s">
        <v>32</v>
      </c>
      <c r="G21" s="56" t="s">
        <v>32</v>
      </c>
      <c r="H21" s="56" t="s">
        <v>32</v>
      </c>
      <c r="I21" s="56" t="s">
        <v>32</v>
      </c>
      <c r="J21" s="37"/>
      <c r="K21" s="37"/>
      <c r="L21" s="45"/>
      <c r="M21" s="45"/>
      <c r="N21" s="45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si="3"/>
        <v/>
      </c>
      <c r="E22" s="31"/>
      <c r="F22" s="55" t="s">
        <v>32</v>
      </c>
      <c r="G22" s="56" t="s">
        <v>32</v>
      </c>
      <c r="H22" s="56" t="s">
        <v>32</v>
      </c>
      <c r="I22" s="56" t="s">
        <v>32</v>
      </c>
      <c r="J22" s="37"/>
      <c r="K22" s="37"/>
      <c r="L22" s="45"/>
      <c r="M22" s="45"/>
      <c r="N22" s="45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3"/>
        <v/>
      </c>
      <c r="E23" s="31"/>
      <c r="F23" s="55" t="s">
        <v>32</v>
      </c>
      <c r="G23" s="56" t="s">
        <v>32</v>
      </c>
      <c r="H23" s="56" t="s">
        <v>32</v>
      </c>
      <c r="I23" s="56" t="s">
        <v>32</v>
      </c>
      <c r="J23" s="37"/>
      <c r="K23" s="37"/>
      <c r="L23" s="45"/>
      <c r="M23" s="45"/>
      <c r="N23" s="45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3"/>
        <v/>
      </c>
      <c r="E24" s="31"/>
      <c r="F24" s="55" t="s">
        <v>32</v>
      </c>
      <c r="G24" s="56" t="s">
        <v>32</v>
      </c>
      <c r="H24" s="56" t="s">
        <v>32</v>
      </c>
      <c r="I24" s="56" t="s">
        <v>32</v>
      </c>
      <c r="J24" s="37"/>
      <c r="K24" s="37"/>
      <c r="L24" s="45"/>
      <c r="M24" s="45"/>
      <c r="N24" s="45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3"/>
        <v/>
      </c>
      <c r="E25" s="31"/>
      <c r="F25" s="55" t="s">
        <v>32</v>
      </c>
      <c r="G25" s="56" t="s">
        <v>32</v>
      </c>
      <c r="H25" s="56" t="s">
        <v>32</v>
      </c>
      <c r="I25" s="56" t="s">
        <v>32</v>
      </c>
      <c r="J25" s="37"/>
      <c r="K25" s="37"/>
      <c r="L25" s="45"/>
      <c r="M25" s="45"/>
      <c r="N25" s="45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29"/>
      <c r="B26" s="30"/>
      <c r="C26" s="31"/>
      <c r="D26" s="32" t="str">
        <f t="shared" si="3"/>
        <v/>
      </c>
      <c r="E26" s="31"/>
      <c r="F26" s="55" t="s">
        <v>32</v>
      </c>
      <c r="G26" s="56" t="s">
        <v>32</v>
      </c>
      <c r="H26" s="56" t="s">
        <v>32</v>
      </c>
      <c r="I26" s="56" t="s">
        <v>32</v>
      </c>
      <c r="J26" s="37"/>
      <c r="K26" s="37"/>
      <c r="L26" s="45"/>
      <c r="M26" s="45"/>
      <c r="N26" s="45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29"/>
      <c r="B27" s="30"/>
      <c r="C27" s="31"/>
      <c r="D27" s="32" t="str">
        <f t="shared" si="3"/>
        <v/>
      </c>
      <c r="E27" s="31"/>
      <c r="F27" s="55" t="s">
        <v>32</v>
      </c>
      <c r="G27" s="56" t="s">
        <v>32</v>
      </c>
      <c r="H27" s="56" t="s">
        <v>32</v>
      </c>
      <c r="I27" s="56" t="s">
        <v>32</v>
      </c>
      <c r="J27" s="37"/>
      <c r="K27" s="37"/>
      <c r="L27" s="45"/>
      <c r="M27" s="45"/>
      <c r="N27" s="45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29"/>
      <c r="B28" s="30"/>
      <c r="C28" s="31"/>
      <c r="D28" s="32" t="str">
        <f t="shared" si="3"/>
        <v/>
      </c>
      <c r="E28" s="31"/>
      <c r="F28" s="55" t="s">
        <v>32</v>
      </c>
      <c r="G28" s="56" t="s">
        <v>32</v>
      </c>
      <c r="H28" s="56" t="s">
        <v>32</v>
      </c>
      <c r="I28" s="56" t="s">
        <v>32</v>
      </c>
      <c r="J28" s="37"/>
      <c r="K28" s="37"/>
      <c r="L28" s="45"/>
      <c r="M28" s="45"/>
      <c r="N28" s="45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29"/>
      <c r="B29" s="30"/>
      <c r="C29" s="31"/>
      <c r="D29" s="32" t="str">
        <f t="shared" si="3"/>
        <v/>
      </c>
      <c r="E29" s="31"/>
      <c r="F29" s="55" t="s">
        <v>32</v>
      </c>
      <c r="G29" s="56" t="s">
        <v>32</v>
      </c>
      <c r="H29" s="56" t="s">
        <v>32</v>
      </c>
      <c r="I29" s="56" t="s">
        <v>32</v>
      </c>
      <c r="J29" s="37"/>
      <c r="K29" s="37"/>
      <c r="L29" s="45"/>
      <c r="M29" s="45"/>
      <c r="N29" s="45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29"/>
      <c r="B30" s="30"/>
      <c r="C30" s="31"/>
      <c r="D30" s="32" t="str">
        <f t="shared" si="3"/>
        <v/>
      </c>
      <c r="E30" s="31"/>
      <c r="F30" s="55" t="s">
        <v>32</v>
      </c>
      <c r="G30" s="56" t="s">
        <v>32</v>
      </c>
      <c r="H30" s="56" t="s">
        <v>32</v>
      </c>
      <c r="I30" s="56" t="s">
        <v>32</v>
      </c>
      <c r="J30" s="37"/>
      <c r="K30" s="37"/>
      <c r="L30" s="45"/>
      <c r="M30" s="45"/>
      <c r="N30" s="45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6.5" thickBot="1" x14ac:dyDescent="0.3">
      <c r="A31" s="29"/>
      <c r="B31" s="30"/>
      <c r="C31" s="31"/>
      <c r="D31" s="38" t="str">
        <f t="shared" si="3"/>
        <v/>
      </c>
      <c r="E31" s="31"/>
      <c r="F31" s="55" t="s">
        <v>32</v>
      </c>
      <c r="G31" s="56" t="s">
        <v>32</v>
      </c>
      <c r="H31" s="56" t="s">
        <v>32</v>
      </c>
      <c r="I31" s="56" t="s">
        <v>32</v>
      </c>
      <c r="J31" s="37"/>
      <c r="K31" s="37"/>
      <c r="L31" s="45"/>
      <c r="M31" s="45"/>
      <c r="N31" s="45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94" t="s">
        <v>33</v>
      </c>
      <c r="B32" s="195"/>
      <c r="C32" s="39">
        <f>SUM(C12:C31)</f>
        <v>37.340000000000003</v>
      </c>
      <c r="D32" s="39">
        <f>SUM(D12:D31)</f>
        <v>3.92</v>
      </c>
      <c r="E32" s="39"/>
      <c r="F32" s="39">
        <f>SUM(F12:F31)</f>
        <v>33.42</v>
      </c>
      <c r="G32" s="57"/>
      <c r="H32" s="57"/>
      <c r="I32" s="57"/>
      <c r="J32" s="40"/>
      <c r="K32" s="40"/>
      <c r="L32" s="46"/>
      <c r="M32" s="53"/>
      <c r="N32" s="47"/>
    </row>
    <row r="34" spans="2:3" x14ac:dyDescent="0.2">
      <c r="B34" s="185" t="s">
        <v>34</v>
      </c>
      <c r="C34" s="186"/>
    </row>
    <row r="35" spans="2:3" x14ac:dyDescent="0.2">
      <c r="B35" s="41" t="s">
        <v>35</v>
      </c>
      <c r="C35" s="42" t="s">
        <v>36</v>
      </c>
    </row>
    <row r="36" spans="2:3" x14ac:dyDescent="0.2">
      <c r="B36" s="41" t="s">
        <v>37</v>
      </c>
      <c r="C36" s="42" t="s">
        <v>38</v>
      </c>
    </row>
    <row r="37" spans="2:3" x14ac:dyDescent="0.2">
      <c r="B37" s="41" t="s">
        <v>31</v>
      </c>
      <c r="C37" s="42" t="s">
        <v>39</v>
      </c>
    </row>
    <row r="38" spans="2:3" x14ac:dyDescent="0.2">
      <c r="B38" s="43" t="s">
        <v>40</v>
      </c>
      <c r="C38" s="44" t="s">
        <v>41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5 J19:K31 J12:K14">
    <cfRule type="expression" priority="34" stopIfTrue="1">
      <formula>AND(SUM($P12:$T12)&gt;0,NOT(ISBLANK(J12)))</formula>
    </cfRule>
    <cfRule type="expression" dxfId="537" priority="35" stopIfTrue="1">
      <formula>SUM($P12:$T12)&gt;0</formula>
    </cfRule>
  </conditionalFormatting>
  <conditionalFormatting sqref="E5 C12:C15 C5 B1:E1 B3:E3 C19:C31">
    <cfRule type="expression" dxfId="536" priority="36" stopIfTrue="1">
      <formula>ISBLANK(B1)</formula>
    </cfRule>
  </conditionalFormatting>
  <conditionalFormatting sqref="L12:N12 L19:N31 M15">
    <cfRule type="expression" dxfId="535" priority="37" stopIfTrue="1">
      <formula>AND(NOT(ISBLANK($C12)),ISBLANK(L12))</formula>
    </cfRule>
  </conditionalFormatting>
  <conditionalFormatting sqref="B12:B15 B19:B31">
    <cfRule type="expression" dxfId="534" priority="38" stopIfTrue="1">
      <formula>AND(NOT(ISBLANK(C12)),ISBLANK(B12))</formula>
    </cfRule>
  </conditionalFormatting>
  <conditionalFormatting sqref="A19:A31 A12:A15">
    <cfRule type="expression" dxfId="533" priority="39" stopIfTrue="1">
      <formula>AND(NOT(ISBLANK(C12)),ISBLANK(A12))</formula>
    </cfRule>
  </conditionalFormatting>
  <conditionalFormatting sqref="E12:E15 E19:E31">
    <cfRule type="expression" dxfId="532" priority="40" stopIfTrue="1">
      <formula>AND(NOT(ISBLANK(C12)),ISBLANK(E12),B12="S")</formula>
    </cfRule>
  </conditionalFormatting>
  <conditionalFormatting sqref="L15">
    <cfRule type="expression" dxfId="531" priority="33" stopIfTrue="1">
      <formula>AND(NOT(ISBLANK($C20)),ISBLANK(L15))</formula>
    </cfRule>
  </conditionalFormatting>
  <conditionalFormatting sqref="J18:K18">
    <cfRule type="expression" priority="26" stopIfTrue="1">
      <formula>AND(SUM($P18:$T18)&gt;0,NOT(ISBLANK(J18)))</formula>
    </cfRule>
    <cfRule type="expression" dxfId="530" priority="27" stopIfTrue="1">
      <formula>SUM($P18:$T18)&gt;0</formula>
    </cfRule>
  </conditionalFormatting>
  <conditionalFormatting sqref="C18">
    <cfRule type="expression" dxfId="529" priority="28" stopIfTrue="1">
      <formula>ISBLANK(C18)</formula>
    </cfRule>
  </conditionalFormatting>
  <conditionalFormatting sqref="L18:N18">
    <cfRule type="expression" dxfId="528" priority="29" stopIfTrue="1">
      <formula>AND(NOT(ISBLANK($C18)),ISBLANK(L18))</formula>
    </cfRule>
  </conditionalFormatting>
  <conditionalFormatting sqref="B18">
    <cfRule type="expression" dxfId="527" priority="30" stopIfTrue="1">
      <formula>AND(NOT(ISBLANK(C18)),ISBLANK(B18))</formula>
    </cfRule>
  </conditionalFormatting>
  <conditionalFormatting sqref="A18">
    <cfRule type="expression" dxfId="526" priority="31" stopIfTrue="1">
      <formula>AND(NOT(ISBLANK(C18)),ISBLANK(A18))</formula>
    </cfRule>
  </conditionalFormatting>
  <conditionalFormatting sqref="E18">
    <cfRule type="expression" dxfId="525" priority="32" stopIfTrue="1">
      <formula>AND(NOT(ISBLANK(C18)),ISBLANK(E18),B18="S")</formula>
    </cfRule>
  </conditionalFormatting>
  <conditionalFormatting sqref="J16:J17">
    <cfRule type="expression" priority="19" stopIfTrue="1">
      <formula>AND(SUM($P16:$T16)&gt;0,NOT(ISBLANK(J16)))</formula>
    </cfRule>
    <cfRule type="expression" dxfId="524" priority="20" stopIfTrue="1">
      <formula>SUM($P16:$T16)&gt;0</formula>
    </cfRule>
  </conditionalFormatting>
  <conditionalFormatting sqref="C16:C17">
    <cfRule type="expression" dxfId="523" priority="21" stopIfTrue="1">
      <formula>ISBLANK(C16)</formula>
    </cfRule>
  </conditionalFormatting>
  <conditionalFormatting sqref="M16">
    <cfRule type="expression" dxfId="522" priority="22" stopIfTrue="1">
      <formula>AND(NOT(ISBLANK($C16)),ISBLANK(M16))</formula>
    </cfRule>
  </conditionalFormatting>
  <conditionalFormatting sqref="B16:B17">
    <cfRule type="expression" dxfId="521" priority="23" stopIfTrue="1">
      <formula>AND(NOT(ISBLANK(C16)),ISBLANK(B16))</formula>
    </cfRule>
  </conditionalFormatting>
  <conditionalFormatting sqref="A16:A17">
    <cfRule type="expression" dxfId="520" priority="24" stopIfTrue="1">
      <formula>AND(NOT(ISBLANK(C16)),ISBLANK(A16))</formula>
    </cfRule>
  </conditionalFormatting>
  <conditionalFormatting sqref="E16:E17">
    <cfRule type="expression" dxfId="519" priority="25" stopIfTrue="1">
      <formula>AND(NOT(ISBLANK(C16)),ISBLANK(E16),B16="S")</formula>
    </cfRule>
  </conditionalFormatting>
  <conditionalFormatting sqref="L16:L17">
    <cfRule type="expression" dxfId="518" priority="18" stopIfTrue="1">
      <formula>AND(NOT(ISBLANK($C21)),ISBLANK(L16))</formula>
    </cfRule>
  </conditionalFormatting>
  <conditionalFormatting sqref="K15">
    <cfRule type="expression" priority="16" stopIfTrue="1">
      <formula>AND(SUM($P15:$T15)&gt;0,NOT(ISBLANK(K15)))</formula>
    </cfRule>
    <cfRule type="expression" dxfId="517" priority="17" stopIfTrue="1">
      <formula>SUM($P15:$T15)&gt;0</formula>
    </cfRule>
  </conditionalFormatting>
  <conditionalFormatting sqref="N15">
    <cfRule type="expression" dxfId="516" priority="15" stopIfTrue="1">
      <formula>AND(NOT(ISBLANK($C15)),ISBLANK(N15))</formula>
    </cfRule>
  </conditionalFormatting>
  <conditionalFormatting sqref="K16">
    <cfRule type="expression" priority="13" stopIfTrue="1">
      <formula>AND(SUM($P16:$T16)&gt;0,NOT(ISBLANK(K16)))</formula>
    </cfRule>
    <cfRule type="expression" dxfId="515" priority="14" stopIfTrue="1">
      <formula>SUM($P16:$T16)&gt;0</formula>
    </cfRule>
  </conditionalFormatting>
  <conditionalFormatting sqref="N16">
    <cfRule type="expression" dxfId="514" priority="12" stopIfTrue="1">
      <formula>AND(NOT(ISBLANK($C16)),ISBLANK(N16))</formula>
    </cfRule>
  </conditionalFormatting>
  <conditionalFormatting sqref="K17">
    <cfRule type="expression" priority="10" stopIfTrue="1">
      <formula>AND(SUM($P17:$T17)&gt;0,NOT(ISBLANK(K17)))</formula>
    </cfRule>
    <cfRule type="expression" dxfId="513" priority="11" stopIfTrue="1">
      <formula>SUM($P17:$T17)&gt;0</formula>
    </cfRule>
  </conditionalFormatting>
  <conditionalFormatting sqref="M17">
    <cfRule type="expression" dxfId="512" priority="9" stopIfTrue="1">
      <formula>AND(NOT(ISBLANK($C17)),ISBLANK(M17))</formula>
    </cfRule>
  </conditionalFormatting>
  <conditionalFormatting sqref="N17">
    <cfRule type="expression" dxfId="511" priority="8" stopIfTrue="1">
      <formula>AND(NOT(ISBLANK($C17)),ISBLANK(N17))</formula>
    </cfRule>
  </conditionalFormatting>
  <conditionalFormatting sqref="L13">
    <cfRule type="expression" dxfId="510" priority="7" stopIfTrue="1">
      <formula>AND(NOT(ISBLANK($C13)),ISBLANK(L13))</formula>
    </cfRule>
  </conditionalFormatting>
  <conditionalFormatting sqref="L14">
    <cfRule type="expression" dxfId="509" priority="6" stopIfTrue="1">
      <formula>AND(NOT(ISBLANK($C14)),ISBLANK(L14))</formula>
    </cfRule>
  </conditionalFormatting>
  <conditionalFormatting sqref="M14">
    <cfRule type="expression" dxfId="508" priority="5" stopIfTrue="1">
      <formula>AND(NOT(ISBLANK($C14)),ISBLANK(M14))</formula>
    </cfRule>
  </conditionalFormatting>
  <conditionalFormatting sqref="N14">
    <cfRule type="expression" dxfId="507" priority="4" stopIfTrue="1">
      <formula>AND(NOT(ISBLANK($C14)),ISBLANK(N14))</formula>
    </cfRule>
  </conditionalFormatting>
  <conditionalFormatting sqref="D12">
    <cfRule type="expression" dxfId="506" priority="3" stopIfTrue="1">
      <formula>AND(NOT(ISBLANK(B12)),ISBLANK(D12),A12="S")</formula>
    </cfRule>
  </conditionalFormatting>
  <conditionalFormatting sqref="M13">
    <cfRule type="expression" dxfId="505" priority="2" stopIfTrue="1">
      <formula>AND(NOT(ISBLANK($C13)),ISBLANK(M13))</formula>
    </cfRule>
  </conditionalFormatting>
  <conditionalFormatting sqref="N13">
    <cfRule type="expression" dxfId="504" priority="1" stopIfTrue="1">
      <formula>AND(NOT(ISBLANK($C13)),ISBLANK(N13))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workbookViewId="0">
      <selection activeCell="E31" sqref="E31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1</v>
      </c>
      <c r="B1" s="187" t="s">
        <v>2</v>
      </c>
      <c r="C1" s="188"/>
      <c r="D1" s="188"/>
      <c r="E1" s="189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87" t="s">
        <v>168</v>
      </c>
      <c r="C3" s="188"/>
      <c r="D3" s="188"/>
      <c r="E3" s="189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4</v>
      </c>
      <c r="B5" s="12" t="s">
        <v>5</v>
      </c>
      <c r="C5" s="48">
        <v>43719</v>
      </c>
      <c r="D5" s="12" t="s">
        <v>6</v>
      </c>
      <c r="E5" s="61">
        <v>43748</v>
      </c>
      <c r="F5" s="60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66" t="s">
        <v>7</v>
      </c>
      <c r="B8" s="17" t="s">
        <v>8</v>
      </c>
      <c r="C8" s="17" t="s">
        <v>9</v>
      </c>
      <c r="D8" s="17" t="s">
        <v>8</v>
      </c>
      <c r="E8" s="17" t="s">
        <v>10</v>
      </c>
      <c r="F8" s="17" t="s">
        <v>11</v>
      </c>
      <c r="G8" s="185" t="s">
        <v>12</v>
      </c>
      <c r="H8" s="190"/>
      <c r="I8" s="190"/>
      <c r="J8" s="186"/>
      <c r="K8" s="66" t="s">
        <v>13</v>
      </c>
      <c r="L8" s="17" t="s">
        <v>14</v>
      </c>
      <c r="M8" s="18" t="s">
        <v>0</v>
      </c>
      <c r="N8" s="18" t="s">
        <v>15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49" t="s">
        <v>16</v>
      </c>
      <c r="B9" s="21" t="s">
        <v>17</v>
      </c>
      <c r="C9" s="21" t="s">
        <v>18</v>
      </c>
      <c r="D9" s="21" t="s">
        <v>18</v>
      </c>
      <c r="E9" s="21" t="s">
        <v>19</v>
      </c>
      <c r="F9" s="21" t="s">
        <v>18</v>
      </c>
      <c r="G9" s="191"/>
      <c r="H9" s="192"/>
      <c r="I9" s="192"/>
      <c r="J9" s="193"/>
      <c r="K9" s="49" t="s">
        <v>20</v>
      </c>
      <c r="L9" s="21" t="s">
        <v>21</v>
      </c>
      <c r="M9" s="52"/>
      <c r="N9" s="54" t="s">
        <v>22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0" t="s">
        <v>23</v>
      </c>
      <c r="B10" s="25" t="s">
        <v>24</v>
      </c>
      <c r="C10" s="25" t="s">
        <v>25</v>
      </c>
      <c r="D10" s="25" t="s">
        <v>25</v>
      </c>
      <c r="E10" s="25" t="s">
        <v>25</v>
      </c>
      <c r="F10" s="25" t="s">
        <v>25</v>
      </c>
      <c r="G10" s="26" t="s">
        <v>26</v>
      </c>
      <c r="H10" s="26" t="s">
        <v>27</v>
      </c>
      <c r="I10" s="26" t="s">
        <v>28</v>
      </c>
      <c r="J10" s="26"/>
      <c r="K10" s="51" t="s">
        <v>29</v>
      </c>
      <c r="L10" s="27"/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15.75" x14ac:dyDescent="0.25">
      <c r="A12" s="58">
        <v>43738</v>
      </c>
      <c r="B12" s="30" t="s">
        <v>40</v>
      </c>
      <c r="C12" s="31">
        <v>68.83</v>
      </c>
      <c r="D12" s="32" t="str">
        <f t="shared" ref="D12:D28" si="0">IF(B12="S",IF(ISBLANK(E12),ROUND(C12*0.2/1.2,2),E12),"")</f>
        <v/>
      </c>
      <c r="E12" s="31"/>
      <c r="F12" s="55">
        <v>68.83</v>
      </c>
      <c r="G12" s="56">
        <v>472</v>
      </c>
      <c r="H12" s="56">
        <v>4020</v>
      </c>
      <c r="I12" s="59"/>
      <c r="J12" s="37" t="s">
        <v>30</v>
      </c>
      <c r="K12" s="37" t="s">
        <v>104</v>
      </c>
      <c r="L12" s="45" t="s">
        <v>105</v>
      </c>
      <c r="M12" s="45" t="s">
        <v>106</v>
      </c>
      <c r="N12" s="45" t="s">
        <v>107</v>
      </c>
      <c r="P12" s="5" t="b">
        <f t="shared" ref="P12:P28" si="1">OR(G12&lt;100,LEN(G12)=2)</f>
        <v>0</v>
      </c>
      <c r="Q12" s="5" t="b">
        <f t="shared" ref="Q12:Q28" si="2">OR(H12&lt;1000,LEN(H12)=3)</f>
        <v>0</v>
      </c>
      <c r="R12" s="5" t="b">
        <f t="shared" ref="R12:R28" si="3">IF(I12&lt;1000,TRUE)</f>
        <v>1</v>
      </c>
      <c r="S12" s="5" t="e">
        <f>OR(#REF!&lt;100000,LEN(#REF!)=5)</f>
        <v>#REF!</v>
      </c>
    </row>
    <row r="13" spans="1:26" ht="15.75" x14ac:dyDescent="0.25">
      <c r="A13" s="58"/>
      <c r="B13" s="30"/>
      <c r="C13" s="31"/>
      <c r="D13" s="32"/>
      <c r="E13" s="31"/>
      <c r="F13" s="55"/>
      <c r="G13" s="56"/>
      <c r="H13" s="56"/>
      <c r="I13" s="59"/>
      <c r="J13" s="37" t="s">
        <v>31</v>
      </c>
      <c r="K13" s="37"/>
      <c r="L13" s="45"/>
      <c r="M13" s="45"/>
      <c r="N13" s="45"/>
      <c r="P13" s="5" t="b">
        <f t="shared" si="1"/>
        <v>1</v>
      </c>
      <c r="Q13" s="5" t="b">
        <f t="shared" si="2"/>
        <v>1</v>
      </c>
      <c r="R13" s="5" t="b">
        <f t="shared" si="3"/>
        <v>1</v>
      </c>
      <c r="S13" s="5" t="e">
        <f>OR(#REF!&lt;100000,LEN(#REF!)=5)</f>
        <v>#REF!</v>
      </c>
    </row>
    <row r="14" spans="1:26" ht="15.75" x14ac:dyDescent="0.25">
      <c r="A14" s="58"/>
      <c r="B14" s="30"/>
      <c r="C14" s="31"/>
      <c r="D14" s="32"/>
      <c r="E14" s="31"/>
      <c r="F14" s="55"/>
      <c r="G14" s="56"/>
      <c r="H14" s="56"/>
      <c r="I14" s="59"/>
      <c r="J14" s="37" t="s">
        <v>31</v>
      </c>
      <c r="K14" s="37"/>
      <c r="L14" s="45"/>
      <c r="M14" s="45"/>
      <c r="N14" s="45"/>
    </row>
    <row r="15" spans="1:26" ht="15.75" x14ac:dyDescent="0.25">
      <c r="A15" s="58"/>
      <c r="B15" s="30"/>
      <c r="C15" s="31"/>
      <c r="D15" s="32"/>
      <c r="E15" s="31"/>
      <c r="F15" s="55"/>
      <c r="G15" s="56"/>
      <c r="H15" s="56"/>
      <c r="I15" s="59"/>
      <c r="J15" s="37" t="s">
        <v>30</v>
      </c>
      <c r="K15" s="37"/>
      <c r="L15" s="45"/>
      <c r="M15" s="45"/>
      <c r="N15" s="45"/>
    </row>
    <row r="16" spans="1:26" ht="15.75" x14ac:dyDescent="0.25">
      <c r="A16" s="58"/>
      <c r="B16" s="30"/>
      <c r="C16" s="31"/>
      <c r="D16" s="32"/>
      <c r="E16" s="31"/>
      <c r="F16" s="55"/>
      <c r="G16" s="56"/>
      <c r="H16" s="56"/>
      <c r="I16" s="59"/>
      <c r="J16" s="37" t="s">
        <v>30</v>
      </c>
      <c r="K16" s="37"/>
      <c r="L16" s="45"/>
      <c r="M16" s="45"/>
      <c r="N16" s="45"/>
    </row>
    <row r="17" spans="1:19" ht="15.75" x14ac:dyDescent="0.25">
      <c r="A17" s="58"/>
      <c r="B17" s="30"/>
      <c r="C17" s="31"/>
      <c r="D17" s="32"/>
      <c r="E17" s="31"/>
      <c r="F17" s="55"/>
      <c r="G17" s="56"/>
      <c r="H17" s="56"/>
      <c r="I17" s="59"/>
      <c r="J17" s="37" t="s">
        <v>30</v>
      </c>
      <c r="K17" s="37"/>
      <c r="L17" s="45"/>
      <c r="M17" s="45"/>
      <c r="N17" s="45"/>
    </row>
    <row r="18" spans="1:19" ht="15.75" x14ac:dyDescent="0.25">
      <c r="A18" s="58"/>
      <c r="B18" s="30"/>
      <c r="C18" s="31"/>
      <c r="D18" s="32"/>
      <c r="E18" s="31"/>
      <c r="F18" s="55"/>
      <c r="G18" s="56"/>
      <c r="H18" s="56"/>
      <c r="I18" s="59"/>
      <c r="J18" s="37" t="s">
        <v>31</v>
      </c>
      <c r="K18" s="37"/>
      <c r="L18" s="45"/>
      <c r="M18" s="45"/>
      <c r="N18" s="45"/>
    </row>
    <row r="19" spans="1:19" ht="15.75" x14ac:dyDescent="0.25">
      <c r="A19" s="58"/>
      <c r="B19" s="30"/>
      <c r="C19" s="31"/>
      <c r="D19" s="32"/>
      <c r="E19" s="31"/>
      <c r="F19" s="55"/>
      <c r="G19" s="56"/>
      <c r="H19" s="56"/>
      <c r="I19" s="59"/>
      <c r="J19" s="37" t="s">
        <v>31</v>
      </c>
      <c r="K19" s="37"/>
      <c r="L19" s="45"/>
      <c r="M19" s="45"/>
      <c r="N19" s="45"/>
    </row>
    <row r="20" spans="1:19" ht="15.75" x14ac:dyDescent="0.25">
      <c r="A20" s="58"/>
      <c r="B20" s="69"/>
      <c r="C20" s="31"/>
      <c r="D20" s="32"/>
      <c r="E20" s="31"/>
      <c r="F20" s="55"/>
      <c r="G20" s="56"/>
      <c r="H20" s="56"/>
      <c r="I20" s="59"/>
      <c r="J20" s="37" t="s">
        <v>31</v>
      </c>
      <c r="K20" s="37"/>
      <c r="L20" s="45"/>
      <c r="M20" s="45"/>
      <c r="N20" s="45"/>
    </row>
    <row r="21" spans="1:19" ht="15.75" x14ac:dyDescent="0.25">
      <c r="A21" s="58"/>
      <c r="B21" s="69"/>
      <c r="C21" s="31"/>
      <c r="D21" s="32" t="str">
        <f t="shared" si="0"/>
        <v/>
      </c>
      <c r="E21" s="31"/>
      <c r="F21" s="55"/>
      <c r="G21" s="56"/>
      <c r="H21" s="56"/>
      <c r="I21" s="59"/>
      <c r="J21" s="37" t="s">
        <v>31</v>
      </c>
      <c r="K21" s="37"/>
      <c r="L21" s="45"/>
      <c r="M21" s="45"/>
      <c r="N21" s="45"/>
    </row>
    <row r="22" spans="1:19" ht="15.75" x14ac:dyDescent="0.25">
      <c r="A22" s="58"/>
      <c r="B22" s="30"/>
      <c r="C22" s="31"/>
      <c r="D22" s="32" t="str">
        <f t="shared" si="0"/>
        <v/>
      </c>
      <c r="E22" s="31"/>
      <c r="F22" s="55"/>
      <c r="G22" s="56"/>
      <c r="H22" s="56"/>
      <c r="I22" s="59"/>
      <c r="J22" s="37" t="s">
        <v>31</v>
      </c>
      <c r="K22" s="37"/>
      <c r="L22" s="45"/>
      <c r="M22" s="45"/>
      <c r="N22" s="45"/>
    </row>
    <row r="23" spans="1:19" ht="15.75" x14ac:dyDescent="0.25">
      <c r="A23" s="58"/>
      <c r="B23" s="69"/>
      <c r="C23" s="31"/>
      <c r="D23" s="32" t="str">
        <f t="shared" si="0"/>
        <v/>
      </c>
      <c r="E23" s="31"/>
      <c r="F23" s="55"/>
      <c r="G23" s="56"/>
      <c r="H23" s="56"/>
      <c r="I23" s="59"/>
      <c r="J23" s="37" t="s">
        <v>31</v>
      </c>
      <c r="K23" s="37"/>
      <c r="L23" s="45"/>
      <c r="M23" s="45"/>
      <c r="N23" s="45"/>
      <c r="P23" s="5" t="b">
        <f t="shared" si="1"/>
        <v>1</v>
      </c>
      <c r="Q23" s="5" t="b">
        <f t="shared" si="2"/>
        <v>1</v>
      </c>
      <c r="R23" s="5" t="b">
        <f t="shared" si="3"/>
        <v>1</v>
      </c>
      <c r="S23" s="5" t="e">
        <f>OR(#REF!&lt;100000,LEN(#REF!)=5)</f>
        <v>#REF!</v>
      </c>
    </row>
    <row r="24" spans="1:19" ht="15.75" x14ac:dyDescent="0.25">
      <c r="A24" s="58"/>
      <c r="B24" s="69"/>
      <c r="C24" s="31"/>
      <c r="D24" s="32" t="str">
        <f t="shared" si="0"/>
        <v/>
      </c>
      <c r="E24" s="31"/>
      <c r="F24" s="55"/>
      <c r="G24" s="56"/>
      <c r="H24" s="56"/>
      <c r="I24" s="59"/>
      <c r="J24" s="37" t="s">
        <v>30</v>
      </c>
      <c r="K24" s="37"/>
      <c r="L24" s="45"/>
      <c r="M24" s="45"/>
      <c r="N24" s="45"/>
    </row>
    <row r="25" spans="1:19" ht="15.75" x14ac:dyDescent="0.25">
      <c r="A25" s="58"/>
      <c r="B25" s="69"/>
      <c r="C25" s="31"/>
      <c r="D25" s="32" t="str">
        <f t="shared" si="0"/>
        <v/>
      </c>
      <c r="E25" s="31"/>
      <c r="F25" s="55"/>
      <c r="G25" s="56"/>
      <c r="H25" s="56"/>
      <c r="I25" s="59"/>
      <c r="J25" s="37" t="s">
        <v>30</v>
      </c>
      <c r="K25" s="37"/>
      <c r="L25" s="45"/>
      <c r="M25" s="45"/>
      <c r="N25" s="45"/>
    </row>
    <row r="26" spans="1:19" ht="15.75" x14ac:dyDescent="0.25">
      <c r="A26" s="58"/>
      <c r="B26" s="30"/>
      <c r="C26" s="31"/>
      <c r="D26" s="32" t="str">
        <f t="shared" si="0"/>
        <v/>
      </c>
      <c r="E26" s="31"/>
      <c r="F26" s="55"/>
      <c r="G26" s="56"/>
      <c r="H26" s="56"/>
      <c r="I26" s="59"/>
      <c r="J26" s="37" t="s">
        <v>30</v>
      </c>
      <c r="K26" s="37"/>
      <c r="L26" s="45"/>
      <c r="M26" s="45"/>
      <c r="N26" s="45"/>
    </row>
    <row r="27" spans="1:19" ht="15.75" x14ac:dyDescent="0.25">
      <c r="A27" s="58"/>
      <c r="B27" s="30"/>
      <c r="C27" s="31"/>
      <c r="D27" s="32" t="str">
        <f t="shared" si="0"/>
        <v/>
      </c>
      <c r="E27" s="31"/>
      <c r="F27" s="55"/>
      <c r="G27" s="56"/>
      <c r="H27" s="56"/>
      <c r="I27" s="59"/>
      <c r="J27" s="37" t="s">
        <v>30</v>
      </c>
      <c r="K27" s="37"/>
      <c r="L27" s="45"/>
      <c r="M27" s="45"/>
      <c r="N27" s="45"/>
    </row>
    <row r="28" spans="1:19" ht="15.75" x14ac:dyDescent="0.25">
      <c r="A28" s="29"/>
      <c r="B28" s="30"/>
      <c r="C28" s="31"/>
      <c r="D28" s="32" t="str">
        <f t="shared" si="0"/>
        <v/>
      </c>
      <c r="E28" s="31"/>
      <c r="F28" s="55"/>
      <c r="G28" s="56" t="s">
        <v>32</v>
      </c>
      <c r="H28" s="56" t="s">
        <v>32</v>
      </c>
      <c r="I28" s="56" t="s">
        <v>32</v>
      </c>
      <c r="J28" s="37"/>
      <c r="K28" s="37"/>
      <c r="L28" s="45"/>
      <c r="M28" s="45"/>
      <c r="N28" s="45"/>
      <c r="P28" s="5" t="b">
        <f t="shared" si="1"/>
        <v>0</v>
      </c>
      <c r="Q28" s="5" t="b">
        <f t="shared" si="2"/>
        <v>0</v>
      </c>
      <c r="R28" s="5" t="b">
        <f t="shared" si="3"/>
        <v>0</v>
      </c>
      <c r="S28" s="5" t="e">
        <f>OR(#REF!&lt;100000,LEN(#REF!)=5)</f>
        <v>#REF!</v>
      </c>
    </row>
    <row r="29" spans="1:19" ht="13.5" thickBot="1" x14ac:dyDescent="0.25">
      <c r="A29" s="194" t="s">
        <v>33</v>
      </c>
      <c r="B29" s="195"/>
      <c r="C29" s="39">
        <f>SUM(C12:C28)</f>
        <v>68.83</v>
      </c>
      <c r="D29" s="39">
        <f>SUM(D12:D28)</f>
        <v>0</v>
      </c>
      <c r="E29" s="39"/>
      <c r="F29" s="64">
        <f t="shared" ref="F29" si="4">C29-D29</f>
        <v>68.83</v>
      </c>
      <c r="G29" s="57"/>
      <c r="H29" s="57"/>
      <c r="I29" s="57"/>
      <c r="J29" s="40"/>
      <c r="K29" s="40"/>
      <c r="L29" s="46"/>
      <c r="M29" s="53"/>
      <c r="N29" s="47"/>
    </row>
    <row r="31" spans="1:19" x14ac:dyDescent="0.2">
      <c r="B31" s="185" t="s">
        <v>34</v>
      </c>
      <c r="C31" s="186"/>
    </row>
    <row r="32" spans="1:19" x14ac:dyDescent="0.2">
      <c r="B32" s="41" t="s">
        <v>35</v>
      </c>
      <c r="C32" s="42" t="s">
        <v>36</v>
      </c>
    </row>
    <row r="33" spans="2:11" x14ac:dyDescent="0.2">
      <c r="B33" s="41" t="s">
        <v>37</v>
      </c>
      <c r="C33" s="42" t="s">
        <v>38</v>
      </c>
      <c r="I33" s="62"/>
      <c r="K33" s="63"/>
    </row>
    <row r="34" spans="2:11" x14ac:dyDescent="0.2">
      <c r="B34" s="41" t="s">
        <v>31</v>
      </c>
      <c r="C34" s="42" t="s">
        <v>39</v>
      </c>
      <c r="I34" s="62"/>
      <c r="K34" s="63"/>
    </row>
    <row r="35" spans="2:11" x14ac:dyDescent="0.2">
      <c r="B35" s="43" t="s">
        <v>40</v>
      </c>
      <c r="C35" s="44" t="s">
        <v>41</v>
      </c>
      <c r="I35" s="62"/>
      <c r="K35" s="63"/>
    </row>
    <row r="36" spans="2:11" x14ac:dyDescent="0.2">
      <c r="I36" s="62"/>
      <c r="K36" s="63"/>
    </row>
  </sheetData>
  <mergeCells count="6">
    <mergeCell ref="B31:C31"/>
    <mergeCell ref="B1:E1"/>
    <mergeCell ref="B3:E3"/>
    <mergeCell ref="G8:J8"/>
    <mergeCell ref="G9:J9"/>
    <mergeCell ref="A29:B29"/>
  </mergeCells>
  <conditionalFormatting sqref="J12 J28:K28 K27">
    <cfRule type="expression" priority="101" stopIfTrue="1">
      <formula>AND(SUM($P12:$T12)&gt;0,NOT(ISBLANK(J12)))</formula>
    </cfRule>
    <cfRule type="expression" dxfId="503" priority="102" stopIfTrue="1">
      <formula>SUM($P12:$T12)&gt;0</formula>
    </cfRule>
  </conditionalFormatting>
  <conditionalFormatting sqref="C5 B1:E1 B3:E3 C12 C14 C28 C17 C20 C22:C25">
    <cfRule type="expression" dxfId="502" priority="103" stopIfTrue="1">
      <formula>ISBLANK(B1)</formula>
    </cfRule>
  </conditionalFormatting>
  <conditionalFormatting sqref="L28:N28 N27">
    <cfRule type="expression" dxfId="501" priority="104" stopIfTrue="1">
      <formula>AND(NOT(ISBLANK($C27)),ISBLANK(L27))</formula>
    </cfRule>
  </conditionalFormatting>
  <conditionalFormatting sqref="B12 B28 B17 B21:B25">
    <cfRule type="expression" dxfId="500" priority="105" stopIfTrue="1">
      <formula>AND(NOT(ISBLANK(C12)),ISBLANK(B12))</formula>
    </cfRule>
  </conditionalFormatting>
  <conditionalFormatting sqref="A12 A14 A28 A17 A23">
    <cfRule type="expression" dxfId="499" priority="106" stopIfTrue="1">
      <formula>AND(NOT(ISBLANK(C12)),ISBLANK(A12))</formula>
    </cfRule>
  </conditionalFormatting>
  <conditionalFormatting sqref="E14:E25 E28">
    <cfRule type="expression" dxfId="498" priority="107" stopIfTrue="1">
      <formula>AND(NOT(ISBLANK(C14)),ISBLANK(E14),B14="S")</formula>
    </cfRule>
  </conditionalFormatting>
  <conditionalFormatting sqref="C13">
    <cfRule type="expression" dxfId="497" priority="97" stopIfTrue="1">
      <formula>ISBLANK(C13)</formula>
    </cfRule>
  </conditionalFormatting>
  <conditionalFormatting sqref="M20">
    <cfRule type="expression" dxfId="496" priority="42" stopIfTrue="1">
      <formula>AND(NOT(ISBLANK($C20)),ISBLANK(M20))</formula>
    </cfRule>
  </conditionalFormatting>
  <conditionalFormatting sqref="B13">
    <cfRule type="expression" dxfId="495" priority="98" stopIfTrue="1">
      <formula>AND(NOT(ISBLANK(C13)),ISBLANK(B13))</formula>
    </cfRule>
  </conditionalFormatting>
  <conditionalFormatting sqref="A13">
    <cfRule type="expression" dxfId="494" priority="99" stopIfTrue="1">
      <formula>AND(NOT(ISBLANK(C13)),ISBLANK(A13))</formula>
    </cfRule>
  </conditionalFormatting>
  <conditionalFormatting sqref="E12:E13">
    <cfRule type="expression" dxfId="493" priority="100" stopIfTrue="1">
      <formula>AND(NOT(ISBLANK(C12)),ISBLANK(E12),B12="S")</formula>
    </cfRule>
  </conditionalFormatting>
  <conditionalFormatting sqref="J13:J27">
    <cfRule type="expression" priority="95" stopIfTrue="1">
      <formula>AND(SUM($P13:$T13)&gt;0,NOT(ISBLANK(J13)))</formula>
    </cfRule>
    <cfRule type="expression" dxfId="492" priority="96" stopIfTrue="1">
      <formula>SUM($P13:$T13)&gt;0</formula>
    </cfRule>
  </conditionalFormatting>
  <conditionalFormatting sqref="C26">
    <cfRule type="expression" dxfId="491" priority="91" stopIfTrue="1">
      <formula>ISBLANK(C26)</formula>
    </cfRule>
  </conditionalFormatting>
  <conditionalFormatting sqref="B26">
    <cfRule type="expression" dxfId="490" priority="92" stopIfTrue="1">
      <formula>AND(NOT(ISBLANK(C26)),ISBLANK(B26))</formula>
    </cfRule>
  </conditionalFormatting>
  <conditionalFormatting sqref="A27">
    <cfRule type="expression" dxfId="489" priority="93" stopIfTrue="1">
      <formula>AND(NOT(ISBLANK(C27)),ISBLANK(A27))</formula>
    </cfRule>
  </conditionalFormatting>
  <conditionalFormatting sqref="E26">
    <cfRule type="expression" dxfId="488" priority="94" stopIfTrue="1">
      <formula>AND(NOT(ISBLANK(C26)),ISBLANK(E26),B26="S")</formula>
    </cfRule>
  </conditionalFormatting>
  <conditionalFormatting sqref="C27">
    <cfRule type="expression" dxfId="487" priority="88" stopIfTrue="1">
      <formula>ISBLANK(C27)</formula>
    </cfRule>
  </conditionalFormatting>
  <conditionalFormatting sqref="B27">
    <cfRule type="expression" dxfId="486" priority="89" stopIfTrue="1">
      <formula>AND(NOT(ISBLANK(C27)),ISBLANK(B27))</formula>
    </cfRule>
  </conditionalFormatting>
  <conditionalFormatting sqref="E27">
    <cfRule type="expression" dxfId="485" priority="90" stopIfTrue="1">
      <formula>AND(NOT(ISBLANK(C27)),ISBLANK(E27),B27="S")</formula>
    </cfRule>
  </conditionalFormatting>
  <conditionalFormatting sqref="M27">
    <cfRule type="expression" dxfId="484" priority="87" stopIfTrue="1">
      <formula>AND(NOT(ISBLANK($C27)),ISBLANK(M27))</formula>
    </cfRule>
  </conditionalFormatting>
  <conditionalFormatting sqref="L27">
    <cfRule type="expression" dxfId="483" priority="86" stopIfTrue="1">
      <formula>AND(NOT(ISBLANK($C27)),ISBLANK(L27))</formula>
    </cfRule>
  </conditionalFormatting>
  <conditionalFormatting sqref="N24">
    <cfRule type="expression" dxfId="482" priority="15" stopIfTrue="1">
      <formula>AND(NOT(ISBLANK($C24)),ISBLANK(N24))</formula>
    </cfRule>
  </conditionalFormatting>
  <conditionalFormatting sqref="N18">
    <cfRule type="expression" dxfId="481" priority="54" stopIfTrue="1">
      <formula>AND(NOT(ISBLANK($C18)),ISBLANK(N18))</formula>
    </cfRule>
  </conditionalFormatting>
  <conditionalFormatting sqref="M17">
    <cfRule type="expression" dxfId="480" priority="60" stopIfTrue="1">
      <formula>AND(NOT(ISBLANK($C17)),ISBLANK(M17))</formula>
    </cfRule>
  </conditionalFormatting>
  <conditionalFormatting sqref="K12">
    <cfRule type="expression" priority="83" stopIfTrue="1">
      <formula>AND(SUM($P12:$T12)&gt;0,NOT(ISBLANK(K12)))</formula>
    </cfRule>
    <cfRule type="expression" dxfId="479" priority="84" stopIfTrue="1">
      <formula>SUM($P12:$T12)&gt;0</formula>
    </cfRule>
  </conditionalFormatting>
  <conditionalFormatting sqref="N12">
    <cfRule type="expression" dxfId="478" priority="85" stopIfTrue="1">
      <formula>AND(NOT(ISBLANK($C12)),ISBLANK(N12))</formula>
    </cfRule>
  </conditionalFormatting>
  <conditionalFormatting sqref="M12">
    <cfRule type="expression" dxfId="477" priority="82" stopIfTrue="1">
      <formula>AND(NOT(ISBLANK($C12)),ISBLANK(M12))</formula>
    </cfRule>
  </conditionalFormatting>
  <conditionalFormatting sqref="L12">
    <cfRule type="expression" dxfId="476" priority="81" stopIfTrue="1">
      <formula>AND(NOT(ISBLANK($C12)),ISBLANK(L12))</formula>
    </cfRule>
  </conditionalFormatting>
  <conditionalFormatting sqref="K13">
    <cfRule type="expression" priority="78" stopIfTrue="1">
      <formula>AND(SUM($P13:$T13)&gt;0,NOT(ISBLANK(K13)))</formula>
    </cfRule>
    <cfRule type="expression" dxfId="475" priority="79" stopIfTrue="1">
      <formula>SUM($P13:$T13)&gt;0</formula>
    </cfRule>
  </conditionalFormatting>
  <conditionalFormatting sqref="N13">
    <cfRule type="expression" dxfId="474" priority="80" stopIfTrue="1">
      <formula>AND(NOT(ISBLANK($C13)),ISBLANK(N13))</formula>
    </cfRule>
  </conditionalFormatting>
  <conditionalFormatting sqref="M13">
    <cfRule type="expression" dxfId="473" priority="77" stopIfTrue="1">
      <formula>AND(NOT(ISBLANK($C13)),ISBLANK(M13))</formula>
    </cfRule>
  </conditionalFormatting>
  <conditionalFormatting sqref="L13">
    <cfRule type="expression" dxfId="472" priority="76" stopIfTrue="1">
      <formula>AND(NOT(ISBLANK($C13)),ISBLANK(L13))</formula>
    </cfRule>
  </conditionalFormatting>
  <conditionalFormatting sqref="K14">
    <cfRule type="expression" priority="73" stopIfTrue="1">
      <formula>AND(SUM($P14:$T14)&gt;0,NOT(ISBLANK(K14)))</formula>
    </cfRule>
    <cfRule type="expression" dxfId="471" priority="74" stopIfTrue="1">
      <formula>SUM($P14:$T14)&gt;0</formula>
    </cfRule>
  </conditionalFormatting>
  <conditionalFormatting sqref="N14">
    <cfRule type="expression" dxfId="470" priority="75" stopIfTrue="1">
      <formula>AND(NOT(ISBLANK($C14)),ISBLANK(N14))</formula>
    </cfRule>
  </conditionalFormatting>
  <conditionalFormatting sqref="M14">
    <cfRule type="expression" dxfId="469" priority="72" stopIfTrue="1">
      <formula>AND(NOT(ISBLANK($C14)),ISBLANK(M14))</formula>
    </cfRule>
  </conditionalFormatting>
  <conditionalFormatting sqref="L14">
    <cfRule type="expression" dxfId="468" priority="71" stopIfTrue="1">
      <formula>AND(NOT(ISBLANK($C14)),ISBLANK(L14))</formula>
    </cfRule>
  </conditionalFormatting>
  <conditionalFormatting sqref="A15:A16">
    <cfRule type="expression" dxfId="467" priority="70" stopIfTrue="1">
      <formula>AND(NOT(ISBLANK(C15)),ISBLANK(A15))</formula>
    </cfRule>
  </conditionalFormatting>
  <conditionalFormatting sqref="C15:C16">
    <cfRule type="expression" dxfId="466" priority="69" stopIfTrue="1">
      <formula>ISBLANK(C15)</formula>
    </cfRule>
  </conditionalFormatting>
  <conditionalFormatting sqref="K15:K16">
    <cfRule type="expression" priority="67" stopIfTrue="1">
      <formula>AND(SUM($P15:$T15)&gt;0,NOT(ISBLANK(K15)))</formula>
    </cfRule>
    <cfRule type="expression" dxfId="465" priority="68" stopIfTrue="1">
      <formula>SUM($P15:$T15)&gt;0</formula>
    </cfRule>
  </conditionalFormatting>
  <conditionalFormatting sqref="M15:M16">
    <cfRule type="expression" dxfId="464" priority="66" stopIfTrue="1">
      <formula>AND(NOT(ISBLANK($C15)),ISBLANK(M15))</formula>
    </cfRule>
  </conditionalFormatting>
  <conditionalFormatting sqref="L15:L16">
    <cfRule type="expression" dxfId="463" priority="65" stopIfTrue="1">
      <formula>AND(NOT(ISBLANK($C15)),ISBLANK(L15))</formula>
    </cfRule>
  </conditionalFormatting>
  <conditionalFormatting sqref="N15">
    <cfRule type="expression" dxfId="462" priority="64" stopIfTrue="1">
      <formula>AND(NOT(ISBLANK($C15)),ISBLANK(N15))</formula>
    </cfRule>
  </conditionalFormatting>
  <conditionalFormatting sqref="N16">
    <cfRule type="expression" dxfId="461" priority="63" stopIfTrue="1">
      <formula>AND(NOT(ISBLANK($C16)),ISBLANK(N16))</formula>
    </cfRule>
  </conditionalFormatting>
  <conditionalFormatting sqref="K17">
    <cfRule type="expression" priority="61" stopIfTrue="1">
      <formula>AND(SUM($P17:$T17)&gt;0,NOT(ISBLANK(K17)))</formula>
    </cfRule>
    <cfRule type="expression" dxfId="460" priority="62" stopIfTrue="1">
      <formula>SUM($P17:$T17)&gt;0</formula>
    </cfRule>
  </conditionalFormatting>
  <conditionalFormatting sqref="L17">
    <cfRule type="expression" dxfId="459" priority="59" stopIfTrue="1">
      <formula>AND(NOT(ISBLANK($C17)),ISBLANK(L17))</formula>
    </cfRule>
  </conditionalFormatting>
  <conditionalFormatting sqref="N17">
    <cfRule type="expression" dxfId="458" priority="58" stopIfTrue="1">
      <formula>AND(NOT(ISBLANK($C17)),ISBLANK(N17))</formula>
    </cfRule>
  </conditionalFormatting>
  <conditionalFormatting sqref="C18:C19">
    <cfRule type="expression" dxfId="457" priority="55" stopIfTrue="1">
      <formula>ISBLANK(C18)</formula>
    </cfRule>
  </conditionalFormatting>
  <conditionalFormatting sqref="B19">
    <cfRule type="expression" dxfId="456" priority="56" stopIfTrue="1">
      <formula>AND(NOT(ISBLANK(C19)),ISBLANK(B19))</formula>
    </cfRule>
  </conditionalFormatting>
  <conditionalFormatting sqref="A18:A19">
    <cfRule type="expression" dxfId="455" priority="57" stopIfTrue="1">
      <formula>AND(NOT(ISBLANK(C18)),ISBLANK(A18))</formula>
    </cfRule>
  </conditionalFormatting>
  <conditionalFormatting sqref="K18:K19">
    <cfRule type="expression" priority="52" stopIfTrue="1">
      <formula>AND(SUM($P18:$T18)&gt;0,NOT(ISBLANK(K18)))</formula>
    </cfRule>
    <cfRule type="expression" dxfId="454" priority="53" stopIfTrue="1">
      <formula>SUM($P18:$T18)&gt;0</formula>
    </cfRule>
  </conditionalFormatting>
  <conditionalFormatting sqref="M18">
    <cfRule type="expression" dxfId="453" priority="51" stopIfTrue="1">
      <formula>AND(NOT(ISBLANK($C18)),ISBLANK(M18))</formula>
    </cfRule>
  </conditionalFormatting>
  <conditionalFormatting sqref="L18:L19">
    <cfRule type="expression" dxfId="452" priority="50" stopIfTrue="1">
      <formula>AND(NOT(ISBLANK($C18)),ISBLANK(L18))</formula>
    </cfRule>
  </conditionalFormatting>
  <conditionalFormatting sqref="N19">
    <cfRule type="expression" dxfId="451" priority="49" stopIfTrue="1">
      <formula>AND(NOT(ISBLANK($C19)),ISBLANK(N19))</formula>
    </cfRule>
  </conditionalFormatting>
  <conditionalFormatting sqref="M19">
    <cfRule type="expression" dxfId="450" priority="48" stopIfTrue="1">
      <formula>AND(NOT(ISBLANK($C19)),ISBLANK(M19))</formula>
    </cfRule>
  </conditionalFormatting>
  <conditionalFormatting sqref="A20">
    <cfRule type="expression" dxfId="449" priority="47" stopIfTrue="1">
      <formula>AND(NOT(ISBLANK(C20)),ISBLANK(A20))</formula>
    </cfRule>
  </conditionalFormatting>
  <conditionalFormatting sqref="B20">
    <cfRule type="expression" dxfId="448" priority="46" stopIfTrue="1">
      <formula>AND(NOT(ISBLANK(C20)),ISBLANK(B20))</formula>
    </cfRule>
  </conditionalFormatting>
  <conditionalFormatting sqref="K20">
    <cfRule type="expression" priority="43" stopIfTrue="1">
      <formula>AND(SUM($P20:$T20)&gt;0,NOT(ISBLANK(K20)))</formula>
    </cfRule>
    <cfRule type="expression" dxfId="447" priority="44" stopIfTrue="1">
      <formula>SUM($P20:$T20)&gt;0</formula>
    </cfRule>
  </conditionalFormatting>
  <conditionalFormatting sqref="N20">
    <cfRule type="expression" dxfId="446" priority="45" stopIfTrue="1">
      <formula>AND(NOT(ISBLANK($C20)),ISBLANK(N20))</formula>
    </cfRule>
  </conditionalFormatting>
  <conditionalFormatting sqref="L20">
    <cfRule type="expression" dxfId="445" priority="41" stopIfTrue="1">
      <formula>AND(NOT(ISBLANK($C20)),ISBLANK(L20))</formula>
    </cfRule>
  </conditionalFormatting>
  <conditionalFormatting sqref="A21">
    <cfRule type="expression" dxfId="444" priority="40" stopIfTrue="1">
      <formula>AND(NOT(ISBLANK(C21)),ISBLANK(A21))</formula>
    </cfRule>
  </conditionalFormatting>
  <conditionalFormatting sqref="C21">
    <cfRule type="expression" dxfId="443" priority="39" stopIfTrue="1">
      <formula>ISBLANK(C21)</formula>
    </cfRule>
  </conditionalFormatting>
  <conditionalFormatting sqref="K21">
    <cfRule type="expression" priority="37" stopIfTrue="1">
      <formula>AND(SUM($P21:$T21)&gt;0,NOT(ISBLANK(K21)))</formula>
    </cfRule>
    <cfRule type="expression" dxfId="442" priority="38" stopIfTrue="1">
      <formula>SUM($P21:$T21)&gt;0</formula>
    </cfRule>
  </conditionalFormatting>
  <conditionalFormatting sqref="N21">
    <cfRule type="expression" dxfId="441" priority="36" stopIfTrue="1">
      <formula>AND(NOT(ISBLANK($C21)),ISBLANK(N21))</formula>
    </cfRule>
  </conditionalFormatting>
  <conditionalFormatting sqref="L21">
    <cfRule type="expression" dxfId="440" priority="35" stopIfTrue="1">
      <formula>AND(NOT(ISBLANK($C21)),ISBLANK(L21))</formula>
    </cfRule>
  </conditionalFormatting>
  <conditionalFormatting sqref="M21">
    <cfRule type="expression" dxfId="439" priority="34" stopIfTrue="1">
      <formula>AND(NOT(ISBLANK($C21)),ISBLANK(M21))</formula>
    </cfRule>
  </conditionalFormatting>
  <conditionalFormatting sqref="A22">
    <cfRule type="expression" dxfId="438" priority="33" stopIfTrue="1">
      <formula>AND(NOT(ISBLANK(C22)),ISBLANK(A22))</formula>
    </cfRule>
  </conditionalFormatting>
  <conditionalFormatting sqref="K22">
    <cfRule type="expression" priority="30" stopIfTrue="1">
      <formula>AND(SUM($P22:$T22)&gt;0,NOT(ISBLANK(K22)))</formula>
    </cfRule>
    <cfRule type="expression" dxfId="437" priority="31" stopIfTrue="1">
      <formula>SUM($P22:$T22)&gt;0</formula>
    </cfRule>
  </conditionalFormatting>
  <conditionalFormatting sqref="N22">
    <cfRule type="expression" dxfId="436" priority="32" stopIfTrue="1">
      <formula>AND(NOT(ISBLANK($C22)),ISBLANK(N22))</formula>
    </cfRule>
  </conditionalFormatting>
  <conditionalFormatting sqref="L22">
    <cfRule type="expression" dxfId="435" priority="29" stopIfTrue="1">
      <formula>AND(NOT(ISBLANK($C22)),ISBLANK(L22))</formula>
    </cfRule>
  </conditionalFormatting>
  <conditionalFormatting sqref="M22">
    <cfRule type="expression" dxfId="434" priority="28" stopIfTrue="1">
      <formula>AND(NOT(ISBLANK($C22)),ISBLANK(M22))</formula>
    </cfRule>
  </conditionalFormatting>
  <conditionalFormatting sqref="K23">
    <cfRule type="expression" priority="25" stopIfTrue="1">
      <formula>AND(SUM($P23:$T23)&gt;0,NOT(ISBLANK(K23)))</formula>
    </cfRule>
    <cfRule type="expression" dxfId="433" priority="26" stopIfTrue="1">
      <formula>SUM($P23:$T23)&gt;0</formula>
    </cfRule>
  </conditionalFormatting>
  <conditionalFormatting sqref="N23">
    <cfRule type="expression" dxfId="432" priority="27" stopIfTrue="1">
      <formula>AND(NOT(ISBLANK($C23)),ISBLANK(N23))</formula>
    </cfRule>
  </conditionalFormatting>
  <conditionalFormatting sqref="M23">
    <cfRule type="expression" dxfId="431" priority="24" stopIfTrue="1">
      <formula>AND(NOT(ISBLANK($C23)),ISBLANK(M23))</formula>
    </cfRule>
  </conditionalFormatting>
  <conditionalFormatting sqref="L23">
    <cfRule type="expression" dxfId="430" priority="23" stopIfTrue="1">
      <formula>AND(NOT(ISBLANK($C23)),ISBLANK(L23))</formula>
    </cfRule>
  </conditionalFormatting>
  <conditionalFormatting sqref="A24">
    <cfRule type="expression" dxfId="429" priority="22" stopIfTrue="1">
      <formula>AND(NOT(ISBLANK(C24)),ISBLANK(A24))</formula>
    </cfRule>
  </conditionalFormatting>
  <conditionalFormatting sqref="L26">
    <cfRule type="expression" dxfId="428" priority="5" stopIfTrue="1">
      <formula>AND(NOT(ISBLANK($C26)),ISBLANK(L26))</formula>
    </cfRule>
  </conditionalFormatting>
  <conditionalFormatting sqref="A25">
    <cfRule type="expression" dxfId="427" priority="21" stopIfTrue="1">
      <formula>AND(NOT(ISBLANK(C25)),ISBLANK(A25))</formula>
    </cfRule>
  </conditionalFormatting>
  <conditionalFormatting sqref="K25">
    <cfRule type="expression" priority="18" stopIfTrue="1">
      <formula>AND(SUM($P25:$T25)&gt;0,NOT(ISBLANK(K25)))</formula>
    </cfRule>
    <cfRule type="expression" dxfId="426" priority="19" stopIfTrue="1">
      <formula>SUM($P25:$T25)&gt;0</formula>
    </cfRule>
  </conditionalFormatting>
  <conditionalFormatting sqref="N25">
    <cfRule type="expression" dxfId="425" priority="20" stopIfTrue="1">
      <formula>AND(NOT(ISBLANK($C25)),ISBLANK(N25))</formula>
    </cfRule>
  </conditionalFormatting>
  <conditionalFormatting sqref="L25">
    <cfRule type="expression" dxfId="424" priority="17" stopIfTrue="1">
      <formula>AND(NOT(ISBLANK($C25)),ISBLANK(L25))</formula>
    </cfRule>
  </conditionalFormatting>
  <conditionalFormatting sqref="M25">
    <cfRule type="expression" dxfId="423" priority="16" stopIfTrue="1">
      <formula>AND(NOT(ISBLANK($C25)),ISBLANK(M25))</formula>
    </cfRule>
  </conditionalFormatting>
  <conditionalFormatting sqref="K24">
    <cfRule type="expression" priority="13" stopIfTrue="1">
      <formula>AND(SUM($P24:$T24)&gt;0,NOT(ISBLANK(K24)))</formula>
    </cfRule>
    <cfRule type="expression" dxfId="422" priority="14" stopIfTrue="1">
      <formula>SUM($P24:$T24)&gt;0</formula>
    </cfRule>
  </conditionalFormatting>
  <conditionalFormatting sqref="M24">
    <cfRule type="expression" dxfId="421" priority="12" stopIfTrue="1">
      <formula>AND(NOT(ISBLANK($C24)),ISBLANK(M24))</formula>
    </cfRule>
  </conditionalFormatting>
  <conditionalFormatting sqref="L24">
    <cfRule type="expression" dxfId="420" priority="11" stopIfTrue="1">
      <formula>AND(NOT(ISBLANK($C24)),ISBLANK(L24))</formula>
    </cfRule>
  </conditionalFormatting>
  <conditionalFormatting sqref="A26">
    <cfRule type="expression" dxfId="419" priority="10" stopIfTrue="1">
      <formula>AND(NOT(ISBLANK(C26)),ISBLANK(A26))</formula>
    </cfRule>
  </conditionalFormatting>
  <conditionalFormatting sqref="K26">
    <cfRule type="expression" priority="7" stopIfTrue="1">
      <formula>AND(SUM($P26:$T26)&gt;0,NOT(ISBLANK(K26)))</formula>
    </cfRule>
    <cfRule type="expression" dxfId="418" priority="8" stopIfTrue="1">
      <formula>SUM($P26:$T26)&gt;0</formula>
    </cfRule>
  </conditionalFormatting>
  <conditionalFormatting sqref="N26">
    <cfRule type="expression" dxfId="417" priority="9" stopIfTrue="1">
      <formula>AND(NOT(ISBLANK($C26)),ISBLANK(N26))</formula>
    </cfRule>
  </conditionalFormatting>
  <conditionalFormatting sqref="M26">
    <cfRule type="expression" dxfId="416" priority="6" stopIfTrue="1">
      <formula>AND(NOT(ISBLANK($C26)),ISBLANK(M26))</formula>
    </cfRule>
  </conditionalFormatting>
  <conditionalFormatting sqref="B15">
    <cfRule type="expression" dxfId="415" priority="4" stopIfTrue="1">
      <formula>AND(NOT(ISBLANK(C15)),ISBLANK(B15))</formula>
    </cfRule>
  </conditionalFormatting>
  <conditionalFormatting sqref="B14">
    <cfRule type="expression" dxfId="414" priority="3" stopIfTrue="1">
      <formula>AND(NOT(ISBLANK(C14)),ISBLANK(B14))</formula>
    </cfRule>
  </conditionalFormatting>
  <conditionalFormatting sqref="B16">
    <cfRule type="expression" dxfId="413" priority="2" stopIfTrue="1">
      <formula>AND(NOT(ISBLANK(C16)),ISBLANK(B16))</formula>
    </cfRule>
  </conditionalFormatting>
  <conditionalFormatting sqref="B18">
    <cfRule type="expression" dxfId="412" priority="1" stopIfTrue="1">
      <formula>AND(NOT(ISBLANK(C18)),ISBLANK(B18))</formula>
    </cfRule>
  </conditionalFormatting>
  <dataValidations count="4">
    <dataValidation type="list" allowBlank="1" showInputMessage="1" showErrorMessage="1" sqref="B19">
      <formula1>$B$40:$B$43</formula1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  <dataValidation type="list" allowBlank="1" showInputMessage="1" showErrorMessage="1" sqref="B20:B28 B12:B18">
      <formula1>$B$32:$B$35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workbookViewId="0">
      <selection activeCell="D35" sqref="D35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1</v>
      </c>
      <c r="B1" s="187" t="s">
        <v>2</v>
      </c>
      <c r="C1" s="188"/>
      <c r="D1" s="188"/>
      <c r="E1" s="189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87" t="s">
        <v>169</v>
      </c>
      <c r="C3" s="188"/>
      <c r="D3" s="188"/>
      <c r="E3" s="189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4</v>
      </c>
      <c r="B5" s="12" t="s">
        <v>5</v>
      </c>
      <c r="C5" s="48">
        <v>43719</v>
      </c>
      <c r="D5" s="12" t="s">
        <v>6</v>
      </c>
      <c r="E5" s="61">
        <v>43748</v>
      </c>
      <c r="F5" s="60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66" t="s">
        <v>7</v>
      </c>
      <c r="B8" s="17" t="s">
        <v>8</v>
      </c>
      <c r="C8" s="17" t="s">
        <v>9</v>
      </c>
      <c r="D8" s="17" t="s">
        <v>8</v>
      </c>
      <c r="E8" s="17" t="s">
        <v>10</v>
      </c>
      <c r="F8" s="17" t="s">
        <v>11</v>
      </c>
      <c r="G8" s="185" t="s">
        <v>12</v>
      </c>
      <c r="H8" s="190"/>
      <c r="I8" s="190"/>
      <c r="J8" s="186"/>
      <c r="K8" s="66" t="s">
        <v>13</v>
      </c>
      <c r="L8" s="17" t="s">
        <v>14</v>
      </c>
      <c r="M8" s="18" t="s">
        <v>0</v>
      </c>
      <c r="N8" s="18" t="s">
        <v>15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49" t="s">
        <v>16</v>
      </c>
      <c r="B9" s="21" t="s">
        <v>17</v>
      </c>
      <c r="C9" s="21" t="s">
        <v>18</v>
      </c>
      <c r="D9" s="21" t="s">
        <v>18</v>
      </c>
      <c r="E9" s="21" t="s">
        <v>19</v>
      </c>
      <c r="F9" s="21" t="s">
        <v>18</v>
      </c>
      <c r="G9" s="191"/>
      <c r="H9" s="192"/>
      <c r="I9" s="192"/>
      <c r="J9" s="193"/>
      <c r="K9" s="49" t="s">
        <v>20</v>
      </c>
      <c r="L9" s="21" t="s">
        <v>21</v>
      </c>
      <c r="M9" s="52"/>
      <c r="N9" s="54" t="s">
        <v>22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0" t="s">
        <v>23</v>
      </c>
      <c r="B10" s="25" t="s">
        <v>24</v>
      </c>
      <c r="C10" s="25" t="s">
        <v>25</v>
      </c>
      <c r="D10" s="25" t="s">
        <v>25</v>
      </c>
      <c r="E10" s="25" t="s">
        <v>25</v>
      </c>
      <c r="F10" s="25" t="s">
        <v>25</v>
      </c>
      <c r="G10" s="26" t="s">
        <v>26</v>
      </c>
      <c r="H10" s="26" t="s">
        <v>27</v>
      </c>
      <c r="I10" s="26" t="s">
        <v>28</v>
      </c>
      <c r="J10" s="26"/>
      <c r="K10" s="51" t="s">
        <v>29</v>
      </c>
      <c r="L10" s="27"/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15.75" x14ac:dyDescent="0.25">
      <c r="A12" s="58">
        <v>43733</v>
      </c>
      <c r="B12" s="30" t="s">
        <v>30</v>
      </c>
      <c r="C12" s="31">
        <v>418.08</v>
      </c>
      <c r="D12" s="32">
        <f t="shared" ref="D12:D28" si="0">IF(B12="S",IF(ISBLANK(E12),ROUND(C12*0.2/1.2,2),E12),"")</f>
        <v>69.680000000000007</v>
      </c>
      <c r="E12" s="31"/>
      <c r="F12" s="55">
        <f t="shared" ref="F12:F29" si="1">C12-D12</f>
        <v>348.4</v>
      </c>
      <c r="G12" s="56">
        <v>516</v>
      </c>
      <c r="H12" s="56">
        <v>4001</v>
      </c>
      <c r="I12" s="59"/>
      <c r="J12" s="37" t="s">
        <v>30</v>
      </c>
      <c r="K12" s="37" t="s">
        <v>79</v>
      </c>
      <c r="L12" s="45" t="s">
        <v>108</v>
      </c>
      <c r="M12" s="45" t="s">
        <v>109</v>
      </c>
      <c r="N12" s="45" t="s">
        <v>110</v>
      </c>
      <c r="P12" s="5" t="b">
        <f t="shared" ref="P12:P28" si="2">OR(G12&lt;100,LEN(G12)=2)</f>
        <v>0</v>
      </c>
      <c r="Q12" s="5" t="b">
        <f t="shared" ref="Q12:Q28" si="3">OR(H12&lt;1000,LEN(H12)=3)</f>
        <v>0</v>
      </c>
      <c r="R12" s="5" t="b">
        <f t="shared" ref="R12:R28" si="4">IF(I12&lt;1000,TRUE)</f>
        <v>1</v>
      </c>
      <c r="S12" s="5" t="e">
        <f>OR(#REF!&lt;100000,LEN(#REF!)=5)</f>
        <v>#REF!</v>
      </c>
    </row>
    <row r="13" spans="1:26" ht="15.75" x14ac:dyDescent="0.25">
      <c r="A13" s="58">
        <v>43735</v>
      </c>
      <c r="B13" s="30" t="s">
        <v>31</v>
      </c>
      <c r="C13" s="31">
        <v>10.19</v>
      </c>
      <c r="D13" s="32">
        <v>1.69</v>
      </c>
      <c r="E13" s="31"/>
      <c r="F13" s="55">
        <f t="shared" si="1"/>
        <v>8.5</v>
      </c>
      <c r="G13" s="56">
        <v>528</v>
      </c>
      <c r="H13" s="56">
        <v>4102</v>
      </c>
      <c r="I13" s="59"/>
      <c r="J13" s="37" t="s">
        <v>31</v>
      </c>
      <c r="K13" s="37" t="s">
        <v>111</v>
      </c>
      <c r="L13" s="45" t="s">
        <v>112</v>
      </c>
      <c r="M13" s="45" t="s">
        <v>113</v>
      </c>
      <c r="N13" s="45" t="s">
        <v>114</v>
      </c>
      <c r="P13" s="5" t="b">
        <f t="shared" si="2"/>
        <v>0</v>
      </c>
      <c r="Q13" s="5" t="b">
        <f t="shared" si="3"/>
        <v>0</v>
      </c>
      <c r="R13" s="5" t="b">
        <f t="shared" si="4"/>
        <v>1</v>
      </c>
      <c r="S13" s="5" t="e">
        <f>OR(#REF!&lt;100000,LEN(#REF!)=5)</f>
        <v>#REF!</v>
      </c>
    </row>
    <row r="14" spans="1:26" ht="15.75" x14ac:dyDescent="0.25">
      <c r="A14" s="58">
        <v>43738</v>
      </c>
      <c r="B14" s="30" t="s">
        <v>31</v>
      </c>
      <c r="C14" s="31">
        <v>159</v>
      </c>
      <c r="D14" s="32">
        <f t="shared" si="0"/>
        <v>26.5</v>
      </c>
      <c r="E14" s="31"/>
      <c r="F14" s="55">
        <f t="shared" si="1"/>
        <v>132.5</v>
      </c>
      <c r="G14" s="56">
        <v>510</v>
      </c>
      <c r="H14" s="56">
        <v>2215</v>
      </c>
      <c r="I14" s="59" t="s">
        <v>115</v>
      </c>
      <c r="J14" s="37" t="s">
        <v>31</v>
      </c>
      <c r="K14" s="37" t="s">
        <v>79</v>
      </c>
      <c r="L14" s="45" t="s">
        <v>116</v>
      </c>
      <c r="M14" s="45" t="s">
        <v>117</v>
      </c>
      <c r="N14" s="45" t="s">
        <v>118</v>
      </c>
    </row>
    <row r="15" spans="1:26" ht="15.75" x14ac:dyDescent="0.25">
      <c r="A15" s="58"/>
      <c r="B15" s="30"/>
      <c r="C15" s="31"/>
      <c r="D15" s="32"/>
      <c r="E15" s="31"/>
      <c r="F15" s="55"/>
      <c r="G15" s="56"/>
      <c r="H15" s="56"/>
      <c r="I15" s="59"/>
      <c r="J15" s="37" t="s">
        <v>30</v>
      </c>
      <c r="K15" s="37"/>
      <c r="L15" s="45"/>
      <c r="M15" s="45"/>
      <c r="N15" s="45"/>
    </row>
    <row r="16" spans="1:26" ht="15.75" x14ac:dyDescent="0.25">
      <c r="A16" s="58"/>
      <c r="B16" s="30"/>
      <c r="C16" s="31"/>
      <c r="D16" s="32"/>
      <c r="E16" s="31"/>
      <c r="F16" s="55"/>
      <c r="G16" s="56"/>
      <c r="H16" s="56"/>
      <c r="I16" s="59"/>
      <c r="J16" s="37" t="s">
        <v>30</v>
      </c>
      <c r="K16" s="37"/>
      <c r="L16" s="45"/>
      <c r="M16" s="45"/>
      <c r="N16" s="45"/>
    </row>
    <row r="17" spans="1:19" ht="15.75" x14ac:dyDescent="0.25">
      <c r="A17" s="58"/>
      <c r="B17" s="30"/>
      <c r="C17" s="31"/>
      <c r="D17" s="32"/>
      <c r="E17" s="31"/>
      <c r="F17" s="55"/>
      <c r="G17" s="56"/>
      <c r="H17" s="56"/>
      <c r="I17" s="59"/>
      <c r="J17" s="37" t="s">
        <v>30</v>
      </c>
      <c r="K17" s="37"/>
      <c r="L17" s="45"/>
      <c r="M17" s="45"/>
      <c r="N17" s="45"/>
    </row>
    <row r="18" spans="1:19" ht="15.75" x14ac:dyDescent="0.25">
      <c r="A18" s="58"/>
      <c r="B18" s="30"/>
      <c r="C18" s="31"/>
      <c r="D18" s="32"/>
      <c r="E18" s="31"/>
      <c r="F18" s="55"/>
      <c r="G18" s="56"/>
      <c r="H18" s="56"/>
      <c r="I18" s="59"/>
      <c r="J18" s="37" t="s">
        <v>31</v>
      </c>
      <c r="K18" s="37"/>
      <c r="L18" s="45"/>
      <c r="M18" s="45"/>
      <c r="N18" s="45"/>
    </row>
    <row r="19" spans="1:19" ht="15.75" x14ac:dyDescent="0.25">
      <c r="A19" s="58"/>
      <c r="B19" s="30"/>
      <c r="C19" s="31"/>
      <c r="D19" s="32"/>
      <c r="E19" s="31"/>
      <c r="F19" s="55"/>
      <c r="G19" s="56"/>
      <c r="H19" s="56"/>
      <c r="I19" s="59"/>
      <c r="J19" s="37" t="s">
        <v>31</v>
      </c>
      <c r="K19" s="37"/>
      <c r="L19" s="45"/>
      <c r="M19" s="45"/>
      <c r="N19" s="45"/>
    </row>
    <row r="20" spans="1:19" ht="15.75" x14ac:dyDescent="0.25">
      <c r="A20" s="58"/>
      <c r="B20" s="69"/>
      <c r="C20" s="31"/>
      <c r="D20" s="32" t="str">
        <f t="shared" si="0"/>
        <v/>
      </c>
      <c r="E20" s="31"/>
      <c r="F20" s="55"/>
      <c r="G20" s="56"/>
      <c r="H20" s="56"/>
      <c r="I20" s="59"/>
      <c r="J20" s="37" t="s">
        <v>31</v>
      </c>
      <c r="K20" s="37"/>
      <c r="L20" s="45"/>
      <c r="M20" s="45"/>
      <c r="N20" s="45"/>
    </row>
    <row r="21" spans="1:19" ht="15.75" x14ac:dyDescent="0.25">
      <c r="A21" s="58"/>
      <c r="B21" s="69"/>
      <c r="C21" s="31"/>
      <c r="D21" s="32" t="str">
        <f t="shared" si="0"/>
        <v/>
      </c>
      <c r="E21" s="31"/>
      <c r="F21" s="55"/>
      <c r="G21" s="56"/>
      <c r="H21" s="56"/>
      <c r="I21" s="59"/>
      <c r="J21" s="37" t="s">
        <v>31</v>
      </c>
      <c r="K21" s="37"/>
      <c r="L21" s="45"/>
      <c r="M21" s="45"/>
      <c r="N21" s="45"/>
    </row>
    <row r="22" spans="1:19" ht="15.75" x14ac:dyDescent="0.25">
      <c r="A22" s="58"/>
      <c r="B22" s="30"/>
      <c r="C22" s="31"/>
      <c r="D22" s="32" t="str">
        <f t="shared" si="0"/>
        <v/>
      </c>
      <c r="E22" s="31"/>
      <c r="F22" s="55"/>
      <c r="G22" s="56"/>
      <c r="H22" s="56"/>
      <c r="I22" s="59"/>
      <c r="J22" s="37" t="s">
        <v>31</v>
      </c>
      <c r="K22" s="37"/>
      <c r="L22" s="45"/>
      <c r="M22" s="45"/>
      <c r="N22" s="45"/>
    </row>
    <row r="23" spans="1:19" ht="15.75" x14ac:dyDescent="0.25">
      <c r="A23" s="58"/>
      <c r="B23" s="69"/>
      <c r="C23" s="31"/>
      <c r="D23" s="32" t="str">
        <f t="shared" si="0"/>
        <v/>
      </c>
      <c r="E23" s="31"/>
      <c r="F23" s="55"/>
      <c r="G23" s="56"/>
      <c r="H23" s="56"/>
      <c r="I23" s="59"/>
      <c r="J23" s="37" t="s">
        <v>31</v>
      </c>
      <c r="K23" s="37"/>
      <c r="L23" s="45"/>
      <c r="M23" s="45"/>
      <c r="N23" s="45"/>
      <c r="P23" s="5" t="b">
        <f t="shared" si="2"/>
        <v>1</v>
      </c>
      <c r="Q23" s="5" t="b">
        <f t="shared" si="3"/>
        <v>1</v>
      </c>
      <c r="R23" s="5" t="b">
        <f t="shared" si="4"/>
        <v>1</v>
      </c>
      <c r="S23" s="5" t="e">
        <f>OR(#REF!&lt;100000,LEN(#REF!)=5)</f>
        <v>#REF!</v>
      </c>
    </row>
    <row r="24" spans="1:19" ht="15.75" x14ac:dyDescent="0.25">
      <c r="A24" s="58"/>
      <c r="B24" s="69"/>
      <c r="C24" s="31"/>
      <c r="D24" s="32" t="str">
        <f t="shared" si="0"/>
        <v/>
      </c>
      <c r="E24" s="31"/>
      <c r="F24" s="55"/>
      <c r="G24" s="56"/>
      <c r="H24" s="56"/>
      <c r="I24" s="59"/>
      <c r="J24" s="37" t="s">
        <v>30</v>
      </c>
      <c r="K24" s="37"/>
      <c r="L24" s="45"/>
      <c r="M24" s="45"/>
      <c r="N24" s="45"/>
    </row>
    <row r="25" spans="1:19" ht="15.75" x14ac:dyDescent="0.25">
      <c r="A25" s="58"/>
      <c r="B25" s="69"/>
      <c r="C25" s="31"/>
      <c r="D25" s="32" t="str">
        <f t="shared" si="0"/>
        <v/>
      </c>
      <c r="E25" s="31"/>
      <c r="F25" s="55"/>
      <c r="G25" s="56"/>
      <c r="H25" s="56"/>
      <c r="I25" s="59"/>
      <c r="J25" s="37" t="s">
        <v>30</v>
      </c>
      <c r="K25" s="37"/>
      <c r="L25" s="45"/>
      <c r="M25" s="45"/>
      <c r="N25" s="45"/>
    </row>
    <row r="26" spans="1:19" ht="15.75" x14ac:dyDescent="0.25">
      <c r="A26" s="58"/>
      <c r="B26" s="30"/>
      <c r="C26" s="31"/>
      <c r="D26" s="32" t="str">
        <f t="shared" si="0"/>
        <v/>
      </c>
      <c r="E26" s="31"/>
      <c r="F26" s="55"/>
      <c r="G26" s="56"/>
      <c r="H26" s="56"/>
      <c r="I26" s="59"/>
      <c r="J26" s="37" t="s">
        <v>30</v>
      </c>
      <c r="K26" s="37"/>
      <c r="L26" s="45"/>
      <c r="M26" s="45"/>
      <c r="N26" s="45"/>
    </row>
    <row r="27" spans="1:19" ht="15.75" x14ac:dyDescent="0.25">
      <c r="A27" s="58"/>
      <c r="B27" s="30"/>
      <c r="C27" s="31"/>
      <c r="D27" s="32" t="str">
        <f t="shared" si="0"/>
        <v/>
      </c>
      <c r="E27" s="31"/>
      <c r="F27" s="55"/>
      <c r="G27" s="56"/>
      <c r="H27" s="56"/>
      <c r="I27" s="59"/>
      <c r="J27" s="37" t="s">
        <v>30</v>
      </c>
      <c r="K27" s="37"/>
      <c r="L27" s="45"/>
      <c r="M27" s="45"/>
      <c r="N27" s="45"/>
    </row>
    <row r="28" spans="1:19" ht="15.75" x14ac:dyDescent="0.25">
      <c r="A28" s="29"/>
      <c r="B28" s="30"/>
      <c r="C28" s="31"/>
      <c r="D28" s="32" t="str">
        <f t="shared" si="0"/>
        <v/>
      </c>
      <c r="E28" s="31"/>
      <c r="F28" s="55"/>
      <c r="G28" s="56" t="s">
        <v>32</v>
      </c>
      <c r="H28" s="56" t="s">
        <v>32</v>
      </c>
      <c r="I28" s="56" t="s">
        <v>32</v>
      </c>
      <c r="J28" s="37"/>
      <c r="K28" s="37"/>
      <c r="L28" s="45"/>
      <c r="M28" s="45"/>
      <c r="N28" s="45"/>
      <c r="P28" s="5" t="b">
        <f t="shared" si="2"/>
        <v>0</v>
      </c>
      <c r="Q28" s="5" t="b">
        <f t="shared" si="3"/>
        <v>0</v>
      </c>
      <c r="R28" s="5" t="b">
        <f t="shared" si="4"/>
        <v>0</v>
      </c>
      <c r="S28" s="5" t="e">
        <f>OR(#REF!&lt;100000,LEN(#REF!)=5)</f>
        <v>#REF!</v>
      </c>
    </row>
    <row r="29" spans="1:19" ht="13.5" thickBot="1" x14ac:dyDescent="0.25">
      <c r="A29" s="194" t="s">
        <v>33</v>
      </c>
      <c r="B29" s="195"/>
      <c r="C29" s="39">
        <f>SUM(C12:C28)</f>
        <v>587.27</v>
      </c>
      <c r="D29" s="39">
        <f>SUM(D12:D28)</f>
        <v>97.87</v>
      </c>
      <c r="E29" s="39"/>
      <c r="F29" s="64">
        <f t="shared" si="1"/>
        <v>489.4</v>
      </c>
      <c r="G29" s="57"/>
      <c r="H29" s="57"/>
      <c r="I29" s="57"/>
      <c r="J29" s="40"/>
      <c r="K29" s="40"/>
      <c r="L29" s="46"/>
      <c r="M29" s="53"/>
      <c r="N29" s="47"/>
    </row>
    <row r="31" spans="1:19" x14ac:dyDescent="0.2">
      <c r="B31" s="185" t="s">
        <v>34</v>
      </c>
      <c r="C31" s="186"/>
    </row>
    <row r="32" spans="1:19" x14ac:dyDescent="0.2">
      <c r="B32" s="41" t="s">
        <v>35</v>
      </c>
      <c r="C32" s="42" t="s">
        <v>36</v>
      </c>
    </row>
    <row r="33" spans="2:11" x14ac:dyDescent="0.2">
      <c r="B33" s="41" t="s">
        <v>37</v>
      </c>
      <c r="C33" s="42" t="s">
        <v>38</v>
      </c>
      <c r="I33" s="62"/>
      <c r="K33" s="63"/>
    </row>
    <row r="34" spans="2:11" x14ac:dyDescent="0.2">
      <c r="B34" s="41" t="s">
        <v>31</v>
      </c>
      <c r="C34" s="42" t="s">
        <v>39</v>
      </c>
      <c r="I34" s="62"/>
      <c r="K34" s="63"/>
    </row>
    <row r="35" spans="2:11" x14ac:dyDescent="0.2">
      <c r="B35" s="43" t="s">
        <v>40</v>
      </c>
      <c r="C35" s="44" t="s">
        <v>41</v>
      </c>
      <c r="I35" s="62"/>
      <c r="K35" s="63"/>
    </row>
    <row r="36" spans="2:11" x14ac:dyDescent="0.2">
      <c r="I36" s="62"/>
      <c r="K36" s="63"/>
    </row>
  </sheetData>
  <mergeCells count="6">
    <mergeCell ref="B31:C31"/>
    <mergeCell ref="B1:E1"/>
    <mergeCell ref="B3:E3"/>
    <mergeCell ref="G8:J8"/>
    <mergeCell ref="G9:J9"/>
    <mergeCell ref="A29:B29"/>
  </mergeCells>
  <conditionalFormatting sqref="J12 J28:K28 K27">
    <cfRule type="expression" priority="101" stopIfTrue="1">
      <formula>AND(SUM($P12:$T12)&gt;0,NOT(ISBLANK(J12)))</formula>
    </cfRule>
    <cfRule type="expression" dxfId="411" priority="102" stopIfTrue="1">
      <formula>SUM($P12:$T12)&gt;0</formula>
    </cfRule>
  </conditionalFormatting>
  <conditionalFormatting sqref="C5 B1:E1 B3:E3 C12 C14 C28 C17 C20 C22:C25">
    <cfRule type="expression" dxfId="410" priority="103" stopIfTrue="1">
      <formula>ISBLANK(B1)</formula>
    </cfRule>
  </conditionalFormatting>
  <conditionalFormatting sqref="L28:N28 N27">
    <cfRule type="expression" dxfId="409" priority="104" stopIfTrue="1">
      <formula>AND(NOT(ISBLANK($C27)),ISBLANK(L27))</formula>
    </cfRule>
  </conditionalFormatting>
  <conditionalFormatting sqref="B12 B28 B17 B21:B25">
    <cfRule type="expression" dxfId="408" priority="105" stopIfTrue="1">
      <formula>AND(NOT(ISBLANK(C12)),ISBLANK(B12))</formula>
    </cfRule>
  </conditionalFormatting>
  <conditionalFormatting sqref="A12 A14 A28 A17 A23">
    <cfRule type="expression" dxfId="407" priority="106" stopIfTrue="1">
      <formula>AND(NOT(ISBLANK(C12)),ISBLANK(A12))</formula>
    </cfRule>
  </conditionalFormatting>
  <conditionalFormatting sqref="E14:E25 E28">
    <cfRule type="expression" dxfId="406" priority="107" stopIfTrue="1">
      <formula>AND(NOT(ISBLANK(C14)),ISBLANK(E14),B14="S")</formula>
    </cfRule>
  </conditionalFormatting>
  <conditionalFormatting sqref="C13">
    <cfRule type="expression" dxfId="405" priority="97" stopIfTrue="1">
      <formula>ISBLANK(C13)</formula>
    </cfRule>
  </conditionalFormatting>
  <conditionalFormatting sqref="M20">
    <cfRule type="expression" dxfId="404" priority="42" stopIfTrue="1">
      <formula>AND(NOT(ISBLANK($C20)),ISBLANK(M20))</formula>
    </cfRule>
  </conditionalFormatting>
  <conditionalFormatting sqref="B13">
    <cfRule type="expression" dxfId="403" priority="98" stopIfTrue="1">
      <formula>AND(NOT(ISBLANK(C13)),ISBLANK(B13))</formula>
    </cfRule>
  </conditionalFormatting>
  <conditionalFormatting sqref="A13">
    <cfRule type="expression" dxfId="402" priority="99" stopIfTrue="1">
      <formula>AND(NOT(ISBLANK(C13)),ISBLANK(A13))</formula>
    </cfRule>
  </conditionalFormatting>
  <conditionalFormatting sqref="E12:E13">
    <cfRule type="expression" dxfId="401" priority="100" stopIfTrue="1">
      <formula>AND(NOT(ISBLANK(C12)),ISBLANK(E12),B12="S")</formula>
    </cfRule>
  </conditionalFormatting>
  <conditionalFormatting sqref="J13:J27">
    <cfRule type="expression" priority="95" stopIfTrue="1">
      <formula>AND(SUM($P13:$T13)&gt;0,NOT(ISBLANK(J13)))</formula>
    </cfRule>
    <cfRule type="expression" dxfId="400" priority="96" stopIfTrue="1">
      <formula>SUM($P13:$T13)&gt;0</formula>
    </cfRule>
  </conditionalFormatting>
  <conditionalFormatting sqref="C26">
    <cfRule type="expression" dxfId="399" priority="91" stopIfTrue="1">
      <formula>ISBLANK(C26)</formula>
    </cfRule>
  </conditionalFormatting>
  <conditionalFormatting sqref="B26">
    <cfRule type="expression" dxfId="398" priority="92" stopIfTrue="1">
      <formula>AND(NOT(ISBLANK(C26)),ISBLANK(B26))</formula>
    </cfRule>
  </conditionalFormatting>
  <conditionalFormatting sqref="A27">
    <cfRule type="expression" dxfId="397" priority="93" stopIfTrue="1">
      <formula>AND(NOT(ISBLANK(C27)),ISBLANK(A27))</formula>
    </cfRule>
  </conditionalFormatting>
  <conditionalFormatting sqref="E26">
    <cfRule type="expression" dxfId="396" priority="94" stopIfTrue="1">
      <formula>AND(NOT(ISBLANK(C26)),ISBLANK(E26),B26="S")</formula>
    </cfRule>
  </conditionalFormatting>
  <conditionalFormatting sqref="C27">
    <cfRule type="expression" dxfId="395" priority="88" stopIfTrue="1">
      <formula>ISBLANK(C27)</formula>
    </cfRule>
  </conditionalFormatting>
  <conditionalFormatting sqref="B27">
    <cfRule type="expression" dxfId="394" priority="89" stopIfTrue="1">
      <formula>AND(NOT(ISBLANK(C27)),ISBLANK(B27))</formula>
    </cfRule>
  </conditionalFormatting>
  <conditionalFormatting sqref="E27">
    <cfRule type="expression" dxfId="393" priority="90" stopIfTrue="1">
      <formula>AND(NOT(ISBLANK(C27)),ISBLANK(E27),B27="S")</formula>
    </cfRule>
  </conditionalFormatting>
  <conditionalFormatting sqref="M27">
    <cfRule type="expression" dxfId="392" priority="87" stopIfTrue="1">
      <formula>AND(NOT(ISBLANK($C27)),ISBLANK(M27))</formula>
    </cfRule>
  </conditionalFormatting>
  <conditionalFormatting sqref="L27">
    <cfRule type="expression" dxfId="391" priority="86" stopIfTrue="1">
      <formula>AND(NOT(ISBLANK($C27)),ISBLANK(L27))</formula>
    </cfRule>
  </conditionalFormatting>
  <conditionalFormatting sqref="N24">
    <cfRule type="expression" dxfId="390" priority="15" stopIfTrue="1">
      <formula>AND(NOT(ISBLANK($C24)),ISBLANK(N24))</formula>
    </cfRule>
  </conditionalFormatting>
  <conditionalFormatting sqref="N18">
    <cfRule type="expression" dxfId="389" priority="54" stopIfTrue="1">
      <formula>AND(NOT(ISBLANK($C18)),ISBLANK(N18))</formula>
    </cfRule>
  </conditionalFormatting>
  <conditionalFormatting sqref="M17">
    <cfRule type="expression" dxfId="388" priority="60" stopIfTrue="1">
      <formula>AND(NOT(ISBLANK($C17)),ISBLANK(M17))</formula>
    </cfRule>
  </conditionalFormatting>
  <conditionalFormatting sqref="K12">
    <cfRule type="expression" priority="83" stopIfTrue="1">
      <formula>AND(SUM($P12:$T12)&gt;0,NOT(ISBLANK(K12)))</formula>
    </cfRule>
    <cfRule type="expression" dxfId="387" priority="84" stopIfTrue="1">
      <formula>SUM($P12:$T12)&gt;0</formula>
    </cfRule>
  </conditionalFormatting>
  <conditionalFormatting sqref="N12">
    <cfRule type="expression" dxfId="386" priority="85" stopIfTrue="1">
      <formula>AND(NOT(ISBLANK($C12)),ISBLANK(N12))</formula>
    </cfRule>
  </conditionalFormatting>
  <conditionalFormatting sqref="M12">
    <cfRule type="expression" dxfId="385" priority="82" stopIfTrue="1">
      <formula>AND(NOT(ISBLANK($C12)),ISBLANK(M12))</formula>
    </cfRule>
  </conditionalFormatting>
  <conditionalFormatting sqref="L12">
    <cfRule type="expression" dxfId="384" priority="81" stopIfTrue="1">
      <formula>AND(NOT(ISBLANK($C12)),ISBLANK(L12))</formula>
    </cfRule>
  </conditionalFormatting>
  <conditionalFormatting sqref="K13">
    <cfRule type="expression" priority="78" stopIfTrue="1">
      <formula>AND(SUM($P13:$T13)&gt;0,NOT(ISBLANK(K13)))</formula>
    </cfRule>
    <cfRule type="expression" dxfId="383" priority="79" stopIfTrue="1">
      <formula>SUM($P13:$T13)&gt;0</formula>
    </cfRule>
  </conditionalFormatting>
  <conditionalFormatting sqref="N13">
    <cfRule type="expression" dxfId="382" priority="80" stopIfTrue="1">
      <formula>AND(NOT(ISBLANK($C13)),ISBLANK(N13))</formula>
    </cfRule>
  </conditionalFormatting>
  <conditionalFormatting sqref="M13">
    <cfRule type="expression" dxfId="381" priority="77" stopIfTrue="1">
      <formula>AND(NOT(ISBLANK($C13)),ISBLANK(M13))</formula>
    </cfRule>
  </conditionalFormatting>
  <conditionalFormatting sqref="L13">
    <cfRule type="expression" dxfId="380" priority="76" stopIfTrue="1">
      <formula>AND(NOT(ISBLANK($C13)),ISBLANK(L13))</formula>
    </cfRule>
  </conditionalFormatting>
  <conditionalFormatting sqref="K14">
    <cfRule type="expression" priority="73" stopIfTrue="1">
      <formula>AND(SUM($P14:$T14)&gt;0,NOT(ISBLANK(K14)))</formula>
    </cfRule>
    <cfRule type="expression" dxfId="379" priority="74" stopIfTrue="1">
      <formula>SUM($P14:$T14)&gt;0</formula>
    </cfRule>
  </conditionalFormatting>
  <conditionalFormatting sqref="N14">
    <cfRule type="expression" dxfId="378" priority="75" stopIfTrue="1">
      <formula>AND(NOT(ISBLANK($C14)),ISBLANK(N14))</formula>
    </cfRule>
  </conditionalFormatting>
  <conditionalFormatting sqref="M14">
    <cfRule type="expression" dxfId="377" priority="72" stopIfTrue="1">
      <formula>AND(NOT(ISBLANK($C14)),ISBLANK(M14))</formula>
    </cfRule>
  </conditionalFormatting>
  <conditionalFormatting sqref="L14">
    <cfRule type="expression" dxfId="376" priority="71" stopIfTrue="1">
      <formula>AND(NOT(ISBLANK($C14)),ISBLANK(L14))</formula>
    </cfRule>
  </conditionalFormatting>
  <conditionalFormatting sqref="A15:A16">
    <cfRule type="expression" dxfId="375" priority="70" stopIfTrue="1">
      <formula>AND(NOT(ISBLANK(C15)),ISBLANK(A15))</formula>
    </cfRule>
  </conditionalFormatting>
  <conditionalFormatting sqref="C15:C16">
    <cfRule type="expression" dxfId="374" priority="69" stopIfTrue="1">
      <formula>ISBLANK(C15)</formula>
    </cfRule>
  </conditionalFormatting>
  <conditionalFormatting sqref="K15:K16">
    <cfRule type="expression" priority="67" stopIfTrue="1">
      <formula>AND(SUM($P15:$T15)&gt;0,NOT(ISBLANK(K15)))</formula>
    </cfRule>
    <cfRule type="expression" dxfId="373" priority="68" stopIfTrue="1">
      <formula>SUM($P15:$T15)&gt;0</formula>
    </cfRule>
  </conditionalFormatting>
  <conditionalFormatting sqref="M15:M16">
    <cfRule type="expression" dxfId="372" priority="66" stopIfTrue="1">
      <formula>AND(NOT(ISBLANK($C15)),ISBLANK(M15))</formula>
    </cfRule>
  </conditionalFormatting>
  <conditionalFormatting sqref="L15:L16">
    <cfRule type="expression" dxfId="371" priority="65" stopIfTrue="1">
      <formula>AND(NOT(ISBLANK($C15)),ISBLANK(L15))</formula>
    </cfRule>
  </conditionalFormatting>
  <conditionalFormatting sqref="N15">
    <cfRule type="expression" dxfId="370" priority="64" stopIfTrue="1">
      <formula>AND(NOT(ISBLANK($C15)),ISBLANK(N15))</formula>
    </cfRule>
  </conditionalFormatting>
  <conditionalFormatting sqref="N16">
    <cfRule type="expression" dxfId="369" priority="63" stopIfTrue="1">
      <formula>AND(NOT(ISBLANK($C16)),ISBLANK(N16))</formula>
    </cfRule>
  </conditionalFormatting>
  <conditionalFormatting sqref="K17">
    <cfRule type="expression" priority="61" stopIfTrue="1">
      <formula>AND(SUM($P17:$T17)&gt;0,NOT(ISBLANK(K17)))</formula>
    </cfRule>
    <cfRule type="expression" dxfId="368" priority="62" stopIfTrue="1">
      <formula>SUM($P17:$T17)&gt;0</formula>
    </cfRule>
  </conditionalFormatting>
  <conditionalFormatting sqref="L17">
    <cfRule type="expression" dxfId="367" priority="59" stopIfTrue="1">
      <formula>AND(NOT(ISBLANK($C17)),ISBLANK(L17))</formula>
    </cfRule>
  </conditionalFormatting>
  <conditionalFormatting sqref="N17">
    <cfRule type="expression" dxfId="366" priority="58" stopIfTrue="1">
      <formula>AND(NOT(ISBLANK($C17)),ISBLANK(N17))</formula>
    </cfRule>
  </conditionalFormatting>
  <conditionalFormatting sqref="C18:C19">
    <cfRule type="expression" dxfId="365" priority="55" stopIfTrue="1">
      <formula>ISBLANK(C18)</formula>
    </cfRule>
  </conditionalFormatting>
  <conditionalFormatting sqref="B19">
    <cfRule type="expression" dxfId="364" priority="56" stopIfTrue="1">
      <formula>AND(NOT(ISBLANK(C19)),ISBLANK(B19))</formula>
    </cfRule>
  </conditionalFormatting>
  <conditionalFormatting sqref="A18:A19">
    <cfRule type="expression" dxfId="363" priority="57" stopIfTrue="1">
      <formula>AND(NOT(ISBLANK(C18)),ISBLANK(A18))</formula>
    </cfRule>
  </conditionalFormatting>
  <conditionalFormatting sqref="K18:K19">
    <cfRule type="expression" priority="52" stopIfTrue="1">
      <formula>AND(SUM($P18:$T18)&gt;0,NOT(ISBLANK(K18)))</formula>
    </cfRule>
    <cfRule type="expression" dxfId="362" priority="53" stopIfTrue="1">
      <formula>SUM($P18:$T18)&gt;0</formula>
    </cfRule>
  </conditionalFormatting>
  <conditionalFormatting sqref="M18">
    <cfRule type="expression" dxfId="361" priority="51" stopIfTrue="1">
      <formula>AND(NOT(ISBLANK($C18)),ISBLANK(M18))</formula>
    </cfRule>
  </conditionalFormatting>
  <conditionalFormatting sqref="L18:L19">
    <cfRule type="expression" dxfId="360" priority="50" stopIfTrue="1">
      <formula>AND(NOT(ISBLANK($C18)),ISBLANK(L18))</formula>
    </cfRule>
  </conditionalFormatting>
  <conditionalFormatting sqref="N19">
    <cfRule type="expression" dxfId="359" priority="49" stopIfTrue="1">
      <formula>AND(NOT(ISBLANK($C19)),ISBLANK(N19))</formula>
    </cfRule>
  </conditionalFormatting>
  <conditionalFormatting sqref="M19">
    <cfRule type="expression" dxfId="358" priority="48" stopIfTrue="1">
      <formula>AND(NOT(ISBLANK($C19)),ISBLANK(M19))</formula>
    </cfRule>
  </conditionalFormatting>
  <conditionalFormatting sqref="A20">
    <cfRule type="expression" dxfId="357" priority="47" stopIfTrue="1">
      <formula>AND(NOT(ISBLANK(C20)),ISBLANK(A20))</formula>
    </cfRule>
  </conditionalFormatting>
  <conditionalFormatting sqref="B20">
    <cfRule type="expression" dxfId="356" priority="46" stopIfTrue="1">
      <formula>AND(NOT(ISBLANK(C20)),ISBLANK(B20))</formula>
    </cfRule>
  </conditionalFormatting>
  <conditionalFormatting sqref="K20">
    <cfRule type="expression" priority="43" stopIfTrue="1">
      <formula>AND(SUM($P20:$T20)&gt;0,NOT(ISBLANK(K20)))</formula>
    </cfRule>
    <cfRule type="expression" dxfId="355" priority="44" stopIfTrue="1">
      <formula>SUM($P20:$T20)&gt;0</formula>
    </cfRule>
  </conditionalFormatting>
  <conditionalFormatting sqref="N20">
    <cfRule type="expression" dxfId="354" priority="45" stopIfTrue="1">
      <formula>AND(NOT(ISBLANK($C20)),ISBLANK(N20))</formula>
    </cfRule>
  </conditionalFormatting>
  <conditionalFormatting sqref="L20">
    <cfRule type="expression" dxfId="353" priority="41" stopIfTrue="1">
      <formula>AND(NOT(ISBLANK($C20)),ISBLANK(L20))</formula>
    </cfRule>
  </conditionalFormatting>
  <conditionalFormatting sqref="A21">
    <cfRule type="expression" dxfId="352" priority="40" stopIfTrue="1">
      <formula>AND(NOT(ISBLANK(C21)),ISBLANK(A21))</formula>
    </cfRule>
  </conditionalFormatting>
  <conditionalFormatting sqref="C21">
    <cfRule type="expression" dxfId="351" priority="39" stopIfTrue="1">
      <formula>ISBLANK(C21)</formula>
    </cfRule>
  </conditionalFormatting>
  <conditionalFormatting sqref="K21">
    <cfRule type="expression" priority="37" stopIfTrue="1">
      <formula>AND(SUM($P21:$T21)&gt;0,NOT(ISBLANK(K21)))</formula>
    </cfRule>
    <cfRule type="expression" dxfId="350" priority="38" stopIfTrue="1">
      <formula>SUM($P21:$T21)&gt;0</formula>
    </cfRule>
  </conditionalFormatting>
  <conditionalFormatting sqref="N21">
    <cfRule type="expression" dxfId="349" priority="36" stopIfTrue="1">
      <formula>AND(NOT(ISBLANK($C21)),ISBLANK(N21))</formula>
    </cfRule>
  </conditionalFormatting>
  <conditionalFormatting sqref="L21">
    <cfRule type="expression" dxfId="348" priority="35" stopIfTrue="1">
      <formula>AND(NOT(ISBLANK($C21)),ISBLANK(L21))</formula>
    </cfRule>
  </conditionalFormatting>
  <conditionalFormatting sqref="M21">
    <cfRule type="expression" dxfId="347" priority="34" stopIfTrue="1">
      <formula>AND(NOT(ISBLANK($C21)),ISBLANK(M21))</formula>
    </cfRule>
  </conditionalFormatting>
  <conditionalFormatting sqref="A22">
    <cfRule type="expression" dxfId="346" priority="33" stopIfTrue="1">
      <formula>AND(NOT(ISBLANK(C22)),ISBLANK(A22))</formula>
    </cfRule>
  </conditionalFormatting>
  <conditionalFormatting sqref="K22">
    <cfRule type="expression" priority="30" stopIfTrue="1">
      <formula>AND(SUM($P22:$T22)&gt;0,NOT(ISBLANK(K22)))</formula>
    </cfRule>
    <cfRule type="expression" dxfId="345" priority="31" stopIfTrue="1">
      <formula>SUM($P22:$T22)&gt;0</formula>
    </cfRule>
  </conditionalFormatting>
  <conditionalFormatting sqref="N22">
    <cfRule type="expression" dxfId="344" priority="32" stopIfTrue="1">
      <formula>AND(NOT(ISBLANK($C22)),ISBLANK(N22))</formula>
    </cfRule>
  </conditionalFormatting>
  <conditionalFormatting sqref="L22">
    <cfRule type="expression" dxfId="343" priority="29" stopIfTrue="1">
      <formula>AND(NOT(ISBLANK($C22)),ISBLANK(L22))</formula>
    </cfRule>
  </conditionalFormatting>
  <conditionalFormatting sqref="M22">
    <cfRule type="expression" dxfId="342" priority="28" stopIfTrue="1">
      <formula>AND(NOT(ISBLANK($C22)),ISBLANK(M22))</formula>
    </cfRule>
  </conditionalFormatting>
  <conditionalFormatting sqref="K23">
    <cfRule type="expression" priority="25" stopIfTrue="1">
      <formula>AND(SUM($P23:$T23)&gt;0,NOT(ISBLANK(K23)))</formula>
    </cfRule>
    <cfRule type="expression" dxfId="341" priority="26" stopIfTrue="1">
      <formula>SUM($P23:$T23)&gt;0</formula>
    </cfRule>
  </conditionalFormatting>
  <conditionalFormatting sqref="N23">
    <cfRule type="expression" dxfId="340" priority="27" stopIfTrue="1">
      <formula>AND(NOT(ISBLANK($C23)),ISBLANK(N23))</formula>
    </cfRule>
  </conditionalFormatting>
  <conditionalFormatting sqref="M23">
    <cfRule type="expression" dxfId="339" priority="24" stopIfTrue="1">
      <formula>AND(NOT(ISBLANK($C23)),ISBLANK(M23))</formula>
    </cfRule>
  </conditionalFormatting>
  <conditionalFormatting sqref="L23">
    <cfRule type="expression" dxfId="338" priority="23" stopIfTrue="1">
      <formula>AND(NOT(ISBLANK($C23)),ISBLANK(L23))</formula>
    </cfRule>
  </conditionalFormatting>
  <conditionalFormatting sqref="A24">
    <cfRule type="expression" dxfId="337" priority="22" stopIfTrue="1">
      <formula>AND(NOT(ISBLANK(C24)),ISBLANK(A24))</formula>
    </cfRule>
  </conditionalFormatting>
  <conditionalFormatting sqref="L26">
    <cfRule type="expression" dxfId="336" priority="5" stopIfTrue="1">
      <formula>AND(NOT(ISBLANK($C26)),ISBLANK(L26))</formula>
    </cfRule>
  </conditionalFormatting>
  <conditionalFormatting sqref="A25">
    <cfRule type="expression" dxfId="335" priority="21" stopIfTrue="1">
      <formula>AND(NOT(ISBLANK(C25)),ISBLANK(A25))</formula>
    </cfRule>
  </conditionalFormatting>
  <conditionalFormatting sqref="K25">
    <cfRule type="expression" priority="18" stopIfTrue="1">
      <formula>AND(SUM($P25:$T25)&gt;0,NOT(ISBLANK(K25)))</formula>
    </cfRule>
    <cfRule type="expression" dxfId="334" priority="19" stopIfTrue="1">
      <formula>SUM($P25:$T25)&gt;0</formula>
    </cfRule>
  </conditionalFormatting>
  <conditionalFormatting sqref="N25">
    <cfRule type="expression" dxfId="333" priority="20" stopIfTrue="1">
      <formula>AND(NOT(ISBLANK($C25)),ISBLANK(N25))</formula>
    </cfRule>
  </conditionalFormatting>
  <conditionalFormatting sqref="L25">
    <cfRule type="expression" dxfId="332" priority="17" stopIfTrue="1">
      <formula>AND(NOT(ISBLANK($C25)),ISBLANK(L25))</formula>
    </cfRule>
  </conditionalFormatting>
  <conditionalFormatting sqref="M25">
    <cfRule type="expression" dxfId="331" priority="16" stopIfTrue="1">
      <formula>AND(NOT(ISBLANK($C25)),ISBLANK(M25))</formula>
    </cfRule>
  </conditionalFormatting>
  <conditionalFormatting sqref="K24">
    <cfRule type="expression" priority="13" stopIfTrue="1">
      <formula>AND(SUM($P24:$T24)&gt;0,NOT(ISBLANK(K24)))</formula>
    </cfRule>
    <cfRule type="expression" dxfId="330" priority="14" stopIfTrue="1">
      <formula>SUM($P24:$T24)&gt;0</formula>
    </cfRule>
  </conditionalFormatting>
  <conditionalFormatting sqref="M24">
    <cfRule type="expression" dxfId="329" priority="12" stopIfTrue="1">
      <formula>AND(NOT(ISBLANK($C24)),ISBLANK(M24))</formula>
    </cfRule>
  </conditionalFormatting>
  <conditionalFormatting sqref="L24">
    <cfRule type="expression" dxfId="328" priority="11" stopIfTrue="1">
      <formula>AND(NOT(ISBLANK($C24)),ISBLANK(L24))</formula>
    </cfRule>
  </conditionalFormatting>
  <conditionalFormatting sqref="A26">
    <cfRule type="expression" dxfId="327" priority="10" stopIfTrue="1">
      <formula>AND(NOT(ISBLANK(C26)),ISBLANK(A26))</formula>
    </cfRule>
  </conditionalFormatting>
  <conditionalFormatting sqref="K26">
    <cfRule type="expression" priority="7" stopIfTrue="1">
      <formula>AND(SUM($P26:$T26)&gt;0,NOT(ISBLANK(K26)))</formula>
    </cfRule>
    <cfRule type="expression" dxfId="326" priority="8" stopIfTrue="1">
      <formula>SUM($P26:$T26)&gt;0</formula>
    </cfRule>
  </conditionalFormatting>
  <conditionalFormatting sqref="N26">
    <cfRule type="expression" dxfId="325" priority="9" stopIfTrue="1">
      <formula>AND(NOT(ISBLANK($C26)),ISBLANK(N26))</formula>
    </cfRule>
  </conditionalFormatting>
  <conditionalFormatting sqref="M26">
    <cfRule type="expression" dxfId="324" priority="6" stopIfTrue="1">
      <formula>AND(NOT(ISBLANK($C26)),ISBLANK(M26))</formula>
    </cfRule>
  </conditionalFormatting>
  <conditionalFormatting sqref="B15">
    <cfRule type="expression" dxfId="323" priority="4" stopIfTrue="1">
      <formula>AND(NOT(ISBLANK(C15)),ISBLANK(B15))</formula>
    </cfRule>
  </conditionalFormatting>
  <conditionalFormatting sqref="B14">
    <cfRule type="expression" dxfId="322" priority="3" stopIfTrue="1">
      <formula>AND(NOT(ISBLANK(C14)),ISBLANK(B14))</formula>
    </cfRule>
  </conditionalFormatting>
  <conditionalFormatting sqref="B16">
    <cfRule type="expression" dxfId="321" priority="2" stopIfTrue="1">
      <formula>AND(NOT(ISBLANK(C16)),ISBLANK(B16))</formula>
    </cfRule>
  </conditionalFormatting>
  <conditionalFormatting sqref="B18">
    <cfRule type="expression" dxfId="320" priority="1" stopIfTrue="1">
      <formula>AND(NOT(ISBLANK(C18)),ISBLANK(B18))</formula>
    </cfRule>
  </conditionalFormatting>
  <dataValidations count="4">
    <dataValidation type="list" allowBlank="1" showInputMessage="1" showErrorMessage="1" sqref="B19">
      <formula1>$B$40:$B$43</formula1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  <dataValidation type="list" allowBlank="1" showInputMessage="1" showErrorMessage="1" sqref="B20:B28 B12:B18">
      <formula1>$B$32:$B$35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workbookViewId="0">
      <selection activeCell="N18" sqref="N18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1</v>
      </c>
      <c r="B1" s="187" t="s">
        <v>2</v>
      </c>
      <c r="C1" s="188"/>
      <c r="D1" s="188"/>
      <c r="E1" s="189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87" t="s">
        <v>167</v>
      </c>
      <c r="C3" s="188"/>
      <c r="D3" s="188"/>
      <c r="E3" s="189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4</v>
      </c>
      <c r="B5" s="12" t="s">
        <v>5</v>
      </c>
      <c r="C5" s="48">
        <v>43719</v>
      </c>
      <c r="D5" s="12" t="s">
        <v>6</v>
      </c>
      <c r="E5" s="48">
        <v>43748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66" t="s">
        <v>7</v>
      </c>
      <c r="B8" s="17" t="s">
        <v>8</v>
      </c>
      <c r="C8" s="17" t="s">
        <v>9</v>
      </c>
      <c r="D8" s="17" t="s">
        <v>8</v>
      </c>
      <c r="E8" s="17" t="s">
        <v>10</v>
      </c>
      <c r="F8" s="17" t="s">
        <v>11</v>
      </c>
      <c r="G8" s="185" t="s">
        <v>12</v>
      </c>
      <c r="H8" s="190"/>
      <c r="I8" s="190"/>
      <c r="J8" s="186"/>
      <c r="K8" s="66" t="s">
        <v>13</v>
      </c>
      <c r="L8" s="17" t="s">
        <v>14</v>
      </c>
      <c r="M8" s="18" t="s">
        <v>0</v>
      </c>
      <c r="N8" s="18" t="s">
        <v>15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49" t="s">
        <v>16</v>
      </c>
      <c r="B9" s="21" t="s">
        <v>17</v>
      </c>
      <c r="C9" s="21" t="s">
        <v>18</v>
      </c>
      <c r="D9" s="21" t="s">
        <v>18</v>
      </c>
      <c r="E9" s="21" t="s">
        <v>19</v>
      </c>
      <c r="F9" s="21" t="s">
        <v>18</v>
      </c>
      <c r="G9" s="191"/>
      <c r="H9" s="192"/>
      <c r="I9" s="192"/>
      <c r="J9" s="193"/>
      <c r="K9" s="49" t="s">
        <v>20</v>
      </c>
      <c r="L9" s="21" t="s">
        <v>21</v>
      </c>
      <c r="M9" s="52"/>
      <c r="N9" s="54" t="s">
        <v>22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0" t="s">
        <v>23</v>
      </c>
      <c r="B10" s="25" t="s">
        <v>24</v>
      </c>
      <c r="C10" s="25" t="s">
        <v>25</v>
      </c>
      <c r="D10" s="25" t="s">
        <v>25</v>
      </c>
      <c r="E10" s="25" t="s">
        <v>25</v>
      </c>
      <c r="F10" s="25" t="s">
        <v>25</v>
      </c>
      <c r="G10" s="68" t="s">
        <v>26</v>
      </c>
      <c r="H10" s="68" t="s">
        <v>27</v>
      </c>
      <c r="I10" s="68" t="s">
        <v>28</v>
      </c>
      <c r="J10" s="68"/>
      <c r="K10" s="51" t="s">
        <v>29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68"/>
      <c r="H11" s="68"/>
      <c r="I11" s="68"/>
      <c r="J11" s="68"/>
      <c r="K11" s="68"/>
      <c r="L11" s="27"/>
      <c r="M11" s="43"/>
      <c r="N11" s="43"/>
    </row>
    <row r="12" spans="1:26" ht="15.75" x14ac:dyDescent="0.25">
      <c r="A12" s="58">
        <v>43721</v>
      </c>
      <c r="B12" s="30" t="s">
        <v>31</v>
      </c>
      <c r="C12" s="31">
        <v>99.93</v>
      </c>
      <c r="D12" s="32">
        <v>16.66</v>
      </c>
      <c r="E12" s="31"/>
      <c r="F12" s="55">
        <v>83.27</v>
      </c>
      <c r="G12" s="56">
        <v>260</v>
      </c>
      <c r="H12" s="56">
        <v>4014</v>
      </c>
      <c r="I12" s="56"/>
      <c r="J12" s="37" t="s">
        <v>31</v>
      </c>
      <c r="K12" s="37" t="s">
        <v>119</v>
      </c>
      <c r="L12" s="45" t="s">
        <v>120</v>
      </c>
      <c r="M12" s="45" t="s">
        <v>121</v>
      </c>
      <c r="N12" s="45" t="s">
        <v>99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58">
        <v>43741</v>
      </c>
      <c r="B13" s="69" t="s">
        <v>31</v>
      </c>
      <c r="C13" s="31">
        <v>59.99</v>
      </c>
      <c r="D13" s="32">
        <v>9.99</v>
      </c>
      <c r="E13" s="31"/>
      <c r="F13" s="55">
        <v>50</v>
      </c>
      <c r="G13" s="56">
        <v>260</v>
      </c>
      <c r="H13" s="56">
        <v>4014</v>
      </c>
      <c r="I13" s="56"/>
      <c r="J13" s="37" t="s">
        <v>31</v>
      </c>
      <c r="K13" s="37" t="s">
        <v>119</v>
      </c>
      <c r="L13" s="45" t="s">
        <v>122</v>
      </c>
      <c r="M13" s="45" t="s">
        <v>113</v>
      </c>
      <c r="N13" s="45" t="s">
        <v>99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58"/>
      <c r="B14" s="69"/>
      <c r="C14" s="31"/>
      <c r="D14" s="32"/>
      <c r="E14" s="31"/>
      <c r="F14" s="55"/>
      <c r="G14" s="56"/>
      <c r="H14" s="56"/>
      <c r="I14" s="56"/>
      <c r="J14" s="37" t="s">
        <v>31</v>
      </c>
      <c r="K14" s="37"/>
      <c r="L14" s="45"/>
      <c r="M14" s="45"/>
      <c r="N14" s="45" t="s">
        <v>32</v>
      </c>
      <c r="P14" s="5" t="b">
        <f t="shared" si="0"/>
        <v>1</v>
      </c>
      <c r="Q14" s="5" t="b">
        <f t="shared" si="1"/>
        <v>1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58"/>
      <c r="B15" s="30"/>
      <c r="C15" s="31"/>
      <c r="D15" s="32"/>
      <c r="E15" s="31"/>
      <c r="F15" s="55"/>
      <c r="G15" s="56"/>
      <c r="H15" s="56"/>
      <c r="I15" s="56"/>
      <c r="J15" s="37" t="s">
        <v>31</v>
      </c>
      <c r="K15" s="37"/>
      <c r="L15" s="45"/>
      <c r="M15" s="45"/>
      <c r="N15" s="45" t="s">
        <v>32</v>
      </c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58"/>
      <c r="B16" s="30"/>
      <c r="C16" s="31"/>
      <c r="D16" s="32"/>
      <c r="E16" s="31"/>
      <c r="F16" s="55"/>
      <c r="G16" s="56"/>
      <c r="H16" s="56"/>
      <c r="I16" s="56"/>
      <c r="J16" s="37" t="s">
        <v>31</v>
      </c>
      <c r="K16" s="37"/>
      <c r="L16" s="45"/>
      <c r="M16" s="45"/>
      <c r="N16" s="45" t="s">
        <v>32</v>
      </c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58"/>
      <c r="B17" s="30"/>
      <c r="C17" s="31"/>
      <c r="D17" s="32"/>
      <c r="E17" s="31"/>
      <c r="F17" s="55"/>
      <c r="G17" s="56"/>
      <c r="H17" s="56"/>
      <c r="I17" s="56"/>
      <c r="J17" s="37" t="s">
        <v>31</v>
      </c>
      <c r="K17" s="37"/>
      <c r="L17" s="45"/>
      <c r="M17" s="45"/>
      <c r="N17" s="45" t="s">
        <v>32</v>
      </c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e">
        <f>OR(#REF!&lt;100000,LEN(#REF!)=5)</f>
        <v>#REF!</v>
      </c>
    </row>
    <row r="18" spans="1:19" ht="15.75" x14ac:dyDescent="0.25">
      <c r="A18" s="58"/>
      <c r="B18" s="30"/>
      <c r="C18" s="31"/>
      <c r="D18" s="32"/>
      <c r="E18" s="31"/>
      <c r="F18" s="55"/>
      <c r="G18" s="56"/>
      <c r="H18" s="56"/>
      <c r="I18" s="56"/>
      <c r="J18" s="37" t="s">
        <v>31</v>
      </c>
      <c r="K18" s="37"/>
      <c r="L18" s="45"/>
      <c r="M18" s="70"/>
      <c r="N18" s="45" t="s">
        <v>32</v>
      </c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e">
        <f>OR(#REF!&lt;100000,LEN(#REF!)=5)</f>
        <v>#REF!</v>
      </c>
    </row>
    <row r="19" spans="1:19" ht="15.75" x14ac:dyDescent="0.25">
      <c r="A19" s="58"/>
      <c r="B19" s="30"/>
      <c r="C19" s="31"/>
      <c r="D19" s="32"/>
      <c r="E19" s="31"/>
      <c r="F19" s="55"/>
      <c r="G19" s="56"/>
      <c r="H19" s="56"/>
      <c r="I19" s="56"/>
      <c r="J19" s="37" t="s">
        <v>31</v>
      </c>
      <c r="K19" s="37"/>
      <c r="L19" s="45"/>
      <c r="M19" s="45"/>
      <c r="N19" s="45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58"/>
      <c r="B20" s="30"/>
      <c r="C20" s="31"/>
      <c r="D20" s="32"/>
      <c r="E20" s="31"/>
      <c r="F20" s="55"/>
      <c r="G20" s="56"/>
      <c r="H20" s="56"/>
      <c r="I20" s="56"/>
      <c r="J20" s="37" t="s">
        <v>31</v>
      </c>
      <c r="K20" s="37"/>
      <c r="L20" s="45"/>
      <c r="M20" s="45"/>
      <c r="N20" s="45"/>
      <c r="P20" s="5" t="b">
        <f t="shared" si="0"/>
        <v>1</v>
      </c>
      <c r="Q20" s="5" t="b">
        <f t="shared" si="1"/>
        <v>1</v>
      </c>
      <c r="R20" s="5" t="b">
        <f t="shared" si="2"/>
        <v>1</v>
      </c>
      <c r="S20" s="5" t="e">
        <f>OR(#REF!&lt;100000,LEN(#REF!)=5)</f>
        <v>#REF!</v>
      </c>
    </row>
    <row r="21" spans="1:19" ht="15.75" x14ac:dyDescent="0.25">
      <c r="A21" s="58"/>
      <c r="B21" s="30"/>
      <c r="C21" s="31"/>
      <c r="D21" s="32"/>
      <c r="E21" s="31"/>
      <c r="F21" s="55"/>
      <c r="G21" s="56"/>
      <c r="H21" s="56"/>
      <c r="I21" s="56"/>
      <c r="J21" s="37" t="s">
        <v>31</v>
      </c>
      <c r="K21" s="37"/>
      <c r="L21" s="45"/>
      <c r="M21" s="45"/>
      <c r="N21" s="45"/>
      <c r="P21" s="5" t="b">
        <f t="shared" si="0"/>
        <v>1</v>
      </c>
      <c r="Q21" s="5" t="b">
        <f t="shared" si="1"/>
        <v>1</v>
      </c>
      <c r="R21" s="5" t="b">
        <f t="shared" si="2"/>
        <v>1</v>
      </c>
      <c r="S21" s="5" t="e">
        <f>OR(#REF!&lt;100000,LEN(#REF!)=5)</f>
        <v>#REF!</v>
      </c>
    </row>
    <row r="22" spans="1:19" ht="15.75" x14ac:dyDescent="0.25">
      <c r="A22" s="58"/>
      <c r="B22" s="30"/>
      <c r="C22" s="31"/>
      <c r="D22" s="32"/>
      <c r="E22" s="71"/>
      <c r="F22" s="55"/>
      <c r="G22" s="56"/>
      <c r="H22" s="56"/>
      <c r="I22" s="56"/>
      <c r="J22" s="37" t="s">
        <v>31</v>
      </c>
      <c r="K22" s="37"/>
      <c r="L22" s="45"/>
      <c r="M22" s="45"/>
      <c r="N22" s="45"/>
      <c r="P22" s="5" t="b">
        <f t="shared" si="0"/>
        <v>1</v>
      </c>
      <c r="Q22" s="5" t="b">
        <f t="shared" si="1"/>
        <v>1</v>
      </c>
      <c r="R22" s="5" t="b">
        <f t="shared" si="2"/>
        <v>1</v>
      </c>
      <c r="S22" s="5" t="e">
        <f>OR(#REF!&lt;100000,LEN(#REF!)=5)</f>
        <v>#REF!</v>
      </c>
    </row>
    <row r="23" spans="1:19" ht="15.75" x14ac:dyDescent="0.25">
      <c r="A23" s="58"/>
      <c r="B23" s="30"/>
      <c r="C23" s="31"/>
      <c r="D23" s="32"/>
      <c r="E23" s="72"/>
      <c r="F23" s="55"/>
      <c r="G23" s="56"/>
      <c r="H23" s="56"/>
      <c r="I23" s="56"/>
      <c r="J23" s="37" t="s">
        <v>31</v>
      </c>
      <c r="K23" s="37"/>
      <c r="L23" s="45"/>
      <c r="M23" s="45"/>
      <c r="N23" s="45"/>
      <c r="P23" s="5" t="b">
        <f t="shared" si="0"/>
        <v>1</v>
      </c>
      <c r="Q23" s="5" t="b">
        <f t="shared" si="1"/>
        <v>1</v>
      </c>
      <c r="R23" s="5" t="b">
        <f t="shared" si="2"/>
        <v>1</v>
      </c>
      <c r="S23" s="5" t="e">
        <f>OR(#REF!&lt;100000,LEN(#REF!)=5)</f>
        <v>#REF!</v>
      </c>
    </row>
    <row r="24" spans="1:19" ht="15.75" x14ac:dyDescent="0.25">
      <c r="A24" s="58"/>
      <c r="B24" s="30"/>
      <c r="C24" s="31"/>
      <c r="D24" s="32"/>
      <c r="E24" s="31"/>
      <c r="F24" s="55"/>
      <c r="G24" s="56"/>
      <c r="H24" s="56"/>
      <c r="I24" s="56"/>
      <c r="J24" s="37" t="s">
        <v>31</v>
      </c>
      <c r="K24" s="37"/>
      <c r="L24" s="45"/>
      <c r="M24" s="45"/>
      <c r="N24" s="45"/>
      <c r="P24" s="5" t="b">
        <f t="shared" si="0"/>
        <v>1</v>
      </c>
      <c r="Q24" s="5" t="b">
        <f t="shared" si="1"/>
        <v>1</v>
      </c>
      <c r="R24" s="5" t="b">
        <f t="shared" si="2"/>
        <v>1</v>
      </c>
      <c r="S24" s="5" t="e">
        <f>OR(#REF!&lt;100000,LEN(#REF!)=5)</f>
        <v>#REF!</v>
      </c>
    </row>
    <row r="25" spans="1:19" ht="15.75" x14ac:dyDescent="0.25">
      <c r="A25" s="58"/>
      <c r="B25" s="30"/>
      <c r="C25" s="31"/>
      <c r="D25" s="32"/>
      <c r="E25" s="31"/>
      <c r="F25" s="55"/>
      <c r="G25" s="56"/>
      <c r="H25" s="56"/>
      <c r="I25" s="56"/>
      <c r="J25" s="37" t="s">
        <v>31</v>
      </c>
      <c r="K25" s="37"/>
      <c r="L25" s="45"/>
      <c r="M25" s="45"/>
      <c r="N25" s="45"/>
      <c r="P25" s="5" t="b">
        <f t="shared" si="0"/>
        <v>1</v>
      </c>
      <c r="Q25" s="5" t="b">
        <f t="shared" si="1"/>
        <v>1</v>
      </c>
      <c r="R25" s="5" t="b">
        <f t="shared" si="2"/>
        <v>1</v>
      </c>
      <c r="S25" s="5" t="e">
        <f>OR(#REF!&lt;100000,LEN(#REF!)=5)</f>
        <v>#REF!</v>
      </c>
    </row>
    <row r="26" spans="1:19" ht="15.75" x14ac:dyDescent="0.25">
      <c r="A26" s="58"/>
      <c r="B26" s="30"/>
      <c r="C26" s="31"/>
      <c r="D26" s="32"/>
      <c r="E26" s="31"/>
      <c r="F26" s="55"/>
      <c r="G26" s="56"/>
      <c r="H26" s="56"/>
      <c r="I26" s="56"/>
      <c r="J26" s="37" t="s">
        <v>31</v>
      </c>
      <c r="K26" s="37"/>
      <c r="L26" s="45"/>
      <c r="M26" s="45"/>
      <c r="N26" s="45"/>
      <c r="P26" s="5" t="b">
        <f t="shared" si="0"/>
        <v>1</v>
      </c>
      <c r="Q26" s="5" t="b">
        <f t="shared" si="1"/>
        <v>1</v>
      </c>
      <c r="R26" s="5" t="b">
        <f t="shared" si="2"/>
        <v>1</v>
      </c>
      <c r="S26" s="5" t="e">
        <f>OR(#REF!&lt;100000,LEN(#REF!)=5)</f>
        <v>#REF!</v>
      </c>
    </row>
    <row r="27" spans="1:19" ht="15.75" x14ac:dyDescent="0.25">
      <c r="A27" s="58"/>
      <c r="B27" s="30"/>
      <c r="C27" s="31"/>
      <c r="D27" s="32"/>
      <c r="E27" s="31"/>
      <c r="F27" s="55"/>
      <c r="G27" s="56"/>
      <c r="H27" s="56"/>
      <c r="I27" s="56"/>
      <c r="J27" s="37" t="s">
        <v>31</v>
      </c>
      <c r="K27" s="37"/>
      <c r="L27" s="45"/>
      <c r="M27" s="45"/>
      <c r="N27" s="45"/>
      <c r="P27" s="5" t="b">
        <f t="shared" si="0"/>
        <v>1</v>
      </c>
      <c r="Q27" s="5" t="b">
        <f t="shared" si="1"/>
        <v>1</v>
      </c>
      <c r="R27" s="5" t="b">
        <f t="shared" si="2"/>
        <v>1</v>
      </c>
      <c r="S27" s="5" t="e">
        <f>OR(#REF!&lt;100000,LEN(#REF!)=5)</f>
        <v>#REF!</v>
      </c>
    </row>
    <row r="28" spans="1:19" ht="15.75" x14ac:dyDescent="0.25">
      <c r="A28" s="58"/>
      <c r="B28" s="30"/>
      <c r="C28" s="31"/>
      <c r="D28" s="32"/>
      <c r="E28" s="31"/>
      <c r="F28" s="55"/>
      <c r="G28" s="56"/>
      <c r="H28" s="56"/>
      <c r="I28" s="56"/>
      <c r="J28" s="37" t="s">
        <v>31</v>
      </c>
      <c r="K28" s="37"/>
      <c r="L28" s="45"/>
      <c r="M28" s="45"/>
      <c r="N28" s="45"/>
      <c r="P28" s="5" t="b">
        <f t="shared" si="0"/>
        <v>1</v>
      </c>
      <c r="Q28" s="5" t="b">
        <f t="shared" si="1"/>
        <v>1</v>
      </c>
      <c r="R28" s="5" t="b">
        <f t="shared" si="2"/>
        <v>1</v>
      </c>
      <c r="S28" s="5" t="e">
        <f>OR(#REF!&lt;100000,LEN(#REF!)=5)</f>
        <v>#REF!</v>
      </c>
    </row>
    <row r="29" spans="1:19" ht="15.75" x14ac:dyDescent="0.25">
      <c r="A29" s="58"/>
      <c r="B29" s="30"/>
      <c r="C29" s="31"/>
      <c r="D29" s="32"/>
      <c r="E29" s="31"/>
      <c r="F29" s="55"/>
      <c r="G29" s="56"/>
      <c r="H29" s="56"/>
      <c r="I29" s="56"/>
      <c r="J29" s="37" t="s">
        <v>31</v>
      </c>
      <c r="K29" s="37"/>
      <c r="L29" s="45"/>
      <c r="M29" s="45"/>
      <c r="N29" s="45"/>
      <c r="P29" s="5" t="b">
        <f t="shared" si="0"/>
        <v>1</v>
      </c>
      <c r="Q29" s="5" t="b">
        <f t="shared" si="1"/>
        <v>1</v>
      </c>
      <c r="R29" s="5" t="b">
        <f t="shared" si="2"/>
        <v>1</v>
      </c>
      <c r="S29" s="5" t="e">
        <f>OR(#REF!&lt;100000,LEN(#REF!)=5)</f>
        <v>#REF!</v>
      </c>
    </row>
    <row r="30" spans="1:19" ht="15.75" x14ac:dyDescent="0.25">
      <c r="A30" s="58"/>
      <c r="B30" s="30"/>
      <c r="C30" s="31"/>
      <c r="D30" s="32"/>
      <c r="E30" s="31"/>
      <c r="F30" s="55"/>
      <c r="G30" s="56"/>
      <c r="H30" s="56"/>
      <c r="I30" s="56"/>
      <c r="J30" s="37" t="s">
        <v>31</v>
      </c>
      <c r="K30" s="37"/>
      <c r="L30" s="45"/>
      <c r="M30" s="45"/>
      <c r="N30" s="45"/>
      <c r="P30" s="5" t="b">
        <f t="shared" si="0"/>
        <v>1</v>
      </c>
      <c r="Q30" s="5" t="b">
        <f t="shared" si="1"/>
        <v>1</v>
      </c>
      <c r="R30" s="5" t="b">
        <f t="shared" si="2"/>
        <v>1</v>
      </c>
      <c r="S30" s="5" t="e">
        <f>OR(#REF!&lt;100000,LEN(#REF!)=5)</f>
        <v>#REF!</v>
      </c>
    </row>
    <row r="31" spans="1:19" ht="16.5" thickBot="1" x14ac:dyDescent="0.3">
      <c r="A31" s="29"/>
      <c r="B31" s="30"/>
      <c r="C31" s="31"/>
      <c r="D31" s="38" t="str">
        <f t="shared" ref="D31" si="3">IF(B31="S",IF(ISBLANK(E31),ROUND(C31*0.2/1.2,2),E31),"")</f>
        <v/>
      </c>
      <c r="E31" s="31"/>
      <c r="F31" s="55" t="s">
        <v>32</v>
      </c>
      <c r="G31" s="56" t="s">
        <v>32</v>
      </c>
      <c r="H31" s="56" t="s">
        <v>32</v>
      </c>
      <c r="I31" s="56" t="s">
        <v>32</v>
      </c>
      <c r="J31" s="37" t="s">
        <v>31</v>
      </c>
      <c r="K31" s="37"/>
      <c r="L31" s="45"/>
      <c r="M31" s="45"/>
      <c r="N31" s="45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94" t="s">
        <v>33</v>
      </c>
      <c r="B32" s="195"/>
      <c r="C32" s="39">
        <f>SUM(C12:C31)</f>
        <v>159.92000000000002</v>
      </c>
      <c r="D32" s="39">
        <f>SUM(D12:D31)</f>
        <v>26.65</v>
      </c>
      <c r="E32" s="39"/>
      <c r="F32" s="39">
        <f>SUM(F12:F31)</f>
        <v>133.26999999999998</v>
      </c>
      <c r="G32" s="57"/>
      <c r="H32" s="57"/>
      <c r="I32" s="57"/>
      <c r="J32" s="40"/>
      <c r="K32" s="40"/>
      <c r="L32" s="46"/>
      <c r="M32" s="53"/>
      <c r="N32" s="47"/>
    </row>
    <row r="34" spans="2:3" x14ac:dyDescent="0.2">
      <c r="B34" s="185" t="s">
        <v>34</v>
      </c>
      <c r="C34" s="186"/>
    </row>
    <row r="35" spans="2:3" x14ac:dyDescent="0.2">
      <c r="B35" s="41" t="s">
        <v>35</v>
      </c>
      <c r="C35" s="42" t="s">
        <v>36</v>
      </c>
    </row>
    <row r="36" spans="2:3" x14ac:dyDescent="0.2">
      <c r="B36" s="41" t="s">
        <v>37</v>
      </c>
      <c r="C36" s="42" t="s">
        <v>38</v>
      </c>
    </row>
    <row r="37" spans="2:3" x14ac:dyDescent="0.2">
      <c r="B37" s="41" t="s">
        <v>31</v>
      </c>
      <c r="C37" s="42" t="s">
        <v>39</v>
      </c>
    </row>
    <row r="38" spans="2:3" x14ac:dyDescent="0.2">
      <c r="B38" s="43" t="s">
        <v>40</v>
      </c>
      <c r="C38" s="44" t="s">
        <v>41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31">
    <cfRule type="expression" priority="3" stopIfTrue="1">
      <formula>AND(SUM($P12:$T12)&gt;0,NOT(ISBLANK(J12)))</formula>
    </cfRule>
    <cfRule type="expression" dxfId="319" priority="4" stopIfTrue="1">
      <formula>SUM($P12:$T12)&gt;0</formula>
    </cfRule>
  </conditionalFormatting>
  <conditionalFormatting sqref="E5 C12:C31 C5 B1:E1 B3:E3">
    <cfRule type="expression" dxfId="318" priority="5" stopIfTrue="1">
      <formula>ISBLANK(B1)</formula>
    </cfRule>
  </conditionalFormatting>
  <conditionalFormatting sqref="L12:N12 L14:N17 L19:N31">
    <cfRule type="expression" dxfId="317" priority="6" stopIfTrue="1">
      <formula>AND(NOT(ISBLANK($C12)),ISBLANK(L12))</formula>
    </cfRule>
  </conditionalFormatting>
  <conditionalFormatting sqref="B12:B31">
    <cfRule type="expression" dxfId="316" priority="7" stopIfTrue="1">
      <formula>AND(NOT(ISBLANK(C12)),ISBLANK(B12))</formula>
    </cfRule>
  </conditionalFormatting>
  <conditionalFormatting sqref="A12:A31">
    <cfRule type="expression" dxfId="315" priority="8" stopIfTrue="1">
      <formula>AND(NOT(ISBLANK(C12)),ISBLANK(A12))</formula>
    </cfRule>
  </conditionalFormatting>
  <conditionalFormatting sqref="E12:E21 E24:E31">
    <cfRule type="expression" dxfId="314" priority="9" stopIfTrue="1">
      <formula>AND(NOT(ISBLANK(C12)),ISBLANK(E12),B12="S")</formula>
    </cfRule>
  </conditionalFormatting>
  <conditionalFormatting sqref="L13:N13">
    <cfRule type="expression" dxfId="313" priority="10" stopIfTrue="1">
      <formula>AND(NOT(ISBLANK($C18)),ISBLANK(L13))</formula>
    </cfRule>
  </conditionalFormatting>
  <conditionalFormatting sqref="N18">
    <cfRule type="expression" dxfId="312" priority="2" stopIfTrue="1">
      <formula>AND(NOT(ISBLANK($C18)),ISBLANK(N18))</formula>
    </cfRule>
  </conditionalFormatting>
  <conditionalFormatting sqref="L18">
    <cfRule type="expression" dxfId="311" priority="1" stopIfTrue="1">
      <formula>AND(NOT(ISBLANK($C18)),ISBLANK(L18))</formula>
    </cfRule>
  </conditionalFormatting>
  <conditionalFormatting sqref="E22">
    <cfRule type="expression" dxfId="310" priority="11" stopIfTrue="1">
      <formula>AND(NOT(ISBLANK(C23)),ISBLANK(E22),B23="S")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opLeftCell="A4" workbookViewId="0">
      <selection activeCell="K33" sqref="K33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29.7109375" style="5" customWidth="1"/>
    <col min="11" max="11" width="50.7109375" style="5" customWidth="1"/>
    <col min="12" max="13" width="27.42578125" style="5" customWidth="1"/>
    <col min="14" max="14" width="9.140625" style="5"/>
    <col min="15" max="18" width="0" style="5" hidden="1" customWidth="1" outlineLevel="1"/>
    <col min="19" max="19" width="9.140625" style="5" collapsed="1"/>
    <col min="20" max="16384" width="9.140625" style="5"/>
  </cols>
  <sheetData>
    <row r="1" spans="1:25" ht="14.25" x14ac:dyDescent="0.2">
      <c r="A1" s="2" t="s">
        <v>1</v>
      </c>
      <c r="B1" s="187" t="s">
        <v>2</v>
      </c>
      <c r="C1" s="188"/>
      <c r="D1" s="188"/>
      <c r="E1" s="189"/>
      <c r="F1" s="1"/>
      <c r="G1" s="1"/>
      <c r="H1" s="1"/>
      <c r="I1" s="1"/>
      <c r="J1" s="1"/>
      <c r="K1" s="3"/>
      <c r="L1" s="3"/>
      <c r="M1" s="4"/>
    </row>
    <row r="2" spans="1:25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25" ht="14.25" x14ac:dyDescent="0.2">
      <c r="A3" s="9" t="s">
        <v>3</v>
      </c>
      <c r="B3" s="187" t="s">
        <v>124</v>
      </c>
      <c r="C3" s="188"/>
      <c r="D3" s="188"/>
      <c r="E3" s="189"/>
      <c r="F3" s="10"/>
      <c r="G3" s="10"/>
      <c r="H3" s="10"/>
      <c r="I3" s="10"/>
      <c r="J3" s="10"/>
      <c r="K3" s="7"/>
      <c r="L3" s="7"/>
      <c r="M3" s="8"/>
    </row>
    <row r="4" spans="1:2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25" ht="25.5" x14ac:dyDescent="0.2">
      <c r="A5" s="11" t="s">
        <v>4</v>
      </c>
      <c r="B5" s="12" t="s">
        <v>5</v>
      </c>
      <c r="C5" s="48">
        <v>43719</v>
      </c>
      <c r="D5" s="12" t="s">
        <v>6</v>
      </c>
      <c r="E5" s="48">
        <v>43748</v>
      </c>
      <c r="F5" s="13"/>
      <c r="G5" s="14"/>
      <c r="H5" s="15"/>
      <c r="I5" s="15"/>
      <c r="J5" s="15"/>
      <c r="K5" s="7"/>
      <c r="L5" s="7"/>
      <c r="M5" s="8"/>
    </row>
    <row r="6" spans="1:25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25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25" x14ac:dyDescent="0.2">
      <c r="A8" s="66" t="s">
        <v>7</v>
      </c>
      <c r="B8" s="17" t="s">
        <v>8</v>
      </c>
      <c r="C8" s="17" t="s">
        <v>9</v>
      </c>
      <c r="D8" s="17" t="s">
        <v>8</v>
      </c>
      <c r="E8" s="17" t="s">
        <v>10</v>
      </c>
      <c r="F8" s="17" t="s">
        <v>11</v>
      </c>
      <c r="G8" s="185" t="s">
        <v>12</v>
      </c>
      <c r="H8" s="190"/>
      <c r="I8" s="190"/>
      <c r="J8" s="17" t="s">
        <v>13</v>
      </c>
      <c r="K8" s="17" t="s">
        <v>14</v>
      </c>
      <c r="L8" s="18" t="s">
        <v>0</v>
      </c>
      <c r="M8" s="18" t="s">
        <v>15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x14ac:dyDescent="0.2">
      <c r="A9" s="49" t="s">
        <v>16</v>
      </c>
      <c r="B9" s="21" t="s">
        <v>17</v>
      </c>
      <c r="C9" s="21" t="s">
        <v>18</v>
      </c>
      <c r="D9" s="21" t="s">
        <v>18</v>
      </c>
      <c r="E9" s="21" t="s">
        <v>19</v>
      </c>
      <c r="F9" s="21" t="s">
        <v>18</v>
      </c>
      <c r="G9" s="191"/>
      <c r="H9" s="192"/>
      <c r="I9" s="192"/>
      <c r="J9" s="21" t="s">
        <v>20</v>
      </c>
      <c r="K9" s="21" t="s">
        <v>21</v>
      </c>
      <c r="L9" s="52"/>
      <c r="M9" s="54" t="s">
        <v>22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x14ac:dyDescent="0.2">
      <c r="A10" s="50" t="s">
        <v>23</v>
      </c>
      <c r="B10" s="25" t="s">
        <v>24</v>
      </c>
      <c r="C10" s="25" t="s">
        <v>25</v>
      </c>
      <c r="D10" s="25" t="s">
        <v>25</v>
      </c>
      <c r="E10" s="25" t="s">
        <v>25</v>
      </c>
      <c r="F10" s="25" t="s">
        <v>25</v>
      </c>
      <c r="G10" s="26" t="s">
        <v>26</v>
      </c>
      <c r="H10" s="26" t="s">
        <v>27</v>
      </c>
      <c r="I10" s="73" t="s">
        <v>28</v>
      </c>
      <c r="J10" s="51" t="s">
        <v>29</v>
      </c>
      <c r="K10" s="27"/>
      <c r="L10" s="43"/>
      <c r="M10" s="28"/>
    </row>
    <row r="11" spans="1:25" ht="13.5" thickBot="1" x14ac:dyDescent="0.25">
      <c r="A11" s="24"/>
      <c r="B11" s="25"/>
      <c r="C11" s="25"/>
      <c r="D11" s="25"/>
      <c r="E11" s="25"/>
      <c r="F11" s="25"/>
      <c r="G11" s="22"/>
      <c r="H11" s="22"/>
      <c r="I11" s="22"/>
      <c r="J11" s="26"/>
      <c r="K11" s="27"/>
      <c r="L11" s="43"/>
      <c r="M11" s="43"/>
    </row>
    <row r="12" spans="1:25" ht="15.75" x14ac:dyDescent="0.25">
      <c r="A12" s="58">
        <v>43722</v>
      </c>
      <c r="B12" s="30" t="s">
        <v>40</v>
      </c>
      <c r="C12" s="31">
        <v>1.1200000000000001</v>
      </c>
      <c r="D12" s="31"/>
      <c r="E12" s="31"/>
      <c r="F12" s="74">
        <v>1.1200000000000001</v>
      </c>
      <c r="G12" s="75">
        <v>118</v>
      </c>
      <c r="H12" s="76">
        <v>4400</v>
      </c>
      <c r="I12" s="77" t="s">
        <v>123</v>
      </c>
      <c r="J12" s="78" t="s">
        <v>124</v>
      </c>
      <c r="K12" s="45" t="s">
        <v>125</v>
      </c>
      <c r="L12" s="45" t="s">
        <v>126</v>
      </c>
      <c r="M12" s="79" t="s">
        <v>96</v>
      </c>
      <c r="O12" s="5" t="b">
        <f t="shared" ref="O12:O40" si="0">OR(G12&lt;100,LEN(G12)=2)</f>
        <v>0</v>
      </c>
      <c r="P12" s="5" t="b">
        <f t="shared" ref="P12:P40" si="1">OR(H12&lt;1000,LEN(H12)=3)</f>
        <v>0</v>
      </c>
      <c r="Q12" s="5" t="b">
        <f t="shared" ref="Q12:Q40" si="2">IF(I12&lt;1000,TRUE)</f>
        <v>0</v>
      </c>
      <c r="R12" s="5" t="e">
        <f>OR(#REF!&lt;100000,LEN(#REF!)=5)</f>
        <v>#REF!</v>
      </c>
    </row>
    <row r="13" spans="1:25" ht="15.75" x14ac:dyDescent="0.25">
      <c r="A13" s="58">
        <v>43732</v>
      </c>
      <c r="B13" s="30" t="s">
        <v>37</v>
      </c>
      <c r="C13" s="31">
        <v>17.25</v>
      </c>
      <c r="D13" s="31"/>
      <c r="E13" s="31"/>
      <c r="F13" s="74">
        <v>17.25</v>
      </c>
      <c r="G13" s="80">
        <v>118</v>
      </c>
      <c r="H13" s="81">
        <v>4400</v>
      </c>
      <c r="I13" s="82" t="s">
        <v>123</v>
      </c>
      <c r="J13" s="78" t="s">
        <v>124</v>
      </c>
      <c r="K13" s="45" t="s">
        <v>127</v>
      </c>
      <c r="L13" s="45" t="s">
        <v>128</v>
      </c>
      <c r="M13" s="79" t="s">
        <v>129</v>
      </c>
    </row>
    <row r="14" spans="1:25" ht="15.75" x14ac:dyDescent="0.25">
      <c r="A14" s="58">
        <v>43735</v>
      </c>
      <c r="B14" s="30" t="s">
        <v>31</v>
      </c>
      <c r="C14" s="31">
        <v>10</v>
      </c>
      <c r="D14" s="31">
        <v>1.67</v>
      </c>
      <c r="E14" s="31"/>
      <c r="F14" s="74">
        <f>C14-D14</f>
        <v>8.33</v>
      </c>
      <c r="G14" s="80">
        <v>118</v>
      </c>
      <c r="H14" s="81">
        <v>4400</v>
      </c>
      <c r="I14" s="82" t="s">
        <v>123</v>
      </c>
      <c r="J14" s="78" t="s">
        <v>124</v>
      </c>
      <c r="K14" s="45" t="s">
        <v>130</v>
      </c>
      <c r="L14" s="45" t="s">
        <v>106</v>
      </c>
      <c r="M14" s="79" t="s">
        <v>129</v>
      </c>
    </row>
    <row r="15" spans="1:25" ht="15.75" x14ac:dyDescent="0.25">
      <c r="A15" s="58">
        <v>43742</v>
      </c>
      <c r="B15" s="30" t="s">
        <v>40</v>
      </c>
      <c r="C15" s="31">
        <v>11.96</v>
      </c>
      <c r="D15" s="31"/>
      <c r="E15" s="31"/>
      <c r="F15" s="74">
        <v>11.96</v>
      </c>
      <c r="G15" s="80">
        <v>110</v>
      </c>
      <c r="H15" s="81">
        <v>4400</v>
      </c>
      <c r="I15" s="82" t="s">
        <v>131</v>
      </c>
      <c r="J15" s="78" t="s">
        <v>124</v>
      </c>
      <c r="K15" s="45" t="s">
        <v>132</v>
      </c>
      <c r="L15" s="45" t="s">
        <v>126</v>
      </c>
      <c r="M15" s="79" t="s">
        <v>96</v>
      </c>
    </row>
    <row r="16" spans="1:25" ht="15.75" x14ac:dyDescent="0.25">
      <c r="A16" s="58">
        <v>43742</v>
      </c>
      <c r="B16" s="30" t="s">
        <v>31</v>
      </c>
      <c r="C16" s="31">
        <v>16.989999999999998</v>
      </c>
      <c r="D16" s="31">
        <v>2.83</v>
      </c>
      <c r="E16" s="31"/>
      <c r="F16" s="74">
        <v>14.16</v>
      </c>
      <c r="G16" s="80">
        <v>110</v>
      </c>
      <c r="H16" s="81">
        <v>4020</v>
      </c>
      <c r="I16" s="82"/>
      <c r="J16" s="78" t="s">
        <v>124</v>
      </c>
      <c r="K16" s="45" t="s">
        <v>133</v>
      </c>
      <c r="L16" s="45" t="s">
        <v>134</v>
      </c>
      <c r="M16" s="79" t="s">
        <v>129</v>
      </c>
    </row>
    <row r="17" spans="1:18" ht="15.75" x14ac:dyDescent="0.25">
      <c r="A17" s="58">
        <v>43746</v>
      </c>
      <c r="B17" s="30" t="s">
        <v>37</v>
      </c>
      <c r="C17" s="31">
        <v>9.99</v>
      </c>
      <c r="D17" s="32"/>
      <c r="E17" s="31"/>
      <c r="F17" s="74">
        <v>9.99</v>
      </c>
      <c r="G17" s="83">
        <v>110</v>
      </c>
      <c r="H17" s="56">
        <v>4400</v>
      </c>
      <c r="I17" s="84" t="s">
        <v>135</v>
      </c>
      <c r="J17" s="78" t="s">
        <v>124</v>
      </c>
      <c r="K17" s="45" t="s">
        <v>136</v>
      </c>
      <c r="L17" s="45" t="s">
        <v>137</v>
      </c>
      <c r="M17" s="45" t="s">
        <v>138</v>
      </c>
      <c r="O17" s="5" t="b">
        <f t="shared" si="0"/>
        <v>0</v>
      </c>
      <c r="P17" s="5" t="b">
        <f t="shared" si="1"/>
        <v>0</v>
      </c>
      <c r="Q17" s="5" t="b">
        <f t="shared" si="2"/>
        <v>0</v>
      </c>
      <c r="R17" s="5" t="e">
        <f>OR(#REF!&lt;100000,LEN(#REF!)=5)</f>
        <v>#REF!</v>
      </c>
    </row>
    <row r="18" spans="1:18" ht="15.75" x14ac:dyDescent="0.25">
      <c r="A18" s="58"/>
      <c r="B18" s="30"/>
      <c r="C18" s="31"/>
      <c r="D18" s="32"/>
      <c r="E18" s="31"/>
      <c r="F18" s="74"/>
      <c r="G18" s="83"/>
      <c r="H18" s="56"/>
      <c r="I18" s="84"/>
      <c r="J18" s="78"/>
      <c r="K18" s="45"/>
      <c r="L18" s="45"/>
      <c r="M18" s="45"/>
      <c r="O18" s="5" t="b">
        <f>OR(G18&lt;100,LEN(G18)=2)</f>
        <v>1</v>
      </c>
      <c r="P18" s="5" t="b">
        <f>OR(H18&lt;1000,LEN(H18)=3)</f>
        <v>1</v>
      </c>
      <c r="Q18" s="5" t="b">
        <f>IF(I18&lt;1000,TRUE)</f>
        <v>1</v>
      </c>
      <c r="R18" s="5" t="e">
        <f>OR(#REF!&lt;100000,LEN(#REF!)=5)</f>
        <v>#REF!</v>
      </c>
    </row>
    <row r="19" spans="1:18" ht="15.75" x14ac:dyDescent="0.25">
      <c r="A19" s="58"/>
      <c r="B19" s="30"/>
      <c r="C19" s="31"/>
      <c r="D19" s="32"/>
      <c r="E19" s="72"/>
      <c r="F19" s="74"/>
      <c r="G19" s="83"/>
      <c r="H19" s="56"/>
      <c r="I19" s="84"/>
      <c r="J19" s="78"/>
      <c r="K19" s="45"/>
      <c r="L19" s="45"/>
      <c r="M19" s="45"/>
      <c r="O19" s="5" t="b">
        <f>OR(G19&lt;100,LEN(G19)=2)</f>
        <v>1</v>
      </c>
      <c r="P19" s="5" t="b">
        <f>OR(H19&lt;1000,LEN(H19)=3)</f>
        <v>1</v>
      </c>
      <c r="Q19" s="5" t="b">
        <f>IF(I19&lt;1000,TRUE)</f>
        <v>1</v>
      </c>
      <c r="R19" s="5" t="e">
        <f>OR(#REF!&lt;100000,LEN(#REF!)=5)</f>
        <v>#REF!</v>
      </c>
    </row>
    <row r="20" spans="1:18" ht="15.75" x14ac:dyDescent="0.25">
      <c r="A20" s="58"/>
      <c r="B20" s="30"/>
      <c r="C20" s="31"/>
      <c r="D20" s="32"/>
      <c r="E20" s="71"/>
      <c r="F20" s="74"/>
      <c r="G20" s="83"/>
      <c r="H20" s="56"/>
      <c r="I20" s="84"/>
      <c r="J20" s="78"/>
      <c r="K20" s="45"/>
      <c r="L20" s="45"/>
      <c r="M20" s="45"/>
      <c r="O20" s="5" t="b">
        <f>OR(G20&lt;100,LEN(G20)=2)</f>
        <v>1</v>
      </c>
      <c r="P20" s="5" t="b">
        <f>OR(H20&lt;1000,LEN(H20)=3)</f>
        <v>1</v>
      </c>
      <c r="Q20" s="5" t="b">
        <f>IF(I20&lt;1000,TRUE)</f>
        <v>1</v>
      </c>
      <c r="R20" s="5" t="e">
        <f>OR(#REF!&lt;100000,LEN(#REF!)=5)</f>
        <v>#REF!</v>
      </c>
    </row>
    <row r="21" spans="1:18" ht="15.75" x14ac:dyDescent="0.25">
      <c r="A21" s="58"/>
      <c r="B21" s="30"/>
      <c r="C21" s="31"/>
      <c r="D21" s="32"/>
      <c r="E21" s="71"/>
      <c r="F21" s="74"/>
      <c r="G21" s="83"/>
      <c r="H21" s="56"/>
      <c r="I21" s="84"/>
      <c r="J21" s="78"/>
      <c r="K21" s="45"/>
      <c r="L21" s="45"/>
      <c r="M21" s="45"/>
      <c r="O21" s="5" t="b">
        <f>OR(G21&lt;100,LEN(G21)=2)</f>
        <v>1</v>
      </c>
      <c r="P21" s="5" t="b">
        <f>OR(H21&lt;1000,LEN(H21)=3)</f>
        <v>1</v>
      </c>
    </row>
    <row r="22" spans="1:18" ht="15.75" x14ac:dyDescent="0.25">
      <c r="A22" s="58"/>
      <c r="B22" s="30"/>
      <c r="C22" s="31"/>
      <c r="D22" s="32"/>
      <c r="E22" s="31"/>
      <c r="F22" s="74"/>
      <c r="G22" s="83"/>
      <c r="H22" s="56"/>
      <c r="I22" s="84"/>
      <c r="J22" s="78"/>
      <c r="K22" s="45"/>
      <c r="L22" s="45"/>
      <c r="M22" s="45"/>
      <c r="O22" s="5" t="b">
        <f t="shared" si="0"/>
        <v>1</v>
      </c>
      <c r="P22" s="5" t="b">
        <f t="shared" si="1"/>
        <v>1</v>
      </c>
      <c r="Q22" s="5" t="b">
        <f t="shared" si="2"/>
        <v>1</v>
      </c>
      <c r="R22" s="5" t="e">
        <f>OR(#REF!&lt;100000,LEN(#REF!)=5)</f>
        <v>#REF!</v>
      </c>
    </row>
    <row r="23" spans="1:18" ht="15.75" x14ac:dyDescent="0.25">
      <c r="A23" s="58"/>
      <c r="B23" s="30"/>
      <c r="C23" s="31"/>
      <c r="D23" s="32"/>
      <c r="E23" s="31"/>
      <c r="F23" s="74"/>
      <c r="G23" s="83"/>
      <c r="H23" s="56"/>
      <c r="I23" s="84"/>
      <c r="J23" s="78"/>
      <c r="K23" s="45"/>
      <c r="L23" s="45"/>
      <c r="M23" s="45"/>
      <c r="O23" s="5" t="b">
        <f t="shared" si="0"/>
        <v>1</v>
      </c>
      <c r="P23" s="5" t="b">
        <f t="shared" si="1"/>
        <v>1</v>
      </c>
      <c r="Q23" s="5" t="b">
        <f t="shared" si="2"/>
        <v>1</v>
      </c>
      <c r="R23" s="5" t="e">
        <f>OR(#REF!&lt;100000,LEN(#REF!)=5)</f>
        <v>#REF!</v>
      </c>
    </row>
    <row r="24" spans="1:18" ht="15.75" x14ac:dyDescent="0.25">
      <c r="A24" s="58"/>
      <c r="B24" s="30"/>
      <c r="C24" s="31"/>
      <c r="D24" s="32"/>
      <c r="E24" s="31"/>
      <c r="F24" s="74"/>
      <c r="G24" s="83"/>
      <c r="H24" s="56"/>
      <c r="I24" s="84"/>
      <c r="J24" s="78"/>
      <c r="K24" s="45"/>
      <c r="L24" s="45"/>
      <c r="M24" s="45"/>
      <c r="O24" s="5" t="b">
        <f t="shared" si="0"/>
        <v>1</v>
      </c>
      <c r="P24" s="5" t="b">
        <f t="shared" si="1"/>
        <v>1</v>
      </c>
      <c r="Q24" s="5" t="b">
        <f t="shared" si="2"/>
        <v>1</v>
      </c>
      <c r="R24" s="5" t="e">
        <f>OR(#REF!&lt;100000,LEN(#REF!)=5)</f>
        <v>#REF!</v>
      </c>
    </row>
    <row r="25" spans="1:18" ht="15.75" x14ac:dyDescent="0.25">
      <c r="A25" s="58"/>
      <c r="B25" s="30"/>
      <c r="C25" s="31"/>
      <c r="D25" s="32"/>
      <c r="E25" s="31"/>
      <c r="F25" s="74"/>
      <c r="G25" s="83"/>
      <c r="H25" s="56"/>
      <c r="I25" s="84"/>
      <c r="J25" s="78"/>
      <c r="K25" s="45"/>
      <c r="L25" s="45"/>
      <c r="M25" s="45"/>
      <c r="O25" s="5" t="b">
        <f t="shared" si="0"/>
        <v>1</v>
      </c>
      <c r="P25" s="5" t="b">
        <f t="shared" si="1"/>
        <v>1</v>
      </c>
      <c r="Q25" s="5" t="b">
        <f t="shared" si="2"/>
        <v>1</v>
      </c>
      <c r="R25" s="5" t="e">
        <f>OR(#REF!&lt;100000,LEN(#REF!)=5)</f>
        <v>#REF!</v>
      </c>
    </row>
    <row r="26" spans="1:18" ht="15.75" x14ac:dyDescent="0.25">
      <c r="A26" s="58"/>
      <c r="B26" s="30"/>
      <c r="C26" s="31"/>
      <c r="D26" s="32"/>
      <c r="E26" s="31"/>
      <c r="F26" s="74"/>
      <c r="G26" s="83"/>
      <c r="H26" s="56"/>
      <c r="I26" s="84"/>
      <c r="J26" s="78"/>
      <c r="K26" s="45"/>
      <c r="L26" s="45"/>
      <c r="M26" s="45"/>
      <c r="O26" s="5" t="b">
        <f t="shared" si="0"/>
        <v>1</v>
      </c>
      <c r="P26" s="5" t="b">
        <f t="shared" si="1"/>
        <v>1</v>
      </c>
      <c r="Q26" s="5" t="b">
        <f t="shared" si="2"/>
        <v>1</v>
      </c>
      <c r="R26" s="5" t="e">
        <f>OR(#REF!&lt;100000,LEN(#REF!)=5)</f>
        <v>#REF!</v>
      </c>
    </row>
    <row r="27" spans="1:18" ht="15.75" x14ac:dyDescent="0.25">
      <c r="A27" s="58"/>
      <c r="B27" s="30"/>
      <c r="C27" s="31"/>
      <c r="D27" s="32"/>
      <c r="E27" s="31"/>
      <c r="F27" s="74"/>
      <c r="G27" s="83"/>
      <c r="H27" s="56"/>
      <c r="I27" s="84"/>
      <c r="J27" s="78"/>
      <c r="K27" s="45"/>
      <c r="L27" s="45"/>
      <c r="M27" s="45"/>
      <c r="O27" s="5" t="b">
        <f t="shared" si="0"/>
        <v>1</v>
      </c>
      <c r="P27" s="5" t="b">
        <f t="shared" si="1"/>
        <v>1</v>
      </c>
    </row>
    <row r="28" spans="1:18" ht="15.75" x14ac:dyDescent="0.25">
      <c r="A28" s="58"/>
      <c r="B28" s="30"/>
      <c r="C28" s="31"/>
      <c r="D28" s="32"/>
      <c r="E28" s="31"/>
      <c r="F28" s="74"/>
      <c r="G28" s="83"/>
      <c r="H28" s="56"/>
      <c r="I28" s="84"/>
      <c r="J28" s="78"/>
      <c r="K28" s="45"/>
      <c r="L28" s="45"/>
      <c r="M28" s="45"/>
    </row>
    <row r="29" spans="1:18" ht="15.75" x14ac:dyDescent="0.25">
      <c r="A29" s="58"/>
      <c r="B29" s="30"/>
      <c r="C29" s="31"/>
      <c r="D29" s="32"/>
      <c r="E29" s="31"/>
      <c r="F29" s="74"/>
      <c r="G29" s="83"/>
      <c r="H29" s="56"/>
      <c r="I29" s="84"/>
      <c r="J29" s="78"/>
      <c r="K29" s="45"/>
      <c r="L29" s="45"/>
      <c r="M29" s="45"/>
    </row>
    <row r="30" spans="1:18" ht="15.75" x14ac:dyDescent="0.25">
      <c r="A30" s="58"/>
      <c r="B30" s="30"/>
      <c r="C30" s="31"/>
      <c r="D30" s="32"/>
      <c r="E30" s="31"/>
      <c r="F30" s="74"/>
      <c r="G30" s="83"/>
      <c r="H30" s="56"/>
      <c r="I30" s="84"/>
      <c r="J30" s="78"/>
      <c r="K30" s="45"/>
      <c r="L30" s="45"/>
      <c r="M30" s="45"/>
    </row>
    <row r="31" spans="1:18" ht="15.75" x14ac:dyDescent="0.25">
      <c r="A31" s="58"/>
      <c r="B31" s="30"/>
      <c r="C31" s="31"/>
      <c r="D31" s="32"/>
      <c r="E31" s="31"/>
      <c r="F31" s="74"/>
      <c r="G31" s="83"/>
      <c r="H31" s="56"/>
      <c r="I31" s="84"/>
      <c r="J31" s="78"/>
      <c r="K31" s="45"/>
      <c r="L31" s="45"/>
      <c r="M31" s="45"/>
    </row>
    <row r="32" spans="1:18" ht="15.75" x14ac:dyDescent="0.25">
      <c r="A32" s="58"/>
      <c r="B32" s="30"/>
      <c r="C32" s="31"/>
      <c r="D32" s="32"/>
      <c r="E32" s="31"/>
      <c r="F32" s="74"/>
      <c r="G32" s="83"/>
      <c r="H32" s="56"/>
      <c r="I32" s="84"/>
      <c r="J32" s="78"/>
      <c r="K32" s="45"/>
      <c r="L32" s="45"/>
      <c r="M32" s="45"/>
      <c r="O32" s="5" t="b">
        <f t="shared" si="0"/>
        <v>1</v>
      </c>
      <c r="P32" s="5" t="b">
        <f t="shared" si="1"/>
        <v>1</v>
      </c>
      <c r="Q32" s="5" t="b">
        <f t="shared" si="2"/>
        <v>1</v>
      </c>
      <c r="R32" s="5" t="e">
        <f>OR(#REF!&lt;100000,LEN(#REF!)=5)</f>
        <v>#REF!</v>
      </c>
    </row>
    <row r="33" spans="1:18" ht="15.75" x14ac:dyDescent="0.25">
      <c r="A33" s="58"/>
      <c r="B33" s="30"/>
      <c r="C33" s="31"/>
      <c r="D33" s="85"/>
      <c r="E33" s="31"/>
      <c r="F33" s="74"/>
      <c r="G33" s="83"/>
      <c r="H33" s="56"/>
      <c r="I33" s="84"/>
      <c r="J33" s="78"/>
      <c r="K33" s="45"/>
      <c r="L33" s="45"/>
      <c r="M33" s="45"/>
    </row>
    <row r="34" spans="1:18" ht="15.75" x14ac:dyDescent="0.25">
      <c r="A34" s="58"/>
      <c r="B34" s="30"/>
      <c r="C34" s="31"/>
      <c r="D34" s="85"/>
      <c r="E34" s="31"/>
      <c r="F34" s="74"/>
      <c r="G34" s="83"/>
      <c r="H34" s="56"/>
      <c r="I34" s="84"/>
      <c r="J34" s="78"/>
      <c r="K34" s="45"/>
      <c r="L34" s="45"/>
      <c r="M34" s="45"/>
    </row>
    <row r="35" spans="1:18" ht="15.75" x14ac:dyDescent="0.25">
      <c r="A35" s="58"/>
      <c r="B35" s="30"/>
      <c r="C35" s="31"/>
      <c r="D35" s="85"/>
      <c r="E35" s="31"/>
      <c r="F35" s="74"/>
      <c r="G35" s="83"/>
      <c r="H35" s="56"/>
      <c r="I35" s="84"/>
      <c r="J35" s="78"/>
      <c r="K35" s="45"/>
      <c r="L35" s="45"/>
      <c r="M35" s="45"/>
    </row>
    <row r="36" spans="1:18" ht="15.75" x14ac:dyDescent="0.25">
      <c r="A36" s="58"/>
      <c r="B36" s="30"/>
      <c r="C36" s="31"/>
      <c r="D36" s="85"/>
      <c r="E36" s="31"/>
      <c r="F36" s="74"/>
      <c r="G36" s="83"/>
      <c r="H36" s="56"/>
      <c r="I36" s="84"/>
      <c r="J36" s="78"/>
      <c r="K36" s="45"/>
      <c r="L36" s="45"/>
      <c r="M36" s="45"/>
    </row>
    <row r="37" spans="1:18" ht="15.75" x14ac:dyDescent="0.25">
      <c r="A37" s="58"/>
      <c r="B37" s="30"/>
      <c r="C37" s="31"/>
      <c r="D37" s="85"/>
      <c r="E37" s="31"/>
      <c r="F37" s="74"/>
      <c r="G37" s="83"/>
      <c r="H37" s="56"/>
      <c r="I37" s="84"/>
      <c r="J37" s="78"/>
      <c r="K37" s="45"/>
      <c r="L37" s="45"/>
      <c r="M37" s="45"/>
    </row>
    <row r="38" spans="1:18" ht="15.75" x14ac:dyDescent="0.25">
      <c r="A38" s="58"/>
      <c r="B38" s="30"/>
      <c r="C38" s="31"/>
      <c r="D38" s="85"/>
      <c r="E38" s="31"/>
      <c r="F38" s="74"/>
      <c r="G38" s="83"/>
      <c r="H38" s="56"/>
      <c r="I38" s="84"/>
      <c r="J38" s="78"/>
      <c r="K38" s="45"/>
      <c r="L38" s="45"/>
      <c r="M38" s="45"/>
    </row>
    <row r="39" spans="1:18" ht="15.75" x14ac:dyDescent="0.25">
      <c r="A39" s="58"/>
      <c r="B39" s="30"/>
      <c r="C39" s="31"/>
      <c r="D39" s="85"/>
      <c r="E39" s="31"/>
      <c r="F39" s="74"/>
      <c r="G39" s="83"/>
      <c r="H39" s="56"/>
      <c r="I39" s="84"/>
      <c r="J39" s="78"/>
      <c r="K39" s="45"/>
      <c r="L39" s="45"/>
      <c r="M39" s="45"/>
    </row>
    <row r="40" spans="1:18" ht="16.5" thickBot="1" x14ac:dyDescent="0.3">
      <c r="A40" s="86"/>
      <c r="B40" s="30"/>
      <c r="C40" s="31"/>
      <c r="D40" s="38"/>
      <c r="E40" s="31"/>
      <c r="F40" s="74"/>
      <c r="G40" s="83"/>
      <c r="H40" s="56"/>
      <c r="I40" s="84"/>
      <c r="J40" s="78"/>
      <c r="K40" s="45"/>
      <c r="L40" s="45"/>
      <c r="M40" s="45"/>
      <c r="O40" s="5" t="b">
        <f t="shared" si="0"/>
        <v>1</v>
      </c>
      <c r="P40" s="5" t="b">
        <f t="shared" si="1"/>
        <v>1</v>
      </c>
      <c r="Q40" s="5" t="b">
        <f t="shared" si="2"/>
        <v>1</v>
      </c>
      <c r="R40" s="5" t="e">
        <f>OR(#REF!&lt;100000,LEN(#REF!)=5)</f>
        <v>#REF!</v>
      </c>
    </row>
    <row r="41" spans="1:18" ht="13.5" thickBot="1" x14ac:dyDescent="0.25">
      <c r="A41" s="194" t="s">
        <v>33</v>
      </c>
      <c r="B41" s="195"/>
      <c r="C41" s="39">
        <f>SUM(C12:C40)</f>
        <v>67.309999999999988</v>
      </c>
      <c r="D41" s="39">
        <f>SUM(D12:D40)</f>
        <v>4.5</v>
      </c>
      <c r="E41" s="39"/>
      <c r="F41" s="87">
        <f>SUM(F12:F40)</f>
        <v>62.810000000000009</v>
      </c>
      <c r="G41" s="88"/>
      <c r="H41" s="57"/>
      <c r="I41" s="89"/>
      <c r="J41" s="90"/>
      <c r="K41" s="46"/>
      <c r="L41" s="53"/>
      <c r="M41" s="47"/>
    </row>
    <row r="43" spans="1:18" x14ac:dyDescent="0.2">
      <c r="B43" s="185" t="s">
        <v>34</v>
      </c>
      <c r="C43" s="186"/>
    </row>
    <row r="44" spans="1:18" x14ac:dyDescent="0.2">
      <c r="B44" s="41" t="s">
        <v>35</v>
      </c>
      <c r="C44" s="42" t="s">
        <v>36</v>
      </c>
    </row>
    <row r="45" spans="1:18" x14ac:dyDescent="0.2">
      <c r="B45" s="41" t="s">
        <v>37</v>
      </c>
      <c r="C45" s="42" t="s">
        <v>38</v>
      </c>
    </row>
    <row r="46" spans="1:18" x14ac:dyDescent="0.2">
      <c r="B46" s="41" t="s">
        <v>31</v>
      </c>
      <c r="C46" s="42" t="s">
        <v>39</v>
      </c>
    </row>
    <row r="47" spans="1:18" x14ac:dyDescent="0.2">
      <c r="B47" s="43" t="s">
        <v>40</v>
      </c>
      <c r="C47" s="44" t="s">
        <v>41</v>
      </c>
    </row>
  </sheetData>
  <mergeCells count="6">
    <mergeCell ref="B43:C43"/>
    <mergeCell ref="B1:E1"/>
    <mergeCell ref="B3:E3"/>
    <mergeCell ref="G8:I8"/>
    <mergeCell ref="G9:I9"/>
    <mergeCell ref="A41:B41"/>
  </mergeCells>
  <conditionalFormatting sqref="E5 C5 B1:E1 B3:E3 C12:C40">
    <cfRule type="expression" dxfId="309" priority="6" stopIfTrue="1">
      <formula>ISBLANK(B1)</formula>
    </cfRule>
  </conditionalFormatting>
  <conditionalFormatting sqref="K12:L16 K18:M40">
    <cfRule type="expression" dxfId="308" priority="7" stopIfTrue="1">
      <formula>AND(NOT(ISBLANK($C12)),ISBLANK(K12))</formula>
    </cfRule>
  </conditionalFormatting>
  <conditionalFormatting sqref="B12:B40">
    <cfRule type="expression" dxfId="307" priority="8" stopIfTrue="1">
      <formula>AND(NOT(ISBLANK(C12)),ISBLANK(B12))</formula>
    </cfRule>
  </conditionalFormatting>
  <conditionalFormatting sqref="A12:A40">
    <cfRule type="expression" dxfId="306" priority="9" stopIfTrue="1">
      <formula>AND(NOT(ISBLANK(C12)),ISBLANK(A12))</formula>
    </cfRule>
  </conditionalFormatting>
  <conditionalFormatting sqref="E22:E40 D12:E16 E17:E18">
    <cfRule type="expression" dxfId="305" priority="10" stopIfTrue="1">
      <formula>AND(NOT(ISBLANK(B12)),ISBLANK(D12),A12="S")</formula>
    </cfRule>
  </conditionalFormatting>
  <conditionalFormatting sqref="E20:E21">
    <cfRule type="expression" dxfId="304" priority="11" stopIfTrue="1">
      <formula>AND(NOT(ISBLANK(C19)),ISBLANK(E20),B19="S")</formula>
    </cfRule>
  </conditionalFormatting>
  <conditionalFormatting sqref="J12:J16 J18:J40">
    <cfRule type="expression" priority="4" stopIfTrue="1">
      <formula>AND(SUM($O12:$S12)&gt;0,NOT(ISBLANK(J12)))</formula>
    </cfRule>
    <cfRule type="expression" dxfId="303" priority="5" stopIfTrue="1">
      <formula>SUM($O12:$S12)&gt;0</formula>
    </cfRule>
  </conditionalFormatting>
  <conditionalFormatting sqref="J17">
    <cfRule type="expression" priority="2" stopIfTrue="1">
      <formula>AND(SUM($O17:$S17)&gt;0,NOT(ISBLANK(J17)))</formula>
    </cfRule>
    <cfRule type="expression" dxfId="302" priority="3" stopIfTrue="1">
      <formula>SUM($O17:$S17)&gt;0</formula>
    </cfRule>
  </conditionalFormatting>
  <conditionalFormatting sqref="K17:M17">
    <cfRule type="expression" dxfId="301" priority="1" stopIfTrue="1">
      <formula>AND(NOT(ISBLANK($C17)),ISBLANK(K17))</formula>
    </cfRule>
  </conditionalFormatting>
  <dataValidations count="4">
    <dataValidation type="list" allowBlank="1" showInputMessage="1" showErrorMessage="1" sqref="B12:B40">
      <formula1>$B$44:$B$47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"/>
  <sheetViews>
    <sheetView workbookViewId="0">
      <selection activeCell="I36" sqref="I36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1</v>
      </c>
      <c r="B1" s="187" t="s">
        <v>42</v>
      </c>
      <c r="C1" s="188"/>
      <c r="D1" s="188"/>
      <c r="E1" s="189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87" t="s">
        <v>124</v>
      </c>
      <c r="C3" s="188"/>
      <c r="D3" s="188"/>
      <c r="E3" s="189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4</v>
      </c>
      <c r="B5" s="12" t="s">
        <v>5</v>
      </c>
      <c r="C5" s="48">
        <v>43719</v>
      </c>
      <c r="D5" s="12" t="s">
        <v>6</v>
      </c>
      <c r="E5" s="48">
        <v>43748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67" t="s">
        <v>7</v>
      </c>
      <c r="B8" s="17" t="s">
        <v>8</v>
      </c>
      <c r="C8" s="17" t="s">
        <v>9</v>
      </c>
      <c r="D8" s="17" t="s">
        <v>8</v>
      </c>
      <c r="E8" s="17" t="s">
        <v>10</v>
      </c>
      <c r="F8" s="17" t="s">
        <v>11</v>
      </c>
      <c r="G8" s="185" t="s">
        <v>12</v>
      </c>
      <c r="H8" s="190"/>
      <c r="I8" s="190"/>
      <c r="J8" s="186"/>
      <c r="K8" s="67" t="s">
        <v>13</v>
      </c>
      <c r="L8" s="17" t="s">
        <v>14</v>
      </c>
      <c r="M8" s="18" t="s">
        <v>0</v>
      </c>
      <c r="N8" s="18" t="s">
        <v>15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49" t="s">
        <v>16</v>
      </c>
      <c r="B9" s="21" t="s">
        <v>17</v>
      </c>
      <c r="C9" s="21" t="s">
        <v>18</v>
      </c>
      <c r="D9" s="21" t="s">
        <v>18</v>
      </c>
      <c r="E9" s="21" t="s">
        <v>19</v>
      </c>
      <c r="F9" s="21" t="s">
        <v>18</v>
      </c>
      <c r="G9" s="191"/>
      <c r="H9" s="192"/>
      <c r="I9" s="192"/>
      <c r="J9" s="193"/>
      <c r="K9" s="49" t="s">
        <v>20</v>
      </c>
      <c r="L9" s="21" t="s">
        <v>21</v>
      </c>
      <c r="M9" s="52"/>
      <c r="N9" s="54" t="s">
        <v>22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0" t="s">
        <v>23</v>
      </c>
      <c r="B10" s="25" t="s">
        <v>24</v>
      </c>
      <c r="C10" s="25" t="s">
        <v>25</v>
      </c>
      <c r="D10" s="25" t="s">
        <v>25</v>
      </c>
      <c r="E10" s="25" t="s">
        <v>25</v>
      </c>
      <c r="F10" s="25" t="s">
        <v>25</v>
      </c>
      <c r="G10" s="26" t="s">
        <v>26</v>
      </c>
      <c r="H10" s="26" t="s">
        <v>27</v>
      </c>
      <c r="I10" s="26" t="s">
        <v>28</v>
      </c>
      <c r="J10" s="26"/>
      <c r="K10" s="51" t="s">
        <v>29</v>
      </c>
      <c r="L10" s="27"/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>
        <v>4019</v>
      </c>
      <c r="I11" s="26"/>
      <c r="J11" s="26"/>
      <c r="K11" s="26"/>
      <c r="L11" s="27"/>
      <c r="M11" s="43"/>
      <c r="N11" s="43"/>
    </row>
    <row r="12" spans="1:26" ht="15.75" x14ac:dyDescent="0.25">
      <c r="A12" s="91">
        <v>43725</v>
      </c>
      <c r="B12" s="92" t="s">
        <v>37</v>
      </c>
      <c r="C12" s="93">
        <v>73</v>
      </c>
      <c r="D12" s="94">
        <v>0</v>
      </c>
      <c r="E12" s="93"/>
      <c r="F12" s="55">
        <f>C12-D12</f>
        <v>73</v>
      </c>
      <c r="G12" s="95">
        <v>118</v>
      </c>
      <c r="H12" s="95">
        <v>4400</v>
      </c>
      <c r="I12" s="96" t="s">
        <v>123</v>
      </c>
      <c r="J12" s="97" t="s">
        <v>31</v>
      </c>
      <c r="K12" s="97" t="s">
        <v>124</v>
      </c>
      <c r="L12" s="98" t="s">
        <v>139</v>
      </c>
      <c r="M12" s="99" t="s">
        <v>106</v>
      </c>
      <c r="N12" s="99" t="s">
        <v>140</v>
      </c>
    </row>
    <row r="13" spans="1:26" ht="15.75" x14ac:dyDescent="0.25">
      <c r="A13" s="58">
        <v>43726</v>
      </c>
      <c r="B13" s="69" t="s">
        <v>31</v>
      </c>
      <c r="C13" s="31">
        <v>18.170000000000002</v>
      </c>
      <c r="D13" s="94">
        <v>3.01</v>
      </c>
      <c r="E13" s="31"/>
      <c r="F13" s="55">
        <f>C13-D13</f>
        <v>15.160000000000002</v>
      </c>
      <c r="G13" s="95">
        <v>110</v>
      </c>
      <c r="H13" s="56">
        <v>4001</v>
      </c>
      <c r="I13" s="59"/>
      <c r="J13" s="100" t="s">
        <v>31</v>
      </c>
      <c r="K13" s="97" t="s">
        <v>124</v>
      </c>
      <c r="L13" s="101" t="s">
        <v>141</v>
      </c>
      <c r="M13" s="99" t="s">
        <v>142</v>
      </c>
      <c r="N13" s="99" t="s">
        <v>143</v>
      </c>
    </row>
    <row r="14" spans="1:26" ht="15.75" x14ac:dyDescent="0.25">
      <c r="A14" s="58">
        <v>43737</v>
      </c>
      <c r="B14" s="69" t="s">
        <v>31</v>
      </c>
      <c r="C14" s="31">
        <v>100.41</v>
      </c>
      <c r="D14" s="94">
        <v>16.73</v>
      </c>
      <c r="E14" s="31"/>
      <c r="F14" s="55">
        <f>C14-D14</f>
        <v>83.679999999999993</v>
      </c>
      <c r="G14" s="95">
        <v>114</v>
      </c>
      <c r="H14" s="95">
        <v>4009</v>
      </c>
      <c r="I14" s="59"/>
      <c r="J14" s="100" t="s">
        <v>31</v>
      </c>
      <c r="K14" s="97" t="s">
        <v>124</v>
      </c>
      <c r="L14" s="101" t="s">
        <v>144</v>
      </c>
      <c r="M14" s="99" t="s">
        <v>145</v>
      </c>
      <c r="N14" s="102" t="s">
        <v>140</v>
      </c>
      <c r="P14" s="5" t="b">
        <f t="shared" ref="P14:P29" si="0">OR(G14&lt;100,LEN(G14)=2)</f>
        <v>0</v>
      </c>
      <c r="Q14" s="5" t="b">
        <f t="shared" ref="Q14:Q29" si="1">OR(H14&lt;1000,LEN(H14)=3)</f>
        <v>0</v>
      </c>
      <c r="R14" s="5" t="b">
        <f t="shared" ref="R14:R29" si="2">IF(I14&lt;1000,TRUE)</f>
        <v>1</v>
      </c>
      <c r="S14" s="5" t="e">
        <f>OR(#REF!&lt;100000,LEN(#REF!)=5)</f>
        <v>#REF!</v>
      </c>
    </row>
    <row r="15" spans="1:26" ht="15.75" x14ac:dyDescent="0.25">
      <c r="A15" s="58">
        <v>43738</v>
      </c>
      <c r="B15" s="30" t="s">
        <v>31</v>
      </c>
      <c r="C15" s="31">
        <v>273.83999999999997</v>
      </c>
      <c r="D15" s="94">
        <v>45.64</v>
      </c>
      <c r="E15" s="31"/>
      <c r="F15" s="55">
        <f>C15-D15</f>
        <v>228.2</v>
      </c>
      <c r="G15" s="95">
        <v>110</v>
      </c>
      <c r="H15" s="56">
        <v>2001</v>
      </c>
      <c r="I15" s="56"/>
      <c r="J15" s="100" t="s">
        <v>31</v>
      </c>
      <c r="K15" s="97" t="s">
        <v>124</v>
      </c>
      <c r="L15" s="101" t="s">
        <v>146</v>
      </c>
      <c r="M15" s="99" t="s">
        <v>147</v>
      </c>
      <c r="N15" s="102" t="s">
        <v>0</v>
      </c>
      <c r="P15" s="5" t="b">
        <f t="shared" si="0"/>
        <v>0</v>
      </c>
      <c r="Q15" s="5" t="b">
        <f t="shared" si="1"/>
        <v>0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58">
        <v>43738</v>
      </c>
      <c r="B16" s="30" t="s">
        <v>37</v>
      </c>
      <c r="C16" s="31">
        <v>26.47</v>
      </c>
      <c r="D16" s="94"/>
      <c r="E16" s="31"/>
      <c r="F16" s="55">
        <f>C16-D16</f>
        <v>26.47</v>
      </c>
      <c r="G16" s="95">
        <v>110</v>
      </c>
      <c r="H16" s="95">
        <v>2001</v>
      </c>
      <c r="I16" s="56"/>
      <c r="J16" s="100" t="s">
        <v>31</v>
      </c>
      <c r="K16" s="97" t="s">
        <v>124</v>
      </c>
      <c r="L16" s="101" t="s">
        <v>148</v>
      </c>
      <c r="M16" s="99" t="s">
        <v>113</v>
      </c>
      <c r="N16" s="101" t="s">
        <v>149</v>
      </c>
      <c r="P16" s="5" t="b">
        <f t="shared" si="0"/>
        <v>0</v>
      </c>
      <c r="Q16" s="5" t="b">
        <f t="shared" si="1"/>
        <v>0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58">
        <v>43738</v>
      </c>
      <c r="B17" s="30" t="s">
        <v>37</v>
      </c>
      <c r="C17" s="31">
        <v>79</v>
      </c>
      <c r="D17" s="94"/>
      <c r="E17" s="31"/>
      <c r="F17" s="55">
        <v>79</v>
      </c>
      <c r="G17" s="95">
        <v>110</v>
      </c>
      <c r="H17" s="56">
        <v>4001</v>
      </c>
      <c r="I17" s="56"/>
      <c r="J17" s="100" t="s">
        <v>31</v>
      </c>
      <c r="K17" s="97" t="s">
        <v>124</v>
      </c>
      <c r="L17" s="101" t="s">
        <v>150</v>
      </c>
      <c r="M17" s="102" t="s">
        <v>151</v>
      </c>
      <c r="N17" s="101" t="s">
        <v>149</v>
      </c>
      <c r="P17" s="5" t="b">
        <f t="shared" si="0"/>
        <v>0</v>
      </c>
      <c r="Q17" s="5" t="b">
        <f t="shared" si="1"/>
        <v>0</v>
      </c>
      <c r="R17" s="5" t="b">
        <f t="shared" si="2"/>
        <v>1</v>
      </c>
      <c r="S17" s="5" t="e">
        <f>OR(#REF!&lt;100000,LEN(#REF!)=5)</f>
        <v>#REF!</v>
      </c>
    </row>
    <row r="18" spans="1:19" ht="15.75" x14ac:dyDescent="0.25">
      <c r="A18" s="58">
        <v>43741</v>
      </c>
      <c r="B18" s="30" t="s">
        <v>31</v>
      </c>
      <c r="C18" s="31">
        <f>17.99+6.55</f>
        <v>24.54</v>
      </c>
      <c r="D18" s="94">
        <f>3+1.1</f>
        <v>4.0999999999999996</v>
      </c>
      <c r="E18" s="31"/>
      <c r="F18" s="55">
        <f>C18-D18</f>
        <v>20.439999999999998</v>
      </c>
      <c r="G18" s="95">
        <v>110</v>
      </c>
      <c r="H18" s="95">
        <v>2001</v>
      </c>
      <c r="I18" s="56"/>
      <c r="J18" s="100" t="s">
        <v>31</v>
      </c>
      <c r="K18" s="97" t="s">
        <v>124</v>
      </c>
      <c r="L18" s="101" t="s">
        <v>152</v>
      </c>
      <c r="M18" s="102" t="s">
        <v>57</v>
      </c>
      <c r="N18" s="101" t="s">
        <v>149</v>
      </c>
      <c r="P18" s="5" t="b">
        <f t="shared" si="0"/>
        <v>0</v>
      </c>
      <c r="Q18" s="5" t="b">
        <f t="shared" si="1"/>
        <v>0</v>
      </c>
      <c r="R18" s="5" t="b">
        <f t="shared" si="2"/>
        <v>1</v>
      </c>
      <c r="S18" s="5" t="e">
        <f>OR(#REF!&lt;100000,LEN(#REF!)=5)</f>
        <v>#REF!</v>
      </c>
    </row>
    <row r="19" spans="1:19" ht="15.75" x14ac:dyDescent="0.25">
      <c r="A19" s="58">
        <v>43741</v>
      </c>
      <c r="B19" s="30" t="s">
        <v>37</v>
      </c>
      <c r="C19" s="31">
        <v>9.39</v>
      </c>
      <c r="D19" s="94"/>
      <c r="E19" s="31"/>
      <c r="F19" s="55">
        <f>C19-D19</f>
        <v>9.39</v>
      </c>
      <c r="G19" s="95">
        <v>110</v>
      </c>
      <c r="H19" s="95">
        <v>2001</v>
      </c>
      <c r="I19" s="56"/>
      <c r="J19" s="100" t="s">
        <v>31</v>
      </c>
      <c r="K19" s="97" t="s">
        <v>124</v>
      </c>
      <c r="L19" s="101" t="s">
        <v>152</v>
      </c>
      <c r="M19" s="102" t="s">
        <v>57</v>
      </c>
      <c r="N19" s="101" t="s">
        <v>149</v>
      </c>
      <c r="P19" s="5" t="b">
        <f t="shared" ref="P19" si="3">OR(G19&lt;100,LEN(G19)=2)</f>
        <v>0</v>
      </c>
      <c r="Q19" s="5" t="b">
        <f t="shared" ref="Q19" si="4">OR(H19&lt;1000,LEN(H19)=3)</f>
        <v>0</v>
      </c>
      <c r="R19" s="5" t="b">
        <f t="shared" ref="R19" si="5">IF(I19&lt;1000,TRUE)</f>
        <v>1</v>
      </c>
      <c r="S19" s="5" t="e">
        <f>OR(#REF!&lt;100000,LEN(#REF!)=5)</f>
        <v>#REF!</v>
      </c>
    </row>
    <row r="20" spans="1:19" ht="15.75" x14ac:dyDescent="0.25">
      <c r="A20" s="58">
        <v>43742</v>
      </c>
      <c r="B20" s="30" t="s">
        <v>40</v>
      </c>
      <c r="C20" s="31">
        <v>155</v>
      </c>
      <c r="D20" s="94"/>
      <c r="E20" s="31"/>
      <c r="F20" s="55">
        <v>155</v>
      </c>
      <c r="G20" s="95">
        <v>110</v>
      </c>
      <c r="H20" s="56">
        <v>4001</v>
      </c>
      <c r="I20" s="56"/>
      <c r="J20" s="100" t="s">
        <v>31</v>
      </c>
      <c r="K20" s="97" t="s">
        <v>124</v>
      </c>
      <c r="L20" s="101" t="s">
        <v>153</v>
      </c>
      <c r="M20" s="102" t="s">
        <v>154</v>
      </c>
      <c r="N20" s="101" t="s">
        <v>155</v>
      </c>
      <c r="P20" s="5" t="b">
        <f t="shared" si="0"/>
        <v>0</v>
      </c>
      <c r="Q20" s="5" t="b">
        <f t="shared" si="1"/>
        <v>0</v>
      </c>
      <c r="R20" s="5" t="b">
        <f t="shared" si="2"/>
        <v>1</v>
      </c>
      <c r="S20" s="5" t="e">
        <f>OR(#REF!&lt;100000,LEN(#REF!)=5)</f>
        <v>#REF!</v>
      </c>
    </row>
    <row r="21" spans="1:19" ht="15.75" x14ac:dyDescent="0.25">
      <c r="A21" s="91">
        <v>43742</v>
      </c>
      <c r="B21" s="103" t="s">
        <v>40</v>
      </c>
      <c r="C21" s="31">
        <v>168</v>
      </c>
      <c r="D21" s="94" t="str">
        <f t="shared" ref="D21:D29" si="6">IF(B21="S",IF(ISBLANK(E21),ROUND(C21*0.2/1.2,2),E21),"")</f>
        <v/>
      </c>
      <c r="E21" s="93"/>
      <c r="F21" s="55">
        <v>168</v>
      </c>
      <c r="G21" s="56">
        <v>110</v>
      </c>
      <c r="H21" s="95">
        <v>4001</v>
      </c>
      <c r="I21" s="95"/>
      <c r="J21" s="97" t="s">
        <v>31</v>
      </c>
      <c r="K21" s="97" t="s">
        <v>124</v>
      </c>
      <c r="L21" s="101" t="s">
        <v>153</v>
      </c>
      <c r="M21" s="102" t="s">
        <v>154</v>
      </c>
      <c r="N21" s="101" t="s">
        <v>155</v>
      </c>
      <c r="P21" s="5" t="b">
        <f t="shared" si="0"/>
        <v>0</v>
      </c>
      <c r="Q21" s="5" t="b">
        <f t="shared" si="1"/>
        <v>0</v>
      </c>
      <c r="R21" s="5" t="b">
        <f t="shared" si="2"/>
        <v>1</v>
      </c>
      <c r="S21" s="5" t="e">
        <f>OR(#REF!&lt;100000,LEN(#REF!)=5)</f>
        <v>#REF!</v>
      </c>
    </row>
    <row r="22" spans="1:19" ht="15.75" x14ac:dyDescent="0.25">
      <c r="A22" s="58">
        <v>43745</v>
      </c>
      <c r="B22" s="30" t="s">
        <v>37</v>
      </c>
      <c r="C22" s="31">
        <v>15.95</v>
      </c>
      <c r="D22" s="94" t="str">
        <f t="shared" si="6"/>
        <v/>
      </c>
      <c r="E22" s="31"/>
      <c r="F22" s="55">
        <v>15.95</v>
      </c>
      <c r="G22" s="56">
        <v>110</v>
      </c>
      <c r="H22" s="56">
        <v>4001</v>
      </c>
      <c r="I22" s="59"/>
      <c r="J22" s="100" t="s">
        <v>31</v>
      </c>
      <c r="K22" s="97" t="s">
        <v>124</v>
      </c>
      <c r="L22" s="102" t="s">
        <v>156</v>
      </c>
      <c r="M22" s="102" t="s">
        <v>57</v>
      </c>
      <c r="N22" s="102" t="s">
        <v>157</v>
      </c>
      <c r="P22" s="5" t="b">
        <f t="shared" si="0"/>
        <v>0</v>
      </c>
      <c r="Q22" s="5" t="b">
        <f t="shared" si="1"/>
        <v>0</v>
      </c>
      <c r="R22" s="5" t="b">
        <f t="shared" si="2"/>
        <v>1</v>
      </c>
      <c r="S22" s="5" t="e">
        <f>OR(#REF!&lt;100000,LEN(#REF!)=5)</f>
        <v>#REF!</v>
      </c>
    </row>
    <row r="23" spans="1:19" ht="15.75" x14ac:dyDescent="0.25">
      <c r="A23" s="58">
        <v>43746</v>
      </c>
      <c r="B23" s="30" t="s">
        <v>31</v>
      </c>
      <c r="C23" s="31">
        <v>23.95</v>
      </c>
      <c r="D23" s="94">
        <f t="shared" si="6"/>
        <v>3.99</v>
      </c>
      <c r="E23" s="31"/>
      <c r="F23" s="55">
        <f>C23-D23</f>
        <v>19.96</v>
      </c>
      <c r="G23" s="56">
        <v>110</v>
      </c>
      <c r="H23" s="56">
        <v>4001</v>
      </c>
      <c r="I23" s="56" t="s">
        <v>32</v>
      </c>
      <c r="J23" s="100" t="s">
        <v>31</v>
      </c>
      <c r="K23" s="97" t="s">
        <v>124</v>
      </c>
      <c r="L23" s="102" t="s">
        <v>158</v>
      </c>
      <c r="M23" s="102" t="s">
        <v>159</v>
      </c>
      <c r="N23" s="102" t="s">
        <v>160</v>
      </c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58">
        <v>43747</v>
      </c>
      <c r="B24" s="30" t="s">
        <v>31</v>
      </c>
      <c r="C24" s="31">
        <v>36.590000000000003</v>
      </c>
      <c r="D24" s="94">
        <f>IF(B24="S",IF(ISBLANK(E24),ROUND(C24*0.2/1.2,2),E24),"")+0.02</f>
        <v>6.1199999999999992</v>
      </c>
      <c r="E24" s="31"/>
      <c r="F24" s="55">
        <f>C24-D24</f>
        <v>30.470000000000006</v>
      </c>
      <c r="G24" s="56">
        <v>114</v>
      </c>
      <c r="H24" s="56">
        <v>4009</v>
      </c>
      <c r="I24" s="56" t="s">
        <v>32</v>
      </c>
      <c r="J24" s="100" t="s">
        <v>31</v>
      </c>
      <c r="K24" s="97" t="s">
        <v>124</v>
      </c>
      <c r="L24" s="102" t="s">
        <v>161</v>
      </c>
      <c r="M24" s="102" t="s">
        <v>162</v>
      </c>
      <c r="N24" s="102" t="s">
        <v>140</v>
      </c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58">
        <v>43747</v>
      </c>
      <c r="B25" s="30" t="s">
        <v>31</v>
      </c>
      <c r="C25" s="31">
        <v>7.38</v>
      </c>
      <c r="D25" s="94">
        <f t="shared" si="6"/>
        <v>1.23</v>
      </c>
      <c r="E25" s="31"/>
      <c r="F25" s="55">
        <f>C25-D25</f>
        <v>6.15</v>
      </c>
      <c r="G25" s="56">
        <v>110</v>
      </c>
      <c r="H25" s="56">
        <v>2001</v>
      </c>
      <c r="I25" s="56" t="s">
        <v>32</v>
      </c>
      <c r="J25" s="100" t="s">
        <v>31</v>
      </c>
      <c r="K25" s="97" t="s">
        <v>124</v>
      </c>
      <c r="L25" s="102" t="s">
        <v>163</v>
      </c>
      <c r="M25" s="102" t="s">
        <v>164</v>
      </c>
      <c r="N25" s="102" t="s">
        <v>165</v>
      </c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58"/>
      <c r="B26" s="30"/>
      <c r="C26" s="31"/>
      <c r="D26" s="94" t="str">
        <f t="shared" si="6"/>
        <v/>
      </c>
      <c r="E26" s="31"/>
      <c r="F26" s="55"/>
      <c r="G26" s="56"/>
      <c r="H26" s="56"/>
      <c r="I26" s="56"/>
      <c r="J26" s="100"/>
      <c r="K26" s="97"/>
      <c r="L26" s="102"/>
      <c r="M26" s="102"/>
      <c r="N26" s="102"/>
      <c r="Q26" s="5" t="b">
        <f t="shared" si="1"/>
        <v>1</v>
      </c>
    </row>
    <row r="27" spans="1:19" ht="15.75" x14ac:dyDescent="0.25">
      <c r="A27" s="58">
        <v>43727</v>
      </c>
      <c r="B27" s="30" t="s">
        <v>37</v>
      </c>
      <c r="C27" s="31">
        <v>-51.78</v>
      </c>
      <c r="D27" s="94" t="str">
        <f t="shared" si="6"/>
        <v/>
      </c>
      <c r="E27" s="31"/>
      <c r="F27" s="55">
        <v>-51.78</v>
      </c>
      <c r="G27" s="56"/>
      <c r="H27" s="56"/>
      <c r="I27" s="56"/>
      <c r="J27" s="100"/>
      <c r="K27" s="97" t="s">
        <v>166</v>
      </c>
      <c r="L27" s="102" t="s">
        <v>199</v>
      </c>
      <c r="M27" s="102" t="s">
        <v>57</v>
      </c>
      <c r="N27" s="102" t="s">
        <v>129</v>
      </c>
      <c r="Q27" s="5" t="b">
        <f t="shared" si="1"/>
        <v>1</v>
      </c>
    </row>
    <row r="28" spans="1:19" ht="15.75" x14ac:dyDescent="0.25">
      <c r="A28" s="58"/>
      <c r="B28" s="30"/>
      <c r="C28" s="31"/>
      <c r="D28" s="94" t="str">
        <f t="shared" si="6"/>
        <v/>
      </c>
      <c r="E28" s="31"/>
      <c r="F28" s="55"/>
      <c r="G28" s="56"/>
      <c r="H28" s="56"/>
      <c r="I28" s="56"/>
      <c r="J28" s="100"/>
      <c r="K28" s="97"/>
      <c r="L28" s="102"/>
      <c r="M28" s="102"/>
      <c r="N28" s="102"/>
      <c r="Q28" s="5" t="b">
        <f t="shared" si="1"/>
        <v>1</v>
      </c>
    </row>
    <row r="29" spans="1:19" ht="15.75" x14ac:dyDescent="0.25">
      <c r="A29" s="58"/>
      <c r="B29" s="30"/>
      <c r="C29" s="31"/>
      <c r="D29" s="94" t="str">
        <f t="shared" si="6"/>
        <v/>
      </c>
      <c r="E29" s="31"/>
      <c r="F29" s="55"/>
      <c r="G29" s="56"/>
      <c r="H29" s="56"/>
      <c r="I29" s="56" t="s">
        <v>32</v>
      </c>
      <c r="J29" s="100" t="s">
        <v>31</v>
      </c>
      <c r="K29" s="97"/>
      <c r="L29" s="102"/>
      <c r="M29" s="102"/>
      <c r="N29" s="102"/>
      <c r="P29" s="5" t="b">
        <f t="shared" si="0"/>
        <v>1</v>
      </c>
      <c r="Q29" s="5" t="b">
        <f t="shared" si="1"/>
        <v>1</v>
      </c>
      <c r="R29" s="5" t="b">
        <f t="shared" si="2"/>
        <v>0</v>
      </c>
      <c r="S29" s="5" t="e">
        <f>OR(#REF!&lt;100000,LEN(#REF!)=5)</f>
        <v>#REF!</v>
      </c>
    </row>
    <row r="30" spans="1:19" ht="13.5" thickBot="1" x14ac:dyDescent="0.25">
      <c r="A30" s="194" t="s">
        <v>33</v>
      </c>
      <c r="B30" s="195"/>
      <c r="C30" s="39">
        <f>SUM(C12:C29)</f>
        <v>959.91000000000008</v>
      </c>
      <c r="D30" s="39">
        <f>SUM(D12:D29)</f>
        <v>80.819999999999993</v>
      </c>
      <c r="E30" s="39"/>
      <c r="F30" s="39">
        <f>SUM(F12:F29)</f>
        <v>879.09000000000015</v>
      </c>
      <c r="G30" s="57"/>
      <c r="H30" s="57"/>
      <c r="I30" s="57"/>
      <c r="J30" s="40"/>
      <c r="K30" s="40"/>
      <c r="L30" s="46"/>
      <c r="M30" s="53"/>
      <c r="N30" s="47"/>
    </row>
    <row r="32" spans="1:19" x14ac:dyDescent="0.2">
      <c r="B32" s="185" t="s">
        <v>34</v>
      </c>
      <c r="C32" s="186"/>
    </row>
    <row r="33" spans="2:3" x14ac:dyDescent="0.2">
      <c r="B33" s="41" t="s">
        <v>35</v>
      </c>
      <c r="C33" s="42" t="s">
        <v>36</v>
      </c>
    </row>
    <row r="34" spans="2:3" x14ac:dyDescent="0.2">
      <c r="B34" s="41" t="s">
        <v>37</v>
      </c>
      <c r="C34" s="42" t="s">
        <v>38</v>
      </c>
    </row>
    <row r="35" spans="2:3" x14ac:dyDescent="0.2">
      <c r="B35" s="41" t="s">
        <v>31</v>
      </c>
      <c r="C35" s="42" t="s">
        <v>39</v>
      </c>
    </row>
    <row r="36" spans="2:3" x14ac:dyDescent="0.2">
      <c r="B36" s="43" t="s">
        <v>40</v>
      </c>
      <c r="C36" s="44" t="s">
        <v>41</v>
      </c>
    </row>
  </sheetData>
  <mergeCells count="6">
    <mergeCell ref="B32:C32"/>
    <mergeCell ref="B1:E1"/>
    <mergeCell ref="B3:E3"/>
    <mergeCell ref="G8:J8"/>
    <mergeCell ref="G9:J9"/>
    <mergeCell ref="A30:B30"/>
  </mergeCells>
  <conditionalFormatting sqref="J12:K18 J20:K29">
    <cfRule type="expression" priority="15" stopIfTrue="1">
      <formula>AND(SUM($P12:$T12)&gt;0,NOT(ISBLANK(J12)))</formula>
    </cfRule>
    <cfRule type="expression" dxfId="300" priority="16" stopIfTrue="1">
      <formula>SUM($P12:$T12)&gt;0</formula>
    </cfRule>
  </conditionalFormatting>
  <conditionalFormatting sqref="C5 B1:E1 B3:E3 C13:C18 E5 C20:C29">
    <cfRule type="expression" dxfId="299" priority="17" stopIfTrue="1">
      <formula>ISBLANK(B1)</formula>
    </cfRule>
  </conditionalFormatting>
  <conditionalFormatting sqref="L22:N29 N16 M17:N18 M20:N21">
    <cfRule type="expression" dxfId="298" priority="18" stopIfTrue="1">
      <formula>AND(NOT(ISBLANK($C16)),ISBLANK(L16))</formula>
    </cfRule>
  </conditionalFormatting>
  <conditionalFormatting sqref="B12:B18 B20:B29">
    <cfRule type="expression" dxfId="297" priority="19" stopIfTrue="1">
      <formula>AND(NOT(ISBLANK(C12)),ISBLANK(B12))</formula>
    </cfRule>
  </conditionalFormatting>
  <conditionalFormatting sqref="A12:A18 A20:A29">
    <cfRule type="expression" dxfId="296" priority="20" stopIfTrue="1">
      <formula>AND(NOT(ISBLANK(C12)),ISBLANK(A12))</formula>
    </cfRule>
  </conditionalFormatting>
  <conditionalFormatting sqref="E13:E18 E20:E29">
    <cfRule type="expression" dxfId="295" priority="21" stopIfTrue="1">
      <formula>AND(NOT(ISBLANK(C13)),ISBLANK(E13),B13="S")</formula>
    </cfRule>
  </conditionalFormatting>
  <conditionalFormatting sqref="L12:N12 M13:M16 N13:N15">
    <cfRule type="expression" dxfId="294" priority="22" stopIfTrue="1">
      <formula>AND(NOT(ISBLANK(#REF!)),ISBLANK(L12))</formula>
    </cfRule>
  </conditionalFormatting>
  <conditionalFormatting sqref="C12">
    <cfRule type="expression" dxfId="293" priority="13" stopIfTrue="1">
      <formula>ISBLANK(C12)</formula>
    </cfRule>
  </conditionalFormatting>
  <conditionalFormatting sqref="E12">
    <cfRule type="expression" dxfId="292" priority="14" stopIfTrue="1">
      <formula>AND(NOT(ISBLANK(C12)),ISBLANK(E12),B12="S")</formula>
    </cfRule>
  </conditionalFormatting>
  <conditionalFormatting sqref="L13">
    <cfRule type="expression" dxfId="291" priority="12" stopIfTrue="1">
      <formula>AND(NOT(ISBLANK(#REF!)),ISBLANK(L13))</formula>
    </cfRule>
  </conditionalFormatting>
  <conditionalFormatting sqref="L14">
    <cfRule type="expression" dxfId="290" priority="11" stopIfTrue="1">
      <formula>AND(NOT(ISBLANK(#REF!)),ISBLANK(L14))</formula>
    </cfRule>
  </conditionalFormatting>
  <conditionalFormatting sqref="L15">
    <cfRule type="expression" dxfId="289" priority="10" stopIfTrue="1">
      <formula>AND(NOT(ISBLANK(#REF!)),ISBLANK(L15))</formula>
    </cfRule>
  </conditionalFormatting>
  <conditionalFormatting sqref="L16:L18 L20:L21">
    <cfRule type="expression" dxfId="288" priority="9" stopIfTrue="1">
      <formula>AND(NOT(ISBLANK(#REF!)),ISBLANK(L16))</formula>
    </cfRule>
  </conditionalFormatting>
  <conditionalFormatting sqref="J19:K19">
    <cfRule type="expression" priority="2" stopIfTrue="1">
      <formula>AND(SUM($P19:$T19)&gt;0,NOT(ISBLANK(J19)))</formula>
    </cfRule>
    <cfRule type="expression" dxfId="287" priority="3" stopIfTrue="1">
      <formula>SUM($P19:$T19)&gt;0</formula>
    </cfRule>
  </conditionalFormatting>
  <conditionalFormatting sqref="C19">
    <cfRule type="expression" dxfId="286" priority="4" stopIfTrue="1">
      <formula>ISBLANK(C19)</formula>
    </cfRule>
  </conditionalFormatting>
  <conditionalFormatting sqref="M19:N19">
    <cfRule type="expression" dxfId="285" priority="5" stopIfTrue="1">
      <formula>AND(NOT(ISBLANK($C19)),ISBLANK(M19))</formula>
    </cfRule>
  </conditionalFormatting>
  <conditionalFormatting sqref="B19">
    <cfRule type="expression" dxfId="284" priority="6" stopIfTrue="1">
      <formula>AND(NOT(ISBLANK(C19)),ISBLANK(B19))</formula>
    </cfRule>
  </conditionalFormatting>
  <conditionalFormatting sqref="A19">
    <cfRule type="expression" dxfId="283" priority="7" stopIfTrue="1">
      <formula>AND(NOT(ISBLANK(C19)),ISBLANK(A19))</formula>
    </cfRule>
  </conditionalFormatting>
  <conditionalFormatting sqref="E19">
    <cfRule type="expression" dxfId="282" priority="8" stopIfTrue="1">
      <formula>AND(NOT(ISBLANK(C19)),ISBLANK(E19),B19="S")</formula>
    </cfRule>
  </conditionalFormatting>
  <conditionalFormatting sqref="L19">
    <cfRule type="expression" dxfId="281" priority="1" stopIfTrue="1">
      <formula>AND(NOT(ISBLANK(#REF!)),ISBLANK(L19))</formula>
    </cfRule>
  </conditionalFormatting>
  <dataValidations count="3">
    <dataValidation type="list" allowBlank="1" showInputMessage="1" showErrorMessage="1" sqref="B12:B29">
      <formula1>$B$33:$B$36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workbookViewId="0">
      <selection activeCell="K40" sqref="K40"/>
    </sheetView>
  </sheetViews>
  <sheetFormatPr defaultColWidth="9.140625" defaultRowHeight="14.25" outlineLevelCol="1" x14ac:dyDescent="0.2"/>
  <cols>
    <col min="1" max="1" width="11.85546875" style="138" bestFit="1" customWidth="1"/>
    <col min="2" max="2" width="10.42578125" style="138" customWidth="1"/>
    <col min="3" max="6" width="15.85546875" style="138" customWidth="1"/>
    <col min="7" max="7" width="8.42578125" style="138" customWidth="1"/>
    <col min="8" max="8" width="9" style="138" customWidth="1"/>
    <col min="9" max="9" width="11.85546875" style="138" bestFit="1" customWidth="1"/>
    <col min="10" max="10" width="3" style="138" customWidth="1"/>
    <col min="11" max="11" width="16.42578125" style="138" customWidth="1"/>
    <col min="12" max="12" width="81.7109375" style="138" customWidth="1"/>
    <col min="13" max="13" width="49" style="138" bestFit="1" customWidth="1"/>
    <col min="14" max="14" width="28.140625" style="138" bestFit="1" customWidth="1"/>
    <col min="15" max="15" width="9.140625" style="138"/>
    <col min="16" max="19" width="0" style="138" hidden="1" customWidth="1" outlineLevel="1"/>
    <col min="20" max="20" width="9.140625" style="138" collapsed="1"/>
    <col min="21" max="16384" width="9.140625" style="138"/>
  </cols>
  <sheetData>
    <row r="1" spans="1:26" ht="36.75" customHeight="1" x14ac:dyDescent="0.25">
      <c r="A1" s="134" t="s">
        <v>1</v>
      </c>
      <c r="B1" s="187" t="s">
        <v>2</v>
      </c>
      <c r="C1" s="188"/>
      <c r="D1" s="188"/>
      <c r="E1" s="189"/>
      <c r="F1" s="135"/>
      <c r="G1" s="135"/>
      <c r="H1" s="135"/>
      <c r="I1" s="135"/>
      <c r="J1" s="135"/>
      <c r="K1" s="135"/>
      <c r="L1" s="136"/>
      <c r="M1" s="136"/>
      <c r="N1" s="137"/>
    </row>
    <row r="2" spans="1:26" x14ac:dyDescent="0.2">
      <c r="A2" s="139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1"/>
    </row>
    <row r="3" spans="1:26" ht="36.75" customHeight="1" x14ac:dyDescent="0.25">
      <c r="A3" s="142" t="s">
        <v>3</v>
      </c>
      <c r="B3" s="187" t="s">
        <v>213</v>
      </c>
      <c r="C3" s="188"/>
      <c r="D3" s="188"/>
      <c r="E3" s="189"/>
      <c r="F3" s="143"/>
      <c r="G3" s="143"/>
      <c r="H3" s="143"/>
      <c r="I3" s="143"/>
      <c r="J3" s="143"/>
      <c r="K3" s="143"/>
      <c r="L3" s="140"/>
      <c r="M3" s="140"/>
      <c r="N3" s="141"/>
    </row>
    <row r="4" spans="1:26" x14ac:dyDescent="0.2">
      <c r="A4" s="139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1"/>
    </row>
    <row r="5" spans="1:26" ht="36" customHeight="1" x14ac:dyDescent="0.25">
      <c r="A5" s="144" t="s">
        <v>4</v>
      </c>
      <c r="B5" s="145" t="s">
        <v>5</v>
      </c>
      <c r="C5" s="146">
        <v>43719</v>
      </c>
      <c r="D5" s="145" t="s">
        <v>6</v>
      </c>
      <c r="E5" s="146">
        <v>43748</v>
      </c>
      <c r="F5" s="147"/>
      <c r="G5" s="148"/>
      <c r="H5" s="149"/>
      <c r="I5" s="149"/>
      <c r="J5" s="149"/>
      <c r="K5" s="149"/>
      <c r="L5" s="140"/>
      <c r="M5" s="140"/>
      <c r="N5" s="141"/>
    </row>
    <row r="6" spans="1:26" x14ac:dyDescent="0.2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1"/>
    </row>
    <row r="7" spans="1:26" x14ac:dyDescent="0.2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1"/>
    </row>
    <row r="8" spans="1:26" ht="15" x14ac:dyDescent="0.25">
      <c r="A8" s="150" t="s">
        <v>7</v>
      </c>
      <c r="B8" s="150" t="s">
        <v>8</v>
      </c>
      <c r="C8" s="150" t="s">
        <v>9</v>
      </c>
      <c r="D8" s="150" t="s">
        <v>8</v>
      </c>
      <c r="E8" s="150" t="s">
        <v>10</v>
      </c>
      <c r="F8" s="150" t="s">
        <v>11</v>
      </c>
      <c r="G8" s="196" t="s">
        <v>12</v>
      </c>
      <c r="H8" s="198"/>
      <c r="I8" s="198"/>
      <c r="J8" s="197"/>
      <c r="K8" s="151" t="s">
        <v>13</v>
      </c>
      <c r="L8" s="150" t="s">
        <v>14</v>
      </c>
      <c r="M8" s="152" t="s">
        <v>0</v>
      </c>
      <c r="N8" s="152" t="s">
        <v>15</v>
      </c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</row>
    <row r="9" spans="1:26" ht="15" x14ac:dyDescent="0.25">
      <c r="A9" s="154" t="s">
        <v>16</v>
      </c>
      <c r="B9" s="154" t="s">
        <v>17</v>
      </c>
      <c r="C9" s="154" t="s">
        <v>18</v>
      </c>
      <c r="D9" s="154" t="s">
        <v>18</v>
      </c>
      <c r="E9" s="154" t="s">
        <v>19</v>
      </c>
      <c r="F9" s="154" t="s">
        <v>18</v>
      </c>
      <c r="G9" s="199"/>
      <c r="H9" s="200"/>
      <c r="I9" s="200"/>
      <c r="J9" s="201"/>
      <c r="K9" s="155" t="s">
        <v>20</v>
      </c>
      <c r="L9" s="154" t="s">
        <v>21</v>
      </c>
      <c r="M9" s="156"/>
      <c r="N9" s="157" t="s">
        <v>22</v>
      </c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</row>
    <row r="10" spans="1:26" ht="15" x14ac:dyDescent="0.25">
      <c r="A10" s="158" t="s">
        <v>23</v>
      </c>
      <c r="B10" s="159" t="s">
        <v>24</v>
      </c>
      <c r="C10" s="159" t="s">
        <v>25</v>
      </c>
      <c r="D10" s="159" t="s">
        <v>25</v>
      </c>
      <c r="E10" s="159" t="s">
        <v>25</v>
      </c>
      <c r="F10" s="159" t="s">
        <v>25</v>
      </c>
      <c r="G10" s="159" t="s">
        <v>26</v>
      </c>
      <c r="H10" s="159" t="s">
        <v>27</v>
      </c>
      <c r="I10" s="159" t="s">
        <v>28</v>
      </c>
      <c r="J10" s="159"/>
      <c r="K10" s="160" t="s">
        <v>29</v>
      </c>
      <c r="L10" s="161"/>
      <c r="M10" s="162"/>
      <c r="N10" s="163"/>
    </row>
    <row r="11" spans="1:26" x14ac:dyDescent="0.2">
      <c r="A11" s="126">
        <v>43717</v>
      </c>
      <c r="B11" s="127" t="s">
        <v>31</v>
      </c>
      <c r="C11" s="128">
        <v>217.08</v>
      </c>
      <c r="D11" s="129">
        <v>36.19</v>
      </c>
      <c r="E11" s="128"/>
      <c r="F11" s="129">
        <f>C11-D11</f>
        <v>180.89000000000001</v>
      </c>
      <c r="G11" s="130">
        <v>595</v>
      </c>
      <c r="H11" s="130">
        <v>4001</v>
      </c>
      <c r="I11" s="130"/>
      <c r="J11" s="131"/>
      <c r="K11" s="131" t="s">
        <v>221</v>
      </c>
      <c r="L11" s="164" t="s">
        <v>222</v>
      </c>
      <c r="M11" s="132" t="s">
        <v>223</v>
      </c>
      <c r="N11" s="132" t="s">
        <v>224</v>
      </c>
      <c r="P11" s="138" t="b">
        <f t="shared" ref="P11:P31" si="0">OR(G11&lt;100,LEN(G11)=2)</f>
        <v>0</v>
      </c>
      <c r="Q11" s="138" t="b">
        <f t="shared" ref="Q11:Q31" si="1">OR(H11&lt;1000,LEN(H11)=3)</f>
        <v>0</v>
      </c>
      <c r="R11" s="138" t="b">
        <f t="shared" ref="R11:R31" si="2">IF(I11&lt;1000,TRUE)</f>
        <v>1</v>
      </c>
      <c r="S11" s="138" t="e">
        <f>OR(#REF!&lt;100000,LEN(#REF!)=5)</f>
        <v>#REF!</v>
      </c>
    </row>
    <row r="12" spans="1:26" x14ac:dyDescent="0.2">
      <c r="A12" s="165">
        <v>43720</v>
      </c>
      <c r="B12" s="127" t="s">
        <v>35</v>
      </c>
      <c r="C12" s="128">
        <v>260</v>
      </c>
      <c r="D12" s="129">
        <f t="shared" ref="D12:D30" si="3">IF(B12="S",IF(ISBLANK(E12),ROUND(C12*0.2/1.2,2),E12),0)</f>
        <v>0</v>
      </c>
      <c r="E12" s="128"/>
      <c r="F12" s="129">
        <f t="shared" ref="F12:F31" si="4">C12-D12</f>
        <v>260</v>
      </c>
      <c r="G12" s="130">
        <v>595</v>
      </c>
      <c r="H12" s="130">
        <v>4206</v>
      </c>
      <c r="I12" s="130"/>
      <c r="J12" s="131"/>
      <c r="K12" s="131" t="s">
        <v>221</v>
      </c>
      <c r="L12" s="166" t="s">
        <v>225</v>
      </c>
      <c r="M12" s="132" t="s">
        <v>226</v>
      </c>
      <c r="N12" s="132" t="s">
        <v>227</v>
      </c>
      <c r="P12" s="138" t="b">
        <f t="shared" si="0"/>
        <v>0</v>
      </c>
      <c r="Q12" s="138" t="b">
        <f t="shared" si="1"/>
        <v>0</v>
      </c>
      <c r="R12" s="138" t="b">
        <f t="shared" si="2"/>
        <v>1</v>
      </c>
      <c r="S12" s="138" t="e">
        <f>OR(#REF!&lt;100000,LEN(#REF!)=5)</f>
        <v>#REF!</v>
      </c>
    </row>
    <row r="13" spans="1:26" x14ac:dyDescent="0.2">
      <c r="A13" s="165">
        <v>43724</v>
      </c>
      <c r="B13" s="127" t="s">
        <v>31</v>
      </c>
      <c r="C13" s="128">
        <v>94.99</v>
      </c>
      <c r="D13" s="129">
        <f t="shared" si="3"/>
        <v>15.83</v>
      </c>
      <c r="E13" s="128"/>
      <c r="F13" s="129">
        <f t="shared" si="4"/>
        <v>79.16</v>
      </c>
      <c r="G13" s="130">
        <v>595</v>
      </c>
      <c r="H13" s="130">
        <v>3026</v>
      </c>
      <c r="I13" s="130"/>
      <c r="J13" s="131"/>
      <c r="K13" s="131" t="s">
        <v>221</v>
      </c>
      <c r="L13" s="166" t="s">
        <v>228</v>
      </c>
      <c r="M13" s="132" t="s">
        <v>66</v>
      </c>
      <c r="N13" s="132" t="s">
        <v>229</v>
      </c>
    </row>
    <row r="14" spans="1:26" x14ac:dyDescent="0.2">
      <c r="A14" s="165">
        <v>43724</v>
      </c>
      <c r="B14" s="127" t="s">
        <v>31</v>
      </c>
      <c r="C14" s="128">
        <v>97.49</v>
      </c>
      <c r="D14" s="129">
        <f t="shared" si="3"/>
        <v>16.25</v>
      </c>
      <c r="E14" s="128"/>
      <c r="F14" s="129">
        <f t="shared" si="4"/>
        <v>81.239999999999995</v>
      </c>
      <c r="G14" s="130">
        <v>595</v>
      </c>
      <c r="H14" s="130">
        <v>3026</v>
      </c>
      <c r="I14" s="130"/>
      <c r="J14" s="131"/>
      <c r="K14" s="131" t="s">
        <v>221</v>
      </c>
      <c r="L14" s="166" t="s">
        <v>230</v>
      </c>
      <c r="M14" s="132" t="s">
        <v>66</v>
      </c>
      <c r="N14" s="132" t="s">
        <v>229</v>
      </c>
    </row>
    <row r="15" spans="1:26" x14ac:dyDescent="0.2">
      <c r="A15" s="165">
        <v>43724</v>
      </c>
      <c r="B15" s="127" t="s">
        <v>31</v>
      </c>
      <c r="C15" s="128">
        <v>94.99</v>
      </c>
      <c r="D15" s="129">
        <f t="shared" si="3"/>
        <v>15.83</v>
      </c>
      <c r="E15" s="128"/>
      <c r="F15" s="129">
        <f t="shared" si="4"/>
        <v>79.16</v>
      </c>
      <c r="G15" s="130">
        <v>595</v>
      </c>
      <c r="H15" s="130">
        <v>3026</v>
      </c>
      <c r="I15" s="130"/>
      <c r="J15" s="131"/>
      <c r="K15" s="131" t="s">
        <v>221</v>
      </c>
      <c r="L15" s="166" t="s">
        <v>231</v>
      </c>
      <c r="M15" s="132" t="s">
        <v>66</v>
      </c>
      <c r="N15" s="132" t="s">
        <v>229</v>
      </c>
    </row>
    <row r="16" spans="1:26" x14ac:dyDescent="0.2">
      <c r="A16" s="165">
        <v>43724</v>
      </c>
      <c r="B16" s="127" t="s">
        <v>31</v>
      </c>
      <c r="C16" s="128">
        <v>50</v>
      </c>
      <c r="D16" s="129">
        <f t="shared" si="3"/>
        <v>8.33</v>
      </c>
      <c r="E16" s="128"/>
      <c r="F16" s="129">
        <f t="shared" si="4"/>
        <v>41.67</v>
      </c>
      <c r="G16" s="130">
        <v>595</v>
      </c>
      <c r="H16" s="130">
        <v>1101</v>
      </c>
      <c r="I16" s="130"/>
      <c r="J16" s="131"/>
      <c r="K16" s="131" t="s">
        <v>221</v>
      </c>
      <c r="L16" s="167" t="s">
        <v>232</v>
      </c>
      <c r="M16" s="132" t="s">
        <v>233</v>
      </c>
      <c r="N16" s="132" t="s">
        <v>234</v>
      </c>
      <c r="P16" s="138" t="b">
        <f t="shared" si="0"/>
        <v>0</v>
      </c>
      <c r="Q16" s="138" t="b">
        <f t="shared" si="1"/>
        <v>0</v>
      </c>
      <c r="R16" s="138" t="b">
        <f t="shared" si="2"/>
        <v>1</v>
      </c>
      <c r="S16" s="138" t="e">
        <f>OR(#REF!&lt;100000,LEN(#REF!)=5)</f>
        <v>#REF!</v>
      </c>
    </row>
    <row r="17" spans="1:19" x14ac:dyDescent="0.2">
      <c r="A17" s="165">
        <v>43728</v>
      </c>
      <c r="B17" s="127" t="s">
        <v>40</v>
      </c>
      <c r="C17" s="128">
        <v>106</v>
      </c>
      <c r="D17" s="129">
        <f t="shared" si="3"/>
        <v>0</v>
      </c>
      <c r="E17" s="128"/>
      <c r="F17" s="129">
        <f t="shared" si="4"/>
        <v>106</v>
      </c>
      <c r="G17" s="130">
        <v>595</v>
      </c>
      <c r="H17" s="130">
        <v>3022</v>
      </c>
      <c r="I17" s="130"/>
      <c r="J17" s="131"/>
      <c r="K17" s="131" t="s">
        <v>221</v>
      </c>
      <c r="L17" s="166" t="s">
        <v>235</v>
      </c>
      <c r="M17" s="132" t="s">
        <v>236</v>
      </c>
      <c r="N17" s="132" t="s">
        <v>187</v>
      </c>
      <c r="P17" s="138" t="b">
        <f t="shared" si="0"/>
        <v>0</v>
      </c>
      <c r="Q17" s="138" t="b">
        <f t="shared" si="1"/>
        <v>0</v>
      </c>
      <c r="R17" s="138" t="b">
        <f t="shared" si="2"/>
        <v>1</v>
      </c>
      <c r="S17" s="138" t="e">
        <f>OR(#REF!&lt;100000,LEN(#REF!)=5)</f>
        <v>#REF!</v>
      </c>
    </row>
    <row r="18" spans="1:19" x14ac:dyDescent="0.2">
      <c r="A18" s="165">
        <v>43731</v>
      </c>
      <c r="B18" s="127" t="s">
        <v>31</v>
      </c>
      <c r="C18" s="128">
        <v>21.28</v>
      </c>
      <c r="D18" s="129">
        <v>3.56</v>
      </c>
      <c r="E18" s="128"/>
      <c r="F18" s="129">
        <v>17.72</v>
      </c>
      <c r="G18" s="130">
        <v>595</v>
      </c>
      <c r="H18" s="130">
        <v>4202</v>
      </c>
      <c r="I18" s="130"/>
      <c r="J18" s="131"/>
      <c r="K18" s="131" t="s">
        <v>221</v>
      </c>
      <c r="L18" s="166" t="s">
        <v>237</v>
      </c>
      <c r="M18" s="132" t="s">
        <v>238</v>
      </c>
      <c r="N18" s="132" t="s">
        <v>239</v>
      </c>
    </row>
    <row r="19" spans="1:19" x14ac:dyDescent="0.2">
      <c r="A19" s="165">
        <v>43731</v>
      </c>
      <c r="B19" s="127" t="s">
        <v>37</v>
      </c>
      <c r="C19" s="128">
        <v>7.49</v>
      </c>
      <c r="D19" s="129">
        <f t="shared" si="3"/>
        <v>0</v>
      </c>
      <c r="E19" s="128"/>
      <c r="F19" s="129">
        <f t="shared" si="4"/>
        <v>7.49</v>
      </c>
      <c r="G19" s="130">
        <v>595</v>
      </c>
      <c r="H19" s="130">
        <v>4001</v>
      </c>
      <c r="I19" s="130"/>
      <c r="J19" s="131"/>
      <c r="K19" s="131" t="s">
        <v>221</v>
      </c>
      <c r="L19" s="166" t="s">
        <v>240</v>
      </c>
      <c r="M19" s="132" t="s">
        <v>241</v>
      </c>
      <c r="N19" s="132" t="s">
        <v>242</v>
      </c>
      <c r="P19" s="138" t="b">
        <f t="shared" si="0"/>
        <v>0</v>
      </c>
      <c r="Q19" s="138" t="b">
        <f t="shared" si="1"/>
        <v>0</v>
      </c>
      <c r="R19" s="138" t="b">
        <f t="shared" si="2"/>
        <v>1</v>
      </c>
      <c r="S19" s="138" t="e">
        <f>OR(#REF!&lt;100000,LEN(#REF!)=5)</f>
        <v>#REF!</v>
      </c>
    </row>
    <row r="20" spans="1:19" x14ac:dyDescent="0.2">
      <c r="A20" s="165">
        <v>43731</v>
      </c>
      <c r="B20" s="127" t="s">
        <v>31</v>
      </c>
      <c r="C20" s="128">
        <v>6.44</v>
      </c>
      <c r="D20" s="129">
        <v>1.08</v>
      </c>
      <c r="E20" s="128"/>
      <c r="F20" s="129">
        <v>5.36</v>
      </c>
      <c r="G20" s="130">
        <v>595</v>
      </c>
      <c r="H20" s="130">
        <v>4202</v>
      </c>
      <c r="I20" s="130"/>
      <c r="J20" s="131"/>
      <c r="K20" s="131" t="s">
        <v>221</v>
      </c>
      <c r="L20" s="168" t="s">
        <v>243</v>
      </c>
      <c r="M20" s="132" t="s">
        <v>244</v>
      </c>
      <c r="N20" s="132" t="s">
        <v>239</v>
      </c>
    </row>
    <row r="21" spans="1:19" x14ac:dyDescent="0.2">
      <c r="A21" s="165">
        <v>43731</v>
      </c>
      <c r="B21" s="127" t="s">
        <v>31</v>
      </c>
      <c r="C21" s="128">
        <v>10.49</v>
      </c>
      <c r="D21" s="129">
        <f t="shared" ref="D21:D22" si="5">IF(B21="S",IF(ISBLANK(E21),ROUND(C21*0.2/1.2,2),E21),0)</f>
        <v>1.75</v>
      </c>
      <c r="E21" s="128"/>
      <c r="F21" s="129">
        <f t="shared" ref="F21:F22" si="6">C21-D21</f>
        <v>8.74</v>
      </c>
      <c r="G21" s="130">
        <v>595</v>
      </c>
      <c r="H21" s="130">
        <v>4202</v>
      </c>
      <c r="I21" s="130"/>
      <c r="J21" s="131"/>
      <c r="K21" s="131" t="s">
        <v>221</v>
      </c>
      <c r="L21" s="166" t="s">
        <v>245</v>
      </c>
      <c r="M21" s="166" t="s">
        <v>246</v>
      </c>
      <c r="N21" s="132" t="s">
        <v>239</v>
      </c>
    </row>
    <row r="22" spans="1:19" x14ac:dyDescent="0.2">
      <c r="A22" s="165">
        <v>43731</v>
      </c>
      <c r="B22" s="127" t="s">
        <v>31</v>
      </c>
      <c r="C22" s="128">
        <v>2.95</v>
      </c>
      <c r="D22" s="129">
        <f t="shared" si="5"/>
        <v>0.49</v>
      </c>
      <c r="E22" s="128"/>
      <c r="F22" s="129">
        <f t="shared" si="6"/>
        <v>2.46</v>
      </c>
      <c r="G22" s="130">
        <v>595</v>
      </c>
      <c r="H22" s="130">
        <v>4001</v>
      </c>
      <c r="I22" s="130" t="s">
        <v>32</v>
      </c>
      <c r="J22" s="131"/>
      <c r="K22" s="131" t="s">
        <v>221</v>
      </c>
      <c r="L22" s="166" t="s">
        <v>247</v>
      </c>
      <c r="M22" s="132" t="s">
        <v>248</v>
      </c>
      <c r="N22" s="132" t="s">
        <v>242</v>
      </c>
    </row>
    <row r="23" spans="1:19" x14ac:dyDescent="0.2">
      <c r="A23" s="165">
        <v>43731</v>
      </c>
      <c r="B23" s="127" t="s">
        <v>31</v>
      </c>
      <c r="C23" s="128">
        <v>24.89</v>
      </c>
      <c r="D23" s="129">
        <v>4.16</v>
      </c>
      <c r="E23" s="128"/>
      <c r="F23" s="129">
        <v>20.73</v>
      </c>
      <c r="G23" s="130">
        <v>595</v>
      </c>
      <c r="H23" s="130">
        <v>4001</v>
      </c>
      <c r="I23" s="130" t="s">
        <v>32</v>
      </c>
      <c r="J23" s="131"/>
      <c r="K23" s="131" t="s">
        <v>221</v>
      </c>
      <c r="L23" s="166" t="s">
        <v>249</v>
      </c>
      <c r="M23" s="132" t="s">
        <v>57</v>
      </c>
      <c r="N23" s="132" t="s">
        <v>250</v>
      </c>
      <c r="P23" s="138" t="b">
        <f t="shared" si="0"/>
        <v>0</v>
      </c>
      <c r="Q23" s="138" t="b">
        <f t="shared" si="1"/>
        <v>0</v>
      </c>
      <c r="R23" s="138" t="b">
        <f t="shared" si="2"/>
        <v>0</v>
      </c>
      <c r="S23" s="138" t="e">
        <f>OR(#REF!&lt;100000,LEN(#REF!)=5)</f>
        <v>#REF!</v>
      </c>
    </row>
    <row r="24" spans="1:19" x14ac:dyDescent="0.2">
      <c r="A24" s="165">
        <v>43737</v>
      </c>
      <c r="B24" s="127" t="s">
        <v>31</v>
      </c>
      <c r="C24" s="128">
        <v>9.4600000000000009</v>
      </c>
      <c r="D24" s="129">
        <f t="shared" ref="D24:D29" si="7">IF(B24="S",IF(ISBLANK(E24),ROUND(C24*0.2/1.2,2),E24),0)</f>
        <v>1.58</v>
      </c>
      <c r="E24" s="128"/>
      <c r="F24" s="129">
        <f t="shared" ref="F24:F29" si="8">C24-D24</f>
        <v>7.8800000000000008</v>
      </c>
      <c r="G24" s="130">
        <v>595</v>
      </c>
      <c r="H24" s="130">
        <v>4020</v>
      </c>
      <c r="I24" s="130"/>
      <c r="J24" s="131"/>
      <c r="K24" s="131" t="s">
        <v>221</v>
      </c>
      <c r="L24" s="166" t="s">
        <v>251</v>
      </c>
      <c r="M24" s="132" t="s">
        <v>57</v>
      </c>
      <c r="N24" s="132" t="s">
        <v>252</v>
      </c>
    </row>
    <row r="25" spans="1:19" x14ac:dyDescent="0.2">
      <c r="A25" s="165">
        <v>43737</v>
      </c>
      <c r="B25" s="127" t="s">
        <v>31</v>
      </c>
      <c r="C25" s="128">
        <v>13.29</v>
      </c>
      <c r="D25" s="129">
        <f t="shared" si="7"/>
        <v>2.2200000000000002</v>
      </c>
      <c r="E25" s="128"/>
      <c r="F25" s="129">
        <f t="shared" si="8"/>
        <v>11.069999999999999</v>
      </c>
      <c r="G25" s="130">
        <v>595</v>
      </c>
      <c r="H25" s="130">
        <v>4202</v>
      </c>
      <c r="I25" s="130"/>
      <c r="J25" s="131"/>
      <c r="K25" s="131" t="s">
        <v>221</v>
      </c>
      <c r="L25" s="166" t="s">
        <v>253</v>
      </c>
      <c r="M25" s="132" t="s">
        <v>57</v>
      </c>
      <c r="N25" s="132" t="s">
        <v>239</v>
      </c>
    </row>
    <row r="26" spans="1:19" x14ac:dyDescent="0.2">
      <c r="A26" s="165">
        <v>43737</v>
      </c>
      <c r="B26" s="127" t="s">
        <v>31</v>
      </c>
      <c r="C26" s="128">
        <v>21.25</v>
      </c>
      <c r="D26" s="129">
        <f t="shared" si="7"/>
        <v>3.54</v>
      </c>
      <c r="E26" s="128"/>
      <c r="F26" s="129">
        <f t="shared" si="8"/>
        <v>17.71</v>
      </c>
      <c r="G26" s="130">
        <v>595</v>
      </c>
      <c r="H26" s="130">
        <v>4202</v>
      </c>
      <c r="I26" s="130"/>
      <c r="J26" s="131"/>
      <c r="K26" s="131" t="s">
        <v>221</v>
      </c>
      <c r="L26" s="166" t="s">
        <v>254</v>
      </c>
      <c r="M26" s="132" t="s">
        <v>57</v>
      </c>
      <c r="N26" s="132" t="s">
        <v>239</v>
      </c>
    </row>
    <row r="27" spans="1:19" x14ac:dyDescent="0.2">
      <c r="A27" s="165">
        <v>43737</v>
      </c>
      <c r="B27" s="127" t="s">
        <v>31</v>
      </c>
      <c r="C27" s="128">
        <v>1.87</v>
      </c>
      <c r="D27" s="129">
        <f t="shared" si="7"/>
        <v>0.31</v>
      </c>
      <c r="E27" s="128"/>
      <c r="F27" s="129">
        <f t="shared" si="8"/>
        <v>1.56</v>
      </c>
      <c r="G27" s="130">
        <v>595</v>
      </c>
      <c r="H27" s="130">
        <v>4202</v>
      </c>
      <c r="I27" s="130"/>
      <c r="J27" s="131"/>
      <c r="K27" s="131" t="s">
        <v>221</v>
      </c>
      <c r="L27" s="166" t="s">
        <v>255</v>
      </c>
      <c r="M27" s="132" t="s">
        <v>256</v>
      </c>
      <c r="N27" s="132" t="s">
        <v>239</v>
      </c>
    </row>
    <row r="28" spans="1:19" x14ac:dyDescent="0.2">
      <c r="A28" s="165">
        <v>43748</v>
      </c>
      <c r="B28" s="127" t="s">
        <v>37</v>
      </c>
      <c r="C28" s="128">
        <v>17.97</v>
      </c>
      <c r="D28" s="129">
        <f t="shared" si="7"/>
        <v>0</v>
      </c>
      <c r="E28" s="128"/>
      <c r="F28" s="129">
        <f t="shared" si="8"/>
        <v>17.97</v>
      </c>
      <c r="G28" s="130">
        <v>595</v>
      </c>
      <c r="H28" s="130">
        <v>4001</v>
      </c>
      <c r="I28" s="130" t="s">
        <v>32</v>
      </c>
      <c r="J28" s="131"/>
      <c r="K28" s="131" t="s">
        <v>221</v>
      </c>
      <c r="L28" s="166" t="s">
        <v>257</v>
      </c>
      <c r="M28" s="132" t="s">
        <v>258</v>
      </c>
      <c r="N28" s="132" t="s">
        <v>242</v>
      </c>
    </row>
    <row r="29" spans="1:19" x14ac:dyDescent="0.2">
      <c r="A29" s="165">
        <v>43748</v>
      </c>
      <c r="B29" s="127" t="s">
        <v>31</v>
      </c>
      <c r="C29" s="128">
        <v>3.99</v>
      </c>
      <c r="D29" s="129">
        <f t="shared" si="7"/>
        <v>0.67</v>
      </c>
      <c r="E29" s="128"/>
      <c r="F29" s="129">
        <f t="shared" si="8"/>
        <v>3.3200000000000003</v>
      </c>
      <c r="G29" s="130">
        <v>595</v>
      </c>
      <c r="H29" s="130">
        <v>4202</v>
      </c>
      <c r="I29" s="130" t="s">
        <v>32</v>
      </c>
      <c r="J29" s="131"/>
      <c r="K29" s="131" t="s">
        <v>221</v>
      </c>
      <c r="L29" s="166" t="s">
        <v>259</v>
      </c>
      <c r="M29" s="132" t="s">
        <v>260</v>
      </c>
      <c r="N29" s="132" t="s">
        <v>239</v>
      </c>
    </row>
    <row r="30" spans="1:19" x14ac:dyDescent="0.2">
      <c r="A30" s="165">
        <v>43748</v>
      </c>
      <c r="B30" s="127" t="s">
        <v>31</v>
      </c>
      <c r="C30" s="128">
        <v>6.38</v>
      </c>
      <c r="D30" s="129">
        <f t="shared" si="3"/>
        <v>1.06</v>
      </c>
      <c r="E30" s="128"/>
      <c r="F30" s="129">
        <f t="shared" si="4"/>
        <v>5.32</v>
      </c>
      <c r="G30" s="130">
        <v>595</v>
      </c>
      <c r="H30" s="130">
        <v>4202</v>
      </c>
      <c r="I30" s="130" t="s">
        <v>32</v>
      </c>
      <c r="J30" s="131"/>
      <c r="K30" s="131" t="s">
        <v>221</v>
      </c>
      <c r="L30" s="166" t="s">
        <v>261</v>
      </c>
      <c r="M30" s="132" t="s">
        <v>262</v>
      </c>
      <c r="N30" s="132" t="s">
        <v>239</v>
      </c>
      <c r="P30" s="138" t="b">
        <f t="shared" si="0"/>
        <v>0</v>
      </c>
      <c r="Q30" s="138" t="b">
        <f t="shared" si="1"/>
        <v>0</v>
      </c>
      <c r="R30" s="138" t="b">
        <f t="shared" si="2"/>
        <v>0</v>
      </c>
      <c r="S30" s="138" t="e">
        <f>OR(#REF!&lt;100000,LEN(#REF!)=5)</f>
        <v>#REF!</v>
      </c>
    </row>
    <row r="31" spans="1:19" x14ac:dyDescent="0.2">
      <c r="A31" s="165">
        <v>43748</v>
      </c>
      <c r="B31" s="127" t="s">
        <v>31</v>
      </c>
      <c r="C31" s="128">
        <v>8.85</v>
      </c>
      <c r="D31" s="129">
        <v>1.47</v>
      </c>
      <c r="E31" s="128"/>
      <c r="F31" s="129">
        <f t="shared" si="4"/>
        <v>7.38</v>
      </c>
      <c r="G31" s="130">
        <v>595</v>
      </c>
      <c r="H31" s="130">
        <v>4001</v>
      </c>
      <c r="I31" s="130" t="s">
        <v>32</v>
      </c>
      <c r="J31" s="131"/>
      <c r="K31" s="131" t="s">
        <v>221</v>
      </c>
      <c r="L31" s="166" t="s">
        <v>263</v>
      </c>
      <c r="M31" s="132" t="s">
        <v>248</v>
      </c>
      <c r="N31" s="132" t="s">
        <v>242</v>
      </c>
      <c r="P31" s="138" t="b">
        <f t="shared" si="0"/>
        <v>0</v>
      </c>
      <c r="Q31" s="138" t="b">
        <f t="shared" si="1"/>
        <v>0</v>
      </c>
      <c r="R31" s="138" t="b">
        <f t="shared" si="2"/>
        <v>0</v>
      </c>
      <c r="S31" s="138" t="e">
        <f>OR(#REF!&lt;100000,LEN(#REF!)=5)</f>
        <v>#REF!</v>
      </c>
    </row>
    <row r="32" spans="1:19" ht="20.100000000000001" customHeight="1" x14ac:dyDescent="0.2">
      <c r="A32" s="165"/>
      <c r="B32" s="127"/>
      <c r="C32" s="128"/>
      <c r="D32" s="129"/>
      <c r="E32" s="128"/>
      <c r="F32" s="129"/>
      <c r="G32" s="130"/>
      <c r="H32" s="130"/>
      <c r="I32" s="130"/>
      <c r="J32" s="131"/>
      <c r="K32" s="131"/>
      <c r="L32" s="166"/>
      <c r="M32" s="132"/>
      <c r="N32" s="132"/>
    </row>
    <row r="33" spans="1:14" ht="20.100000000000001" customHeight="1" thickBot="1" x14ac:dyDescent="0.3">
      <c r="A33" s="202" t="s">
        <v>33</v>
      </c>
      <c r="B33" s="203"/>
      <c r="C33" s="169">
        <f>SUM(C11:C32)</f>
        <v>1077.1500000000001</v>
      </c>
      <c r="D33" s="169">
        <f>SUM(D11:D32)</f>
        <v>114.32</v>
      </c>
      <c r="E33" s="169"/>
      <c r="F33" s="169">
        <f>SUM(F11:F32)</f>
        <v>962.83000000000015</v>
      </c>
      <c r="G33" s="170"/>
      <c r="H33" s="170"/>
      <c r="I33" s="170"/>
      <c r="J33" s="171"/>
      <c r="K33" s="171"/>
      <c r="L33" s="172"/>
      <c r="M33" s="173"/>
      <c r="N33" s="174"/>
    </row>
    <row r="35" spans="1:14" ht="15" x14ac:dyDescent="0.25">
      <c r="B35" s="196" t="s">
        <v>34</v>
      </c>
      <c r="C35" s="197"/>
    </row>
    <row r="36" spans="1:14" x14ac:dyDescent="0.2">
      <c r="B36" s="175" t="s">
        <v>35</v>
      </c>
      <c r="C36" s="176" t="s">
        <v>36</v>
      </c>
    </row>
    <row r="37" spans="1:14" x14ac:dyDescent="0.2">
      <c r="B37" s="175" t="s">
        <v>37</v>
      </c>
      <c r="C37" s="176" t="s">
        <v>38</v>
      </c>
    </row>
    <row r="38" spans="1:14" x14ac:dyDescent="0.2">
      <c r="B38" s="175" t="s">
        <v>31</v>
      </c>
      <c r="C38" s="176" t="s">
        <v>39</v>
      </c>
    </row>
    <row r="39" spans="1:14" x14ac:dyDescent="0.2">
      <c r="B39" s="162" t="s">
        <v>40</v>
      </c>
      <c r="C39" s="177" t="s">
        <v>41</v>
      </c>
    </row>
    <row r="50" spans="11:11" x14ac:dyDescent="0.2">
      <c r="K50" s="178"/>
    </row>
    <row r="51" spans="11:11" x14ac:dyDescent="0.2">
      <c r="K51" s="178"/>
    </row>
    <row r="52" spans="11:11" x14ac:dyDescent="0.2">
      <c r="K52" s="178"/>
    </row>
    <row r="53" spans="11:11" x14ac:dyDescent="0.2">
      <c r="K53" s="178"/>
    </row>
    <row r="54" spans="11:11" x14ac:dyDescent="0.2">
      <c r="K54" s="178"/>
    </row>
    <row r="55" spans="11:11" x14ac:dyDescent="0.2">
      <c r="K55" s="178"/>
    </row>
    <row r="57" spans="11:11" x14ac:dyDescent="0.2">
      <c r="K57" s="178"/>
    </row>
    <row r="59" spans="11:11" x14ac:dyDescent="0.2">
      <c r="K59" s="178"/>
    </row>
  </sheetData>
  <mergeCells count="6">
    <mergeCell ref="B35:C35"/>
    <mergeCell ref="B1:E1"/>
    <mergeCell ref="B3:E3"/>
    <mergeCell ref="G8:J8"/>
    <mergeCell ref="G9:J9"/>
    <mergeCell ref="A33:B33"/>
  </mergeCells>
  <conditionalFormatting sqref="J20:J21 J23 J11:K11 J12:J17 J30:J31 J32:K32">
    <cfRule type="expression" priority="67" stopIfTrue="1">
      <formula>AND(SUM($P11:$T11)&gt;0,NOT(ISBLANK(J11)))</formula>
    </cfRule>
    <cfRule type="expression" dxfId="280" priority="68" stopIfTrue="1">
      <formula>SUM($P11:$T11)&gt;0</formula>
    </cfRule>
  </conditionalFormatting>
  <conditionalFormatting sqref="E5 C5 B1:E1 B3:E3 C30:C32 C20:C21 C23 C11:C17">
    <cfRule type="expression" dxfId="279" priority="69" stopIfTrue="1">
      <formula>ISBLANK(B1)</formula>
    </cfRule>
  </conditionalFormatting>
  <conditionalFormatting sqref="M11:N11 M16 N24 L17:N17 M23 L13:N15 L20:M21 L30:M31 L32:N32">
    <cfRule type="expression" dxfId="278" priority="70" stopIfTrue="1">
      <formula>AND(NOT(ISBLANK($C11)),ISBLANK(L11))</formula>
    </cfRule>
  </conditionalFormatting>
  <conditionalFormatting sqref="B20:B21 B23 B11:B17 B30:B32">
    <cfRule type="expression" dxfId="277" priority="71" stopIfTrue="1">
      <formula>AND(NOT(ISBLANK(C11)),ISBLANK(B11))</formula>
    </cfRule>
  </conditionalFormatting>
  <conditionalFormatting sqref="A20:A21 A23 A11:A17 A30:A32">
    <cfRule type="expression" dxfId="276" priority="72" stopIfTrue="1">
      <formula>AND(NOT(ISBLANK(C11)),ISBLANK(A11))</formula>
    </cfRule>
  </conditionalFormatting>
  <conditionalFormatting sqref="E20:E21 E23 E30:E32 E11:E17">
    <cfRule type="expression" dxfId="275" priority="73" stopIfTrue="1">
      <formula>AND(NOT(ISBLANK(C11)),ISBLANK(E11),B11="S")</formula>
    </cfRule>
  </conditionalFormatting>
  <conditionalFormatting sqref="L12:N12">
    <cfRule type="expression" dxfId="274" priority="74" stopIfTrue="1">
      <formula>AND(NOT(ISBLANK($C23)),ISBLANK(L12))</formula>
    </cfRule>
  </conditionalFormatting>
  <conditionalFormatting sqref="N23">
    <cfRule type="expression" dxfId="273" priority="66" stopIfTrue="1">
      <formula>AND(NOT(ISBLANK($C23)),ISBLANK(N23))</formula>
    </cfRule>
  </conditionalFormatting>
  <conditionalFormatting sqref="L23">
    <cfRule type="expression" dxfId="272" priority="65" stopIfTrue="1">
      <formula>AND(NOT(ISBLANK($C23)),ISBLANK(L23))</formula>
    </cfRule>
  </conditionalFormatting>
  <conditionalFormatting sqref="L11">
    <cfRule type="expression" priority="63" stopIfTrue="1">
      <formula>AND(SUM($P11:$T11)&gt;0,NOT(ISBLANK(L11)))</formula>
    </cfRule>
    <cfRule type="expression" dxfId="271" priority="64" stopIfTrue="1">
      <formula>SUM($P11:$T11)&gt;0</formula>
    </cfRule>
  </conditionalFormatting>
  <conditionalFormatting sqref="J24:J26">
    <cfRule type="expression" priority="56" stopIfTrue="1">
      <formula>AND(SUM($P24:$T24)&gt;0,NOT(ISBLANK(J24)))</formula>
    </cfRule>
    <cfRule type="expression" dxfId="270" priority="57" stopIfTrue="1">
      <formula>SUM($P24:$T24)&gt;0</formula>
    </cfRule>
  </conditionalFormatting>
  <conditionalFormatting sqref="C24:C26">
    <cfRule type="expression" dxfId="269" priority="58" stopIfTrue="1">
      <formula>ISBLANK(C24)</formula>
    </cfRule>
  </conditionalFormatting>
  <conditionalFormatting sqref="L24:M26">
    <cfRule type="expression" dxfId="268" priority="59" stopIfTrue="1">
      <formula>AND(NOT(ISBLANK($C24)),ISBLANK(L24))</formula>
    </cfRule>
  </conditionalFormatting>
  <conditionalFormatting sqref="B24:B26">
    <cfRule type="expression" dxfId="267" priority="60" stopIfTrue="1">
      <formula>AND(NOT(ISBLANK(C24)),ISBLANK(B24))</formula>
    </cfRule>
  </conditionalFormatting>
  <conditionalFormatting sqref="A24:A26">
    <cfRule type="expression" dxfId="266" priority="61" stopIfTrue="1">
      <formula>AND(NOT(ISBLANK(C24)),ISBLANK(A24))</formula>
    </cfRule>
  </conditionalFormatting>
  <conditionalFormatting sqref="E24:E26">
    <cfRule type="expression" dxfId="265" priority="62" stopIfTrue="1">
      <formula>AND(NOT(ISBLANK(C24)),ISBLANK(E24),B24="S")</formula>
    </cfRule>
  </conditionalFormatting>
  <conditionalFormatting sqref="J18">
    <cfRule type="expression" priority="49" stopIfTrue="1">
      <formula>AND(SUM($P18:$T18)&gt;0,NOT(ISBLANK(J18)))</formula>
    </cfRule>
    <cfRule type="expression" dxfId="264" priority="50" stopIfTrue="1">
      <formula>SUM($P18:$T18)&gt;0</formula>
    </cfRule>
  </conditionalFormatting>
  <conditionalFormatting sqref="C18">
    <cfRule type="expression" dxfId="263" priority="51" stopIfTrue="1">
      <formula>ISBLANK(C18)</formula>
    </cfRule>
  </conditionalFormatting>
  <conditionalFormatting sqref="L18:N18">
    <cfRule type="expression" dxfId="262" priority="52" stopIfTrue="1">
      <formula>AND(NOT(ISBLANK($C18)),ISBLANK(L18))</formula>
    </cfRule>
  </conditionalFormatting>
  <conditionalFormatting sqref="B18">
    <cfRule type="expression" dxfId="261" priority="53" stopIfTrue="1">
      <formula>AND(NOT(ISBLANK(C18)),ISBLANK(B18))</formula>
    </cfRule>
  </conditionalFormatting>
  <conditionalFormatting sqref="A18">
    <cfRule type="expression" dxfId="260" priority="54" stopIfTrue="1">
      <formula>AND(NOT(ISBLANK(C18)),ISBLANK(A18))</formula>
    </cfRule>
  </conditionalFormatting>
  <conditionalFormatting sqref="E18">
    <cfRule type="expression" dxfId="259" priority="55" stopIfTrue="1">
      <formula>AND(NOT(ISBLANK(C18)),ISBLANK(E18),B18="S")</formula>
    </cfRule>
  </conditionalFormatting>
  <conditionalFormatting sqref="J19">
    <cfRule type="expression" priority="42" stopIfTrue="1">
      <formula>AND(SUM($P19:$T19)&gt;0,NOT(ISBLANK(J19)))</formula>
    </cfRule>
    <cfRule type="expression" dxfId="258" priority="43" stopIfTrue="1">
      <formula>SUM($P19:$T19)&gt;0</formula>
    </cfRule>
  </conditionalFormatting>
  <conditionalFormatting sqref="C19">
    <cfRule type="expression" dxfId="257" priority="44" stopIfTrue="1">
      <formula>ISBLANK(C19)</formula>
    </cfRule>
  </conditionalFormatting>
  <conditionalFormatting sqref="L19:N19">
    <cfRule type="expression" dxfId="256" priority="45" stopIfTrue="1">
      <formula>AND(NOT(ISBLANK($C19)),ISBLANK(L19))</formula>
    </cfRule>
  </conditionalFormatting>
  <conditionalFormatting sqref="B19">
    <cfRule type="expression" dxfId="255" priority="46" stopIfTrue="1">
      <formula>AND(NOT(ISBLANK(C19)),ISBLANK(B19))</formula>
    </cfRule>
  </conditionalFormatting>
  <conditionalFormatting sqref="A19">
    <cfRule type="expression" dxfId="254" priority="47" stopIfTrue="1">
      <formula>AND(NOT(ISBLANK(C19)),ISBLANK(A19))</formula>
    </cfRule>
  </conditionalFormatting>
  <conditionalFormatting sqref="E19">
    <cfRule type="expression" dxfId="253" priority="48" stopIfTrue="1">
      <formula>AND(NOT(ISBLANK(C19)),ISBLANK(E19),B19="S")</formula>
    </cfRule>
  </conditionalFormatting>
  <conditionalFormatting sqref="J22">
    <cfRule type="expression" priority="35" stopIfTrue="1">
      <formula>AND(SUM($P22:$T22)&gt;0,NOT(ISBLANK(J22)))</formula>
    </cfRule>
    <cfRule type="expression" dxfId="252" priority="36" stopIfTrue="1">
      <formula>SUM($P22:$T22)&gt;0</formula>
    </cfRule>
  </conditionalFormatting>
  <conditionalFormatting sqref="C22">
    <cfRule type="expression" dxfId="251" priority="37" stopIfTrue="1">
      <formula>ISBLANK(C22)</formula>
    </cfRule>
  </conditionalFormatting>
  <conditionalFormatting sqref="L22:M22">
    <cfRule type="expression" dxfId="250" priority="38" stopIfTrue="1">
      <formula>AND(NOT(ISBLANK($C22)),ISBLANK(L22))</formula>
    </cfRule>
  </conditionalFormatting>
  <conditionalFormatting sqref="B22">
    <cfRule type="expression" dxfId="249" priority="39" stopIfTrue="1">
      <formula>AND(NOT(ISBLANK(C22)),ISBLANK(B22))</formula>
    </cfRule>
  </conditionalFormatting>
  <conditionalFormatting sqref="A22">
    <cfRule type="expression" dxfId="248" priority="40" stopIfTrue="1">
      <formula>AND(NOT(ISBLANK(C22)),ISBLANK(A22))</formula>
    </cfRule>
  </conditionalFormatting>
  <conditionalFormatting sqref="E22">
    <cfRule type="expression" dxfId="247" priority="41" stopIfTrue="1">
      <formula>AND(NOT(ISBLANK(C22)),ISBLANK(E22),B22="S")</formula>
    </cfRule>
  </conditionalFormatting>
  <conditionalFormatting sqref="J27">
    <cfRule type="expression" priority="28" stopIfTrue="1">
      <formula>AND(SUM($P27:$T27)&gt;0,NOT(ISBLANK(J27)))</formula>
    </cfRule>
    <cfRule type="expression" dxfId="246" priority="29" stopIfTrue="1">
      <formula>SUM($P27:$T27)&gt;0</formula>
    </cfRule>
  </conditionalFormatting>
  <conditionalFormatting sqref="C27">
    <cfRule type="expression" dxfId="245" priority="30" stopIfTrue="1">
      <formula>ISBLANK(C27)</formula>
    </cfRule>
  </conditionalFormatting>
  <conditionalFormatting sqref="L27:M27">
    <cfRule type="expression" dxfId="244" priority="31" stopIfTrue="1">
      <formula>AND(NOT(ISBLANK($C27)),ISBLANK(L27))</formula>
    </cfRule>
  </conditionalFormatting>
  <conditionalFormatting sqref="B27">
    <cfRule type="expression" dxfId="243" priority="32" stopIfTrue="1">
      <formula>AND(NOT(ISBLANK(C27)),ISBLANK(B27))</formula>
    </cfRule>
  </conditionalFormatting>
  <conditionalFormatting sqref="A27">
    <cfRule type="expression" dxfId="242" priority="33" stopIfTrue="1">
      <formula>AND(NOT(ISBLANK(C27)),ISBLANK(A27))</formula>
    </cfRule>
  </conditionalFormatting>
  <conditionalFormatting sqref="E27">
    <cfRule type="expression" dxfId="241" priority="34" stopIfTrue="1">
      <formula>AND(NOT(ISBLANK(C27)),ISBLANK(E27),B27="S")</formula>
    </cfRule>
  </conditionalFormatting>
  <conditionalFormatting sqref="J28">
    <cfRule type="expression" priority="21" stopIfTrue="1">
      <formula>AND(SUM($P28:$T28)&gt;0,NOT(ISBLANK(J28)))</formula>
    </cfRule>
    <cfRule type="expression" dxfId="240" priority="22" stopIfTrue="1">
      <formula>SUM($P28:$T28)&gt;0</formula>
    </cfRule>
  </conditionalFormatting>
  <conditionalFormatting sqref="C28">
    <cfRule type="expression" dxfId="239" priority="23" stopIfTrue="1">
      <formula>ISBLANK(C28)</formula>
    </cfRule>
  </conditionalFormatting>
  <conditionalFormatting sqref="L28:M28">
    <cfRule type="expression" dxfId="238" priority="24" stopIfTrue="1">
      <formula>AND(NOT(ISBLANK($C28)),ISBLANK(L28))</formula>
    </cfRule>
  </conditionalFormatting>
  <conditionalFormatting sqref="B28">
    <cfRule type="expression" dxfId="237" priority="25" stopIfTrue="1">
      <formula>AND(NOT(ISBLANK(C28)),ISBLANK(B28))</formula>
    </cfRule>
  </conditionalFormatting>
  <conditionalFormatting sqref="A28">
    <cfRule type="expression" dxfId="236" priority="26" stopIfTrue="1">
      <formula>AND(NOT(ISBLANK(C28)),ISBLANK(A28))</formula>
    </cfRule>
  </conditionalFormatting>
  <conditionalFormatting sqref="E28">
    <cfRule type="expression" dxfId="235" priority="27" stopIfTrue="1">
      <formula>AND(NOT(ISBLANK(C28)),ISBLANK(E28),B28="S")</formula>
    </cfRule>
  </conditionalFormatting>
  <conditionalFormatting sqref="J29">
    <cfRule type="expression" priority="15" stopIfTrue="1">
      <formula>AND(SUM($P29:$T29)&gt;0,NOT(ISBLANK(J29)))</formula>
    </cfRule>
    <cfRule type="expression" dxfId="234" priority="16" stopIfTrue="1">
      <formula>SUM($P29:$T29)&gt;0</formula>
    </cfRule>
  </conditionalFormatting>
  <conditionalFormatting sqref="C29">
    <cfRule type="expression" dxfId="233" priority="17" stopIfTrue="1">
      <formula>ISBLANK(C29)</formula>
    </cfRule>
  </conditionalFormatting>
  <conditionalFormatting sqref="L29:M29">
    <cfRule type="expression" dxfId="232" priority="18" stopIfTrue="1">
      <formula>AND(NOT(ISBLANK($C29)),ISBLANK(L29))</formula>
    </cfRule>
  </conditionalFormatting>
  <conditionalFormatting sqref="B29">
    <cfRule type="expression" dxfId="231" priority="19" stopIfTrue="1">
      <formula>AND(NOT(ISBLANK(C29)),ISBLANK(B29))</formula>
    </cfRule>
  </conditionalFormatting>
  <conditionalFormatting sqref="A29">
    <cfRule type="expression" dxfId="230" priority="20" stopIfTrue="1">
      <formula>AND(NOT(ISBLANK(C29)),ISBLANK(A29))</formula>
    </cfRule>
  </conditionalFormatting>
  <conditionalFormatting sqref="K12:K31">
    <cfRule type="expression" priority="13" stopIfTrue="1">
      <formula>AND(SUM($P12:$T12)&gt;0,NOT(ISBLANK(K12)))</formula>
    </cfRule>
    <cfRule type="expression" dxfId="229" priority="14" stopIfTrue="1">
      <formula>SUM($P12:$T12)&gt;0</formula>
    </cfRule>
  </conditionalFormatting>
  <conditionalFormatting sqref="N16">
    <cfRule type="expression" dxfId="228" priority="12" stopIfTrue="1">
      <formula>AND(NOT(ISBLANK($C27)),ISBLANK(N16))</formula>
    </cfRule>
  </conditionalFormatting>
  <conditionalFormatting sqref="N20">
    <cfRule type="expression" dxfId="227" priority="11" stopIfTrue="1">
      <formula>AND(NOT(ISBLANK($C20)),ISBLANK(N20))</formula>
    </cfRule>
  </conditionalFormatting>
  <conditionalFormatting sqref="N21">
    <cfRule type="expression" dxfId="226" priority="10" stopIfTrue="1">
      <formula>AND(NOT(ISBLANK($C21)),ISBLANK(N21))</formula>
    </cfRule>
  </conditionalFormatting>
  <conditionalFormatting sqref="N25">
    <cfRule type="expression" dxfId="225" priority="9" stopIfTrue="1">
      <formula>AND(NOT(ISBLANK($C25)),ISBLANK(N25))</formula>
    </cfRule>
  </conditionalFormatting>
  <conditionalFormatting sqref="N26">
    <cfRule type="expression" dxfId="224" priority="8" stopIfTrue="1">
      <formula>AND(NOT(ISBLANK($C26)),ISBLANK(N26))</formula>
    </cfRule>
  </conditionalFormatting>
  <conditionalFormatting sqref="N27">
    <cfRule type="expression" dxfId="223" priority="7" stopIfTrue="1">
      <formula>AND(NOT(ISBLANK($C27)),ISBLANK(N27))</formula>
    </cfRule>
  </conditionalFormatting>
  <conditionalFormatting sqref="N29">
    <cfRule type="expression" dxfId="222" priority="6" stopIfTrue="1">
      <formula>AND(NOT(ISBLANK($C29)),ISBLANK(N29))</formula>
    </cfRule>
  </conditionalFormatting>
  <conditionalFormatting sqref="N30">
    <cfRule type="expression" dxfId="221" priority="5" stopIfTrue="1">
      <formula>AND(NOT(ISBLANK($C30)),ISBLANK(N30))</formula>
    </cfRule>
  </conditionalFormatting>
  <conditionalFormatting sqref="N28">
    <cfRule type="expression" dxfId="220" priority="4" stopIfTrue="1">
      <formula>AND(NOT(ISBLANK($C28)),ISBLANK(N28))</formula>
    </cfRule>
  </conditionalFormatting>
  <conditionalFormatting sqref="N31">
    <cfRule type="expression" dxfId="219" priority="3" stopIfTrue="1">
      <formula>AND(NOT(ISBLANK($C31)),ISBLANK(N31))</formula>
    </cfRule>
  </conditionalFormatting>
  <conditionalFormatting sqref="E29">
    <cfRule type="expression" dxfId="218" priority="2" stopIfTrue="1">
      <formula>AND(NOT(ISBLANK(C29)),ISBLANK(E29),B29="S")</formula>
    </cfRule>
  </conditionalFormatting>
  <conditionalFormatting sqref="N22">
    <cfRule type="expression" dxfId="217" priority="1" stopIfTrue="1">
      <formula>AND(NOT(ISBLANK($C22)),ISBLANK(N22))</formula>
    </cfRule>
  </conditionalFormatting>
  <dataValidations count="4">
    <dataValidation type="list" allowBlank="1" showInputMessage="1" showErrorMessage="1" sqref="B11:B32">
      <formula1>$B$36:$B$39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Parks</vt:lpstr>
      <vt:lpstr>Windle Centre</vt:lpstr>
      <vt:lpstr>Windle</vt:lpstr>
      <vt:lpstr>Leisure</vt:lpstr>
      <vt:lpstr>LWCP</vt:lpstr>
      <vt:lpstr>Drainage</vt:lpstr>
      <vt:lpstr>Camb Theatre</vt:lpstr>
      <vt:lpstr>C Theatre</vt:lpstr>
      <vt:lpstr>JWS 3</vt:lpstr>
      <vt:lpstr>JWS 2</vt:lpstr>
      <vt:lpstr>JWS</vt:lpstr>
      <vt:lpstr>Theatre</vt:lpstr>
      <vt:lpstr>Media</vt:lpstr>
      <vt:lpstr>Museum</vt:lpstr>
      <vt:lpstr>Example</vt:lpstr>
    </vt:vector>
  </TitlesOfParts>
  <Manager/>
  <Company>SHBC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Hilda</dc:creator>
  <cp:keywords/>
  <dc:description/>
  <cp:lastModifiedBy>Sarah Parmenter</cp:lastModifiedBy>
  <cp:revision/>
  <cp:lastPrinted>2019-10-28T08:11:27Z</cp:lastPrinted>
  <dcterms:created xsi:type="dcterms:W3CDTF">2011-07-25T12:59:48Z</dcterms:created>
  <dcterms:modified xsi:type="dcterms:W3CDTF">2019-10-28T08:12:56Z</dcterms:modified>
  <cp:category/>
  <cp:contentStatus/>
</cp:coreProperties>
</file>