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xcel\Barclaycard &amp; Corporate Cards\"/>
    </mc:Choice>
  </mc:AlternateContent>
  <bookViews>
    <workbookView xWindow="15345" yWindow="-15" windowWidth="7710" windowHeight="9420"/>
  </bookViews>
  <sheets>
    <sheet name="LWCP" sheetId="9" r:id="rId1"/>
    <sheet name="Civic Events" sheetId="10" r:id="rId2"/>
    <sheet name="Windle" sheetId="11" r:id="rId3"/>
    <sheet name="Camb Theatre" sheetId="12" r:id="rId4"/>
    <sheet name="JWS" sheetId="13" r:id="rId5"/>
    <sheet name="C Theatre" sheetId="14" r:id="rId6"/>
    <sheet name="Theatre" sheetId="15" r:id="rId7"/>
    <sheet name="Windle V" sheetId="16" r:id="rId8"/>
    <sheet name="Parks" sheetId="17" r:id="rId9"/>
    <sheet name="Houising" sheetId="18" r:id="rId10"/>
    <sheet name="JWS2" sheetId="19" r:id="rId11"/>
    <sheet name="Media" sheetId="20" r:id="rId12"/>
    <sheet name="Community" sheetId="21" r:id="rId13"/>
    <sheet name="Drainage" sheetId="22" r:id="rId14"/>
    <sheet name="Museum" sheetId="23" r:id="rId15"/>
    <sheet name="Leisure" sheetId="24" r:id="rId16"/>
    <sheet name="JWS3" sheetId="26" r:id="rId17"/>
    <sheet name="Example" sheetId="3" state="hidden" r:id="rId18"/>
  </sheets>
  <calcPr calcId="162913"/>
</workbook>
</file>

<file path=xl/calcChain.xml><?xml version="1.0" encoding="utf-8"?>
<calcChain xmlns="http://schemas.openxmlformats.org/spreadsheetml/2006/main">
  <c r="F17" i="12" l="1"/>
  <c r="F15" i="12"/>
  <c r="F14" i="12"/>
  <c r="F12" i="12"/>
  <c r="F14" i="23"/>
  <c r="F15" i="23"/>
  <c r="F16" i="23"/>
  <c r="F17" i="23"/>
  <c r="F13" i="23"/>
  <c r="F32" i="23" l="1"/>
  <c r="C32" i="23"/>
  <c r="S31" i="23"/>
  <c r="R31" i="23"/>
  <c r="Q31" i="23"/>
  <c r="P31" i="23"/>
  <c r="D31" i="23"/>
  <c r="S30" i="23"/>
  <c r="R30" i="23"/>
  <c r="Q30" i="23"/>
  <c r="P30" i="23"/>
  <c r="D30" i="23"/>
  <c r="S29" i="23"/>
  <c r="R29" i="23"/>
  <c r="Q29" i="23"/>
  <c r="P29" i="23"/>
  <c r="D29" i="23"/>
  <c r="S28" i="23"/>
  <c r="R28" i="23"/>
  <c r="Q28" i="23"/>
  <c r="P28" i="23"/>
  <c r="D28" i="23"/>
  <c r="D32" i="23" s="1"/>
  <c r="S27" i="23"/>
  <c r="R27" i="23"/>
  <c r="Q27" i="23"/>
  <c r="P27" i="23"/>
  <c r="S26" i="23"/>
  <c r="R26" i="23"/>
  <c r="Q26" i="23"/>
  <c r="P26" i="23"/>
  <c r="S25" i="23"/>
  <c r="R25" i="23"/>
  <c r="Q25" i="23"/>
  <c r="P25" i="23"/>
  <c r="S24" i="23"/>
  <c r="R24" i="23"/>
  <c r="Q24" i="23"/>
  <c r="P24" i="23"/>
  <c r="S23" i="23"/>
  <c r="R23" i="23"/>
  <c r="Q23" i="23"/>
  <c r="P23" i="23"/>
  <c r="S22" i="23"/>
  <c r="R22" i="23"/>
  <c r="Q22" i="23"/>
  <c r="P22" i="23"/>
  <c r="S21" i="23"/>
  <c r="R21" i="23"/>
  <c r="Q21" i="23"/>
  <c r="P21" i="23"/>
  <c r="S20" i="23"/>
  <c r="R20" i="23"/>
  <c r="Q20" i="23"/>
  <c r="P20" i="23"/>
  <c r="S19" i="23"/>
  <c r="R19" i="23"/>
  <c r="Q19" i="23"/>
  <c r="P19" i="23"/>
  <c r="S18" i="23"/>
  <c r="R18" i="23"/>
  <c r="Q18" i="23"/>
  <c r="P18" i="23"/>
  <c r="S17" i="23"/>
  <c r="R17" i="23"/>
  <c r="Q17" i="23"/>
  <c r="P17" i="23"/>
  <c r="S16" i="23"/>
  <c r="R16" i="23"/>
  <c r="Q16" i="23"/>
  <c r="P16" i="23"/>
  <c r="S15" i="23"/>
  <c r="R15" i="23"/>
  <c r="Q15" i="23"/>
  <c r="P15" i="23"/>
  <c r="S14" i="23"/>
  <c r="R14" i="23"/>
  <c r="Q14" i="23"/>
  <c r="P14" i="23"/>
  <c r="F32" i="21"/>
  <c r="C32" i="21"/>
  <c r="S31" i="21"/>
  <c r="R31" i="21"/>
  <c r="Q31" i="21"/>
  <c r="P31" i="21"/>
  <c r="D31" i="21"/>
  <c r="S30" i="21"/>
  <c r="R30" i="21"/>
  <c r="Q30" i="21"/>
  <c r="P30" i="21"/>
  <c r="D30" i="21"/>
  <c r="S29" i="21"/>
  <c r="R29" i="21"/>
  <c r="Q29" i="21"/>
  <c r="P29" i="21"/>
  <c r="D29" i="21"/>
  <c r="S28" i="21"/>
  <c r="R28" i="21"/>
  <c r="Q28" i="21"/>
  <c r="P28" i="21"/>
  <c r="D28" i="21"/>
  <c r="D32" i="21" s="1"/>
  <c r="S27" i="21"/>
  <c r="R27" i="21"/>
  <c r="Q27" i="21"/>
  <c r="P27" i="21"/>
  <c r="S26" i="21"/>
  <c r="R26" i="21"/>
  <c r="Q26" i="21"/>
  <c r="P26" i="21"/>
  <c r="S25" i="21"/>
  <c r="R25" i="21"/>
  <c r="Q25" i="21"/>
  <c r="P25" i="21"/>
  <c r="S24" i="21"/>
  <c r="R24" i="21"/>
  <c r="Q24" i="21"/>
  <c r="P24" i="21"/>
  <c r="S23" i="21"/>
  <c r="R23" i="21"/>
  <c r="Q23" i="21"/>
  <c r="P23" i="21"/>
  <c r="S22" i="21"/>
  <c r="R22" i="21"/>
  <c r="Q22" i="21"/>
  <c r="P22" i="21"/>
  <c r="S21" i="21"/>
  <c r="R21" i="21"/>
  <c r="Q21" i="21"/>
  <c r="P21" i="21"/>
  <c r="S20" i="21"/>
  <c r="R20" i="21"/>
  <c r="Q20" i="21"/>
  <c r="P20" i="21"/>
  <c r="S19" i="21"/>
  <c r="R19" i="21"/>
  <c r="Q19" i="21"/>
  <c r="P19" i="21"/>
  <c r="S18" i="21"/>
  <c r="R18" i="21"/>
  <c r="Q18" i="21"/>
  <c r="P18" i="21"/>
  <c r="S17" i="21"/>
  <c r="R17" i="21"/>
  <c r="Q17" i="21"/>
  <c r="P17" i="21"/>
  <c r="S16" i="21"/>
  <c r="R16" i="21"/>
  <c r="Q16" i="21"/>
  <c r="P16" i="21"/>
  <c r="S15" i="21"/>
  <c r="R15" i="21"/>
  <c r="Q15" i="21"/>
  <c r="P15" i="21"/>
  <c r="S14" i="21"/>
  <c r="R14" i="21"/>
  <c r="Q14" i="21"/>
  <c r="P14" i="21"/>
  <c r="S12" i="21"/>
  <c r="R12" i="21"/>
  <c r="Q12" i="21"/>
  <c r="P12" i="21"/>
  <c r="F18" i="19" l="1"/>
  <c r="F17" i="19"/>
  <c r="D21" i="19"/>
  <c r="C21" i="19"/>
  <c r="F15" i="19"/>
  <c r="F14" i="19"/>
  <c r="F13" i="19"/>
  <c r="F21" i="19" l="1"/>
  <c r="C32" i="13"/>
  <c r="Q31" i="13"/>
  <c r="P31" i="13"/>
  <c r="O31" i="13"/>
  <c r="N31" i="13"/>
  <c r="D31" i="13"/>
  <c r="Q30" i="13"/>
  <c r="P30" i="13"/>
  <c r="O30" i="13"/>
  <c r="N30" i="13"/>
  <c r="D30" i="13"/>
  <c r="Q29" i="13"/>
  <c r="P29" i="13"/>
  <c r="O29" i="13"/>
  <c r="N29" i="13"/>
  <c r="D29" i="13"/>
  <c r="Q28" i="13"/>
  <c r="P28" i="13"/>
  <c r="O28" i="13"/>
  <c r="N28" i="13"/>
  <c r="D28" i="13"/>
  <c r="Q27" i="13"/>
  <c r="P27" i="13"/>
  <c r="O27" i="13"/>
  <c r="N27" i="13"/>
  <c r="D27" i="13"/>
  <c r="Q26" i="13"/>
  <c r="P26" i="13"/>
  <c r="O26" i="13"/>
  <c r="N26" i="13"/>
  <c r="D26" i="13"/>
  <c r="Q25" i="13"/>
  <c r="P25" i="13"/>
  <c r="O25" i="13"/>
  <c r="N25" i="13"/>
  <c r="D25" i="13"/>
  <c r="Q24" i="13"/>
  <c r="P24" i="13"/>
  <c r="O24" i="13"/>
  <c r="N24" i="13"/>
  <c r="D24" i="13"/>
  <c r="Q23" i="13"/>
  <c r="P23" i="13"/>
  <c r="O23" i="13"/>
  <c r="N23" i="13"/>
  <c r="D23" i="13"/>
  <c r="Q22" i="13"/>
  <c r="P22" i="13"/>
  <c r="O22" i="13"/>
  <c r="N22" i="13"/>
  <c r="D22" i="13"/>
  <c r="Q21" i="13"/>
  <c r="P21" i="13"/>
  <c r="O21" i="13"/>
  <c r="N21" i="13"/>
  <c r="D21" i="13"/>
  <c r="Q20" i="13"/>
  <c r="P20" i="13"/>
  <c r="O20" i="13"/>
  <c r="N20" i="13"/>
  <c r="D20" i="13"/>
  <c r="Q19" i="13"/>
  <c r="P19" i="13"/>
  <c r="O19" i="13"/>
  <c r="N19" i="13"/>
  <c r="D19" i="13"/>
  <c r="D32" i="13" s="1"/>
  <c r="Q18" i="13"/>
  <c r="P18" i="13"/>
  <c r="O18" i="13"/>
  <c r="N18" i="13"/>
  <c r="F18" i="13"/>
  <c r="E18" i="13"/>
  <c r="Q17" i="13"/>
  <c r="P17" i="13"/>
  <c r="O17" i="13"/>
  <c r="N17" i="13"/>
  <c r="F17" i="13"/>
  <c r="E17" i="13"/>
  <c r="Q16" i="13"/>
  <c r="P16" i="13"/>
  <c r="O16" i="13"/>
  <c r="N16" i="13"/>
  <c r="F16" i="13"/>
  <c r="E16" i="13"/>
  <c r="Q15" i="13"/>
  <c r="P15" i="13"/>
  <c r="O15" i="13"/>
  <c r="N15" i="13"/>
  <c r="Q14" i="13"/>
  <c r="P14" i="13"/>
  <c r="O14" i="13"/>
  <c r="N14" i="13"/>
  <c r="F14" i="13"/>
  <c r="E14" i="13"/>
  <c r="Q13" i="13"/>
  <c r="P13" i="13"/>
  <c r="O13" i="13"/>
  <c r="N13" i="13"/>
  <c r="F13" i="13"/>
  <c r="F32" i="13" s="1"/>
  <c r="E13" i="13"/>
  <c r="Q12" i="13"/>
  <c r="P12" i="13"/>
  <c r="O12" i="13"/>
  <c r="N12" i="13"/>
  <c r="F39" i="26" l="1"/>
  <c r="D39" i="26"/>
  <c r="C39" i="26"/>
  <c r="F32" i="18" l="1"/>
  <c r="C32" i="18"/>
  <c r="S31" i="18"/>
  <c r="R31" i="18"/>
  <c r="Q31" i="18"/>
  <c r="P31" i="18"/>
  <c r="D31" i="18"/>
  <c r="S30" i="18"/>
  <c r="R30" i="18"/>
  <c r="Q30" i="18"/>
  <c r="P30" i="18"/>
  <c r="D30" i="18"/>
  <c r="S29" i="18"/>
  <c r="R29" i="18"/>
  <c r="Q29" i="18"/>
  <c r="P29" i="18"/>
  <c r="D29" i="18"/>
  <c r="S28" i="18"/>
  <c r="R28" i="18"/>
  <c r="Q28" i="18"/>
  <c r="P28" i="18"/>
  <c r="D28" i="18"/>
  <c r="D32" i="18" s="1"/>
  <c r="S27" i="18"/>
  <c r="R27" i="18"/>
  <c r="Q27" i="18"/>
  <c r="P27" i="18"/>
  <c r="S26" i="18"/>
  <c r="R26" i="18"/>
  <c r="Q26" i="18"/>
  <c r="P26" i="18"/>
  <c r="S25" i="18"/>
  <c r="R25" i="18"/>
  <c r="Q25" i="18"/>
  <c r="P25" i="18"/>
  <c r="S24" i="18"/>
  <c r="R24" i="18"/>
  <c r="Q24" i="18"/>
  <c r="P24" i="18"/>
  <c r="S23" i="18"/>
  <c r="R23" i="18"/>
  <c r="Q23" i="18"/>
  <c r="P23" i="18"/>
  <c r="S22" i="18"/>
  <c r="R22" i="18"/>
  <c r="Q22" i="18"/>
  <c r="P22" i="18"/>
  <c r="S21" i="18"/>
  <c r="R21" i="18"/>
  <c r="Q21" i="18"/>
  <c r="P21" i="18"/>
  <c r="S20" i="18"/>
  <c r="R20" i="18"/>
  <c r="Q20" i="18"/>
  <c r="P20" i="18"/>
  <c r="S19" i="18"/>
  <c r="R19" i="18"/>
  <c r="Q19" i="18"/>
  <c r="P19" i="18"/>
  <c r="S18" i="18"/>
  <c r="R18" i="18"/>
  <c r="Q18" i="18"/>
  <c r="P18" i="18"/>
  <c r="S17" i="18"/>
  <c r="R17" i="18"/>
  <c r="Q17" i="18"/>
  <c r="P17" i="18"/>
  <c r="S16" i="18"/>
  <c r="R16" i="18"/>
  <c r="Q16" i="18"/>
  <c r="P16" i="18"/>
  <c r="S15" i="18"/>
  <c r="R15" i="18"/>
  <c r="Q15" i="18"/>
  <c r="P15" i="18"/>
  <c r="S14" i="18"/>
  <c r="R14" i="18"/>
  <c r="Q14" i="18"/>
  <c r="P14" i="18"/>
  <c r="S12" i="18"/>
  <c r="R12" i="18"/>
  <c r="Q12" i="18"/>
  <c r="P12" i="18"/>
  <c r="F16" i="14" l="1"/>
  <c r="F15" i="15"/>
  <c r="F14" i="15"/>
  <c r="F41" i="12" l="1"/>
  <c r="D41" i="12"/>
  <c r="C41" i="12"/>
  <c r="R40" i="12"/>
  <c r="Q40" i="12"/>
  <c r="P40" i="12"/>
  <c r="O40" i="12"/>
  <c r="R32" i="12"/>
  <c r="Q32" i="12"/>
  <c r="P32" i="12"/>
  <c r="O32" i="12"/>
  <c r="P27" i="12"/>
  <c r="O27" i="12"/>
  <c r="R26" i="12"/>
  <c r="Q26" i="12"/>
  <c r="P26" i="12"/>
  <c r="O26" i="12"/>
  <c r="R25" i="12"/>
  <c r="Q25" i="12"/>
  <c r="P25" i="12"/>
  <c r="O25" i="12"/>
  <c r="R24" i="12"/>
  <c r="Q24" i="12"/>
  <c r="P24" i="12"/>
  <c r="O24" i="12"/>
  <c r="R23" i="12"/>
  <c r="Q23" i="12"/>
  <c r="P23" i="12"/>
  <c r="O23" i="12"/>
  <c r="R22" i="12"/>
  <c r="Q22" i="12"/>
  <c r="P22" i="12"/>
  <c r="O22" i="12"/>
  <c r="P21" i="12"/>
  <c r="O21" i="12"/>
  <c r="R20" i="12"/>
  <c r="Q20" i="12"/>
  <c r="P20" i="12"/>
  <c r="O20" i="12"/>
  <c r="R19" i="12"/>
  <c r="Q19" i="12"/>
  <c r="P19" i="12"/>
  <c r="O19" i="12"/>
  <c r="R18" i="12"/>
  <c r="Q18" i="12"/>
  <c r="P18" i="12"/>
  <c r="O18" i="12"/>
  <c r="R17" i="12"/>
  <c r="Q17" i="12"/>
  <c r="P17" i="12"/>
  <c r="O17" i="12"/>
  <c r="R16" i="12"/>
  <c r="Q16" i="12"/>
  <c r="P16" i="12"/>
  <c r="O16" i="12"/>
  <c r="R12" i="12"/>
  <c r="Q12" i="12"/>
  <c r="P12" i="12"/>
  <c r="O12" i="12"/>
  <c r="F37" i="15" l="1"/>
  <c r="C37" i="15"/>
  <c r="R36" i="15"/>
  <c r="Q36" i="15"/>
  <c r="P36" i="15"/>
  <c r="O36" i="15"/>
  <c r="D36" i="15"/>
  <c r="D37" i="15" s="1"/>
  <c r="P34" i="15"/>
  <c r="O34" i="15"/>
  <c r="P33" i="15"/>
  <c r="O33" i="15"/>
  <c r="P32" i="15"/>
  <c r="O32" i="15"/>
  <c r="R31" i="15"/>
  <c r="Q31" i="15"/>
  <c r="P31" i="15"/>
  <c r="O31" i="15"/>
  <c r="R30" i="15"/>
  <c r="Q30" i="15"/>
  <c r="P30" i="15"/>
  <c r="O30" i="15"/>
  <c r="R29" i="15"/>
  <c r="Q29" i="15"/>
  <c r="P29" i="15"/>
  <c r="O29" i="15"/>
  <c r="R28" i="15"/>
  <c r="Q28" i="15"/>
  <c r="P28" i="15"/>
  <c r="O28" i="15"/>
  <c r="R27" i="15"/>
  <c r="Q27" i="15"/>
  <c r="P27" i="15"/>
  <c r="O27" i="15"/>
  <c r="P26" i="15"/>
  <c r="O26" i="15"/>
  <c r="R25" i="15"/>
  <c r="Q25" i="15"/>
  <c r="P25" i="15"/>
  <c r="O25" i="15"/>
  <c r="R24" i="15"/>
  <c r="Q24" i="15"/>
  <c r="P24" i="15"/>
  <c r="O24" i="15"/>
  <c r="R23" i="15"/>
  <c r="Q23" i="15"/>
  <c r="P23" i="15"/>
  <c r="O23" i="15"/>
  <c r="P22" i="15"/>
  <c r="O22" i="15"/>
  <c r="Q21" i="15"/>
  <c r="P21" i="15"/>
  <c r="O21" i="15"/>
  <c r="R20" i="15"/>
  <c r="Q20" i="15"/>
  <c r="P20" i="15"/>
  <c r="O20" i="15"/>
  <c r="R19" i="15"/>
  <c r="Q19" i="15"/>
  <c r="P19" i="15"/>
  <c r="O19" i="15"/>
  <c r="R18" i="15"/>
  <c r="Q18" i="15"/>
  <c r="P18" i="15"/>
  <c r="O18" i="15"/>
  <c r="R17" i="15"/>
  <c r="Q17" i="15"/>
  <c r="P17" i="15"/>
  <c r="O17" i="15"/>
  <c r="R16" i="15"/>
  <c r="Q16" i="15"/>
  <c r="P16" i="15"/>
  <c r="O16" i="15"/>
  <c r="R15" i="15"/>
  <c r="Q15" i="15"/>
  <c r="P15" i="15"/>
  <c r="O15" i="15"/>
  <c r="R13" i="15"/>
  <c r="Q13" i="15"/>
  <c r="P13" i="15"/>
  <c r="O13" i="15"/>
  <c r="R12" i="15"/>
  <c r="Q12" i="15"/>
  <c r="P12" i="15"/>
  <c r="O12" i="15"/>
  <c r="F25" i="20" l="1"/>
  <c r="C25" i="20"/>
  <c r="D24" i="20"/>
  <c r="D23" i="20"/>
  <c r="D22" i="20"/>
  <c r="S21" i="20"/>
  <c r="R21" i="20"/>
  <c r="Q21" i="20"/>
  <c r="P21" i="20"/>
  <c r="D21" i="20"/>
  <c r="S20" i="20"/>
  <c r="R20" i="20"/>
  <c r="Q20" i="20"/>
  <c r="P20" i="20"/>
  <c r="D20" i="20"/>
  <c r="S19" i="20"/>
  <c r="R19" i="20"/>
  <c r="Q19" i="20"/>
  <c r="P19" i="20"/>
  <c r="D19" i="20"/>
  <c r="S18" i="20"/>
  <c r="R18" i="20"/>
  <c r="Q18" i="20"/>
  <c r="P18" i="20"/>
  <c r="D18" i="20"/>
  <c r="D25" i="20" s="1"/>
  <c r="S17" i="20"/>
  <c r="R17" i="20"/>
  <c r="Q17" i="20"/>
  <c r="P17" i="20"/>
  <c r="S16" i="20"/>
  <c r="R16" i="20"/>
  <c r="Q16" i="20"/>
  <c r="P16" i="20"/>
  <c r="S15" i="20"/>
  <c r="R15" i="20"/>
  <c r="Q15" i="20"/>
  <c r="P15" i="20"/>
  <c r="S14" i="20"/>
  <c r="R14" i="20"/>
  <c r="Q14" i="20"/>
  <c r="P14" i="20"/>
  <c r="S13" i="20"/>
  <c r="R13" i="20"/>
  <c r="Q13" i="20"/>
  <c r="P13" i="20"/>
  <c r="S12" i="20"/>
  <c r="R12" i="20"/>
  <c r="Q12" i="20"/>
  <c r="P12" i="20"/>
  <c r="D33" i="16" l="1"/>
  <c r="F33" i="16"/>
  <c r="F13" i="16"/>
  <c r="F14" i="16"/>
  <c r="F15" i="16"/>
  <c r="F16" i="16"/>
  <c r="F17" i="16"/>
  <c r="F18" i="16"/>
  <c r="F19" i="16"/>
  <c r="F20" i="16"/>
  <c r="F21" i="16"/>
  <c r="F22" i="16"/>
  <c r="F23" i="16"/>
  <c r="F12" i="16"/>
  <c r="C29" i="14" l="1"/>
  <c r="S28" i="14"/>
  <c r="R28" i="14"/>
  <c r="Q28" i="14"/>
  <c r="P28" i="14"/>
  <c r="D28" i="14"/>
  <c r="Q27" i="14"/>
  <c r="D27" i="14"/>
  <c r="Q26" i="14"/>
  <c r="D26" i="14"/>
  <c r="Q25" i="14"/>
  <c r="D25" i="14"/>
  <c r="S24" i="14"/>
  <c r="R24" i="14"/>
  <c r="Q24" i="14"/>
  <c r="P24" i="14"/>
  <c r="D24" i="14"/>
  <c r="S23" i="14"/>
  <c r="R23" i="14"/>
  <c r="Q23" i="14"/>
  <c r="P23" i="14"/>
  <c r="D23" i="14"/>
  <c r="S22" i="14"/>
  <c r="R22" i="14"/>
  <c r="Q22" i="14"/>
  <c r="P22" i="14"/>
  <c r="D22" i="14"/>
  <c r="S21" i="14"/>
  <c r="R21" i="14"/>
  <c r="Q21" i="14"/>
  <c r="P21" i="14"/>
  <c r="D21" i="14"/>
  <c r="S20" i="14"/>
  <c r="R20" i="14"/>
  <c r="Q20" i="14"/>
  <c r="P20" i="14"/>
  <c r="D20" i="14"/>
  <c r="S19" i="14"/>
  <c r="R19" i="14"/>
  <c r="Q19" i="14"/>
  <c r="P19" i="14"/>
  <c r="F19" i="14"/>
  <c r="S18" i="14"/>
  <c r="R18" i="14"/>
  <c r="Q18" i="14"/>
  <c r="P18" i="14"/>
  <c r="D18" i="14"/>
  <c r="F18" i="14" s="1"/>
  <c r="S17" i="14"/>
  <c r="R17" i="14"/>
  <c r="Q17" i="14"/>
  <c r="P17" i="14"/>
  <c r="F17" i="14"/>
  <c r="S16" i="14"/>
  <c r="R16" i="14"/>
  <c r="Q16" i="14"/>
  <c r="P16" i="14"/>
  <c r="D16" i="14"/>
  <c r="S15" i="14"/>
  <c r="R15" i="14"/>
  <c r="Q15" i="14"/>
  <c r="P15" i="14"/>
  <c r="S14" i="14"/>
  <c r="R14" i="14"/>
  <c r="Q14" i="14"/>
  <c r="P14" i="14"/>
  <c r="D14" i="14"/>
  <c r="D29" i="14" s="1"/>
  <c r="F13" i="14"/>
  <c r="F12" i="14"/>
  <c r="F14" i="14" l="1"/>
  <c r="F29" i="14" s="1"/>
  <c r="C29" i="24" l="1"/>
  <c r="S28" i="24"/>
  <c r="R28" i="24"/>
  <c r="Q28" i="24"/>
  <c r="P28" i="24"/>
  <c r="D28" i="24"/>
  <c r="D27" i="24"/>
  <c r="D26" i="24"/>
  <c r="S23" i="24"/>
  <c r="R23" i="24"/>
  <c r="Q23" i="24"/>
  <c r="P23" i="24"/>
  <c r="F15" i="24"/>
  <c r="D15" i="24"/>
  <c r="D29" i="24" s="1"/>
  <c r="F29" i="24" s="1"/>
  <c r="F14" i="24"/>
  <c r="S13" i="24"/>
  <c r="R13" i="24"/>
  <c r="Q13" i="24"/>
  <c r="P13" i="24"/>
  <c r="F13" i="24"/>
  <c r="S12" i="24"/>
  <c r="R12" i="24"/>
  <c r="Q12" i="24"/>
  <c r="P12" i="24"/>
  <c r="F12" i="24"/>
  <c r="C29" i="17" l="1"/>
  <c r="S28" i="17"/>
  <c r="R28" i="17"/>
  <c r="Q28" i="17"/>
  <c r="P28" i="17"/>
  <c r="D28" i="17"/>
  <c r="D27" i="17"/>
  <c r="S23" i="17"/>
  <c r="R23" i="17"/>
  <c r="Q23" i="17"/>
  <c r="P23" i="17"/>
  <c r="D29" i="17"/>
  <c r="F29" i="17" s="1"/>
  <c r="F16" i="17"/>
  <c r="F15" i="17"/>
  <c r="D15" i="17"/>
  <c r="F14" i="17"/>
  <c r="D14" i="17"/>
  <c r="S13" i="17"/>
  <c r="R13" i="17"/>
  <c r="Q13" i="17"/>
  <c r="P13" i="17"/>
  <c r="F13" i="17"/>
  <c r="S12" i="17"/>
  <c r="R12" i="17"/>
  <c r="Q12" i="17"/>
  <c r="P12" i="17"/>
  <c r="F12" i="17"/>
  <c r="F32" i="11" l="1"/>
  <c r="C32" i="11"/>
  <c r="S31" i="11"/>
  <c r="R31" i="11"/>
  <c r="Q31" i="11"/>
  <c r="P31" i="11"/>
  <c r="D31" i="11"/>
  <c r="S30" i="11"/>
  <c r="R30" i="11"/>
  <c r="Q30" i="11"/>
  <c r="P30" i="11"/>
  <c r="D30" i="11"/>
  <c r="S29" i="11"/>
  <c r="R29" i="11"/>
  <c r="Q29" i="11"/>
  <c r="P29" i="11"/>
  <c r="D29" i="11"/>
  <c r="S28" i="11"/>
  <c r="R28" i="11"/>
  <c r="Q28" i="11"/>
  <c r="P28" i="11"/>
  <c r="D28" i="11"/>
  <c r="S27" i="11"/>
  <c r="R27" i="11"/>
  <c r="Q27" i="11"/>
  <c r="P27" i="11"/>
  <c r="D27" i="11"/>
  <c r="S26" i="11"/>
  <c r="R26" i="11"/>
  <c r="Q26" i="11"/>
  <c r="P26" i="11"/>
  <c r="D26" i="11"/>
  <c r="S25" i="11"/>
  <c r="R25" i="11"/>
  <c r="Q25" i="11"/>
  <c r="P25" i="11"/>
  <c r="D25" i="11"/>
  <c r="S24" i="11"/>
  <c r="R24" i="11"/>
  <c r="Q24" i="11"/>
  <c r="P24" i="11"/>
  <c r="D24" i="11"/>
  <c r="S23" i="11"/>
  <c r="R23" i="11"/>
  <c r="Q23" i="11"/>
  <c r="P23" i="11"/>
  <c r="D23" i="11"/>
  <c r="S22" i="11"/>
  <c r="R22" i="11"/>
  <c r="Q22" i="11"/>
  <c r="P22" i="11"/>
  <c r="D22" i="11"/>
  <c r="S21" i="11"/>
  <c r="R21" i="11"/>
  <c r="Q21" i="11"/>
  <c r="P21" i="11"/>
  <c r="D21" i="11"/>
  <c r="S20" i="11"/>
  <c r="R20" i="11"/>
  <c r="Q20" i="11"/>
  <c r="P20" i="11"/>
  <c r="D20" i="11"/>
  <c r="S19" i="11"/>
  <c r="R19" i="11"/>
  <c r="Q19" i="11"/>
  <c r="P19" i="11"/>
  <c r="D19" i="11"/>
  <c r="D32" i="11" s="1"/>
  <c r="S18" i="11"/>
  <c r="R18" i="11"/>
  <c r="Q18" i="11"/>
  <c r="P18" i="11"/>
  <c r="S17" i="11"/>
  <c r="R17" i="11"/>
  <c r="Q17" i="11"/>
  <c r="P17" i="11"/>
  <c r="S16" i="11"/>
  <c r="R16" i="11"/>
  <c r="Q16" i="11"/>
  <c r="P16" i="11"/>
  <c r="S15" i="11"/>
  <c r="R15" i="11"/>
  <c r="Q15" i="11"/>
  <c r="P15" i="11"/>
  <c r="S14" i="11"/>
  <c r="R14" i="11"/>
  <c r="Q14" i="11"/>
  <c r="P14" i="11"/>
  <c r="S13" i="11"/>
  <c r="R13" i="11"/>
  <c r="Q13" i="11"/>
  <c r="P13" i="11"/>
  <c r="S12" i="11"/>
  <c r="R12" i="11"/>
  <c r="Q12" i="11"/>
  <c r="P12" i="11"/>
  <c r="C33" i="16" l="1"/>
  <c r="S32" i="16"/>
  <c r="R32" i="16"/>
  <c r="Q32" i="16"/>
  <c r="P32" i="16"/>
  <c r="S31" i="16"/>
  <c r="R31" i="16"/>
  <c r="Q31" i="16"/>
  <c r="P31" i="16"/>
  <c r="S30" i="16"/>
  <c r="R30" i="16"/>
  <c r="Q30" i="16"/>
  <c r="P30" i="16"/>
  <c r="S29" i="16"/>
  <c r="R29" i="16"/>
  <c r="Q29" i="16"/>
  <c r="P29" i="16"/>
  <c r="S28" i="16"/>
  <c r="R28" i="16"/>
  <c r="Q28" i="16"/>
  <c r="P28" i="16"/>
  <c r="S27" i="16"/>
  <c r="R27" i="16"/>
  <c r="Q27" i="16"/>
  <c r="P27" i="16"/>
  <c r="S26" i="16"/>
  <c r="R26" i="16"/>
  <c r="Q26" i="16"/>
  <c r="P26" i="16"/>
  <c r="S25" i="16"/>
  <c r="R25" i="16"/>
  <c r="Q25" i="16"/>
  <c r="P25" i="16"/>
  <c r="S24" i="16"/>
  <c r="R24" i="16"/>
  <c r="Q24" i="16"/>
  <c r="P24" i="16"/>
  <c r="S23" i="16"/>
  <c r="R23" i="16"/>
  <c r="Q23" i="16"/>
  <c r="P23" i="16"/>
  <c r="S22" i="16"/>
  <c r="R22" i="16"/>
  <c r="Q22" i="16"/>
  <c r="P22" i="16"/>
  <c r="S21" i="16"/>
  <c r="R21" i="16"/>
  <c r="Q21" i="16"/>
  <c r="P21" i="16"/>
  <c r="S20" i="16"/>
  <c r="R20" i="16"/>
  <c r="Q20" i="16"/>
  <c r="P20" i="16"/>
  <c r="S19" i="16"/>
  <c r="R19" i="16"/>
  <c r="Q19" i="16"/>
  <c r="P19" i="16"/>
  <c r="S18" i="16"/>
  <c r="R18" i="16"/>
  <c r="Q18" i="16"/>
  <c r="P18" i="16"/>
  <c r="S17" i="16"/>
  <c r="R17" i="16"/>
  <c r="Q17" i="16"/>
  <c r="P17" i="16"/>
  <c r="S16" i="16"/>
  <c r="R16" i="16"/>
  <c r="Q16" i="16"/>
  <c r="P16" i="16"/>
  <c r="S15" i="16"/>
  <c r="R15" i="16"/>
  <c r="Q15" i="16"/>
  <c r="P15" i="16"/>
  <c r="S13" i="16"/>
  <c r="R13" i="16"/>
  <c r="Q13" i="16"/>
  <c r="P13" i="16"/>
  <c r="S12" i="16"/>
  <c r="R12" i="16"/>
  <c r="Q12" i="16"/>
  <c r="P12" i="16"/>
  <c r="F32" i="10" l="1"/>
  <c r="C32" i="10"/>
  <c r="S31" i="10"/>
  <c r="R31" i="10"/>
  <c r="Q31" i="10"/>
  <c r="P31" i="10"/>
  <c r="D31" i="10"/>
  <c r="S30" i="10"/>
  <c r="R30" i="10"/>
  <c r="Q30" i="10"/>
  <c r="P30" i="10"/>
  <c r="D30" i="10"/>
  <c r="S29" i="10"/>
  <c r="R29" i="10"/>
  <c r="Q29" i="10"/>
  <c r="P29" i="10"/>
  <c r="D29" i="10"/>
  <c r="S28" i="10"/>
  <c r="R28" i="10"/>
  <c r="Q28" i="10"/>
  <c r="P28" i="10"/>
  <c r="D28" i="10"/>
  <c r="S27" i="10"/>
  <c r="R27" i="10"/>
  <c r="Q27" i="10"/>
  <c r="P27" i="10"/>
  <c r="D27" i="10"/>
  <c r="S26" i="10"/>
  <c r="R26" i="10"/>
  <c r="Q26" i="10"/>
  <c r="P26" i="10"/>
  <c r="D26" i="10"/>
  <c r="S25" i="10"/>
  <c r="R25" i="10"/>
  <c r="Q25" i="10"/>
  <c r="P25" i="10"/>
  <c r="D25" i="10"/>
  <c r="S24" i="10"/>
  <c r="R24" i="10"/>
  <c r="Q24" i="10"/>
  <c r="P24" i="10"/>
  <c r="D24" i="10"/>
  <c r="S23" i="10"/>
  <c r="R23" i="10"/>
  <c r="Q23" i="10"/>
  <c r="P23" i="10"/>
  <c r="D23" i="10"/>
  <c r="S22" i="10"/>
  <c r="R22" i="10"/>
  <c r="Q22" i="10"/>
  <c r="P22" i="10"/>
  <c r="D22" i="10"/>
  <c r="S21" i="10"/>
  <c r="R21" i="10"/>
  <c r="Q21" i="10"/>
  <c r="P21" i="10"/>
  <c r="D21" i="10"/>
  <c r="S20" i="10"/>
  <c r="R20" i="10"/>
  <c r="Q20" i="10"/>
  <c r="P20" i="10"/>
  <c r="D20" i="10"/>
  <c r="S19" i="10"/>
  <c r="R19" i="10"/>
  <c r="Q19" i="10"/>
  <c r="P19" i="10"/>
  <c r="D19" i="10"/>
  <c r="S18" i="10"/>
  <c r="R18" i="10"/>
  <c r="Q18" i="10"/>
  <c r="P18" i="10"/>
  <c r="D18" i="10"/>
  <c r="S17" i="10"/>
  <c r="R17" i="10"/>
  <c r="Q17" i="10"/>
  <c r="P17" i="10"/>
  <c r="D17" i="10"/>
  <c r="S16" i="10"/>
  <c r="R16" i="10"/>
  <c r="Q16" i="10"/>
  <c r="P16" i="10"/>
  <c r="S15" i="10"/>
  <c r="R15" i="10"/>
  <c r="Q15" i="10"/>
  <c r="P15" i="10"/>
  <c r="S14" i="10"/>
  <c r="R14" i="10"/>
  <c r="Q14" i="10"/>
  <c r="P14" i="10"/>
  <c r="S13" i="10"/>
  <c r="R13" i="10"/>
  <c r="Q13" i="10"/>
  <c r="P13" i="10"/>
  <c r="S12" i="10"/>
  <c r="R12" i="10"/>
  <c r="Q12" i="10"/>
  <c r="P12" i="10"/>
  <c r="D12" i="10"/>
  <c r="D32" i="10" s="1"/>
  <c r="F16" i="9" l="1"/>
  <c r="D19" i="9" l="1"/>
  <c r="D20" i="9"/>
  <c r="D21" i="9"/>
  <c r="D22" i="9"/>
  <c r="D23" i="9"/>
  <c r="D24" i="9"/>
  <c r="D25" i="9"/>
  <c r="D26" i="9"/>
  <c r="D27" i="9"/>
  <c r="D28" i="9"/>
  <c r="F13" i="9" l="1"/>
  <c r="F14" i="9"/>
  <c r="D15" i="9"/>
  <c r="F15" i="9" s="1"/>
  <c r="D17" i="9"/>
  <c r="D18" i="9"/>
  <c r="D12" i="9"/>
  <c r="C29" i="9"/>
  <c r="S28" i="9"/>
  <c r="R28" i="9"/>
  <c r="Q28" i="9"/>
  <c r="P28" i="9"/>
  <c r="S23" i="9"/>
  <c r="R23" i="9"/>
  <c r="Q23" i="9"/>
  <c r="P23" i="9"/>
  <c r="S13" i="9"/>
  <c r="R13" i="9"/>
  <c r="Q13" i="9"/>
  <c r="P13" i="9"/>
  <c r="S12" i="9"/>
  <c r="R12" i="9"/>
  <c r="Q12" i="9"/>
  <c r="P12" i="9"/>
  <c r="F12" i="3"/>
  <c r="D13" i="3"/>
  <c r="F13" i="3"/>
  <c r="F14" i="3"/>
  <c r="D15" i="3"/>
  <c r="F15" i="3"/>
  <c r="F16" i="3"/>
  <c r="D17" i="3"/>
  <c r="F17" i="3"/>
  <c r="F18" i="3"/>
  <c r="F19" i="3"/>
  <c r="F20" i="3"/>
  <c r="F21" i="3"/>
  <c r="D22" i="3"/>
  <c r="F22" i="3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F32" i="3"/>
  <c r="D29" i="9" l="1"/>
  <c r="F29" i="9" s="1"/>
  <c r="F12" i="9"/>
</calcChain>
</file>

<file path=xl/sharedStrings.xml><?xml version="1.0" encoding="utf-8"?>
<sst xmlns="http://schemas.openxmlformats.org/spreadsheetml/2006/main" count="1755" uniqueCount="295">
  <si>
    <t>Supplier</t>
  </si>
  <si>
    <t>CARD:</t>
  </si>
  <si>
    <t>BARCLAYCARD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</si>
  <si>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</si>
  <si>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</si>
  <si>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</si>
  <si>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</si>
  <si>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</si>
  <si>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</si>
  <si>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</si>
  <si>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</si>
  <si>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</si>
  <si>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</si>
  <si>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</si>
  <si>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</si>
  <si>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</si>
  <si>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</si>
  <si>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</si>
  <si>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</si>
  <si>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</si>
  <si>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</si>
  <si>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</si>
  <si>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</si>
  <si>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</si>
  <si>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</si>
  <si>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</si>
  <si>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</si>
  <si>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</si>
  <si>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</si>
  <si>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</si>
  <si>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s</t>
  </si>
  <si>
    <t>S</t>
  </si>
  <si>
    <t xml:space="preserve"> </t>
  </si>
  <si>
    <t>Totals</t>
  </si>
  <si>
    <t>VAT indicators</t>
  </si>
  <si>
    <t>E</t>
  </si>
  <si>
    <t>Exempt</t>
  </si>
  <si>
    <t>O</t>
  </si>
  <si>
    <t>Outside Scope</t>
  </si>
  <si>
    <t>Standard Rated</t>
  </si>
  <si>
    <t>Z</t>
  </si>
  <si>
    <t>Zero Rated</t>
  </si>
  <si>
    <t>CORPORATE CARD</t>
  </si>
  <si>
    <t>Mrs Rita Hall</t>
  </si>
  <si>
    <t>Order</t>
  </si>
  <si>
    <t>No</t>
  </si>
  <si>
    <t>eg: Name, Item, event &amp; venue,</t>
  </si>
  <si>
    <t>PA</t>
  </si>
  <si>
    <t>CC</t>
  </si>
  <si>
    <t>AC</t>
  </si>
  <si>
    <t>JOB</t>
  </si>
  <si>
    <t>CF2149</t>
  </si>
  <si>
    <t>CISM Review 2011 Manual &amp; Q &amp; As</t>
  </si>
  <si>
    <t>itgovernance</t>
  </si>
  <si>
    <t>VAT only on shipping</t>
  </si>
  <si>
    <t>CF2158</t>
  </si>
  <si>
    <t>Battery for Phone</t>
  </si>
  <si>
    <t>Amazon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</si>
  <si>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</si>
  <si>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</si>
  <si>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</si>
  <si>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</si>
  <si>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</si>
  <si>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</si>
  <si>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</si>
  <si>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Accomodation for xyz, 3 nights</t>
  </si>
  <si>
    <t>Travelodge</t>
  </si>
  <si>
    <t>CF2156</t>
  </si>
  <si>
    <t>LPT renewal fees</t>
  </si>
  <si>
    <t>EC-Council Int. Ltd  USA</t>
  </si>
  <si>
    <t>CF2143</t>
  </si>
  <si>
    <t>New Book for xyz</t>
  </si>
  <si>
    <t>CF2167</t>
  </si>
  <si>
    <t>Xyz - Rail Fare - to abc</t>
  </si>
  <si>
    <t>South Western Trains</t>
  </si>
  <si>
    <t>CF2137</t>
  </si>
  <si>
    <t>30 sheets foam board</t>
  </si>
  <si>
    <t>The Foamboard Store</t>
  </si>
  <si>
    <t>Greenspace</t>
  </si>
  <si>
    <t>Misc</t>
  </si>
  <si>
    <t>Pesticide for Greenspace</t>
  </si>
  <si>
    <t>Rigby Taylor</t>
  </si>
  <si>
    <t>Agricultural supplies</t>
  </si>
  <si>
    <t>Spring Lakes</t>
  </si>
  <si>
    <t>Angling Supplies</t>
  </si>
  <si>
    <t>Bait and hooks for fishing sessions at Lightwater</t>
  </si>
  <si>
    <t>Steel toe-cap safety boots</t>
  </si>
  <si>
    <t>HM Supplies</t>
  </si>
  <si>
    <t>PPE</t>
  </si>
  <si>
    <t>Environmental</t>
  </si>
  <si>
    <t>Flint and Steel for camp fire workshops</t>
  </si>
  <si>
    <t>Combination lock and key cutting x 1</t>
  </si>
  <si>
    <t>Guardwell</t>
  </si>
  <si>
    <t>Security supplies</t>
  </si>
  <si>
    <t>00510</t>
  </si>
  <si>
    <t>00517</t>
  </si>
  <si>
    <t>Lightwater Country Park</t>
  </si>
  <si>
    <t xml:space="preserve">Precut Remembrance Day Poppies/Cake Toppers  </t>
  </si>
  <si>
    <t>Amazon UK</t>
  </si>
  <si>
    <t>Equipment</t>
  </si>
  <si>
    <t>CEO</t>
  </si>
  <si>
    <t>Civic Events</t>
  </si>
  <si>
    <t>Community Services</t>
  </si>
  <si>
    <t>Food items for centre</t>
  </si>
  <si>
    <t>Morrisons</t>
  </si>
  <si>
    <t>Food</t>
  </si>
  <si>
    <t>Coop</t>
  </si>
  <si>
    <t>Equipment for kitchen</t>
  </si>
  <si>
    <t>Total</t>
  </si>
  <si>
    <t>cake stands for kitchen use</t>
  </si>
  <si>
    <t>The magic toy shop/Amazon</t>
  </si>
  <si>
    <t>Fishing bait</t>
  </si>
  <si>
    <t>misc</t>
  </si>
  <si>
    <t>water container for horse</t>
  </si>
  <si>
    <t>HM Supplies Ltd</t>
  </si>
  <si>
    <t>toilet seat for public toilet</t>
  </si>
  <si>
    <t>screwfix</t>
  </si>
  <si>
    <t>building supplies</t>
  </si>
  <si>
    <t>Bee tubs</t>
  </si>
  <si>
    <t>Queen excluder</t>
  </si>
  <si>
    <t>Thorne</t>
  </si>
  <si>
    <t>03.09.19</t>
  </si>
  <si>
    <t>enviromental</t>
  </si>
  <si>
    <t>PPE clothing</t>
  </si>
  <si>
    <t>Screwfix Direct</t>
  </si>
  <si>
    <t>hard hat</t>
  </si>
  <si>
    <t>04.09.19</t>
  </si>
  <si>
    <t>tables for Function Room</t>
  </si>
  <si>
    <t>Ningbo</t>
  </si>
  <si>
    <t>Funiture supply</t>
  </si>
  <si>
    <t>09.09.19</t>
  </si>
  <si>
    <t>0051m</t>
  </si>
  <si>
    <t>corner flags for 3g</t>
  </si>
  <si>
    <t>Newitts</t>
  </si>
  <si>
    <t>sports equipment</t>
  </si>
  <si>
    <t>Theatre</t>
  </si>
  <si>
    <t xml:space="preserve">Wheels &amp; Light fittings </t>
  </si>
  <si>
    <t>B&amp;Q</t>
  </si>
  <si>
    <t xml:space="preserve">Hardwear/Electrical </t>
  </si>
  <si>
    <t>Qlab 4 Softwear Lience</t>
  </si>
  <si>
    <t>Figue 53</t>
  </si>
  <si>
    <t>Softwear</t>
  </si>
  <si>
    <t>Rollers/hooks/tools</t>
  </si>
  <si>
    <t>Wilko</t>
  </si>
  <si>
    <t>Tools</t>
  </si>
  <si>
    <t>Lift Service</t>
  </si>
  <si>
    <t>Wessex Lifts</t>
  </si>
  <si>
    <t>Services</t>
  </si>
  <si>
    <t>Light &amp; Switch + Black spray paint</t>
  </si>
  <si>
    <t xml:space="preserve">Electrical </t>
  </si>
  <si>
    <t>HR</t>
  </si>
  <si>
    <t>Train Tickets</t>
  </si>
  <si>
    <t>GWR</t>
  </si>
  <si>
    <t>Train tickets</t>
  </si>
  <si>
    <t>Delivery</t>
  </si>
  <si>
    <t>DPD</t>
  </si>
  <si>
    <t>Key Cutting</t>
  </si>
  <si>
    <t>Timpson</t>
  </si>
  <si>
    <t xml:space="preserve">Equipment </t>
  </si>
  <si>
    <t>Leisure</t>
  </si>
  <si>
    <t>Parks and Open Spaces</t>
  </si>
  <si>
    <t>Dates Covered</t>
  </si>
  <si>
    <t>Date of Transaction</t>
  </si>
  <si>
    <t>VAT      Code          S, E, Z, O</t>
  </si>
  <si>
    <t>Gross      Amount               £</t>
  </si>
  <si>
    <t>VAT             Amount                £</t>
  </si>
  <si>
    <t>Manual VAT        Override               £</t>
  </si>
  <si>
    <t>Net               Amount                 £</t>
  </si>
  <si>
    <t>Description                                                                    e.g. name, item, event &amp; venue</t>
  </si>
  <si>
    <t>Coffee</t>
  </si>
  <si>
    <t>Amazon.co.uk</t>
  </si>
  <si>
    <t>Twitter page promotion</t>
  </si>
  <si>
    <t>Twitter.com</t>
  </si>
  <si>
    <t>Washing up liquid</t>
  </si>
  <si>
    <t>Tea</t>
  </si>
  <si>
    <t>Key ring tags, dishwasher tablets</t>
  </si>
  <si>
    <t>Pens, cash box, cleaning spray</t>
  </si>
  <si>
    <t>Disposable cloths</t>
  </si>
  <si>
    <t>Google ads - food waste</t>
  </si>
  <si>
    <t>ads.google.com</t>
  </si>
  <si>
    <t>iStock subscription</t>
  </si>
  <si>
    <t>iStock.com</t>
  </si>
  <si>
    <t>Copy paper</t>
  </si>
  <si>
    <t>Blue roll</t>
  </si>
  <si>
    <t>Fire safety sign</t>
  </si>
  <si>
    <t>Office noticeboard</t>
  </si>
  <si>
    <t>WD-40</t>
  </si>
  <si>
    <t>Wireless doorbell</t>
  </si>
  <si>
    <t>Clock and HDMI cable</t>
  </si>
  <si>
    <t>Fire marshall high vis</t>
  </si>
  <si>
    <t>Facebook promotion - flytipping</t>
  </si>
  <si>
    <t>Facebook.com</t>
  </si>
  <si>
    <t>Google ads - fly-tipping</t>
  </si>
  <si>
    <t>Facebook page promotion</t>
  </si>
  <si>
    <t>VAT Indicators</t>
  </si>
  <si>
    <t>Windle Valley</t>
  </si>
  <si>
    <t>Marketing and Communications</t>
  </si>
  <si>
    <t>Adobe Creative Cloud</t>
  </si>
  <si>
    <t>Adobe</t>
  </si>
  <si>
    <t>Software</t>
  </si>
  <si>
    <t>Investment &amp; Development</t>
  </si>
  <si>
    <t xml:space="preserve">Website </t>
  </si>
  <si>
    <t>WordPress</t>
  </si>
  <si>
    <t>Website</t>
  </si>
  <si>
    <t>Theatre Marketing</t>
  </si>
  <si>
    <t>Event Promotion</t>
  </si>
  <si>
    <t>Facebook</t>
  </si>
  <si>
    <t>Advertising</t>
  </si>
  <si>
    <t>T</t>
  </si>
  <si>
    <t>11BAR</t>
  </si>
  <si>
    <t>Milk for bar</t>
  </si>
  <si>
    <t>Sainsbury's</t>
  </si>
  <si>
    <t>Food and Drink</t>
  </si>
  <si>
    <t>TV stand and Mic Headset</t>
  </si>
  <si>
    <t>Fit Balls for Core Fit class</t>
  </si>
  <si>
    <t>Argos</t>
  </si>
  <si>
    <t>Storage boxes for equipment</t>
  </si>
  <si>
    <t>IKEA</t>
  </si>
  <si>
    <t>BOXOF</t>
  </si>
  <si>
    <t>Poster frame inserts for A-Frames</t>
  </si>
  <si>
    <t>UK POS</t>
  </si>
  <si>
    <t>Removal of old fridges</t>
  </si>
  <si>
    <t>AMEY</t>
  </si>
  <si>
    <t>Lock for container</t>
  </si>
  <si>
    <t>Robert Dyas</t>
  </si>
  <si>
    <t>Urinal Valves</t>
  </si>
  <si>
    <t>Smarti Environmental</t>
  </si>
  <si>
    <t>Rechargeable pump</t>
  </si>
  <si>
    <t>Refund/exchange foot pump</t>
  </si>
  <si>
    <t>FRONT</t>
  </si>
  <si>
    <t>Monthly music subscription</t>
  </si>
  <si>
    <t>Spotify</t>
  </si>
  <si>
    <t>Music</t>
  </si>
  <si>
    <t>Mic charger</t>
  </si>
  <si>
    <t>4 of Weduda VGA to VGA Cable</t>
  </si>
  <si>
    <t>3 x Computer Cables</t>
  </si>
  <si>
    <t>Van Hire (invoice to follow)</t>
  </si>
  <si>
    <t>Kendall Cars Online</t>
  </si>
  <si>
    <t>GDP 40 Email Signature Plan</t>
  </si>
  <si>
    <t>Email Signature Rescue</t>
  </si>
  <si>
    <t>Magnetic Whiteboard | Dry Erase Board</t>
  </si>
  <si>
    <t>Premium Noticeboard - Aluminium Frame - 90 x 60cm with Fixings (Grey)</t>
  </si>
  <si>
    <t>Rawlplugs for Office Noticeboards</t>
  </si>
  <si>
    <t>B&amp;Q Direct</t>
  </si>
  <si>
    <t>Media and Marketing</t>
  </si>
  <si>
    <t>Drainage</t>
  </si>
  <si>
    <t>Bunded Tank</t>
  </si>
  <si>
    <t>Darcy Group</t>
  </si>
  <si>
    <t>Fuel Store</t>
  </si>
  <si>
    <t>Selco</t>
  </si>
  <si>
    <t/>
  </si>
  <si>
    <t>Land Drainage</t>
  </si>
  <si>
    <t>Camberley Theatre</t>
  </si>
  <si>
    <t>C05</t>
  </si>
  <si>
    <t>Housing</t>
  </si>
  <si>
    <t>Payment to Surrey CC for Vehicle Crossover Works</t>
  </si>
  <si>
    <t>Surrey CC</t>
  </si>
  <si>
    <t>Statutory Bodies</t>
  </si>
  <si>
    <t>Date of</t>
  </si>
  <si>
    <t>11.8.19</t>
  </si>
  <si>
    <t>Refund  - cups</t>
  </si>
  <si>
    <t>Cups for office with saucers set of 2</t>
  </si>
  <si>
    <t>15.8.19</t>
  </si>
  <si>
    <t>Scales for Flats weighing project</t>
  </si>
  <si>
    <t>19.8.19</t>
  </si>
  <si>
    <t>Sending microwave back (office move)</t>
  </si>
  <si>
    <t>Parcelforce via Amazon</t>
  </si>
  <si>
    <t>23.8.19</t>
  </si>
  <si>
    <t>T-Fast 100 rubber trim for Reigate project (sealant for apertures) (COMPANY NOT VAT REGISTERED)</t>
  </si>
  <si>
    <t>Phoenix Trim</t>
  </si>
  <si>
    <t>Refund - microwave</t>
  </si>
  <si>
    <t>Part of microwave refund</t>
  </si>
  <si>
    <t>30.8.19</t>
  </si>
  <si>
    <t>x5 textiles WRAP icons for textiles bins (Spelthorne project)</t>
  </si>
  <si>
    <t>Natural signs</t>
  </si>
  <si>
    <t>T-fast 100 rubber trim (Reigate project restock) (COMPANY NOT VAT REGISTERED)</t>
  </si>
  <si>
    <t xml:space="preserve">Phoenix Trim </t>
  </si>
  <si>
    <t>Kitchenware</t>
  </si>
  <si>
    <t>Caddy liners</t>
  </si>
  <si>
    <t>Joint Waste Solutions</t>
  </si>
  <si>
    <t>Joint Wste Solutions</t>
  </si>
  <si>
    <t>Business Services</t>
  </si>
  <si>
    <t>EB Personality Discord</t>
  </si>
  <si>
    <t>Museum</t>
  </si>
  <si>
    <t>Sainsburys</t>
  </si>
  <si>
    <t>Catering</t>
  </si>
  <si>
    <t>Salad for Volunteers Picnic</t>
  </si>
  <si>
    <t>Paper Fasteners</t>
  </si>
  <si>
    <t>Rymans</t>
  </si>
  <si>
    <t>Stationery</t>
  </si>
  <si>
    <t>Workshop Materials</t>
  </si>
  <si>
    <t>The Works</t>
  </si>
  <si>
    <t>Till Rolls</t>
  </si>
  <si>
    <t>World Pay</t>
  </si>
  <si>
    <t>Tea/Coffee/Biscuits and cleaning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</si>
</sst>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000"/>
    <numFmt numFmtId="166" formatCode="00000"/>
    <numFmt numFmtId="167" formatCode="[$-409]d\-mmm\-yy;@"/>
  </numFmts>
  <fonts count="16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3" fillId="0" borderId="0"/>
  </cellStyleXfs>
  <cellXfs count="270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1" fontId="6" fillId="0" borderId="2" xfId="0" quotePrefix="1" applyNumberFormat="1" applyFont="1" applyFill="1" applyBorder="1" applyProtection="1"/>
    <xf numFmtId="15" fontId="1" fillId="0" borderId="0" xfId="0" applyNumberFormat="1" applyFont="1" applyFill="1" applyBorder="1" applyProtection="1"/>
    <xf numFmtId="15" fontId="1" fillId="0" borderId="2" xfId="0" applyNumberFormat="1" applyFont="1" applyFill="1" applyBorder="1" applyProtection="1"/>
    <xf numFmtId="0" fontId="0" fillId="0" borderId="0" xfId="0" quotePrefix="1" applyFill="1" applyProtection="1"/>
    <xf numFmtId="4" fontId="0" fillId="0" borderId="0" xfId="0" applyNumberFormat="1" applyFill="1" applyProtection="1"/>
    <xf numFmtId="4" fontId="1" fillId="0" borderId="2" xfId="0" applyNumberFormat="1" applyFont="1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left"/>
    </xf>
    <xf numFmtId="164" fontId="2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4" fontId="0" fillId="2" borderId="17" xfId="0" applyNumberForma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4" fontId="0" fillId="2" borderId="2" xfId="0" applyNumberFormat="1" applyFill="1" applyBorder="1" applyProtection="1">
      <protection locked="0"/>
    </xf>
    <xf numFmtId="4" fontId="0" fillId="2" borderId="2" xfId="0" applyNumberFormat="1" applyFill="1" applyBorder="1" applyProtection="1"/>
    <xf numFmtId="1" fontId="6" fillId="2" borderId="2" xfId="0" applyNumberFormat="1" applyFont="1" applyFill="1" applyBorder="1" applyProtection="1"/>
    <xf numFmtId="1" fontId="6" fillId="2" borderId="2" xfId="0" quotePrefix="1" applyNumberFormat="1" applyFont="1" applyFill="1" applyBorder="1" applyProtection="1"/>
    <xf numFmtId="164" fontId="2" fillId="2" borderId="2" xfId="2" applyNumberFormat="1" applyFont="1" applyFill="1" applyBorder="1" applyAlignment="1" applyProtection="1">
      <alignment horizontal="center"/>
    </xf>
    <xf numFmtId="164" fontId="2" fillId="2" borderId="2" xfId="2" applyNumberFormat="1" applyFont="1" applyFill="1" applyBorder="1" applyAlignment="1" applyProtection="1">
      <alignment horizontal="left" wrapText="1"/>
      <protection locked="0"/>
    </xf>
    <xf numFmtId="164" fontId="2" fillId="2" borderId="2" xfId="2" applyNumberFormat="1" applyFont="1" applyFill="1" applyBorder="1" applyAlignment="1" applyProtection="1">
      <alignment horizontal="left"/>
      <protection locked="0"/>
    </xf>
    <xf numFmtId="164" fontId="2" fillId="0" borderId="2" xfId="2" applyNumberFormat="1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 wrapText="1"/>
      <protection locked="0"/>
    </xf>
    <xf numFmtId="164" fontId="2" fillId="0" borderId="2" xfId="2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Font="1" applyBorder="1" applyAlignment="1">
      <alignment horizontal="center"/>
    </xf>
    <xf numFmtId="0" fontId="10" fillId="0" borderId="2" xfId="0" applyFont="1" applyBorder="1"/>
    <xf numFmtId="15" fontId="0" fillId="0" borderId="2" xfId="0" applyNumberFormat="1" applyBorder="1" applyAlignment="1">
      <alignment horizontal="center"/>
    </xf>
    <xf numFmtId="2" fontId="0" fillId="0" borderId="2" xfId="0" applyNumberFormat="1" applyBorder="1"/>
    <xf numFmtId="2" fontId="0" fillId="0" borderId="2" xfId="0" applyNumberFormat="1" applyBorder="1" applyAlignment="1">
      <alignment horizontal="right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2" fontId="0" fillId="0" borderId="2" xfId="0" applyNumberFormat="1" applyFill="1" applyBorder="1"/>
    <xf numFmtId="15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2" xfId="0" applyNumberFormat="1" applyFill="1" applyBorder="1" applyAlignment="1">
      <alignment horizontal="right"/>
    </xf>
    <xf numFmtId="0" fontId="0" fillId="0" borderId="2" xfId="0" applyFill="1" applyBorder="1"/>
    <xf numFmtId="49" fontId="0" fillId="0" borderId="2" xfId="0" applyNumberFormat="1" applyFill="1" applyBorder="1" applyAlignment="1">
      <alignment horizontal="center"/>
    </xf>
    <xf numFmtId="0" fontId="0" fillId="0" borderId="0" xfId="0" applyFill="1"/>
    <xf numFmtId="2" fontId="10" fillId="0" borderId="2" xfId="0" applyNumberFormat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9" fillId="0" borderId="0" xfId="0" applyFont="1" applyFill="1"/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1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164" fontId="2" fillId="0" borderId="25" xfId="1" applyNumberFormat="1" applyFont="1" applyFill="1" applyBorder="1" applyAlignment="1" applyProtection="1">
      <alignment horizontal="left"/>
      <protection locked="0"/>
    </xf>
    <xf numFmtId="16" fontId="0" fillId="0" borderId="17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1" fontId="6" fillId="0" borderId="20" xfId="0" applyNumberFormat="1" applyFont="1" applyFill="1" applyBorder="1" applyProtection="1"/>
    <xf numFmtId="0" fontId="4" fillId="0" borderId="22" xfId="0" applyFont="1" applyFill="1" applyBorder="1" applyAlignment="1" applyProtection="1">
      <alignment horizontal="center"/>
    </xf>
    <xf numFmtId="14" fontId="6" fillId="0" borderId="17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1" fontId="6" fillId="0" borderId="34" xfId="0" applyNumberFormat="1" applyFont="1" applyFill="1" applyBorder="1" applyProtection="1"/>
    <xf numFmtId="164" fontId="2" fillId="0" borderId="26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1" fontId="6" fillId="0" borderId="17" xfId="0" applyNumberFormat="1" applyFont="1" applyFill="1" applyBorder="1" applyProtection="1"/>
    <xf numFmtId="1" fontId="6" fillId="0" borderId="34" xfId="0" quotePrefix="1" applyNumberFormat="1" applyFont="1" applyFill="1" applyBorder="1" applyProtection="1"/>
    <xf numFmtId="0" fontId="6" fillId="0" borderId="2" xfId="0" applyFont="1" applyFill="1" applyBorder="1" applyProtection="1"/>
    <xf numFmtId="4" fontId="6" fillId="0" borderId="25" xfId="0" applyNumberFormat="1" applyFont="1" applyFill="1" applyBorder="1" applyProtection="1"/>
    <xf numFmtId="4" fontId="6" fillId="0" borderId="2" xfId="0" applyNumberFormat="1" applyFont="1" applyFill="1" applyBorder="1" applyAlignment="1" applyProtection="1">
      <protection locked="0"/>
    </xf>
    <xf numFmtId="0" fontId="6" fillId="0" borderId="15" xfId="0" applyFont="1" applyFill="1" applyBorder="1" applyAlignment="1"/>
    <xf numFmtId="0" fontId="0" fillId="0" borderId="15" xfId="0" applyBorder="1" applyAlignment="1"/>
    <xf numFmtId="4" fontId="0" fillId="0" borderId="9" xfId="0" applyNumberFormat="1" applyFill="1" applyBorder="1" applyProtection="1"/>
    <xf numFmtId="4" fontId="1" fillId="0" borderId="35" xfId="0" applyNumberFormat="1" applyFont="1" applyFill="1" applyBorder="1" applyProtection="1"/>
    <xf numFmtId="1" fontId="1" fillId="0" borderId="36" xfId="0" applyNumberFormat="1" applyFont="1" applyFill="1" applyBorder="1" applyProtection="1"/>
    <xf numFmtId="1" fontId="1" fillId="0" borderId="37" xfId="0" applyNumberFormat="1" applyFont="1" applyFill="1" applyBorder="1" applyProtection="1"/>
    <xf numFmtId="0" fontId="0" fillId="0" borderId="30" xfId="0" applyFill="1" applyBorder="1" applyProtection="1"/>
    <xf numFmtId="1" fontId="6" fillId="0" borderId="38" xfId="0" applyNumberFormat="1" applyFont="1" applyFill="1" applyBorder="1" applyProtection="1"/>
    <xf numFmtId="1" fontId="6" fillId="0" borderId="39" xfId="0" applyNumberFormat="1" applyFont="1" applyFill="1" applyBorder="1" applyProtection="1"/>
    <xf numFmtId="1" fontId="6" fillId="0" borderId="40" xfId="0" applyNumberFormat="1" applyFont="1" applyFill="1" applyBorder="1" applyProtection="1"/>
    <xf numFmtId="0" fontId="2" fillId="0" borderId="2" xfId="0" applyFont="1" applyFill="1" applyBorder="1" applyProtection="1"/>
    <xf numFmtId="1" fontId="6" fillId="0" borderId="14" xfId="0" applyNumberFormat="1" applyFont="1" applyFill="1" applyBorder="1" applyProtection="1"/>
    <xf numFmtId="1" fontId="6" fillId="0" borderId="15" xfId="0" applyNumberFormat="1" applyFont="1" applyFill="1" applyBorder="1" applyProtection="1"/>
    <xf numFmtId="1" fontId="6" fillId="0" borderId="16" xfId="0" applyNumberFormat="1" applyFont="1" applyFill="1" applyBorder="1" applyProtection="1"/>
    <xf numFmtId="4" fontId="0" fillId="0" borderId="2" xfId="0" applyNumberFormat="1" applyFill="1" applyBorder="1" applyAlignment="1" applyProtection="1">
      <protection locked="0"/>
    </xf>
    <xf numFmtId="0" fontId="0" fillId="0" borderId="0" xfId="0"/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12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3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3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0" fontId="0" fillId="0" borderId="15" xfId="0" applyBorder="1" applyAlignment="1"/>
    <xf numFmtId="4" fontId="0" fillId="0" borderId="2" xfId="0" applyNumberForma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164" fontId="2" fillId="0" borderId="0" xfId="3" applyNumberFormat="1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6" xfId="0" applyBorder="1" applyAlignment="1">
      <alignment horizontal="left"/>
    </xf>
    <xf numFmtId="0" fontId="1" fillId="2" borderId="9" xfId="0" applyFont="1" applyFill="1" applyBorder="1" applyAlignment="1" applyProtection="1">
      <alignment horizontal="center"/>
    </xf>
    <xf numFmtId="165" fontId="6" fillId="0" borderId="2" xfId="1" applyNumberFormat="1" applyFont="1" applyFill="1" applyBorder="1" applyAlignment="1" applyProtection="1">
      <alignment horizontal="center"/>
      <protection locked="0"/>
    </xf>
    <xf numFmtId="166" fontId="6" fillId="0" borderId="2" xfId="1" applyNumberFormat="1" applyFont="1" applyFill="1" applyBorder="1" applyAlignment="1" applyProtection="1">
      <alignment horizontal="center"/>
    </xf>
    <xf numFmtId="164" fontId="6" fillId="0" borderId="2" xfId="1" applyNumberFormat="1" applyFont="1" applyFill="1" applyBorder="1" applyAlignment="1" applyProtection="1">
      <alignment horizontal="center"/>
    </xf>
    <xf numFmtId="164" fontId="6" fillId="2" borderId="2" xfId="1" applyNumberFormat="1" applyFont="1" applyFill="1" applyBorder="1" applyAlignment="1" applyProtection="1">
      <alignment horizontal="left"/>
      <protection locked="0"/>
    </xf>
    <xf numFmtId="164" fontId="6" fillId="0" borderId="2" xfId="1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Protection="1"/>
    <xf numFmtId="166" fontId="6" fillId="0" borderId="2" xfId="1" applyNumberFormat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 wrapText="1"/>
    </xf>
    <xf numFmtId="0" fontId="14" fillId="0" borderId="7" xfId="0" applyFont="1" applyFill="1" applyBorder="1" applyAlignment="1" applyProtection="1">
      <alignment horizontal="right"/>
    </xf>
    <xf numFmtId="167" fontId="14" fillId="0" borderId="2" xfId="0" applyNumberFormat="1" applyFont="1" applyFill="1" applyBorder="1" applyAlignment="1" applyProtection="1">
      <alignment horizontal="center"/>
      <protection locked="0"/>
    </xf>
    <xf numFmtId="0" fontId="15" fillId="0" borderId="15" xfId="0" applyFont="1" applyFill="1" applyBorder="1" applyAlignment="1" applyProtection="1">
      <alignment horizontal="center"/>
    </xf>
    <xf numFmtId="14" fontId="7" fillId="0" borderId="17" xfId="0" applyNumberFormat="1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4" fontId="7" fillId="0" borderId="2" xfId="0" applyNumberFormat="1" applyFont="1" applyFill="1" applyBorder="1" applyProtection="1">
      <protection locked="0"/>
    </xf>
    <xf numFmtId="4" fontId="7" fillId="0" borderId="2" xfId="0" applyNumberFormat="1" applyFont="1" applyFill="1" applyBorder="1" applyProtection="1"/>
    <xf numFmtId="1" fontId="7" fillId="0" borderId="2" xfId="0" applyNumberFormat="1" applyFont="1" applyFill="1" applyBorder="1" applyProtection="1"/>
    <xf numFmtId="164" fontId="7" fillId="0" borderId="2" xfId="1" applyNumberFormat="1" applyFont="1" applyFill="1" applyBorder="1" applyAlignment="1" applyProtection="1">
      <alignment horizontal="center"/>
    </xf>
    <xf numFmtId="164" fontId="7" fillId="0" borderId="2" xfId="1" applyNumberFormat="1" applyFont="1" applyFill="1" applyBorder="1" applyAlignment="1" applyProtection="1">
      <alignment horizontal="left"/>
    </xf>
    <xf numFmtId="164" fontId="7" fillId="0" borderId="2" xfId="1" applyNumberFormat="1" applyFont="1" applyFill="1" applyBorder="1" applyAlignment="1" applyProtection="1">
      <alignment horizontal="left"/>
      <protection locked="0"/>
    </xf>
    <xf numFmtId="0" fontId="7" fillId="0" borderId="17" xfId="0" applyFont="1" applyFill="1" applyBorder="1" applyProtection="1">
      <protection locked="0"/>
    </xf>
    <xf numFmtId="4" fontId="7" fillId="0" borderId="18" xfId="0" applyNumberFormat="1" applyFont="1" applyFill="1" applyBorder="1" applyProtection="1"/>
    <xf numFmtId="4" fontId="14" fillId="0" borderId="19" xfId="0" applyNumberFormat="1" applyFont="1" applyFill="1" applyBorder="1" applyProtection="1"/>
    <xf numFmtId="1" fontId="14" fillId="0" borderId="19" xfId="0" applyNumberFormat="1" applyFont="1" applyFill="1" applyBorder="1" applyProtection="1"/>
    <xf numFmtId="0" fontId="7" fillId="0" borderId="18" xfId="0" applyFont="1" applyFill="1" applyBorder="1" applyProtection="1"/>
    <xf numFmtId="0" fontId="7" fillId="0" borderId="18" xfId="0" applyFont="1" applyFill="1" applyBorder="1" applyAlignment="1" applyProtection="1">
      <alignment horizontal="left"/>
    </xf>
    <xf numFmtId="0" fontId="7" fillId="0" borderId="33" xfId="0" applyFont="1" applyFill="1" applyBorder="1" applyAlignment="1" applyProtection="1">
      <alignment horizontal="left"/>
    </xf>
    <xf numFmtId="0" fontId="1" fillId="0" borderId="28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4" fillId="0" borderId="29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10" fillId="0" borderId="2" xfId="0" applyFont="1" applyBorder="1" applyAlignment="1"/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15" fontId="0" fillId="0" borderId="2" xfId="0" applyNumberFormat="1" applyFont="1" applyBorder="1" applyAlignment="1"/>
    <xf numFmtId="0" fontId="0" fillId="0" borderId="2" xfId="0" applyFont="1" applyBorder="1" applyAlignment="1"/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/>
    </xf>
    <xf numFmtId="0" fontId="10" fillId="0" borderId="2" xfId="0" applyFont="1" applyBorder="1" applyAlignment="1">
      <alignment horizontal="center" vertical="top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7" xfId="0" applyFill="1" applyBorder="1" applyAlignment="1">
      <alignment horizontal="left"/>
    </xf>
  </cellXfs>
  <cellStyles count="4">
    <cellStyle name="Normal" xfId="0" builtinId="0"/>
    <cellStyle name="Normal_Redistribution and journal forms.xls" xfId="1"/>
    <cellStyle name="Normal_Redistribution and journal forms.xls 2" xfId="2"/>
    <cellStyle name="Normal_Redistribution and journal forms.xls 3" xfId="3"/>
  </cellStyles>
  <dxfs count="574"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tabSelected="1" zoomScale="80" zoomScaleNormal="80" workbookViewId="0">
      <selection activeCell="G34" sqref="G34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1</v>
      </c>
      <c r="B1" s="240" t="s">
        <v>2</v>
      </c>
      <c r="C1" s="241"/>
      <c r="D1" s="241"/>
      <c r="E1" s="24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240" t="s">
        <v>96</v>
      </c>
      <c r="C3" s="241"/>
      <c r="D3" s="241"/>
      <c r="E3" s="24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4</v>
      </c>
      <c r="B5" s="12" t="s">
        <v>5</v>
      </c>
      <c r="C5" s="48">
        <v>43688</v>
      </c>
      <c r="D5" s="12" t="s">
        <v>6</v>
      </c>
      <c r="E5" s="62">
        <v>43718</v>
      </c>
      <c r="F5" s="61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6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238" t="s">
        <v>12</v>
      </c>
      <c r="H8" s="243"/>
      <c r="I8" s="243"/>
      <c r="J8" s="239"/>
      <c r="K8" s="66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244"/>
      <c r="H9" s="245"/>
      <c r="I9" s="245"/>
      <c r="J9" s="246"/>
      <c r="K9" s="50" t="s">
        <v>20</v>
      </c>
      <c r="L9" s="21" t="s">
        <v>21</v>
      </c>
      <c r="M9" s="53"/>
      <c r="N9" s="55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2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20.100000000000001" customHeight="1" x14ac:dyDescent="0.25">
      <c r="A12" s="59">
        <v>43696</v>
      </c>
      <c r="B12" s="30" t="s">
        <v>31</v>
      </c>
      <c r="C12" s="31">
        <v>54.5</v>
      </c>
      <c r="D12" s="32">
        <f t="shared" ref="D12:D28" si="0">IF(B12="S",IF(ISBLANK(E12),ROUND(C12*0.2/1.2,2),E12),"")</f>
        <v>9.08</v>
      </c>
      <c r="E12" s="31"/>
      <c r="F12" s="56">
        <f t="shared" ref="F12:F29" si="1">C12-D12</f>
        <v>45.42</v>
      </c>
      <c r="G12" s="57">
        <v>510</v>
      </c>
      <c r="H12" s="57">
        <v>2215</v>
      </c>
      <c r="I12" s="60" t="s">
        <v>94</v>
      </c>
      <c r="J12" s="37" t="s">
        <v>30</v>
      </c>
      <c r="K12" s="37" t="s">
        <v>78</v>
      </c>
      <c r="L12" s="45" t="s">
        <v>80</v>
      </c>
      <c r="M12" s="45" t="s">
        <v>81</v>
      </c>
      <c r="N12" s="45" t="s">
        <v>82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0</v>
      </c>
      <c r="S12" s="5" t="e">
        <f>OR(#REF!&lt;100000,LEN(#REF!)=5)</f>
        <v>#REF!</v>
      </c>
    </row>
    <row r="13" spans="1:26" ht="20.100000000000001" customHeight="1" x14ac:dyDescent="0.25">
      <c r="A13" s="59">
        <v>43704</v>
      </c>
      <c r="B13" s="30" t="s">
        <v>37</v>
      </c>
      <c r="C13" s="31">
        <v>10.25</v>
      </c>
      <c r="D13" s="32">
        <v>0</v>
      </c>
      <c r="E13" s="31"/>
      <c r="F13" s="56">
        <f t="shared" si="1"/>
        <v>10.25</v>
      </c>
      <c r="G13" s="57">
        <v>516</v>
      </c>
      <c r="H13" s="57">
        <v>4020</v>
      </c>
      <c r="I13" s="60"/>
      <c r="J13" s="37" t="s">
        <v>31</v>
      </c>
      <c r="K13" s="37" t="s">
        <v>78</v>
      </c>
      <c r="L13" s="45" t="s">
        <v>85</v>
      </c>
      <c r="M13" s="45" t="s">
        <v>83</v>
      </c>
      <c r="N13" s="45" t="s">
        <v>84</v>
      </c>
      <c r="P13" s="5" t="b">
        <f t="shared" si="2"/>
        <v>0</v>
      </c>
      <c r="Q13" s="5" t="b">
        <f t="shared" si="3"/>
        <v>0</v>
      </c>
      <c r="R13" s="5" t="b">
        <f t="shared" si="4"/>
        <v>1</v>
      </c>
      <c r="S13" s="5" t="e">
        <f>OR(#REF!&lt;100000,LEN(#REF!)=5)</f>
        <v>#REF!</v>
      </c>
    </row>
    <row r="14" spans="1:26" ht="20.100000000000001" customHeight="1" x14ac:dyDescent="0.25">
      <c r="A14" s="59">
        <v>43704</v>
      </c>
      <c r="B14" s="30" t="s">
        <v>40</v>
      </c>
      <c r="C14" s="31">
        <v>60</v>
      </c>
      <c r="D14" s="32">
        <v>0</v>
      </c>
      <c r="E14" s="31"/>
      <c r="F14" s="56">
        <f t="shared" si="1"/>
        <v>60</v>
      </c>
      <c r="G14" s="57">
        <v>528</v>
      </c>
      <c r="H14" s="57">
        <v>4102</v>
      </c>
      <c r="I14" s="60"/>
      <c r="J14" s="37" t="s">
        <v>31</v>
      </c>
      <c r="K14" s="37" t="s">
        <v>89</v>
      </c>
      <c r="L14" s="45" t="s">
        <v>86</v>
      </c>
      <c r="M14" s="45" t="s">
        <v>87</v>
      </c>
      <c r="N14" s="45" t="s">
        <v>88</v>
      </c>
    </row>
    <row r="15" spans="1:26" ht="20.100000000000001" customHeight="1" x14ac:dyDescent="0.25">
      <c r="A15" s="59">
        <v>43704</v>
      </c>
      <c r="B15" s="30" t="s">
        <v>31</v>
      </c>
      <c r="C15" s="31">
        <v>6</v>
      </c>
      <c r="D15" s="32">
        <f t="shared" si="0"/>
        <v>1</v>
      </c>
      <c r="E15" s="31"/>
      <c r="F15" s="56">
        <f t="shared" si="1"/>
        <v>5</v>
      </c>
      <c r="G15" s="57">
        <v>516</v>
      </c>
      <c r="H15" s="57">
        <v>4001</v>
      </c>
      <c r="I15" s="60"/>
      <c r="J15" s="37" t="s">
        <v>30</v>
      </c>
      <c r="K15" s="37" t="s">
        <v>78</v>
      </c>
      <c r="L15" s="45" t="s">
        <v>90</v>
      </c>
      <c r="M15" s="45" t="s">
        <v>87</v>
      </c>
      <c r="N15" s="45" t="s">
        <v>79</v>
      </c>
    </row>
    <row r="16" spans="1:26" ht="20.100000000000001" customHeight="1" x14ac:dyDescent="0.25">
      <c r="A16" s="59">
        <v>43707</v>
      </c>
      <c r="B16" s="30" t="s">
        <v>37</v>
      </c>
      <c r="C16" s="31">
        <v>43.65</v>
      </c>
      <c r="D16" s="32">
        <v>7.27</v>
      </c>
      <c r="E16" s="31"/>
      <c r="F16" s="56">
        <f>C16-D16</f>
        <v>36.379999999999995</v>
      </c>
      <c r="G16" s="57">
        <v>510</v>
      </c>
      <c r="H16" s="57">
        <v>2001</v>
      </c>
      <c r="I16" s="60" t="s">
        <v>95</v>
      </c>
      <c r="J16" s="37" t="s">
        <v>30</v>
      </c>
      <c r="K16" s="37" t="s">
        <v>78</v>
      </c>
      <c r="L16" s="45" t="s">
        <v>91</v>
      </c>
      <c r="M16" s="45" t="s">
        <v>92</v>
      </c>
      <c r="N16" s="45" t="s">
        <v>93</v>
      </c>
    </row>
    <row r="17" spans="1:19" ht="20.100000000000001" customHeight="1" x14ac:dyDescent="0.25">
      <c r="A17" s="59"/>
      <c r="B17" s="30"/>
      <c r="C17" s="31"/>
      <c r="D17" s="32" t="str">
        <f t="shared" si="0"/>
        <v/>
      </c>
      <c r="E17" s="31"/>
      <c r="F17" s="56"/>
      <c r="G17" s="57"/>
      <c r="H17" s="57"/>
      <c r="I17" s="60"/>
      <c r="J17" s="37" t="s">
        <v>30</v>
      </c>
      <c r="K17" s="37"/>
      <c r="L17" s="45"/>
      <c r="M17" s="45"/>
      <c r="N17" s="45"/>
    </row>
    <row r="18" spans="1:19" ht="20.100000000000001" customHeight="1" x14ac:dyDescent="0.25">
      <c r="A18" s="59"/>
      <c r="B18" s="30"/>
      <c r="C18" s="31"/>
      <c r="D18" s="32" t="str">
        <f t="shared" si="0"/>
        <v/>
      </c>
      <c r="E18" s="31"/>
      <c r="F18" s="56"/>
      <c r="G18" s="57"/>
      <c r="H18" s="57"/>
      <c r="I18" s="60"/>
      <c r="J18" s="37" t="s">
        <v>31</v>
      </c>
      <c r="K18" s="37"/>
      <c r="L18" s="45"/>
      <c r="M18" s="45"/>
      <c r="N18" s="45"/>
    </row>
    <row r="19" spans="1:19" ht="20.100000000000001" customHeight="1" x14ac:dyDescent="0.25">
      <c r="A19" s="59"/>
      <c r="B19" s="30"/>
      <c r="C19" s="31"/>
      <c r="D19" s="32" t="str">
        <f t="shared" si="0"/>
        <v/>
      </c>
      <c r="E19" s="31"/>
      <c r="F19" s="56"/>
      <c r="G19" s="57"/>
      <c r="H19" s="57"/>
      <c r="I19" s="60"/>
      <c r="J19" s="37" t="s">
        <v>31</v>
      </c>
      <c r="K19" s="37"/>
      <c r="L19" s="45"/>
      <c r="M19" s="45"/>
      <c r="N19" s="45"/>
    </row>
    <row r="20" spans="1:19" ht="20.100000000000001" customHeight="1" x14ac:dyDescent="0.25">
      <c r="A20" s="59"/>
      <c r="B20" s="49"/>
      <c r="C20" s="31"/>
      <c r="D20" s="32" t="str">
        <f t="shared" si="0"/>
        <v/>
      </c>
      <c r="E20" s="31"/>
      <c r="F20" s="56"/>
      <c r="G20" s="57"/>
      <c r="H20" s="57"/>
      <c r="I20" s="60"/>
      <c r="J20" s="37" t="s">
        <v>31</v>
      </c>
      <c r="K20" s="37"/>
      <c r="L20" s="45"/>
      <c r="M20" s="45"/>
      <c r="N20" s="45"/>
    </row>
    <row r="21" spans="1:19" ht="20.100000000000001" customHeight="1" x14ac:dyDescent="0.25">
      <c r="A21" s="59"/>
      <c r="B21" s="49"/>
      <c r="C21" s="31"/>
      <c r="D21" s="32" t="str">
        <f t="shared" si="0"/>
        <v/>
      </c>
      <c r="E21" s="31"/>
      <c r="F21" s="56"/>
      <c r="G21" s="57"/>
      <c r="H21" s="57"/>
      <c r="I21" s="60"/>
      <c r="J21" s="37" t="s">
        <v>31</v>
      </c>
      <c r="K21" s="37"/>
      <c r="L21" s="45"/>
      <c r="M21" s="45"/>
      <c r="N21" s="45"/>
    </row>
    <row r="22" spans="1:19" ht="20.100000000000001" customHeight="1" x14ac:dyDescent="0.25">
      <c r="A22" s="59"/>
      <c r="B22" s="30"/>
      <c r="C22" s="31"/>
      <c r="D22" s="32" t="str">
        <f t="shared" si="0"/>
        <v/>
      </c>
      <c r="E22" s="31"/>
      <c r="F22" s="56"/>
      <c r="G22" s="57"/>
      <c r="H22" s="57"/>
      <c r="I22" s="60"/>
      <c r="J22" s="37" t="s">
        <v>31</v>
      </c>
      <c r="K22" s="37"/>
      <c r="L22" s="45"/>
      <c r="M22" s="45"/>
      <c r="N22" s="45"/>
    </row>
    <row r="23" spans="1:19" ht="20.100000000000001" customHeight="1" x14ac:dyDescent="0.25">
      <c r="A23" s="59"/>
      <c r="B23" s="49"/>
      <c r="C23" s="31"/>
      <c r="D23" s="32" t="str">
        <f t="shared" si="0"/>
        <v/>
      </c>
      <c r="E23" s="31"/>
      <c r="F23" s="56"/>
      <c r="G23" s="57"/>
      <c r="H23" s="57"/>
      <c r="I23" s="60"/>
      <c r="J23" s="37" t="s">
        <v>31</v>
      </c>
      <c r="K23" s="37"/>
      <c r="L23" s="45"/>
      <c r="M23" s="45"/>
      <c r="N23" s="45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20.100000000000001" customHeight="1" x14ac:dyDescent="0.25">
      <c r="A24" s="59"/>
      <c r="B24" s="49"/>
      <c r="C24" s="31"/>
      <c r="D24" s="32" t="str">
        <f t="shared" si="0"/>
        <v/>
      </c>
      <c r="E24" s="31"/>
      <c r="F24" s="56"/>
      <c r="G24" s="57"/>
      <c r="H24" s="57"/>
      <c r="I24" s="60"/>
      <c r="J24" s="37" t="s">
        <v>30</v>
      </c>
      <c r="K24" s="37"/>
      <c r="L24" s="45"/>
      <c r="M24" s="45"/>
      <c r="N24" s="45"/>
    </row>
    <row r="25" spans="1:19" ht="20.100000000000001" customHeight="1" x14ac:dyDescent="0.25">
      <c r="A25" s="59"/>
      <c r="B25" s="49"/>
      <c r="C25" s="31"/>
      <c r="D25" s="32" t="str">
        <f t="shared" si="0"/>
        <v/>
      </c>
      <c r="E25" s="31"/>
      <c r="F25" s="56"/>
      <c r="G25" s="57"/>
      <c r="H25" s="57"/>
      <c r="I25" s="60"/>
      <c r="J25" s="37" t="s">
        <v>30</v>
      </c>
      <c r="K25" s="37"/>
      <c r="L25" s="45"/>
      <c r="M25" s="45"/>
      <c r="N25" s="45"/>
    </row>
    <row r="26" spans="1:19" ht="20.100000000000001" customHeight="1" x14ac:dyDescent="0.25">
      <c r="A26" s="59"/>
      <c r="B26" s="30"/>
      <c r="C26" s="31"/>
      <c r="D26" s="32" t="str">
        <f t="shared" si="0"/>
        <v/>
      </c>
      <c r="E26" s="31"/>
      <c r="F26" s="56"/>
      <c r="G26" s="57"/>
      <c r="H26" s="57"/>
      <c r="I26" s="60"/>
      <c r="J26" s="37" t="s">
        <v>30</v>
      </c>
      <c r="K26" s="37"/>
      <c r="L26" s="45"/>
      <c r="M26" s="45"/>
      <c r="N26" s="45"/>
    </row>
    <row r="27" spans="1:19" ht="20.100000000000001" customHeight="1" x14ac:dyDescent="0.25">
      <c r="A27" s="59"/>
      <c r="B27" s="30"/>
      <c r="C27" s="31"/>
      <c r="D27" s="32" t="str">
        <f t="shared" si="0"/>
        <v/>
      </c>
      <c r="E27" s="31"/>
      <c r="F27" s="56"/>
      <c r="G27" s="57"/>
      <c r="H27" s="57"/>
      <c r="I27" s="60"/>
      <c r="J27" s="37" t="s">
        <v>30</v>
      </c>
      <c r="K27" s="37"/>
      <c r="L27" s="45"/>
      <c r="M27" s="45"/>
      <c r="N27" s="45"/>
    </row>
    <row r="28" spans="1:19" ht="20.100000000000001" customHeight="1" x14ac:dyDescent="0.25">
      <c r="A28" s="29"/>
      <c r="B28" s="30"/>
      <c r="C28" s="31"/>
      <c r="D28" s="32" t="str">
        <f t="shared" si="0"/>
        <v/>
      </c>
      <c r="E28" s="31"/>
      <c r="F28" s="56"/>
      <c r="G28" s="57" t="s">
        <v>32</v>
      </c>
      <c r="H28" s="57" t="s">
        <v>32</v>
      </c>
      <c r="I28" s="57" t="s">
        <v>32</v>
      </c>
      <c r="J28" s="37"/>
      <c r="K28" s="37"/>
      <c r="L28" s="45"/>
      <c r="M28" s="45"/>
      <c r="N28" s="45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20.100000000000001" customHeight="1" thickBot="1" x14ac:dyDescent="0.25">
      <c r="A29" s="247" t="s">
        <v>33</v>
      </c>
      <c r="B29" s="248"/>
      <c r="C29" s="39">
        <f>SUM(C12:C28)</f>
        <v>174.4</v>
      </c>
      <c r="D29" s="39">
        <f>SUM(D12:D28)</f>
        <v>17.350000000000001</v>
      </c>
      <c r="E29" s="39"/>
      <c r="F29" s="65">
        <f t="shared" si="1"/>
        <v>157.05000000000001</v>
      </c>
      <c r="G29" s="58"/>
      <c r="H29" s="58"/>
      <c r="I29" s="58"/>
      <c r="J29" s="40"/>
      <c r="K29" s="40"/>
      <c r="L29" s="46"/>
      <c r="M29" s="54"/>
      <c r="N29" s="47"/>
    </row>
    <row r="31" spans="1:19" x14ac:dyDescent="0.2">
      <c r="B31" s="238" t="s">
        <v>34</v>
      </c>
      <c r="C31" s="239"/>
    </row>
    <row r="32" spans="1:19" x14ac:dyDescent="0.2">
      <c r="B32" s="41" t="s">
        <v>35</v>
      </c>
      <c r="C32" s="42" t="s">
        <v>36</v>
      </c>
    </row>
    <row r="33" spans="2:11" x14ac:dyDescent="0.2">
      <c r="B33" s="41" t="s">
        <v>37</v>
      </c>
      <c r="C33" s="42" t="s">
        <v>38</v>
      </c>
      <c r="I33" s="63"/>
      <c r="K33" s="64"/>
    </row>
    <row r="34" spans="2:11" x14ac:dyDescent="0.2">
      <c r="B34" s="41" t="s">
        <v>31</v>
      </c>
      <c r="C34" s="42" t="s">
        <v>39</v>
      </c>
      <c r="I34" s="63"/>
      <c r="K34" s="64"/>
    </row>
    <row r="35" spans="2:11" x14ac:dyDescent="0.2">
      <c r="B35" s="43" t="s">
        <v>40</v>
      </c>
      <c r="C35" s="44" t="s">
        <v>41</v>
      </c>
      <c r="I35" s="63"/>
      <c r="K35" s="64"/>
    </row>
    <row r="36" spans="2:11" x14ac:dyDescent="0.2">
      <c r="I36" s="63"/>
      <c r="K36" s="64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27" stopIfTrue="1">
      <formula>AND(SUM($P12:$T12)&gt;0,NOT(ISBLANK(J12)))</formula>
    </cfRule>
    <cfRule type="expression" dxfId="573" priority="128" stopIfTrue="1">
      <formula>SUM($P12:$T12)&gt;0</formula>
    </cfRule>
  </conditionalFormatting>
  <conditionalFormatting sqref="C5 B1:E1 B3:E3 C12 C14 C28 C17 C20 C22:C25">
    <cfRule type="expression" dxfId="572" priority="129" stopIfTrue="1">
      <formula>ISBLANK(B1)</formula>
    </cfRule>
  </conditionalFormatting>
  <conditionalFormatting sqref="L28:N28 N27">
    <cfRule type="expression" dxfId="571" priority="130" stopIfTrue="1">
      <formula>AND(NOT(ISBLANK($C27)),ISBLANK(L27))</formula>
    </cfRule>
  </conditionalFormatting>
  <conditionalFormatting sqref="B12 B28 B17 B21:B25">
    <cfRule type="expression" dxfId="570" priority="131" stopIfTrue="1">
      <formula>AND(NOT(ISBLANK(C12)),ISBLANK(B12))</formula>
    </cfRule>
  </conditionalFormatting>
  <conditionalFormatting sqref="A12 A14 A28 A17 A23">
    <cfRule type="expression" dxfId="569" priority="132" stopIfTrue="1">
      <formula>AND(NOT(ISBLANK(C12)),ISBLANK(A12))</formula>
    </cfRule>
  </conditionalFormatting>
  <conditionalFormatting sqref="E14:E25 E28">
    <cfRule type="expression" dxfId="568" priority="133" stopIfTrue="1">
      <formula>AND(NOT(ISBLANK(C14)),ISBLANK(E14),B14="S")</formula>
    </cfRule>
  </conditionalFormatting>
  <conditionalFormatting sqref="C13">
    <cfRule type="expression" dxfId="567" priority="119" stopIfTrue="1">
      <formula>ISBLANK(C13)</formula>
    </cfRule>
  </conditionalFormatting>
  <conditionalFormatting sqref="M20">
    <cfRule type="expression" dxfId="566" priority="42" stopIfTrue="1">
      <formula>AND(NOT(ISBLANK($C20)),ISBLANK(M20))</formula>
    </cfRule>
  </conditionalFormatting>
  <conditionalFormatting sqref="B13">
    <cfRule type="expression" dxfId="565" priority="121" stopIfTrue="1">
      <formula>AND(NOT(ISBLANK(C13)),ISBLANK(B13))</formula>
    </cfRule>
  </conditionalFormatting>
  <conditionalFormatting sqref="A13">
    <cfRule type="expression" dxfId="564" priority="122" stopIfTrue="1">
      <formula>AND(NOT(ISBLANK(C13)),ISBLANK(A13))</formula>
    </cfRule>
  </conditionalFormatting>
  <conditionalFormatting sqref="E12:E13">
    <cfRule type="expression" dxfId="563" priority="123" stopIfTrue="1">
      <formula>AND(NOT(ISBLANK(C12)),ISBLANK(E12),B12="S")</formula>
    </cfRule>
  </conditionalFormatting>
  <conditionalFormatting sqref="J13:J27">
    <cfRule type="expression" priority="116" stopIfTrue="1">
      <formula>AND(SUM($P13:$T13)&gt;0,NOT(ISBLANK(J13)))</formula>
    </cfRule>
    <cfRule type="expression" dxfId="562" priority="117" stopIfTrue="1">
      <formula>SUM($P13:$T13)&gt;0</formula>
    </cfRule>
  </conditionalFormatting>
  <conditionalFormatting sqref="C26">
    <cfRule type="expression" dxfId="561" priority="110" stopIfTrue="1">
      <formula>ISBLANK(C26)</formula>
    </cfRule>
  </conditionalFormatting>
  <conditionalFormatting sqref="B26">
    <cfRule type="expression" dxfId="560" priority="112" stopIfTrue="1">
      <formula>AND(NOT(ISBLANK(C26)),ISBLANK(B26))</formula>
    </cfRule>
  </conditionalFormatting>
  <conditionalFormatting sqref="A27">
    <cfRule type="expression" dxfId="559" priority="113" stopIfTrue="1">
      <formula>AND(NOT(ISBLANK(C27)),ISBLANK(A27))</formula>
    </cfRule>
  </conditionalFormatting>
  <conditionalFormatting sqref="E26">
    <cfRule type="expression" dxfId="558" priority="114" stopIfTrue="1">
      <formula>AND(NOT(ISBLANK(C26)),ISBLANK(E26),B26="S")</formula>
    </cfRule>
  </conditionalFormatting>
  <conditionalFormatting sqref="C27">
    <cfRule type="expression" dxfId="557" priority="105" stopIfTrue="1">
      <formula>ISBLANK(C27)</formula>
    </cfRule>
  </conditionalFormatting>
  <conditionalFormatting sqref="B27">
    <cfRule type="expression" dxfId="556" priority="106" stopIfTrue="1">
      <formula>AND(NOT(ISBLANK(C27)),ISBLANK(B27))</formula>
    </cfRule>
  </conditionalFormatting>
  <conditionalFormatting sqref="E27">
    <cfRule type="expression" dxfId="555" priority="107" stopIfTrue="1">
      <formula>AND(NOT(ISBLANK(C27)),ISBLANK(E27),B27="S")</formula>
    </cfRule>
  </conditionalFormatting>
  <conditionalFormatting sqref="M27">
    <cfRule type="expression" dxfId="554" priority="102" stopIfTrue="1">
      <formula>AND(NOT(ISBLANK($C27)),ISBLANK(M27))</formula>
    </cfRule>
  </conditionalFormatting>
  <conditionalFormatting sqref="L27">
    <cfRule type="expression" dxfId="553" priority="101" stopIfTrue="1">
      <formula>AND(NOT(ISBLANK($C27)),ISBLANK(L27))</formula>
    </cfRule>
  </conditionalFormatting>
  <conditionalFormatting sqref="N24">
    <cfRule type="expression" dxfId="552" priority="15" stopIfTrue="1">
      <formula>AND(NOT(ISBLANK($C24)),ISBLANK(N24))</formula>
    </cfRule>
  </conditionalFormatting>
  <conditionalFormatting sqref="N18">
    <cfRule type="expression" dxfId="551" priority="55" stopIfTrue="1">
      <formula>AND(NOT(ISBLANK($C18)),ISBLANK(N18))</formula>
    </cfRule>
  </conditionalFormatting>
  <conditionalFormatting sqref="M17">
    <cfRule type="expression" dxfId="550" priority="61" stopIfTrue="1">
      <formula>AND(NOT(ISBLANK($C17)),ISBLANK(M17))</formula>
    </cfRule>
  </conditionalFormatting>
  <conditionalFormatting sqref="K12">
    <cfRule type="expression" priority="85" stopIfTrue="1">
      <formula>AND(SUM($P12:$T12)&gt;0,NOT(ISBLANK(K12)))</formula>
    </cfRule>
    <cfRule type="expression" dxfId="549" priority="86" stopIfTrue="1">
      <formula>SUM($P12:$T12)&gt;0</formula>
    </cfRule>
  </conditionalFormatting>
  <conditionalFormatting sqref="N12">
    <cfRule type="expression" dxfId="548" priority="87" stopIfTrue="1">
      <formula>AND(NOT(ISBLANK($C12)),ISBLANK(N12))</formula>
    </cfRule>
  </conditionalFormatting>
  <conditionalFormatting sqref="M12">
    <cfRule type="expression" dxfId="547" priority="84" stopIfTrue="1">
      <formula>AND(NOT(ISBLANK($C12)),ISBLANK(M12))</formula>
    </cfRule>
  </conditionalFormatting>
  <conditionalFormatting sqref="L12">
    <cfRule type="expression" dxfId="546" priority="83" stopIfTrue="1">
      <formula>AND(NOT(ISBLANK($C12)),ISBLANK(L12))</formula>
    </cfRule>
  </conditionalFormatting>
  <conditionalFormatting sqref="K13">
    <cfRule type="expression" priority="80" stopIfTrue="1">
      <formula>AND(SUM($P13:$T13)&gt;0,NOT(ISBLANK(K13)))</formula>
    </cfRule>
    <cfRule type="expression" dxfId="545" priority="81" stopIfTrue="1">
      <formula>SUM($P13:$T13)&gt;0</formula>
    </cfRule>
  </conditionalFormatting>
  <conditionalFormatting sqref="N13">
    <cfRule type="expression" dxfId="544" priority="82" stopIfTrue="1">
      <formula>AND(NOT(ISBLANK($C13)),ISBLANK(N13))</formula>
    </cfRule>
  </conditionalFormatting>
  <conditionalFormatting sqref="M13">
    <cfRule type="expression" dxfId="543" priority="79" stopIfTrue="1">
      <formula>AND(NOT(ISBLANK($C13)),ISBLANK(M13))</formula>
    </cfRule>
  </conditionalFormatting>
  <conditionalFormatting sqref="L13">
    <cfRule type="expression" dxfId="542" priority="78" stopIfTrue="1">
      <formula>AND(NOT(ISBLANK($C13)),ISBLANK(L13))</formula>
    </cfRule>
  </conditionalFormatting>
  <conditionalFormatting sqref="K14">
    <cfRule type="expression" priority="75" stopIfTrue="1">
      <formula>AND(SUM($P14:$T14)&gt;0,NOT(ISBLANK(K14)))</formula>
    </cfRule>
    <cfRule type="expression" dxfId="541" priority="76" stopIfTrue="1">
      <formula>SUM($P14:$T14)&gt;0</formula>
    </cfRule>
  </conditionalFormatting>
  <conditionalFormatting sqref="N14">
    <cfRule type="expression" dxfId="540" priority="77" stopIfTrue="1">
      <formula>AND(NOT(ISBLANK($C14)),ISBLANK(N14))</formula>
    </cfRule>
  </conditionalFormatting>
  <conditionalFormatting sqref="M14">
    <cfRule type="expression" dxfId="539" priority="74" stopIfTrue="1">
      <formula>AND(NOT(ISBLANK($C14)),ISBLANK(M14))</formula>
    </cfRule>
  </conditionalFormatting>
  <conditionalFormatting sqref="L14">
    <cfRule type="expression" dxfId="538" priority="73" stopIfTrue="1">
      <formula>AND(NOT(ISBLANK($C14)),ISBLANK(L14))</formula>
    </cfRule>
  </conditionalFormatting>
  <conditionalFormatting sqref="A15:A16">
    <cfRule type="expression" dxfId="537" priority="72" stopIfTrue="1">
      <formula>AND(NOT(ISBLANK(C15)),ISBLANK(A15))</formula>
    </cfRule>
  </conditionalFormatting>
  <conditionalFormatting sqref="C15:C16">
    <cfRule type="expression" dxfId="536" priority="70" stopIfTrue="1">
      <formula>ISBLANK(C15)</formula>
    </cfRule>
  </conditionalFormatting>
  <conditionalFormatting sqref="K15:K16">
    <cfRule type="expression" priority="68" stopIfTrue="1">
      <formula>AND(SUM($P15:$T15)&gt;0,NOT(ISBLANK(K15)))</formula>
    </cfRule>
    <cfRule type="expression" dxfId="535" priority="69" stopIfTrue="1">
      <formula>SUM($P15:$T15)&gt;0</formula>
    </cfRule>
  </conditionalFormatting>
  <conditionalFormatting sqref="M15:M16">
    <cfRule type="expression" dxfId="534" priority="67" stopIfTrue="1">
      <formula>AND(NOT(ISBLANK($C15)),ISBLANK(M15))</formula>
    </cfRule>
  </conditionalFormatting>
  <conditionalFormatting sqref="L15:L16">
    <cfRule type="expression" dxfId="533" priority="66" stopIfTrue="1">
      <formula>AND(NOT(ISBLANK($C15)),ISBLANK(L15))</formula>
    </cfRule>
  </conditionalFormatting>
  <conditionalFormatting sqref="N15">
    <cfRule type="expression" dxfId="532" priority="65" stopIfTrue="1">
      <formula>AND(NOT(ISBLANK($C15)),ISBLANK(N15))</formula>
    </cfRule>
  </conditionalFormatting>
  <conditionalFormatting sqref="N16">
    <cfRule type="expression" dxfId="531" priority="64" stopIfTrue="1">
      <formula>AND(NOT(ISBLANK($C16)),ISBLANK(N16))</formula>
    </cfRule>
  </conditionalFormatting>
  <conditionalFormatting sqref="K17">
    <cfRule type="expression" priority="62" stopIfTrue="1">
      <formula>AND(SUM($P17:$T17)&gt;0,NOT(ISBLANK(K17)))</formula>
    </cfRule>
    <cfRule type="expression" dxfId="530" priority="63" stopIfTrue="1">
      <formula>SUM($P17:$T17)&gt;0</formula>
    </cfRule>
  </conditionalFormatting>
  <conditionalFormatting sqref="L17">
    <cfRule type="expression" dxfId="529" priority="60" stopIfTrue="1">
      <formula>AND(NOT(ISBLANK($C17)),ISBLANK(L17))</formula>
    </cfRule>
  </conditionalFormatting>
  <conditionalFormatting sqref="N17">
    <cfRule type="expression" dxfId="528" priority="59" stopIfTrue="1">
      <formula>AND(NOT(ISBLANK($C17)),ISBLANK(N17))</formula>
    </cfRule>
  </conditionalFormatting>
  <conditionalFormatting sqref="C18:C19">
    <cfRule type="expression" dxfId="527" priority="56" stopIfTrue="1">
      <formula>ISBLANK(C18)</formula>
    </cfRule>
  </conditionalFormatting>
  <conditionalFormatting sqref="B19">
    <cfRule type="expression" dxfId="526" priority="57" stopIfTrue="1">
      <formula>AND(NOT(ISBLANK(C19)),ISBLANK(B19))</formula>
    </cfRule>
  </conditionalFormatting>
  <conditionalFormatting sqref="A18:A19">
    <cfRule type="expression" dxfId="525" priority="58" stopIfTrue="1">
      <formula>AND(NOT(ISBLANK(C18)),ISBLANK(A18))</formula>
    </cfRule>
  </conditionalFormatting>
  <conditionalFormatting sqref="K18:K19">
    <cfRule type="expression" priority="53" stopIfTrue="1">
      <formula>AND(SUM($P18:$T18)&gt;0,NOT(ISBLANK(K18)))</formula>
    </cfRule>
    <cfRule type="expression" dxfId="524" priority="54" stopIfTrue="1">
      <formula>SUM($P18:$T18)&gt;0</formula>
    </cfRule>
  </conditionalFormatting>
  <conditionalFormatting sqref="M18">
    <cfRule type="expression" dxfId="523" priority="52" stopIfTrue="1">
      <formula>AND(NOT(ISBLANK($C18)),ISBLANK(M18))</formula>
    </cfRule>
  </conditionalFormatting>
  <conditionalFormatting sqref="L18:L19">
    <cfRule type="expression" dxfId="522" priority="51" stopIfTrue="1">
      <formula>AND(NOT(ISBLANK($C18)),ISBLANK(L18))</formula>
    </cfRule>
  </conditionalFormatting>
  <conditionalFormatting sqref="N19">
    <cfRule type="expression" dxfId="521" priority="50" stopIfTrue="1">
      <formula>AND(NOT(ISBLANK($C19)),ISBLANK(N19))</formula>
    </cfRule>
  </conditionalFormatting>
  <conditionalFormatting sqref="M19">
    <cfRule type="expression" dxfId="520" priority="49" stopIfTrue="1">
      <formula>AND(NOT(ISBLANK($C19)),ISBLANK(M19))</formula>
    </cfRule>
  </conditionalFormatting>
  <conditionalFormatting sqref="A20">
    <cfRule type="expression" dxfId="519" priority="48" stopIfTrue="1">
      <formula>AND(NOT(ISBLANK(C20)),ISBLANK(A20))</formula>
    </cfRule>
  </conditionalFormatting>
  <conditionalFormatting sqref="B20">
    <cfRule type="expression" dxfId="518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517" priority="44" stopIfTrue="1">
      <formula>SUM($P20:$T20)&gt;0</formula>
    </cfRule>
  </conditionalFormatting>
  <conditionalFormatting sqref="N20">
    <cfRule type="expression" dxfId="516" priority="45" stopIfTrue="1">
      <formula>AND(NOT(ISBLANK($C20)),ISBLANK(N20))</formula>
    </cfRule>
  </conditionalFormatting>
  <conditionalFormatting sqref="L20">
    <cfRule type="expression" dxfId="515" priority="41" stopIfTrue="1">
      <formula>AND(NOT(ISBLANK($C20)),ISBLANK(L20))</formula>
    </cfRule>
  </conditionalFormatting>
  <conditionalFormatting sqref="A21">
    <cfRule type="expression" dxfId="514" priority="40" stopIfTrue="1">
      <formula>AND(NOT(ISBLANK(C21)),ISBLANK(A21))</formula>
    </cfRule>
  </conditionalFormatting>
  <conditionalFormatting sqref="C21">
    <cfRule type="expression" dxfId="513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512" priority="38" stopIfTrue="1">
      <formula>SUM($P21:$T21)&gt;0</formula>
    </cfRule>
  </conditionalFormatting>
  <conditionalFormatting sqref="N21">
    <cfRule type="expression" dxfId="511" priority="36" stopIfTrue="1">
      <formula>AND(NOT(ISBLANK($C21)),ISBLANK(N21))</formula>
    </cfRule>
  </conditionalFormatting>
  <conditionalFormatting sqref="L21">
    <cfRule type="expression" dxfId="510" priority="35" stopIfTrue="1">
      <formula>AND(NOT(ISBLANK($C21)),ISBLANK(L21))</formula>
    </cfRule>
  </conditionalFormatting>
  <conditionalFormatting sqref="M21">
    <cfRule type="expression" dxfId="509" priority="34" stopIfTrue="1">
      <formula>AND(NOT(ISBLANK($C21)),ISBLANK(M21))</formula>
    </cfRule>
  </conditionalFormatting>
  <conditionalFormatting sqref="A22">
    <cfRule type="expression" dxfId="508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507" priority="31" stopIfTrue="1">
      <formula>SUM($P22:$T22)&gt;0</formula>
    </cfRule>
  </conditionalFormatting>
  <conditionalFormatting sqref="N22">
    <cfRule type="expression" dxfId="506" priority="32" stopIfTrue="1">
      <formula>AND(NOT(ISBLANK($C22)),ISBLANK(N22))</formula>
    </cfRule>
  </conditionalFormatting>
  <conditionalFormatting sqref="L22">
    <cfRule type="expression" dxfId="505" priority="29" stopIfTrue="1">
      <formula>AND(NOT(ISBLANK($C22)),ISBLANK(L22))</formula>
    </cfRule>
  </conditionalFormatting>
  <conditionalFormatting sqref="M22">
    <cfRule type="expression" dxfId="504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503" priority="26" stopIfTrue="1">
      <formula>SUM($P23:$T23)&gt;0</formula>
    </cfRule>
  </conditionalFormatting>
  <conditionalFormatting sqref="N23">
    <cfRule type="expression" dxfId="502" priority="27" stopIfTrue="1">
      <formula>AND(NOT(ISBLANK($C23)),ISBLANK(N23))</formula>
    </cfRule>
  </conditionalFormatting>
  <conditionalFormatting sqref="M23">
    <cfRule type="expression" dxfId="501" priority="24" stopIfTrue="1">
      <formula>AND(NOT(ISBLANK($C23)),ISBLANK(M23))</formula>
    </cfRule>
  </conditionalFormatting>
  <conditionalFormatting sqref="L23">
    <cfRule type="expression" dxfId="500" priority="23" stopIfTrue="1">
      <formula>AND(NOT(ISBLANK($C23)),ISBLANK(L23))</formula>
    </cfRule>
  </conditionalFormatting>
  <conditionalFormatting sqref="A24">
    <cfRule type="expression" dxfId="499" priority="22" stopIfTrue="1">
      <formula>AND(NOT(ISBLANK(C24)),ISBLANK(A24))</formula>
    </cfRule>
  </conditionalFormatting>
  <conditionalFormatting sqref="L26">
    <cfRule type="expression" dxfId="498" priority="5" stopIfTrue="1">
      <formula>AND(NOT(ISBLANK($C26)),ISBLANK(L26))</formula>
    </cfRule>
  </conditionalFormatting>
  <conditionalFormatting sqref="A25">
    <cfRule type="expression" dxfId="497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496" priority="19" stopIfTrue="1">
      <formula>SUM($P25:$T25)&gt;0</formula>
    </cfRule>
  </conditionalFormatting>
  <conditionalFormatting sqref="N25">
    <cfRule type="expression" dxfId="495" priority="20" stopIfTrue="1">
      <formula>AND(NOT(ISBLANK($C25)),ISBLANK(N25))</formula>
    </cfRule>
  </conditionalFormatting>
  <conditionalFormatting sqref="L25">
    <cfRule type="expression" dxfId="494" priority="17" stopIfTrue="1">
      <formula>AND(NOT(ISBLANK($C25)),ISBLANK(L25))</formula>
    </cfRule>
  </conditionalFormatting>
  <conditionalFormatting sqref="M25">
    <cfRule type="expression" dxfId="493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492" priority="14" stopIfTrue="1">
      <formula>SUM($P24:$T24)&gt;0</formula>
    </cfRule>
  </conditionalFormatting>
  <conditionalFormatting sqref="M24">
    <cfRule type="expression" dxfId="491" priority="12" stopIfTrue="1">
      <formula>AND(NOT(ISBLANK($C24)),ISBLANK(M24))</formula>
    </cfRule>
  </conditionalFormatting>
  <conditionalFormatting sqref="L24">
    <cfRule type="expression" dxfId="490" priority="11" stopIfTrue="1">
      <formula>AND(NOT(ISBLANK($C24)),ISBLANK(L24))</formula>
    </cfRule>
  </conditionalFormatting>
  <conditionalFormatting sqref="A26">
    <cfRule type="expression" dxfId="489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488" priority="8" stopIfTrue="1">
      <formula>SUM($P26:$T26)&gt;0</formula>
    </cfRule>
  </conditionalFormatting>
  <conditionalFormatting sqref="N26">
    <cfRule type="expression" dxfId="487" priority="9" stopIfTrue="1">
      <formula>AND(NOT(ISBLANK($C26)),ISBLANK(N26))</formula>
    </cfRule>
  </conditionalFormatting>
  <conditionalFormatting sqref="M26">
    <cfRule type="expression" dxfId="486" priority="6" stopIfTrue="1">
      <formula>AND(NOT(ISBLANK($C26)),ISBLANK(M26))</formula>
    </cfRule>
  </conditionalFormatting>
  <conditionalFormatting sqref="B15">
    <cfRule type="expression" dxfId="485" priority="4" stopIfTrue="1">
      <formula>AND(NOT(ISBLANK(C15)),ISBLANK(B15))</formula>
    </cfRule>
  </conditionalFormatting>
  <conditionalFormatting sqref="B14">
    <cfRule type="expression" dxfId="484" priority="3" stopIfTrue="1">
      <formula>AND(NOT(ISBLANK(C14)),ISBLANK(B14))</formula>
    </cfRule>
  </conditionalFormatting>
  <conditionalFormatting sqref="B16">
    <cfRule type="expression" dxfId="483" priority="2" stopIfTrue="1">
      <formula>AND(NOT(ISBLANK(C16)),ISBLANK(B16))</formula>
    </cfRule>
  </conditionalFormatting>
  <conditionalFormatting sqref="B18">
    <cfRule type="expression" dxfId="482" priority="1" stopIfTrue="1">
      <formula>AND(NOT(ISBLANK(C18)),ISBLANK(B18))</formula>
    </cfRule>
  </conditionalFormatting>
  <dataValidations count="4">
    <dataValidation type="list" allowBlank="1" showInputMessage="1" showErrorMessage="1" sqref="B20:B28 B12:B18">
      <formula1>$B$32:$B$35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9">
      <formula1>$B$40:$B$43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K35" sqref="K35"/>
    </sheetView>
  </sheetViews>
  <sheetFormatPr defaultColWidth="9.140625" defaultRowHeight="12.75" outlineLevelCol="1" x14ac:dyDescent="0.2"/>
  <cols>
    <col min="1" max="1" width="11.85546875" style="152" bestFit="1" customWidth="1"/>
    <col min="2" max="2" width="10.42578125" style="152" customWidth="1"/>
    <col min="3" max="6" width="15.7109375" style="152" customWidth="1"/>
    <col min="7" max="7" width="8.42578125" style="152" customWidth="1"/>
    <col min="8" max="8" width="9" style="152" customWidth="1"/>
    <col min="9" max="9" width="11.7109375" style="152" bestFit="1" customWidth="1"/>
    <col min="10" max="10" width="3" style="152" customWidth="1"/>
    <col min="11" max="11" width="29.7109375" style="152" customWidth="1"/>
    <col min="12" max="12" width="62.140625" style="152" bestFit="1" customWidth="1"/>
    <col min="13" max="14" width="27.42578125" style="152" customWidth="1"/>
    <col min="15" max="15" width="9.140625" style="152"/>
    <col min="16" max="19" width="0" style="152" hidden="1" customWidth="1" outlineLevel="1"/>
    <col min="20" max="20" width="9.140625" style="152" collapsed="1"/>
    <col min="21" max="16384" width="9.140625" style="152"/>
  </cols>
  <sheetData>
    <row r="1" spans="1:26" ht="14.25" x14ac:dyDescent="0.2">
      <c r="A1" s="149" t="s">
        <v>1</v>
      </c>
      <c r="B1" s="240" t="s">
        <v>42</v>
      </c>
      <c r="C1" s="241"/>
      <c r="D1" s="241"/>
      <c r="E1" s="242"/>
      <c r="F1" s="148"/>
      <c r="G1" s="148"/>
      <c r="H1" s="148"/>
      <c r="I1" s="148"/>
      <c r="J1" s="148"/>
      <c r="K1" s="148"/>
      <c r="L1" s="150"/>
      <c r="M1" s="150"/>
      <c r="N1" s="151"/>
    </row>
    <row r="2" spans="1:26" x14ac:dyDescent="0.2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</row>
    <row r="3" spans="1:26" ht="14.25" x14ac:dyDescent="0.2">
      <c r="A3" s="156" t="s">
        <v>3</v>
      </c>
      <c r="B3" s="240" t="s">
        <v>254</v>
      </c>
      <c r="C3" s="241"/>
      <c r="D3" s="241"/>
      <c r="E3" s="242"/>
      <c r="F3" s="157"/>
      <c r="G3" s="157"/>
      <c r="H3" s="157"/>
      <c r="I3" s="157"/>
      <c r="J3" s="157"/>
      <c r="K3" s="157"/>
      <c r="L3" s="154"/>
      <c r="M3" s="154"/>
      <c r="N3" s="155"/>
    </row>
    <row r="4" spans="1:26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5"/>
    </row>
    <row r="5" spans="1:26" ht="25.5" x14ac:dyDescent="0.2">
      <c r="A5" s="158" t="s">
        <v>4</v>
      </c>
      <c r="B5" s="159" t="s">
        <v>5</v>
      </c>
      <c r="C5" s="187">
        <v>43688</v>
      </c>
      <c r="D5" s="159" t="s">
        <v>6</v>
      </c>
      <c r="E5" s="187">
        <v>43718</v>
      </c>
      <c r="F5" s="160"/>
      <c r="G5" s="161"/>
      <c r="H5" s="162"/>
      <c r="I5" s="162"/>
      <c r="J5" s="162"/>
      <c r="K5" s="162"/>
      <c r="L5" s="154"/>
      <c r="M5" s="154"/>
      <c r="N5" s="155"/>
    </row>
    <row r="6" spans="1:26" x14ac:dyDescent="0.2">
      <c r="A6" s="153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5"/>
    </row>
    <row r="7" spans="1:26" x14ac:dyDescent="0.2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5"/>
    </row>
    <row r="8" spans="1:26" x14ac:dyDescent="0.2">
      <c r="A8" s="203" t="s">
        <v>7</v>
      </c>
      <c r="B8" s="163" t="s">
        <v>8</v>
      </c>
      <c r="C8" s="163" t="s">
        <v>9</v>
      </c>
      <c r="D8" s="163" t="s">
        <v>8</v>
      </c>
      <c r="E8" s="163" t="s">
        <v>10</v>
      </c>
      <c r="F8" s="163" t="s">
        <v>11</v>
      </c>
      <c r="G8" s="238" t="s">
        <v>12</v>
      </c>
      <c r="H8" s="243"/>
      <c r="I8" s="243"/>
      <c r="J8" s="239"/>
      <c r="K8" s="203" t="s">
        <v>13</v>
      </c>
      <c r="L8" s="163" t="s">
        <v>14</v>
      </c>
      <c r="M8" s="164" t="s">
        <v>0</v>
      </c>
      <c r="N8" s="164" t="s">
        <v>15</v>
      </c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</row>
    <row r="9" spans="1:26" x14ac:dyDescent="0.2">
      <c r="A9" s="190" t="s">
        <v>16</v>
      </c>
      <c r="B9" s="166" t="s">
        <v>17</v>
      </c>
      <c r="C9" s="166" t="s">
        <v>18</v>
      </c>
      <c r="D9" s="166" t="s">
        <v>18</v>
      </c>
      <c r="E9" s="166" t="s">
        <v>19</v>
      </c>
      <c r="F9" s="166" t="s">
        <v>18</v>
      </c>
      <c r="G9" s="244"/>
      <c r="H9" s="245"/>
      <c r="I9" s="245"/>
      <c r="J9" s="246"/>
      <c r="K9" s="190" t="s">
        <v>20</v>
      </c>
      <c r="L9" s="166" t="s">
        <v>21</v>
      </c>
      <c r="M9" s="193"/>
      <c r="N9" s="195" t="s">
        <v>22</v>
      </c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</row>
    <row r="10" spans="1:26" x14ac:dyDescent="0.2">
      <c r="A10" s="191" t="s">
        <v>23</v>
      </c>
      <c r="B10" s="168" t="s">
        <v>24</v>
      </c>
      <c r="C10" s="168" t="s">
        <v>25</v>
      </c>
      <c r="D10" s="168" t="s">
        <v>25</v>
      </c>
      <c r="E10" s="168" t="s">
        <v>25</v>
      </c>
      <c r="F10" s="168" t="s">
        <v>25</v>
      </c>
      <c r="G10" s="169" t="s">
        <v>26</v>
      </c>
      <c r="H10" s="169" t="s">
        <v>27</v>
      </c>
      <c r="I10" s="169" t="s">
        <v>28</v>
      </c>
      <c r="J10" s="169"/>
      <c r="K10" s="192" t="s">
        <v>29</v>
      </c>
      <c r="L10" s="170"/>
      <c r="M10" s="182"/>
      <c r="N10" s="171"/>
    </row>
    <row r="11" spans="1:26" x14ac:dyDescent="0.2">
      <c r="A11" s="167"/>
      <c r="B11" s="168"/>
      <c r="C11" s="168"/>
      <c r="D11" s="168"/>
      <c r="E11" s="168"/>
      <c r="F11" s="168"/>
      <c r="G11" s="169"/>
      <c r="H11" s="169"/>
      <c r="I11" s="169"/>
      <c r="J11" s="169"/>
      <c r="K11" s="169"/>
      <c r="L11" s="170"/>
      <c r="M11" s="182"/>
      <c r="N11" s="182"/>
    </row>
    <row r="12" spans="1:26" ht="15.75" x14ac:dyDescent="0.25">
      <c r="A12" s="199">
        <v>43710</v>
      </c>
      <c r="B12" s="173" t="s">
        <v>37</v>
      </c>
      <c r="C12" s="174">
        <v>80</v>
      </c>
      <c r="D12" s="175">
        <v>0</v>
      </c>
      <c r="E12" s="174">
        <v>0</v>
      </c>
      <c r="F12" s="196">
        <v>80</v>
      </c>
      <c r="G12" s="197" t="s">
        <v>253</v>
      </c>
      <c r="H12" s="60">
        <v>9821</v>
      </c>
      <c r="I12" s="60"/>
      <c r="J12" s="176"/>
      <c r="K12" s="176" t="s">
        <v>254</v>
      </c>
      <c r="L12" s="184" t="s">
        <v>255</v>
      </c>
      <c r="M12" s="184" t="s">
        <v>256</v>
      </c>
      <c r="N12" s="184" t="s">
        <v>257</v>
      </c>
      <c r="P12" s="152" t="b">
        <f t="shared" ref="P12:P31" si="0">OR(G12&lt;100,LEN(G12)=2)</f>
        <v>0</v>
      </c>
      <c r="Q12" s="152" t="b">
        <f t="shared" ref="Q12:Q31" si="1">OR(H12&lt;1000,LEN(H12)=3)</f>
        <v>0</v>
      </c>
      <c r="R12" s="152" t="b">
        <f t="shared" ref="R12:R31" si="2">IF(I12&lt;1000,TRUE)</f>
        <v>1</v>
      </c>
      <c r="S12" s="152" t="e">
        <f>OR(#REF!&lt;100000,LEN(#REF!)=5)</f>
        <v>#REF!</v>
      </c>
    </row>
    <row r="13" spans="1:26" ht="15.75" x14ac:dyDescent="0.25">
      <c r="A13" s="199"/>
      <c r="B13" s="173"/>
      <c r="C13" s="174"/>
      <c r="D13" s="175"/>
      <c r="E13" s="174"/>
      <c r="F13" s="196"/>
      <c r="G13" s="197"/>
      <c r="H13" s="60"/>
      <c r="I13" s="60"/>
      <c r="J13" s="176"/>
      <c r="K13" s="176"/>
      <c r="L13" s="184"/>
      <c r="M13" s="184"/>
      <c r="N13" s="184"/>
    </row>
    <row r="14" spans="1:26" ht="15.75" x14ac:dyDescent="0.25">
      <c r="A14" s="199"/>
      <c r="B14" s="188"/>
      <c r="C14" s="174"/>
      <c r="D14" s="175"/>
      <c r="E14" s="174"/>
      <c r="F14" s="196"/>
      <c r="G14" s="197"/>
      <c r="H14" s="60"/>
      <c r="I14" s="60"/>
      <c r="J14" s="176"/>
      <c r="K14" s="176"/>
      <c r="L14" s="184"/>
      <c r="M14" s="184"/>
      <c r="N14" s="184"/>
      <c r="P14" s="152" t="b">
        <f>OR(G15&lt;100,LEN(G15)=2)</f>
        <v>1</v>
      </c>
      <c r="Q14" s="152" t="b">
        <f>OR(H15&lt;1000,LEN(H15)=3)</f>
        <v>1</v>
      </c>
      <c r="R14" s="152" t="b">
        <f>IF(I15&lt;1000,TRUE)</f>
        <v>1</v>
      </c>
      <c r="S14" s="152" t="e">
        <f>OR(#REF!&lt;100000,LEN(#REF!)=5)</f>
        <v>#REF!</v>
      </c>
    </row>
    <row r="15" spans="1:26" ht="15.75" x14ac:dyDescent="0.25">
      <c r="A15" s="199"/>
      <c r="B15" s="188"/>
      <c r="C15" s="174"/>
      <c r="D15" s="175"/>
      <c r="E15" s="174"/>
      <c r="F15" s="196"/>
      <c r="G15" s="197"/>
      <c r="H15" s="60"/>
      <c r="I15" s="60"/>
      <c r="J15" s="176"/>
      <c r="K15" s="176"/>
      <c r="L15" s="184"/>
      <c r="M15" s="184"/>
      <c r="N15" s="184"/>
      <c r="P15" s="152" t="e">
        <f>OR(#REF!&lt;100,LEN(#REF!)=2)</f>
        <v>#REF!</v>
      </c>
      <c r="Q15" s="152" t="e">
        <f>OR(#REF!&lt;1000,LEN(#REF!)=3)</f>
        <v>#REF!</v>
      </c>
      <c r="R15" s="152" t="e">
        <f>IF(#REF!&lt;1000,TRUE)</f>
        <v>#REF!</v>
      </c>
      <c r="S15" s="152" t="e">
        <f>OR(#REF!&lt;100000,LEN(#REF!)=5)</f>
        <v>#REF!</v>
      </c>
    </row>
    <row r="16" spans="1:26" ht="15.75" x14ac:dyDescent="0.25">
      <c r="A16" s="199"/>
      <c r="B16" s="173"/>
      <c r="C16" s="174"/>
      <c r="D16" s="175"/>
      <c r="E16" s="174"/>
      <c r="F16" s="196"/>
      <c r="G16" s="197"/>
      <c r="H16" s="60"/>
      <c r="I16" s="60"/>
      <c r="J16" s="176"/>
      <c r="K16" s="176"/>
      <c r="L16" s="184"/>
      <c r="M16" s="184"/>
      <c r="N16" s="184"/>
      <c r="P16" s="152" t="b">
        <f t="shared" si="0"/>
        <v>1</v>
      </c>
      <c r="Q16" s="152" t="b">
        <f t="shared" si="1"/>
        <v>1</v>
      </c>
      <c r="R16" s="152" t="b">
        <f t="shared" si="2"/>
        <v>1</v>
      </c>
      <c r="S16" s="152" t="e">
        <f>OR(#REF!&lt;100000,LEN(#REF!)=5)</f>
        <v>#REF!</v>
      </c>
    </row>
    <row r="17" spans="1:19" ht="15.75" x14ac:dyDescent="0.25">
      <c r="A17" s="199"/>
      <c r="B17" s="173"/>
      <c r="C17" s="174"/>
      <c r="D17" s="175"/>
      <c r="E17" s="174"/>
      <c r="F17" s="196"/>
      <c r="G17" s="197"/>
      <c r="H17" s="60"/>
      <c r="I17" s="60"/>
      <c r="J17" s="176"/>
      <c r="K17" s="176"/>
      <c r="L17" s="184"/>
      <c r="M17" s="184"/>
      <c r="N17" s="184"/>
      <c r="P17" s="152" t="b">
        <f t="shared" si="0"/>
        <v>1</v>
      </c>
      <c r="Q17" s="152" t="b">
        <f t="shared" si="1"/>
        <v>1</v>
      </c>
      <c r="R17" s="152" t="b">
        <f t="shared" si="2"/>
        <v>1</v>
      </c>
      <c r="S17" s="152" t="e">
        <f>OR(#REF!&lt;100000,LEN(#REF!)=5)</f>
        <v>#REF!</v>
      </c>
    </row>
    <row r="18" spans="1:19" ht="15.75" x14ac:dyDescent="0.25">
      <c r="A18" s="199"/>
      <c r="B18" s="173"/>
      <c r="C18" s="174"/>
      <c r="D18" s="175"/>
      <c r="E18" s="174"/>
      <c r="F18" s="196"/>
      <c r="G18" s="197"/>
      <c r="H18" s="60"/>
      <c r="I18" s="60"/>
      <c r="J18" s="176"/>
      <c r="K18" s="204"/>
      <c r="L18" s="184"/>
      <c r="M18" s="71"/>
      <c r="N18" s="184"/>
      <c r="P18" s="152" t="b">
        <f t="shared" si="0"/>
        <v>1</v>
      </c>
      <c r="Q18" s="152" t="b">
        <f t="shared" si="1"/>
        <v>1</v>
      </c>
      <c r="R18" s="152" t="b">
        <f t="shared" si="2"/>
        <v>1</v>
      </c>
      <c r="S18" s="152" t="e">
        <f>OR(#REF!&lt;100000,LEN(#REF!)=5)</f>
        <v>#REF!</v>
      </c>
    </row>
    <row r="19" spans="1:19" ht="15.75" x14ac:dyDescent="0.25">
      <c r="A19" s="199"/>
      <c r="B19" s="173"/>
      <c r="C19" s="174"/>
      <c r="D19" s="175"/>
      <c r="E19" s="174"/>
      <c r="F19" s="196"/>
      <c r="G19" s="197"/>
      <c r="H19" s="60"/>
      <c r="I19" s="60"/>
      <c r="J19" s="176"/>
      <c r="K19" s="176"/>
      <c r="L19" s="184"/>
      <c r="M19" s="184"/>
      <c r="N19" s="184"/>
      <c r="P19" s="152" t="b">
        <f t="shared" si="0"/>
        <v>1</v>
      </c>
      <c r="Q19" s="152" t="b">
        <f t="shared" si="1"/>
        <v>1</v>
      </c>
      <c r="R19" s="152" t="b">
        <f t="shared" si="2"/>
        <v>1</v>
      </c>
      <c r="S19" s="152" t="e">
        <f>OR(#REF!&lt;100000,LEN(#REF!)=5)</f>
        <v>#REF!</v>
      </c>
    </row>
    <row r="20" spans="1:19" ht="15.75" x14ac:dyDescent="0.25">
      <c r="A20" s="199"/>
      <c r="B20" s="173"/>
      <c r="C20" s="174"/>
      <c r="D20" s="175"/>
      <c r="E20" s="174"/>
      <c r="F20" s="196"/>
      <c r="G20" s="197"/>
      <c r="H20" s="60"/>
      <c r="I20" s="60"/>
      <c r="J20" s="176"/>
      <c r="K20" s="176"/>
      <c r="L20" s="184"/>
      <c r="M20" s="184"/>
      <c r="N20" s="184"/>
      <c r="P20" s="152" t="b">
        <f t="shared" si="0"/>
        <v>1</v>
      </c>
      <c r="Q20" s="152" t="b">
        <f t="shared" si="1"/>
        <v>1</v>
      </c>
      <c r="R20" s="152" t="b">
        <f t="shared" si="2"/>
        <v>1</v>
      </c>
      <c r="S20" s="152" t="e">
        <f>OR(#REF!&lt;100000,LEN(#REF!)=5)</f>
        <v>#REF!</v>
      </c>
    </row>
    <row r="21" spans="1:19" ht="15.75" x14ac:dyDescent="0.25">
      <c r="A21" s="199"/>
      <c r="B21" s="173"/>
      <c r="C21" s="174"/>
      <c r="D21" s="175"/>
      <c r="E21" s="174"/>
      <c r="F21" s="196"/>
      <c r="G21" s="197"/>
      <c r="H21" s="60"/>
      <c r="I21" s="60"/>
      <c r="J21" s="176"/>
      <c r="K21" s="176"/>
      <c r="L21" s="184"/>
      <c r="M21" s="184"/>
      <c r="N21" s="184"/>
      <c r="P21" s="152" t="b">
        <f t="shared" si="0"/>
        <v>1</v>
      </c>
      <c r="Q21" s="152" t="b">
        <f t="shared" si="1"/>
        <v>1</v>
      </c>
      <c r="R21" s="152" t="b">
        <f t="shared" si="2"/>
        <v>1</v>
      </c>
      <c r="S21" s="152" t="e">
        <f>OR(#REF!&lt;100000,LEN(#REF!)=5)</f>
        <v>#REF!</v>
      </c>
    </row>
    <row r="22" spans="1:19" ht="15.75" x14ac:dyDescent="0.25">
      <c r="A22" s="199"/>
      <c r="B22" s="173"/>
      <c r="C22" s="174"/>
      <c r="D22" s="175"/>
      <c r="E22" s="174"/>
      <c r="F22" s="196"/>
      <c r="G22" s="197"/>
      <c r="H22" s="60"/>
      <c r="I22" s="60"/>
      <c r="J22" s="176"/>
      <c r="K22" s="176"/>
      <c r="L22" s="184"/>
      <c r="M22" s="184"/>
      <c r="N22" s="184"/>
      <c r="P22" s="152" t="b">
        <f t="shared" si="0"/>
        <v>1</v>
      </c>
      <c r="Q22" s="152" t="b">
        <f t="shared" si="1"/>
        <v>1</v>
      </c>
      <c r="R22" s="152" t="b">
        <f t="shared" si="2"/>
        <v>1</v>
      </c>
      <c r="S22" s="152" t="e">
        <f>OR(#REF!&lt;100000,LEN(#REF!)=5)</f>
        <v>#REF!</v>
      </c>
    </row>
    <row r="23" spans="1:19" ht="15.75" x14ac:dyDescent="0.25">
      <c r="A23" s="199"/>
      <c r="B23" s="173"/>
      <c r="C23" s="174"/>
      <c r="D23" s="175"/>
      <c r="E23" s="174"/>
      <c r="F23" s="196"/>
      <c r="G23" s="60"/>
      <c r="H23" s="60"/>
      <c r="I23" s="60"/>
      <c r="J23" s="176"/>
      <c r="K23" s="176"/>
      <c r="L23" s="184"/>
      <c r="M23" s="184"/>
      <c r="N23" s="184"/>
      <c r="P23" s="152" t="b">
        <f t="shared" si="0"/>
        <v>1</v>
      </c>
      <c r="Q23" s="152" t="b">
        <f t="shared" si="1"/>
        <v>1</v>
      </c>
      <c r="R23" s="152" t="b">
        <f t="shared" si="2"/>
        <v>1</v>
      </c>
      <c r="S23" s="152" t="e">
        <f>OR(#REF!&lt;100000,LEN(#REF!)=5)</f>
        <v>#REF!</v>
      </c>
    </row>
    <row r="24" spans="1:19" ht="15.75" x14ac:dyDescent="0.25">
      <c r="A24" s="199"/>
      <c r="B24" s="173"/>
      <c r="C24" s="174"/>
      <c r="D24" s="175"/>
      <c r="E24" s="174"/>
      <c r="F24" s="196"/>
      <c r="G24" s="197"/>
      <c r="H24" s="60"/>
      <c r="I24" s="60"/>
      <c r="J24" s="176"/>
      <c r="K24" s="176"/>
      <c r="L24" s="184"/>
      <c r="M24" s="184"/>
      <c r="N24" s="184"/>
      <c r="P24" s="152" t="b">
        <f t="shared" si="0"/>
        <v>1</v>
      </c>
      <c r="Q24" s="152" t="b">
        <f t="shared" si="1"/>
        <v>1</v>
      </c>
      <c r="R24" s="152" t="b">
        <f t="shared" si="2"/>
        <v>1</v>
      </c>
      <c r="S24" s="152" t="e">
        <f>OR(#REF!&lt;100000,LEN(#REF!)=5)</f>
        <v>#REF!</v>
      </c>
    </row>
    <row r="25" spans="1:19" ht="15.75" x14ac:dyDescent="0.25">
      <c r="A25" s="199"/>
      <c r="B25" s="173"/>
      <c r="C25" s="174"/>
      <c r="D25" s="175"/>
      <c r="E25" s="174"/>
      <c r="F25" s="196"/>
      <c r="G25" s="197"/>
      <c r="H25" s="60"/>
      <c r="I25" s="60"/>
      <c r="J25" s="176"/>
      <c r="K25" s="176"/>
      <c r="L25" s="184"/>
      <c r="M25" s="184"/>
      <c r="N25" s="184"/>
      <c r="P25" s="152" t="b">
        <f t="shared" si="0"/>
        <v>1</v>
      </c>
      <c r="Q25" s="152" t="b">
        <f t="shared" si="1"/>
        <v>1</v>
      </c>
      <c r="R25" s="152" t="b">
        <f t="shared" si="2"/>
        <v>1</v>
      </c>
      <c r="S25" s="152" t="e">
        <f>OR(#REF!&lt;100000,LEN(#REF!)=5)</f>
        <v>#REF!</v>
      </c>
    </row>
    <row r="26" spans="1:19" ht="15.75" x14ac:dyDescent="0.25">
      <c r="A26" s="199"/>
      <c r="B26" s="173"/>
      <c r="C26" s="174"/>
      <c r="D26" s="175"/>
      <c r="E26" s="174"/>
      <c r="F26" s="196"/>
      <c r="G26" s="197"/>
      <c r="H26" s="60"/>
      <c r="I26" s="197"/>
      <c r="J26" s="176"/>
      <c r="K26" s="176"/>
      <c r="L26" s="184"/>
      <c r="M26" s="184"/>
      <c r="N26" s="184"/>
      <c r="P26" s="152" t="b">
        <f t="shared" si="0"/>
        <v>1</v>
      </c>
      <c r="Q26" s="152" t="b">
        <f t="shared" si="1"/>
        <v>1</v>
      </c>
      <c r="R26" s="152" t="b">
        <f t="shared" si="2"/>
        <v>1</v>
      </c>
      <c r="S26" s="152" t="e">
        <f>OR(#REF!&lt;100000,LEN(#REF!)=5)</f>
        <v>#REF!</v>
      </c>
    </row>
    <row r="27" spans="1:19" ht="15.75" x14ac:dyDescent="0.25">
      <c r="A27" s="199"/>
      <c r="B27" s="173"/>
      <c r="C27" s="174"/>
      <c r="D27" s="175"/>
      <c r="E27" s="174"/>
      <c r="F27" s="196"/>
      <c r="G27" s="197"/>
      <c r="H27" s="60"/>
      <c r="I27" s="197"/>
      <c r="J27" s="176"/>
      <c r="K27" s="176"/>
      <c r="L27" s="184"/>
      <c r="M27" s="184"/>
      <c r="N27" s="184"/>
      <c r="P27" s="152" t="b">
        <f t="shared" si="0"/>
        <v>1</v>
      </c>
      <c r="Q27" s="152" t="b">
        <f t="shared" si="1"/>
        <v>1</v>
      </c>
      <c r="R27" s="152" t="b">
        <f t="shared" si="2"/>
        <v>1</v>
      </c>
      <c r="S27" s="152" t="e">
        <f>OR(#REF!&lt;100000,LEN(#REF!)=5)</f>
        <v>#REF!</v>
      </c>
    </row>
    <row r="28" spans="1:19" ht="15.75" x14ac:dyDescent="0.25">
      <c r="A28" s="172"/>
      <c r="B28" s="173"/>
      <c r="C28" s="174"/>
      <c r="D28" s="175" t="str">
        <f t="shared" ref="D28:D31" si="3">IF(B28="S",IF(ISBLANK(E28),ROUND(C28*0.2/1.2,2),E28),"")</f>
        <v/>
      </c>
      <c r="E28" s="174"/>
      <c r="F28" s="196" t="s">
        <v>32</v>
      </c>
      <c r="G28" s="197" t="s">
        <v>32</v>
      </c>
      <c r="H28" s="197" t="s">
        <v>32</v>
      </c>
      <c r="I28" s="197" t="s">
        <v>32</v>
      </c>
      <c r="J28" s="176" t="s">
        <v>31</v>
      </c>
      <c r="K28" s="176"/>
      <c r="L28" s="184"/>
      <c r="M28" s="184"/>
      <c r="N28" s="184"/>
      <c r="P28" s="152" t="b">
        <f t="shared" si="0"/>
        <v>0</v>
      </c>
      <c r="Q28" s="152" t="b">
        <f t="shared" si="1"/>
        <v>0</v>
      </c>
      <c r="R28" s="152" t="b">
        <f t="shared" si="2"/>
        <v>0</v>
      </c>
      <c r="S28" s="152" t="e">
        <f>OR(#REF!&lt;100000,LEN(#REF!)=5)</f>
        <v>#REF!</v>
      </c>
    </row>
    <row r="29" spans="1:19" ht="15.75" x14ac:dyDescent="0.25">
      <c r="A29" s="172"/>
      <c r="B29" s="173"/>
      <c r="C29" s="174"/>
      <c r="D29" s="175" t="str">
        <f t="shared" si="3"/>
        <v/>
      </c>
      <c r="E29" s="174"/>
      <c r="F29" s="196" t="s">
        <v>32</v>
      </c>
      <c r="G29" s="197" t="s">
        <v>32</v>
      </c>
      <c r="H29" s="197" t="s">
        <v>32</v>
      </c>
      <c r="I29" s="197" t="s">
        <v>32</v>
      </c>
      <c r="J29" s="176" t="s">
        <v>31</v>
      </c>
      <c r="K29" s="176"/>
      <c r="L29" s="184"/>
      <c r="M29" s="184"/>
      <c r="N29" s="184"/>
      <c r="P29" s="152" t="b">
        <f t="shared" si="0"/>
        <v>0</v>
      </c>
      <c r="Q29" s="152" t="b">
        <f t="shared" si="1"/>
        <v>0</v>
      </c>
      <c r="R29" s="152" t="b">
        <f t="shared" si="2"/>
        <v>0</v>
      </c>
      <c r="S29" s="152" t="e">
        <f>OR(#REF!&lt;100000,LEN(#REF!)=5)</f>
        <v>#REF!</v>
      </c>
    </row>
    <row r="30" spans="1:19" ht="15.75" x14ac:dyDescent="0.25">
      <c r="A30" s="172"/>
      <c r="B30" s="173"/>
      <c r="C30" s="174"/>
      <c r="D30" s="175" t="str">
        <f t="shared" si="3"/>
        <v/>
      </c>
      <c r="E30" s="174"/>
      <c r="F30" s="196" t="s">
        <v>32</v>
      </c>
      <c r="G30" s="197" t="s">
        <v>32</v>
      </c>
      <c r="H30" s="197" t="s">
        <v>32</v>
      </c>
      <c r="I30" s="197" t="s">
        <v>32</v>
      </c>
      <c r="J30" s="176" t="s">
        <v>31</v>
      </c>
      <c r="K30" s="176"/>
      <c r="L30" s="184"/>
      <c r="M30" s="184"/>
      <c r="N30" s="184"/>
      <c r="P30" s="152" t="b">
        <f t="shared" si="0"/>
        <v>0</v>
      </c>
      <c r="Q30" s="152" t="b">
        <f t="shared" si="1"/>
        <v>0</v>
      </c>
      <c r="R30" s="152" t="b">
        <f t="shared" si="2"/>
        <v>0</v>
      </c>
      <c r="S30" s="152" t="e">
        <f>OR(#REF!&lt;100000,LEN(#REF!)=5)</f>
        <v>#REF!</v>
      </c>
    </row>
    <row r="31" spans="1:19" ht="16.5" thickBot="1" x14ac:dyDescent="0.3">
      <c r="A31" s="172"/>
      <c r="B31" s="173"/>
      <c r="C31" s="174"/>
      <c r="D31" s="177" t="str">
        <f t="shared" si="3"/>
        <v/>
      </c>
      <c r="E31" s="174"/>
      <c r="F31" s="196" t="s">
        <v>32</v>
      </c>
      <c r="G31" s="197" t="s">
        <v>32</v>
      </c>
      <c r="H31" s="197" t="s">
        <v>32</v>
      </c>
      <c r="I31" s="197" t="s">
        <v>32</v>
      </c>
      <c r="J31" s="176" t="s">
        <v>31</v>
      </c>
      <c r="K31" s="176"/>
      <c r="L31" s="184"/>
      <c r="M31" s="184"/>
      <c r="N31" s="184"/>
      <c r="P31" s="152" t="b">
        <f t="shared" si="0"/>
        <v>0</v>
      </c>
      <c r="Q31" s="152" t="b">
        <f t="shared" si="1"/>
        <v>0</v>
      </c>
      <c r="R31" s="152" t="b">
        <f t="shared" si="2"/>
        <v>0</v>
      </c>
      <c r="S31" s="152" t="e">
        <f>OR(#REF!&lt;100000,LEN(#REF!)=5)</f>
        <v>#REF!</v>
      </c>
    </row>
    <row r="32" spans="1:19" ht="13.5" thickBot="1" x14ac:dyDescent="0.25">
      <c r="A32" s="247" t="s">
        <v>33</v>
      </c>
      <c r="B32" s="248"/>
      <c r="C32" s="178">
        <f>SUM(C12:C31)</f>
        <v>80</v>
      </c>
      <c r="D32" s="178">
        <f>SUM(D12:D31)</f>
        <v>0</v>
      </c>
      <c r="E32" s="178"/>
      <c r="F32" s="178">
        <f>SUM(F12:F31)</f>
        <v>80</v>
      </c>
      <c r="G32" s="198"/>
      <c r="H32" s="198"/>
      <c r="I32" s="198"/>
      <c r="J32" s="179"/>
      <c r="K32" s="179"/>
      <c r="L32" s="185"/>
      <c r="M32" s="194"/>
      <c r="N32" s="186"/>
    </row>
    <row r="34" spans="2:3" x14ac:dyDescent="0.2">
      <c r="B34" s="238" t="s">
        <v>34</v>
      </c>
      <c r="C34" s="239"/>
    </row>
    <row r="35" spans="2:3" x14ac:dyDescent="0.2">
      <c r="B35" s="180" t="s">
        <v>35</v>
      </c>
      <c r="C35" s="181" t="s">
        <v>36</v>
      </c>
    </row>
    <row r="36" spans="2:3" x14ac:dyDescent="0.2">
      <c r="B36" s="180" t="s">
        <v>37</v>
      </c>
      <c r="C36" s="181" t="s">
        <v>38</v>
      </c>
    </row>
    <row r="37" spans="2:3" x14ac:dyDescent="0.2">
      <c r="B37" s="180" t="s">
        <v>31</v>
      </c>
      <c r="C37" s="181" t="s">
        <v>39</v>
      </c>
    </row>
    <row r="38" spans="2:3" x14ac:dyDescent="0.2">
      <c r="B38" s="182" t="s">
        <v>40</v>
      </c>
      <c r="C38" s="183" t="s">
        <v>41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6:K31 J12:K13">
    <cfRule type="expression" priority="3" stopIfTrue="1">
      <formula>AND(SUM($P12:$T12)&gt;0,NOT(ISBLANK(J12)))</formula>
    </cfRule>
    <cfRule type="expression" dxfId="162" priority="4" stopIfTrue="1">
      <formula>SUM($P12:$T12)&gt;0</formula>
    </cfRule>
  </conditionalFormatting>
  <conditionalFormatting sqref="E5 C5 B1:E1 B3:E3 C12:C31">
    <cfRule type="expression" dxfId="161" priority="5" stopIfTrue="1">
      <formula>ISBLANK(B1)</formula>
    </cfRule>
  </conditionalFormatting>
  <conditionalFormatting sqref="L19:N31 L15:N17 L12:N13">
    <cfRule type="expression" dxfId="160" priority="6" stopIfTrue="1">
      <formula>AND(NOT(ISBLANK($C12)),ISBLANK(L12))</formula>
    </cfRule>
  </conditionalFormatting>
  <conditionalFormatting sqref="B12:B31">
    <cfRule type="expression" dxfId="159" priority="7" stopIfTrue="1">
      <formula>AND(NOT(ISBLANK(C12)),ISBLANK(B12))</formula>
    </cfRule>
  </conditionalFormatting>
  <conditionalFormatting sqref="A12:A31">
    <cfRule type="expression" dxfId="158" priority="8" stopIfTrue="1">
      <formula>AND(NOT(ISBLANK(C12)),ISBLANK(A12))</formula>
    </cfRule>
  </conditionalFormatting>
  <conditionalFormatting sqref="E12:E31">
    <cfRule type="expression" dxfId="157" priority="9" stopIfTrue="1">
      <formula>AND(NOT(ISBLANK(C12)),ISBLANK(E12),B12="S")</formula>
    </cfRule>
  </conditionalFormatting>
  <conditionalFormatting sqref="L14:N14">
    <cfRule type="expression" dxfId="156" priority="10" stopIfTrue="1">
      <formula>AND(NOT(ISBLANK($C18)),ISBLANK(L14))</formula>
    </cfRule>
  </conditionalFormatting>
  <conditionalFormatting sqref="N18">
    <cfRule type="expression" dxfId="155" priority="2" stopIfTrue="1">
      <formula>AND(NOT(ISBLANK($C18)),ISBLANK(N18))</formula>
    </cfRule>
  </conditionalFormatting>
  <conditionalFormatting sqref="L18">
    <cfRule type="expression" dxfId="154" priority="1" stopIfTrue="1">
      <formula>AND(NOT(ISBLANK($C18)),ISBLANK(L18))</formula>
    </cfRule>
  </conditionalFormatting>
  <conditionalFormatting sqref="J15:K15">
    <cfRule type="expression" priority="11" stopIfTrue="1">
      <formula>AND(SUM($P14:$T14)&gt;0,NOT(ISBLANK(J15)))</formula>
    </cfRule>
    <cfRule type="expression" dxfId="153" priority="12" stopIfTrue="1">
      <formula>SUM($P14:$T14)&gt;0</formula>
    </cfRule>
  </conditionalFormatting>
  <conditionalFormatting sqref="J14:K14">
    <cfRule type="expression" priority="13" stopIfTrue="1">
      <formula>AND(SUM(#REF!)&gt;0,NOT(ISBLANK(J14)))</formula>
    </cfRule>
    <cfRule type="expression" dxfId="152" priority="14" stopIfTrue="1">
      <formula>SUM(#REF!)&gt;0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workbookViewId="0">
      <selection activeCell="F29" sqref="F29"/>
    </sheetView>
  </sheetViews>
  <sheetFormatPr defaultColWidth="9.140625" defaultRowHeight="12.75" outlineLevelCol="1" x14ac:dyDescent="0.2"/>
  <cols>
    <col min="1" max="1" width="11" style="152" bestFit="1" customWidth="1"/>
    <col min="2" max="2" width="10.42578125" style="152" customWidth="1"/>
    <col min="3" max="6" width="15.7109375" style="152" customWidth="1"/>
    <col min="7" max="7" width="7.42578125" style="152" bestFit="1" customWidth="1"/>
    <col min="8" max="8" width="5.28515625" style="152" customWidth="1"/>
    <col min="9" max="9" width="9.7109375" style="152" bestFit="1" customWidth="1"/>
    <col min="10" max="10" width="7.5703125" style="152" customWidth="1"/>
    <col min="11" max="11" width="3" style="152" customWidth="1"/>
    <col min="12" max="12" width="97.140625" style="152" customWidth="1"/>
    <col min="13" max="13" width="27.42578125" style="152" customWidth="1"/>
    <col min="14" max="14" width="9.140625" style="152"/>
    <col min="15" max="18" width="9.140625" style="152" customWidth="1" outlineLevel="1"/>
    <col min="19" max="16384" width="9.140625" style="152"/>
  </cols>
  <sheetData>
    <row r="1" spans="1:25" ht="14.25" x14ac:dyDescent="0.2">
      <c r="A1" s="149" t="s">
        <v>1</v>
      </c>
      <c r="B1" s="240" t="s">
        <v>2</v>
      </c>
      <c r="C1" s="241"/>
      <c r="D1" s="241"/>
      <c r="E1" s="242"/>
      <c r="F1" s="148"/>
      <c r="G1" s="148"/>
      <c r="H1" s="148"/>
      <c r="I1" s="148"/>
      <c r="J1" s="148"/>
      <c r="K1" s="148"/>
      <c r="L1" s="150"/>
      <c r="M1" s="151"/>
    </row>
    <row r="2" spans="1:25" x14ac:dyDescent="0.2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5"/>
    </row>
    <row r="3" spans="1:25" ht="14.25" x14ac:dyDescent="0.2">
      <c r="A3" s="156" t="s">
        <v>3</v>
      </c>
      <c r="B3" s="240" t="s">
        <v>279</v>
      </c>
      <c r="C3" s="241"/>
      <c r="D3" s="241"/>
      <c r="E3" s="242"/>
      <c r="F3" s="157"/>
      <c r="G3" s="157"/>
      <c r="H3" s="157"/>
      <c r="I3" s="157"/>
      <c r="J3" s="157"/>
      <c r="K3" s="157"/>
      <c r="L3" s="154"/>
      <c r="M3" s="155"/>
    </row>
    <row r="4" spans="1:25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5"/>
    </row>
    <row r="5" spans="1:25" ht="25.5" x14ac:dyDescent="0.2">
      <c r="A5" s="158" t="s">
        <v>4</v>
      </c>
      <c r="B5" s="159" t="s">
        <v>5</v>
      </c>
      <c r="C5" s="187">
        <v>43688</v>
      </c>
      <c r="D5" s="159" t="s">
        <v>6</v>
      </c>
      <c r="E5" s="187">
        <v>43718</v>
      </c>
      <c r="F5" s="160"/>
      <c r="G5" s="162"/>
      <c r="H5" s="162"/>
      <c r="I5" s="162"/>
      <c r="J5" s="162"/>
      <c r="K5" s="162"/>
      <c r="L5" s="154"/>
      <c r="M5" s="155"/>
    </row>
    <row r="6" spans="1:25" x14ac:dyDescent="0.2">
      <c r="A6" s="153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</row>
    <row r="7" spans="1:25" x14ac:dyDescent="0.2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5"/>
    </row>
    <row r="8" spans="1:25" x14ac:dyDescent="0.2">
      <c r="A8" s="16" t="s">
        <v>258</v>
      </c>
      <c r="B8" s="210" t="s">
        <v>8</v>
      </c>
      <c r="C8" s="163" t="s">
        <v>9</v>
      </c>
      <c r="D8" s="163" t="s">
        <v>8</v>
      </c>
      <c r="E8" s="163" t="s">
        <v>10</v>
      </c>
      <c r="F8" s="163" t="s">
        <v>11</v>
      </c>
      <c r="G8" s="243"/>
      <c r="H8" s="243"/>
      <c r="I8" s="243"/>
      <c r="J8" s="243"/>
      <c r="K8" s="239"/>
      <c r="L8" s="163" t="s">
        <v>14</v>
      </c>
      <c r="M8" s="164" t="s">
        <v>0</v>
      </c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</row>
    <row r="9" spans="1:25" x14ac:dyDescent="0.2">
      <c r="A9" s="20" t="s">
        <v>23</v>
      </c>
      <c r="B9" s="166" t="s">
        <v>17</v>
      </c>
      <c r="C9" s="166" t="s">
        <v>18</v>
      </c>
      <c r="D9" s="166" t="s">
        <v>18</v>
      </c>
      <c r="E9" s="166" t="s">
        <v>19</v>
      </c>
      <c r="F9" s="166" t="s">
        <v>18</v>
      </c>
      <c r="G9" s="245"/>
      <c r="H9" s="245"/>
      <c r="I9" s="245"/>
      <c r="J9" s="245"/>
      <c r="K9" s="246"/>
      <c r="L9" s="22" t="s">
        <v>46</v>
      </c>
      <c r="M9" s="23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</row>
    <row r="10" spans="1:25" x14ac:dyDescent="0.2">
      <c r="A10" s="167"/>
      <c r="B10" s="168" t="s">
        <v>24</v>
      </c>
      <c r="C10" s="168" t="s">
        <v>25</v>
      </c>
      <c r="D10" s="168" t="s">
        <v>25</v>
      </c>
      <c r="E10" s="168" t="s">
        <v>25</v>
      </c>
      <c r="F10" s="168" t="s">
        <v>25</v>
      </c>
      <c r="G10" s="26" t="s">
        <v>48</v>
      </c>
      <c r="H10" s="26" t="s">
        <v>49</v>
      </c>
      <c r="I10" s="26" t="s">
        <v>50</v>
      </c>
      <c r="J10" s="26"/>
      <c r="K10" s="26"/>
      <c r="L10" s="170"/>
      <c r="M10" s="171"/>
    </row>
    <row r="11" spans="1:25" x14ac:dyDescent="0.2">
      <c r="A11" s="167"/>
      <c r="B11" s="168"/>
      <c r="C11" s="168"/>
      <c r="D11" s="168"/>
      <c r="E11" s="168"/>
      <c r="F11" s="168"/>
      <c r="G11" s="26"/>
      <c r="H11" s="26"/>
      <c r="I11" s="26"/>
      <c r="J11" s="26"/>
      <c r="K11" s="26"/>
      <c r="L11" s="170"/>
      <c r="M11" s="182"/>
    </row>
    <row r="12" spans="1:25" s="216" customFormat="1" x14ac:dyDescent="0.2">
      <c r="A12" s="120" t="s">
        <v>259</v>
      </c>
      <c r="B12" s="188" t="s">
        <v>31</v>
      </c>
      <c r="C12" s="121">
        <v>-11.99</v>
      </c>
      <c r="D12" s="196">
        <v>-1.99</v>
      </c>
      <c r="E12" s="121"/>
      <c r="F12" s="196">
        <v>-10</v>
      </c>
      <c r="G12" s="211">
        <v>595</v>
      </c>
      <c r="H12" s="211">
        <v>4001</v>
      </c>
      <c r="I12" s="212"/>
      <c r="J12" s="212"/>
      <c r="K12" s="213"/>
      <c r="L12" s="214" t="s">
        <v>260</v>
      </c>
      <c r="M12" s="215" t="s">
        <v>57</v>
      </c>
    </row>
    <row r="13" spans="1:25" s="216" customFormat="1" x14ac:dyDescent="0.2">
      <c r="A13" s="120" t="s">
        <v>259</v>
      </c>
      <c r="B13" s="188" t="s">
        <v>31</v>
      </c>
      <c r="C13" s="121">
        <v>8.66</v>
      </c>
      <c r="D13" s="196">
        <v>1.44</v>
      </c>
      <c r="E13" s="196"/>
      <c r="F13" s="196">
        <f>SUM(C13-D13)</f>
        <v>7.2200000000000006</v>
      </c>
      <c r="G13" s="211">
        <v>595</v>
      </c>
      <c r="H13" s="211">
        <v>4001</v>
      </c>
      <c r="I13" s="212"/>
      <c r="J13" s="212"/>
      <c r="K13" s="213"/>
      <c r="L13" s="214" t="s">
        <v>261</v>
      </c>
      <c r="M13" s="215" t="s">
        <v>57</v>
      </c>
    </row>
    <row r="14" spans="1:25" s="216" customFormat="1" x14ac:dyDescent="0.2">
      <c r="A14" s="120" t="s">
        <v>262</v>
      </c>
      <c r="B14" s="188" t="s">
        <v>37</v>
      </c>
      <c r="C14" s="121">
        <v>119.22</v>
      </c>
      <c r="D14" s="196">
        <v>0</v>
      </c>
      <c r="E14" s="121"/>
      <c r="F14" s="196">
        <f t="shared" ref="F14:F15" si="0">SUM(C14-D14)</f>
        <v>119.22</v>
      </c>
      <c r="G14" s="211">
        <v>611</v>
      </c>
      <c r="H14" s="211">
        <v>4014</v>
      </c>
      <c r="I14" s="217">
        <v>61101</v>
      </c>
      <c r="J14" s="212"/>
      <c r="K14" s="213"/>
      <c r="L14" s="215" t="s">
        <v>263</v>
      </c>
      <c r="M14" s="215" t="s">
        <v>57</v>
      </c>
    </row>
    <row r="15" spans="1:25" s="216" customFormat="1" x14ac:dyDescent="0.2">
      <c r="A15" s="120" t="s">
        <v>264</v>
      </c>
      <c r="B15" s="188" t="s">
        <v>31</v>
      </c>
      <c r="C15" s="121">
        <v>35.159999999999997</v>
      </c>
      <c r="D15" s="196">
        <v>5.86</v>
      </c>
      <c r="E15" s="196"/>
      <c r="F15" s="196">
        <f t="shared" si="0"/>
        <v>29.299999999999997</v>
      </c>
      <c r="G15" s="211">
        <v>595</v>
      </c>
      <c r="H15" s="211">
        <v>4001</v>
      </c>
      <c r="I15" s="212"/>
      <c r="J15" s="212"/>
      <c r="K15" s="213"/>
      <c r="L15" s="215" t="s">
        <v>265</v>
      </c>
      <c r="M15" s="215" t="s">
        <v>266</v>
      </c>
    </row>
    <row r="16" spans="1:25" s="216" customFormat="1" x14ac:dyDescent="0.2">
      <c r="A16" s="120" t="s">
        <v>267</v>
      </c>
      <c r="B16" s="188" t="s">
        <v>31</v>
      </c>
      <c r="C16" s="121">
        <v>53.2</v>
      </c>
      <c r="D16" s="196">
        <v>9.1999999999999993</v>
      </c>
      <c r="E16" s="196"/>
      <c r="F16" s="196">
        <v>44</v>
      </c>
      <c r="G16" s="211">
        <v>611</v>
      </c>
      <c r="H16" s="211">
        <v>4014</v>
      </c>
      <c r="I16" s="212">
        <v>61101</v>
      </c>
      <c r="J16" s="212"/>
      <c r="K16" s="213"/>
      <c r="L16" s="215" t="s">
        <v>268</v>
      </c>
      <c r="M16" s="215" t="s">
        <v>269</v>
      </c>
    </row>
    <row r="17" spans="1:13" s="216" customFormat="1" x14ac:dyDescent="0.2">
      <c r="A17" s="120" t="s">
        <v>267</v>
      </c>
      <c r="B17" s="188" t="s">
        <v>31</v>
      </c>
      <c r="C17" s="121">
        <v>-134.96</v>
      </c>
      <c r="D17" s="196">
        <v>-22.49</v>
      </c>
      <c r="E17" s="196"/>
      <c r="F17" s="196">
        <f>C17-D17</f>
        <v>-112.47000000000001</v>
      </c>
      <c r="G17" s="211">
        <v>595</v>
      </c>
      <c r="H17" s="211">
        <v>4001</v>
      </c>
      <c r="I17" s="212"/>
      <c r="J17" s="212"/>
      <c r="K17" s="213"/>
      <c r="L17" s="215" t="s">
        <v>270</v>
      </c>
      <c r="M17" s="215" t="s">
        <v>57</v>
      </c>
    </row>
    <row r="18" spans="1:13" s="216" customFormat="1" x14ac:dyDescent="0.2">
      <c r="A18" s="120" t="s">
        <v>267</v>
      </c>
      <c r="B18" s="188" t="s">
        <v>31</v>
      </c>
      <c r="C18" s="121">
        <v>-4.75</v>
      </c>
      <c r="D18" s="196">
        <v>-0.79</v>
      </c>
      <c r="E18" s="196"/>
      <c r="F18" s="196">
        <f>C18-D18</f>
        <v>-3.96</v>
      </c>
      <c r="G18" s="211">
        <v>595</v>
      </c>
      <c r="H18" s="211">
        <v>4001</v>
      </c>
      <c r="I18" s="212"/>
      <c r="J18" s="212"/>
      <c r="K18" s="213"/>
      <c r="L18" s="215" t="s">
        <v>271</v>
      </c>
      <c r="M18" s="215" t="s">
        <v>57</v>
      </c>
    </row>
    <row r="19" spans="1:13" s="216" customFormat="1" x14ac:dyDescent="0.2">
      <c r="A19" s="120" t="s">
        <v>272</v>
      </c>
      <c r="B19" s="188" t="s">
        <v>37</v>
      </c>
      <c r="C19" s="121">
        <v>16.5</v>
      </c>
      <c r="D19" s="196">
        <v>0</v>
      </c>
      <c r="E19" s="121"/>
      <c r="F19" s="196">
        <v>16.5</v>
      </c>
      <c r="G19" s="211">
        <v>611</v>
      </c>
      <c r="H19" s="211">
        <v>4014</v>
      </c>
      <c r="I19" s="217">
        <v>61101</v>
      </c>
      <c r="J19" s="212"/>
      <c r="K19" s="213"/>
      <c r="L19" s="215" t="s">
        <v>273</v>
      </c>
      <c r="M19" s="215" t="s">
        <v>274</v>
      </c>
    </row>
    <row r="20" spans="1:13" s="216" customFormat="1" x14ac:dyDescent="0.2">
      <c r="A20" s="120" t="s">
        <v>272</v>
      </c>
      <c r="B20" s="188" t="s">
        <v>31</v>
      </c>
      <c r="C20" s="121">
        <v>75.2</v>
      </c>
      <c r="D20" s="196">
        <v>9.1999999999999993</v>
      </c>
      <c r="E20" s="121"/>
      <c r="F20" s="196">
        <v>66</v>
      </c>
      <c r="G20" s="211">
        <v>611</v>
      </c>
      <c r="H20" s="211">
        <v>4014</v>
      </c>
      <c r="I20" s="212">
        <v>61101</v>
      </c>
      <c r="J20" s="212"/>
      <c r="K20" s="213"/>
      <c r="L20" s="215" t="s">
        <v>275</v>
      </c>
      <c r="M20" s="215" t="s">
        <v>276</v>
      </c>
    </row>
    <row r="21" spans="1:13" ht="13.5" thickBot="1" x14ac:dyDescent="0.25">
      <c r="A21" s="247" t="s">
        <v>33</v>
      </c>
      <c r="B21" s="248"/>
      <c r="C21" s="178">
        <f>SUM(C12:C20)</f>
        <v>156.24</v>
      </c>
      <c r="D21" s="178">
        <f>SUM(D12:D20)</f>
        <v>0.42999999999999972</v>
      </c>
      <c r="E21" s="178"/>
      <c r="F21" s="178">
        <f>SUM(F12:F20)</f>
        <v>155.81</v>
      </c>
      <c r="G21" s="178"/>
      <c r="H21" s="178"/>
      <c r="I21" s="178"/>
      <c r="J21" s="178"/>
      <c r="K21" s="179"/>
      <c r="L21" s="185"/>
      <c r="M21" s="186"/>
    </row>
    <row r="23" spans="1:13" x14ac:dyDescent="0.2">
      <c r="B23" s="238" t="s">
        <v>34</v>
      </c>
      <c r="C23" s="239"/>
    </row>
    <row r="24" spans="1:13" x14ac:dyDescent="0.2">
      <c r="B24" s="180" t="s">
        <v>35</v>
      </c>
      <c r="C24" s="181" t="s">
        <v>36</v>
      </c>
    </row>
    <row r="25" spans="1:13" x14ac:dyDescent="0.2">
      <c r="B25" s="180" t="s">
        <v>37</v>
      </c>
      <c r="C25" s="181" t="s">
        <v>38</v>
      </c>
      <c r="L25" s="64"/>
    </row>
    <row r="26" spans="1:13" x14ac:dyDescent="0.2">
      <c r="B26" s="180" t="s">
        <v>31</v>
      </c>
      <c r="C26" s="181" t="s">
        <v>39</v>
      </c>
      <c r="L26" s="64"/>
    </row>
    <row r="27" spans="1:13" x14ac:dyDescent="0.2">
      <c r="B27" s="182" t="s">
        <v>40</v>
      </c>
      <c r="C27" s="183" t="s">
        <v>41</v>
      </c>
      <c r="F27" s="64"/>
      <c r="L27" s="64"/>
    </row>
    <row r="28" spans="1:13" x14ac:dyDescent="0.2">
      <c r="L28" s="64"/>
    </row>
    <row r="31" spans="1:13" x14ac:dyDescent="0.2">
      <c r="L31" s="64"/>
    </row>
  </sheetData>
  <mergeCells count="6">
    <mergeCell ref="B23:C23"/>
    <mergeCell ref="B1:E1"/>
    <mergeCell ref="B3:E3"/>
    <mergeCell ref="G8:K8"/>
    <mergeCell ref="G9:K9"/>
    <mergeCell ref="A21:B21"/>
  </mergeCells>
  <conditionalFormatting sqref="K12:K20">
    <cfRule type="expression" priority="4" stopIfTrue="1">
      <formula>AND(SUM($O12:$S12)&gt;0,NOT(ISBLANK(K12)))</formula>
    </cfRule>
    <cfRule type="expression" dxfId="151" priority="5" stopIfTrue="1">
      <formula>SUM($O12:$S12)&gt;0</formula>
    </cfRule>
  </conditionalFormatting>
  <conditionalFormatting sqref="E5 C5 B1:E1 B3:E3 C12:C20">
    <cfRule type="expression" dxfId="150" priority="6" stopIfTrue="1">
      <formula>ISBLANK(B1)</formula>
    </cfRule>
  </conditionalFormatting>
  <conditionalFormatting sqref="L12:M12 L20:M20 M15:M19 L13:L18">
    <cfRule type="expression" dxfId="149" priority="7" stopIfTrue="1">
      <formula>AND(NOT(ISBLANK($C12)),ISBLANK(L12))</formula>
    </cfRule>
  </conditionalFormatting>
  <conditionalFormatting sqref="B12:B20">
    <cfRule type="expression" dxfId="148" priority="8" stopIfTrue="1">
      <formula>AND(NOT(ISBLANK(C12)),ISBLANK(B12))</formula>
    </cfRule>
  </conditionalFormatting>
  <conditionalFormatting sqref="A12:A20">
    <cfRule type="expression" dxfId="147" priority="9" stopIfTrue="1">
      <formula>AND(NOT(ISBLANK(C12)),ISBLANK(A12))</formula>
    </cfRule>
  </conditionalFormatting>
  <conditionalFormatting sqref="G12:H20">
    <cfRule type="expression" dxfId="146" priority="10" stopIfTrue="1">
      <formula>AND(ISBLANK(G12),NOT(ISBLANK($C12)))</formula>
    </cfRule>
  </conditionalFormatting>
  <conditionalFormatting sqref="I14 I19">
    <cfRule type="expression" dxfId="145" priority="11" stopIfTrue="1">
      <formula>AND(ISBLANK(I14),NOT(ISBLANK(C14)))</formula>
    </cfRule>
  </conditionalFormatting>
  <conditionalFormatting sqref="E12 E19:E20 E14">
    <cfRule type="expression" dxfId="144" priority="12" stopIfTrue="1">
      <formula>AND(NOT(ISBLANK(C12)),ISBLANK(E12),B12="S")</formula>
    </cfRule>
  </conditionalFormatting>
  <conditionalFormatting sqref="M14">
    <cfRule type="expression" dxfId="143" priority="2" stopIfTrue="1">
      <formula>AND(NOT(ISBLANK($C14)),ISBLANK(M14))</formula>
    </cfRule>
  </conditionalFormatting>
  <conditionalFormatting sqref="M13">
    <cfRule type="expression" dxfId="142" priority="3" stopIfTrue="1">
      <formula>AND(NOT(ISBLANK(#REF!)),ISBLANK(M13))</formula>
    </cfRule>
  </conditionalFormatting>
  <conditionalFormatting sqref="L19">
    <cfRule type="expression" dxfId="141" priority="1" stopIfTrue="1">
      <formula>AND(NOT(ISBLANK($C19)),ISBLANK(L19))</formula>
    </cfRule>
  </conditionalFormatting>
  <dataValidations count="5">
    <dataValidation type="custom" allowBlank="1" showInputMessage="1" showErrorMessage="1" sqref="H19:I19 H20 G12:G20 H13:H18 I14">
      <formula1>P12=TRUE</formula1>
    </dataValidation>
    <dataValidation type="list" allowBlank="1" showInputMessage="1" showErrorMessage="1" sqref="B12:B20">
      <formula1>$B$24:$B$27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workbookViewId="0">
      <selection activeCell="C13" sqref="C1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3" width="36.8554687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240" t="s">
        <v>42</v>
      </c>
      <c r="C1" s="241"/>
      <c r="D1" s="241"/>
      <c r="E1" s="24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3</v>
      </c>
      <c r="B3" s="240" t="s">
        <v>244</v>
      </c>
      <c r="C3" s="241"/>
      <c r="D3" s="241"/>
      <c r="E3" s="242"/>
      <c r="F3" s="10"/>
      <c r="G3" s="10"/>
      <c r="H3" s="10"/>
      <c r="I3" s="10"/>
      <c r="J3" s="10"/>
      <c r="K3" s="10"/>
      <c r="L3" s="112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43688</v>
      </c>
      <c r="D5" s="12" t="s">
        <v>6</v>
      </c>
      <c r="E5" s="48">
        <v>43718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8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238" t="s">
        <v>12</v>
      </c>
      <c r="H8" s="243"/>
      <c r="I8" s="243"/>
      <c r="J8" s="239"/>
      <c r="K8" s="108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244"/>
      <c r="H9" s="245"/>
      <c r="I9" s="245"/>
      <c r="J9" s="246"/>
      <c r="K9" s="50" t="s">
        <v>20</v>
      </c>
      <c r="L9" s="21" t="s">
        <v>21</v>
      </c>
      <c r="M9" s="53"/>
      <c r="N9" s="55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2" t="s">
        <v>29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113">
        <v>43695</v>
      </c>
      <c r="B12" s="49" t="s">
        <v>37</v>
      </c>
      <c r="C12" s="31">
        <v>25.28</v>
      </c>
      <c r="D12" s="32">
        <v>0</v>
      </c>
      <c r="E12" s="31"/>
      <c r="F12" s="56">
        <v>25.28</v>
      </c>
      <c r="G12" s="57">
        <v>440</v>
      </c>
      <c r="H12" s="57">
        <v>4020</v>
      </c>
      <c r="I12" s="57"/>
      <c r="J12" s="37" t="s">
        <v>31</v>
      </c>
      <c r="K12" s="37" t="s">
        <v>196</v>
      </c>
      <c r="L12" s="114" t="s">
        <v>197</v>
      </c>
      <c r="M12" s="45" t="s">
        <v>198</v>
      </c>
      <c r="N12" s="45" t="s">
        <v>199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1</v>
      </c>
      <c r="S12" s="5" t="e">
        <f>OR(#REF!&lt;100000,LEN(#REF!)=5)</f>
        <v>#REF!</v>
      </c>
    </row>
    <row r="13" spans="1:26" ht="15.75" x14ac:dyDescent="0.25">
      <c r="A13" s="115">
        <v>43705</v>
      </c>
      <c r="B13" s="30" t="s">
        <v>37</v>
      </c>
      <c r="C13" s="31">
        <v>15</v>
      </c>
      <c r="D13" s="32">
        <v>0</v>
      </c>
      <c r="E13" s="31"/>
      <c r="F13" s="56">
        <v>15</v>
      </c>
      <c r="G13" s="57">
        <v>311</v>
      </c>
      <c r="H13" s="57">
        <v>4208</v>
      </c>
      <c r="I13" s="57"/>
      <c r="J13" s="37" t="s">
        <v>31</v>
      </c>
      <c r="K13" s="116" t="s">
        <v>200</v>
      </c>
      <c r="L13" s="114" t="s">
        <v>201</v>
      </c>
      <c r="M13" s="117" t="s">
        <v>202</v>
      </c>
      <c r="N13" s="117" t="s">
        <v>203</v>
      </c>
      <c r="P13" s="5" t="b">
        <f>OR(G17&lt;100,LEN(G17)=2)</f>
        <v>1</v>
      </c>
      <c r="Q13" s="5" t="b">
        <f>OR(H17&lt;1000,LEN(H17)=3)</f>
        <v>1</v>
      </c>
      <c r="R13" s="5" t="b">
        <f>IF(I15&lt;1000,TRUE)</f>
        <v>0</v>
      </c>
      <c r="S13" s="5" t="e">
        <f>OR(#REF!&lt;100000,LEN(#REF!)=5)</f>
        <v>#REF!</v>
      </c>
    </row>
    <row r="14" spans="1:26" ht="15.75" x14ac:dyDescent="0.25">
      <c r="A14" s="115">
        <v>43708</v>
      </c>
      <c r="B14" s="30" t="s">
        <v>37</v>
      </c>
      <c r="C14" s="31">
        <v>303.19</v>
      </c>
      <c r="D14" s="32">
        <v>0</v>
      </c>
      <c r="E14" s="31"/>
      <c r="F14" s="56">
        <v>303.19</v>
      </c>
      <c r="G14" s="57">
        <v>112</v>
      </c>
      <c r="H14" s="57">
        <v>4207</v>
      </c>
      <c r="I14" s="57"/>
      <c r="J14" s="37" t="s">
        <v>31</v>
      </c>
      <c r="K14" s="116" t="s">
        <v>204</v>
      </c>
      <c r="L14" s="117" t="s">
        <v>205</v>
      </c>
      <c r="M14" s="117" t="s">
        <v>206</v>
      </c>
      <c r="N14" s="117" t="s">
        <v>207</v>
      </c>
      <c r="P14" s="5" t="e">
        <f>OR(#REF!&lt;100,LEN(#REF!)=2)</f>
        <v>#REF!</v>
      </c>
      <c r="Q14" s="5" t="e">
        <f>OR(#REF!&lt;1000,LEN(#REF!)=3)</f>
        <v>#REF!</v>
      </c>
      <c r="R14" s="5" t="b">
        <f t="shared" ref="R14:R21" si="0">IF(I17&lt;1000,TRUE)</f>
        <v>1</v>
      </c>
      <c r="S14" s="5" t="e">
        <f>OR(#REF!&lt;100000,LEN(#REF!)=5)</f>
        <v>#REF!</v>
      </c>
    </row>
    <row r="15" spans="1:26" ht="15.75" x14ac:dyDescent="0.25">
      <c r="A15" s="115">
        <v>43717</v>
      </c>
      <c r="B15" s="30" t="s">
        <v>37</v>
      </c>
      <c r="C15" s="31">
        <v>240</v>
      </c>
      <c r="D15" s="32">
        <v>0</v>
      </c>
      <c r="E15" s="31"/>
      <c r="F15" s="56">
        <v>240</v>
      </c>
      <c r="G15" s="57">
        <v>311</v>
      </c>
      <c r="H15" s="57">
        <v>4208</v>
      </c>
      <c r="I15" s="57" t="s">
        <v>32</v>
      </c>
      <c r="J15" s="37" t="s">
        <v>31</v>
      </c>
      <c r="K15" s="19" t="s">
        <v>200</v>
      </c>
      <c r="L15" s="118" t="s">
        <v>201</v>
      </c>
      <c r="M15" s="117" t="s">
        <v>202</v>
      </c>
      <c r="N15" s="117" t="s">
        <v>203</v>
      </c>
      <c r="P15" s="5" t="b">
        <f t="shared" ref="P15:P21" si="1">OR(G18&lt;100,LEN(G18)=2)</f>
        <v>1</v>
      </c>
      <c r="Q15" s="5" t="b">
        <f t="shared" ref="Q15:Q21" si="2">OR(H18&lt;1000,LEN(H18)=3)</f>
        <v>1</v>
      </c>
      <c r="R15" s="5" t="b">
        <f t="shared" si="0"/>
        <v>1</v>
      </c>
      <c r="S15" s="5" t="e">
        <f>OR(#REF!&lt;100000,LEN(#REF!)=5)</f>
        <v>#REF!</v>
      </c>
    </row>
    <row r="16" spans="1:26" ht="15.75" x14ac:dyDescent="0.25">
      <c r="A16" s="115"/>
      <c r="B16" s="30"/>
      <c r="C16" s="31"/>
      <c r="D16" s="32"/>
      <c r="E16" s="31"/>
      <c r="F16" s="56"/>
      <c r="G16" s="57"/>
      <c r="H16" s="57"/>
      <c r="I16" s="57"/>
      <c r="J16" s="37"/>
      <c r="K16" s="37"/>
      <c r="L16" s="45"/>
      <c r="M16" s="45"/>
      <c r="N16" s="45"/>
      <c r="P16" s="5" t="b">
        <f t="shared" si="1"/>
        <v>0</v>
      </c>
      <c r="Q16" s="5" t="b">
        <f t="shared" si="2"/>
        <v>0</v>
      </c>
      <c r="R16" s="5" t="b">
        <f t="shared" si="0"/>
        <v>0</v>
      </c>
      <c r="S16" s="5" t="e">
        <f>OR(#REF!&lt;100000,LEN(#REF!)=5)</f>
        <v>#REF!</v>
      </c>
    </row>
    <row r="17" spans="1:19" ht="15.75" x14ac:dyDescent="0.25">
      <c r="A17" s="115"/>
      <c r="B17" s="30"/>
      <c r="C17" s="31"/>
      <c r="D17" s="32"/>
      <c r="E17" s="31"/>
      <c r="F17" s="56"/>
      <c r="G17" s="57"/>
      <c r="H17" s="57"/>
      <c r="I17" s="57"/>
      <c r="J17" s="37"/>
      <c r="K17" s="37"/>
      <c r="L17" s="45"/>
      <c r="M17" s="45"/>
      <c r="N17" s="45"/>
      <c r="P17" s="5" t="b">
        <f t="shared" si="1"/>
        <v>0</v>
      </c>
      <c r="Q17" s="5" t="b">
        <f t="shared" si="2"/>
        <v>0</v>
      </c>
      <c r="R17" s="5" t="b">
        <f t="shared" si="0"/>
        <v>0</v>
      </c>
      <c r="S17" s="5" t="e">
        <f>OR(#REF!&lt;100000,LEN(#REF!)=5)</f>
        <v>#REF!</v>
      </c>
    </row>
    <row r="18" spans="1:19" ht="15.75" x14ac:dyDescent="0.25">
      <c r="A18" s="115"/>
      <c r="B18" s="30"/>
      <c r="C18" s="31"/>
      <c r="D18" s="32" t="str">
        <f t="shared" ref="D18:D24" si="3">IF(B18="S",IF(ISBLANK(E18),ROUND(C18*0.2/1.2,2),E18),"")</f>
        <v/>
      </c>
      <c r="E18" s="31"/>
      <c r="F18" s="56" t="s">
        <v>32</v>
      </c>
      <c r="G18" s="57"/>
      <c r="H18" s="57"/>
      <c r="I18" s="57"/>
      <c r="J18" s="37"/>
      <c r="K18" s="37"/>
      <c r="L18" s="45"/>
      <c r="M18" s="45"/>
      <c r="N18" s="45"/>
      <c r="P18" s="5" t="b">
        <f t="shared" si="1"/>
        <v>0</v>
      </c>
      <c r="Q18" s="5" t="b">
        <f t="shared" si="2"/>
        <v>0</v>
      </c>
      <c r="R18" s="5" t="b">
        <f t="shared" si="0"/>
        <v>0</v>
      </c>
      <c r="S18" s="5" t="e">
        <f>OR(#REF!&lt;100000,LEN(#REF!)=5)</f>
        <v>#REF!</v>
      </c>
    </row>
    <row r="19" spans="1:19" ht="15.75" x14ac:dyDescent="0.25">
      <c r="A19" s="115"/>
      <c r="B19" s="30"/>
      <c r="C19" s="31"/>
      <c r="D19" s="32" t="str">
        <f t="shared" si="3"/>
        <v/>
      </c>
      <c r="E19" s="31"/>
      <c r="F19" s="56" t="s">
        <v>32</v>
      </c>
      <c r="G19" s="57" t="s">
        <v>32</v>
      </c>
      <c r="H19" s="57" t="s">
        <v>32</v>
      </c>
      <c r="I19" s="57" t="s">
        <v>32</v>
      </c>
      <c r="J19" s="37"/>
      <c r="K19" s="37"/>
      <c r="L19" s="45"/>
      <c r="M19" s="45"/>
      <c r="N19" s="45"/>
      <c r="P19" s="5" t="b">
        <f t="shared" si="1"/>
        <v>0</v>
      </c>
      <c r="Q19" s="5" t="b">
        <f t="shared" si="2"/>
        <v>0</v>
      </c>
      <c r="R19" s="5" t="b">
        <f t="shared" si="0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6" t="s">
        <v>32</v>
      </c>
      <c r="G20" s="57" t="s">
        <v>32</v>
      </c>
      <c r="H20" s="57" t="s">
        <v>32</v>
      </c>
      <c r="I20" s="57" t="s">
        <v>32</v>
      </c>
      <c r="J20" s="37"/>
      <c r="K20" s="37"/>
      <c r="L20" s="45"/>
      <c r="M20" s="45"/>
      <c r="N20" s="45"/>
      <c r="P20" s="5" t="b">
        <f t="shared" si="1"/>
        <v>0</v>
      </c>
      <c r="Q20" s="5" t="b">
        <f t="shared" si="2"/>
        <v>0</v>
      </c>
      <c r="R20" s="5" t="b">
        <f t="shared" si="0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6" t="s">
        <v>32</v>
      </c>
      <c r="G21" s="57" t="s">
        <v>32</v>
      </c>
      <c r="H21" s="57" t="s">
        <v>32</v>
      </c>
      <c r="I21" s="57" t="s">
        <v>32</v>
      </c>
      <c r="J21" s="37"/>
      <c r="K21" s="37"/>
      <c r="L21" s="45"/>
      <c r="M21" s="45"/>
      <c r="N21" s="45"/>
      <c r="P21" s="5" t="b">
        <f t="shared" si="1"/>
        <v>0</v>
      </c>
      <c r="Q21" s="5" t="b">
        <f t="shared" si="2"/>
        <v>0</v>
      </c>
      <c r="R21" s="5" t="b">
        <f t="shared" si="0"/>
        <v>0</v>
      </c>
      <c r="S21" s="5" t="e">
        <f>OR(#REF!&lt;100000,LEN(#REF!)=5)</f>
        <v>#REF!</v>
      </c>
    </row>
    <row r="22" spans="1:19" ht="16.5" thickBot="1" x14ac:dyDescent="0.3">
      <c r="A22" s="109" t="s">
        <v>33</v>
      </c>
      <c r="B22" s="30"/>
      <c r="C22" s="31"/>
      <c r="D22" s="32" t="str">
        <f t="shared" si="3"/>
        <v/>
      </c>
      <c r="E22" s="31"/>
      <c r="F22" s="56" t="s">
        <v>32</v>
      </c>
      <c r="G22" s="57" t="s">
        <v>32</v>
      </c>
      <c r="H22" s="57" t="s">
        <v>32</v>
      </c>
      <c r="I22" s="57" t="s">
        <v>32</v>
      </c>
      <c r="J22" s="37"/>
      <c r="K22" s="37"/>
      <c r="L22" s="45"/>
      <c r="M22" s="45"/>
      <c r="N22" s="45"/>
    </row>
    <row r="23" spans="1:19" ht="15.75" x14ac:dyDescent="0.25">
      <c r="B23" s="30"/>
      <c r="C23" s="31"/>
      <c r="D23" s="32" t="str">
        <f t="shared" si="3"/>
        <v/>
      </c>
      <c r="E23" s="31"/>
      <c r="F23" s="56" t="s">
        <v>32</v>
      </c>
      <c r="G23" s="57" t="s">
        <v>32</v>
      </c>
      <c r="H23" s="57" t="s">
        <v>32</v>
      </c>
      <c r="I23" s="57" t="s">
        <v>32</v>
      </c>
      <c r="J23" s="37"/>
      <c r="K23" s="37"/>
      <c r="L23" s="45"/>
      <c r="M23" s="45"/>
      <c r="N23" s="45"/>
    </row>
    <row r="24" spans="1:19" ht="16.5" thickBot="1" x14ac:dyDescent="0.3">
      <c r="B24" s="30"/>
      <c r="C24" s="31"/>
      <c r="D24" s="38" t="str">
        <f t="shared" si="3"/>
        <v/>
      </c>
      <c r="E24" s="31"/>
      <c r="F24" s="56" t="s">
        <v>32</v>
      </c>
      <c r="G24" s="57" t="s">
        <v>32</v>
      </c>
      <c r="H24" s="57" t="s">
        <v>32</v>
      </c>
      <c r="I24" s="57" t="s">
        <v>32</v>
      </c>
      <c r="J24" s="37"/>
      <c r="K24" s="37"/>
      <c r="L24" s="45"/>
      <c r="M24" s="45"/>
      <c r="N24" s="45"/>
    </row>
    <row r="25" spans="1:19" ht="13.5" thickBot="1" x14ac:dyDescent="0.25">
      <c r="B25" s="110"/>
      <c r="C25" s="39">
        <f>SUM(C12:C24)</f>
        <v>583.47</v>
      </c>
      <c r="D25" s="39">
        <f>SUM(D12:D24)</f>
        <v>0</v>
      </c>
      <c r="E25" s="39"/>
      <c r="F25" s="39">
        <f>SUM(F12:F24)</f>
        <v>583.47</v>
      </c>
      <c r="G25" s="58"/>
      <c r="H25" s="58"/>
      <c r="I25" s="58"/>
      <c r="J25" s="40"/>
      <c r="K25" s="40"/>
      <c r="L25" s="46"/>
      <c r="M25" s="54"/>
      <c r="N25" s="47"/>
    </row>
    <row r="27" spans="1:19" x14ac:dyDescent="0.2">
      <c r="B27" s="238" t="s">
        <v>34</v>
      </c>
      <c r="C27" s="239"/>
      <c r="F27" s="64"/>
    </row>
    <row r="28" spans="1:19" x14ac:dyDescent="0.2">
      <c r="B28" s="41" t="s">
        <v>35</v>
      </c>
      <c r="C28" s="42" t="s">
        <v>36</v>
      </c>
    </row>
    <row r="29" spans="1:19" x14ac:dyDescent="0.2">
      <c r="B29" s="41" t="s">
        <v>37</v>
      </c>
      <c r="C29" s="42" t="s">
        <v>38</v>
      </c>
    </row>
    <row r="30" spans="1:19" x14ac:dyDescent="0.2">
      <c r="B30" s="41" t="s">
        <v>31</v>
      </c>
      <c r="C30" s="42" t="s">
        <v>39</v>
      </c>
    </row>
    <row r="31" spans="1:19" x14ac:dyDescent="0.2">
      <c r="B31" s="43" t="s">
        <v>40</v>
      </c>
      <c r="C31" s="44" t="s">
        <v>41</v>
      </c>
    </row>
  </sheetData>
  <mergeCells count="5">
    <mergeCell ref="B1:E1"/>
    <mergeCell ref="B3:E3"/>
    <mergeCell ref="G8:J8"/>
    <mergeCell ref="G9:J9"/>
    <mergeCell ref="B27:C27"/>
  </mergeCells>
  <conditionalFormatting sqref="J12:J17">
    <cfRule type="expression" priority="11" stopIfTrue="1">
      <formula>AND(SUM($P12:$T12)&gt;0,NOT(ISBLANK(J12)))</formula>
    </cfRule>
    <cfRule type="expression" dxfId="140" priority="12" stopIfTrue="1">
      <formula>SUM($P12:$T12)&gt;0</formula>
    </cfRule>
  </conditionalFormatting>
  <conditionalFormatting sqref="C5 B1:E1 B3:E3 C12 E5 C16:C24">
    <cfRule type="expression" dxfId="139" priority="13" stopIfTrue="1">
      <formula>ISBLANK(B1)</formula>
    </cfRule>
  </conditionalFormatting>
  <conditionalFormatting sqref="L12:N12 L16:N16 L18:N24">
    <cfRule type="expression" dxfId="138" priority="14" stopIfTrue="1">
      <formula>AND(NOT(ISBLANK($C12)),ISBLANK(L12))</formula>
    </cfRule>
  </conditionalFormatting>
  <conditionalFormatting sqref="B12 B18:B24 B16">
    <cfRule type="expression" dxfId="137" priority="15" stopIfTrue="1">
      <formula>AND(NOT(ISBLANK(C12)),ISBLANK(B12))</formula>
    </cfRule>
  </conditionalFormatting>
  <conditionalFormatting sqref="A12">
    <cfRule type="expression" dxfId="136" priority="16" stopIfTrue="1">
      <formula>AND(NOT(ISBLANK(C12)),ISBLANK(A12))</formula>
    </cfRule>
  </conditionalFormatting>
  <conditionalFormatting sqref="E12 E18:E24 E16">
    <cfRule type="expression" dxfId="135" priority="17" stopIfTrue="1">
      <formula>AND(NOT(ISBLANK(C12)),ISBLANK(E12),B12="S")</formula>
    </cfRule>
  </conditionalFormatting>
  <conditionalFormatting sqref="K12">
    <cfRule type="expression" priority="9" stopIfTrue="1">
      <formula>AND(SUM($P12:$T12)&gt;0,NOT(ISBLANK(K12)))</formula>
    </cfRule>
    <cfRule type="expression" dxfId="134" priority="10" stopIfTrue="1">
      <formula>SUM($P12:$T12)&gt;0</formula>
    </cfRule>
  </conditionalFormatting>
  <conditionalFormatting sqref="C13 C15">
    <cfRule type="expression" dxfId="133" priority="6" stopIfTrue="1">
      <formula>ISBLANK(C13)</formula>
    </cfRule>
  </conditionalFormatting>
  <conditionalFormatting sqref="B13">
    <cfRule type="expression" dxfId="132" priority="7" stopIfTrue="1">
      <formula>AND(NOT(ISBLANK(#REF!)),ISBLANK(B13))</formula>
    </cfRule>
  </conditionalFormatting>
  <conditionalFormatting sqref="E13 E15">
    <cfRule type="expression" dxfId="131" priority="8" stopIfTrue="1">
      <formula>AND(NOT(ISBLANK(C13)),ISBLANK(E13),#REF!="S")</formula>
    </cfRule>
  </conditionalFormatting>
  <conditionalFormatting sqref="J18:K24 K17">
    <cfRule type="expression" priority="18" stopIfTrue="1">
      <formula>AND(SUM($P14:$T14)&gt;0,NOT(ISBLANK(J17)))</formula>
    </cfRule>
    <cfRule type="expression" dxfId="130" priority="19" stopIfTrue="1">
      <formula>SUM($P14:$T14)&gt;0</formula>
    </cfRule>
  </conditionalFormatting>
  <conditionalFormatting sqref="A15:A21">
    <cfRule type="expression" dxfId="129" priority="20" stopIfTrue="1">
      <formula>AND(NOT(ISBLANK(C18)),ISBLANK(A15))</formula>
    </cfRule>
  </conditionalFormatting>
  <conditionalFormatting sqref="B14">
    <cfRule type="expression" dxfId="128" priority="5" stopIfTrue="1">
      <formula>AND(NOT(ISBLANK(C14)),ISBLANK(B14))</formula>
    </cfRule>
  </conditionalFormatting>
  <conditionalFormatting sqref="C14">
    <cfRule type="expression" dxfId="127" priority="3" stopIfTrue="1">
      <formula>ISBLANK(C14)</formula>
    </cfRule>
  </conditionalFormatting>
  <conditionalFormatting sqref="E14">
    <cfRule type="expression" dxfId="126" priority="4" stopIfTrue="1">
      <formula>AND(NOT(ISBLANK(C14)),ISBLANK(E14),B14="S")</formula>
    </cfRule>
  </conditionalFormatting>
  <conditionalFormatting sqref="K16">
    <cfRule type="expression" priority="21" stopIfTrue="1">
      <formula>AND(SUM(#REF!)&gt;0,NOT(ISBLANK(K16)))</formula>
    </cfRule>
    <cfRule type="expression" dxfId="125" priority="22" stopIfTrue="1">
      <formula>SUM(#REF!)&gt;0</formula>
    </cfRule>
  </conditionalFormatting>
  <conditionalFormatting sqref="L17">
    <cfRule type="expression" dxfId="124" priority="23" stopIfTrue="1">
      <formula>AND(NOT(ISBLANK(#REF!)),ISBLANK(L17))</formula>
    </cfRule>
  </conditionalFormatting>
  <conditionalFormatting sqref="B15">
    <cfRule type="expression" dxfId="123" priority="24" stopIfTrue="1">
      <formula>AND(NOT(ISBLANK(C17)),ISBLANK(B15))</formula>
    </cfRule>
  </conditionalFormatting>
  <conditionalFormatting sqref="B17">
    <cfRule type="expression" dxfId="122" priority="25" stopIfTrue="1">
      <formula>AND(NOT(ISBLANK(#REF!)),ISBLANK(B17))</formula>
    </cfRule>
  </conditionalFormatting>
  <conditionalFormatting sqref="E17">
    <cfRule type="expression" dxfId="121" priority="26" stopIfTrue="1">
      <formula>AND(NOT(ISBLANK(C17)),ISBLANK(E17),B15="S")</formula>
    </cfRule>
  </conditionalFormatting>
  <conditionalFormatting sqref="A14">
    <cfRule type="expression" dxfId="120" priority="27" stopIfTrue="1">
      <formula>AND(NOT(ISBLANK(#REF!)),ISBLANK(A14))</formula>
    </cfRule>
  </conditionalFormatting>
  <conditionalFormatting sqref="A13">
    <cfRule type="expression" dxfId="119" priority="28" stopIfTrue="1">
      <formula>AND(NOT(ISBLANK(C17)),ISBLANK(A13))</formula>
    </cfRule>
  </conditionalFormatting>
  <conditionalFormatting sqref="L13">
    <cfRule type="expression" dxfId="118" priority="2" stopIfTrue="1">
      <formula>AND(NOT(ISBLANK($C13)),ISBLANK(L13))</formula>
    </cfRule>
  </conditionalFormatting>
  <conditionalFormatting sqref="M17:N17">
    <cfRule type="expression" dxfId="117" priority="1" stopIfTrue="1">
      <formula>AND(NOT(ISBLANK($C17)),ISBLANK(M17))</formula>
    </cfRule>
  </conditionalFormatting>
  <dataValidations count="3">
    <dataValidation type="list" allowBlank="1" showInputMessage="1" showErrorMessage="1" sqref="B12:B24">
      <formula1>$B$28:$B$31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sqref="A1:XFD1048576"/>
    </sheetView>
  </sheetViews>
  <sheetFormatPr defaultColWidth="9.140625" defaultRowHeight="12.75" outlineLevelCol="1" x14ac:dyDescent="0.2"/>
  <cols>
    <col min="1" max="1" width="11.85546875" style="152" bestFit="1" customWidth="1"/>
    <col min="2" max="2" width="10.42578125" style="152" customWidth="1"/>
    <col min="3" max="6" width="15.7109375" style="152" customWidth="1"/>
    <col min="7" max="7" width="8.42578125" style="152" customWidth="1"/>
    <col min="8" max="8" width="9" style="152" customWidth="1"/>
    <col min="9" max="9" width="11.7109375" style="152" bestFit="1" customWidth="1"/>
    <col min="10" max="10" width="3" style="152" customWidth="1"/>
    <col min="11" max="11" width="29.7109375" style="152" customWidth="1"/>
    <col min="12" max="12" width="62.140625" style="152" bestFit="1" customWidth="1"/>
    <col min="13" max="14" width="27.42578125" style="152" customWidth="1"/>
    <col min="15" max="15" width="9.140625" style="152"/>
    <col min="16" max="19" width="0" style="152" hidden="1" customWidth="1" outlineLevel="1"/>
    <col min="20" max="20" width="9.140625" style="152" collapsed="1"/>
    <col min="21" max="16384" width="9.140625" style="152"/>
  </cols>
  <sheetData>
    <row r="1" spans="1:26" ht="14.25" x14ac:dyDescent="0.2">
      <c r="A1" s="149" t="s">
        <v>1</v>
      </c>
      <c r="B1" s="240" t="s">
        <v>42</v>
      </c>
      <c r="C1" s="241"/>
      <c r="D1" s="241"/>
      <c r="E1" s="242"/>
      <c r="F1" s="148"/>
      <c r="G1" s="148"/>
      <c r="H1" s="148"/>
      <c r="I1" s="148"/>
      <c r="J1" s="148"/>
      <c r="K1" s="148"/>
      <c r="L1" s="150"/>
      <c r="M1" s="150"/>
      <c r="N1" s="151"/>
    </row>
    <row r="2" spans="1:26" x14ac:dyDescent="0.2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</row>
    <row r="3" spans="1:26" ht="14.25" x14ac:dyDescent="0.2">
      <c r="A3" s="156" t="s">
        <v>3</v>
      </c>
      <c r="B3" s="240" t="s">
        <v>102</v>
      </c>
      <c r="C3" s="241"/>
      <c r="D3" s="241"/>
      <c r="E3" s="242"/>
      <c r="F3" s="157"/>
      <c r="G3" s="157"/>
      <c r="H3" s="157"/>
      <c r="I3" s="157"/>
      <c r="J3" s="157"/>
      <c r="K3" s="157"/>
      <c r="L3" s="154"/>
      <c r="M3" s="154"/>
      <c r="N3" s="155"/>
    </row>
    <row r="4" spans="1:26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5"/>
    </row>
    <row r="5" spans="1:26" ht="25.5" x14ac:dyDescent="0.2">
      <c r="A5" s="158" t="s">
        <v>4</v>
      </c>
      <c r="B5" s="159" t="s">
        <v>5</v>
      </c>
      <c r="C5" s="187">
        <v>43688</v>
      </c>
      <c r="D5" s="159" t="s">
        <v>6</v>
      </c>
      <c r="E5" s="187">
        <v>43718</v>
      </c>
      <c r="F5" s="160"/>
      <c r="G5" s="161"/>
      <c r="H5" s="162"/>
      <c r="I5" s="162"/>
      <c r="J5" s="162"/>
      <c r="K5" s="162"/>
      <c r="L5" s="154"/>
      <c r="M5" s="154"/>
      <c r="N5" s="155"/>
    </row>
    <row r="6" spans="1:26" x14ac:dyDescent="0.2">
      <c r="A6" s="153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5"/>
    </row>
    <row r="7" spans="1:26" x14ac:dyDescent="0.2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5"/>
    </row>
    <row r="8" spans="1:26" x14ac:dyDescent="0.2">
      <c r="A8" s="237" t="s">
        <v>7</v>
      </c>
      <c r="B8" s="163" t="s">
        <v>8</v>
      </c>
      <c r="C8" s="163" t="s">
        <v>9</v>
      </c>
      <c r="D8" s="163" t="s">
        <v>8</v>
      </c>
      <c r="E8" s="163" t="s">
        <v>10</v>
      </c>
      <c r="F8" s="163" t="s">
        <v>11</v>
      </c>
      <c r="G8" s="238" t="s">
        <v>12</v>
      </c>
      <c r="H8" s="243"/>
      <c r="I8" s="243"/>
      <c r="J8" s="239"/>
      <c r="K8" s="237" t="s">
        <v>13</v>
      </c>
      <c r="L8" s="163" t="s">
        <v>14</v>
      </c>
      <c r="M8" s="164" t="s">
        <v>0</v>
      </c>
      <c r="N8" s="164" t="s">
        <v>15</v>
      </c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</row>
    <row r="9" spans="1:26" x14ac:dyDescent="0.2">
      <c r="A9" s="190" t="s">
        <v>16</v>
      </c>
      <c r="B9" s="166" t="s">
        <v>17</v>
      </c>
      <c r="C9" s="166" t="s">
        <v>18</v>
      </c>
      <c r="D9" s="166" t="s">
        <v>18</v>
      </c>
      <c r="E9" s="166" t="s">
        <v>19</v>
      </c>
      <c r="F9" s="166" t="s">
        <v>18</v>
      </c>
      <c r="G9" s="244"/>
      <c r="H9" s="245"/>
      <c r="I9" s="245"/>
      <c r="J9" s="246"/>
      <c r="K9" s="190" t="s">
        <v>20</v>
      </c>
      <c r="L9" s="166" t="s">
        <v>21</v>
      </c>
      <c r="M9" s="193"/>
      <c r="N9" s="195" t="s">
        <v>22</v>
      </c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</row>
    <row r="10" spans="1:26" x14ac:dyDescent="0.2">
      <c r="A10" s="191" t="s">
        <v>23</v>
      </c>
      <c r="B10" s="168" t="s">
        <v>24</v>
      </c>
      <c r="C10" s="168" t="s">
        <v>25</v>
      </c>
      <c r="D10" s="168" t="s">
        <v>25</v>
      </c>
      <c r="E10" s="168" t="s">
        <v>25</v>
      </c>
      <c r="F10" s="168" t="s">
        <v>25</v>
      </c>
      <c r="G10" s="169" t="s">
        <v>26</v>
      </c>
      <c r="H10" s="169" t="s">
        <v>27</v>
      </c>
      <c r="I10" s="169" t="s">
        <v>28</v>
      </c>
      <c r="J10" s="169"/>
      <c r="K10" s="192" t="s">
        <v>29</v>
      </c>
      <c r="L10" s="170"/>
      <c r="M10" s="182"/>
      <c r="N10" s="171"/>
    </row>
    <row r="11" spans="1:26" x14ac:dyDescent="0.2">
      <c r="A11" s="167"/>
      <c r="B11" s="168"/>
      <c r="C11" s="168"/>
      <c r="D11" s="168"/>
      <c r="E11" s="168"/>
      <c r="F11" s="168"/>
      <c r="G11" s="169"/>
      <c r="H11" s="169"/>
      <c r="I11" s="169"/>
      <c r="J11" s="169"/>
      <c r="K11" s="169"/>
      <c r="L11" s="170"/>
      <c r="M11" s="182"/>
      <c r="N11" s="182"/>
    </row>
    <row r="12" spans="1:26" ht="15.75" x14ac:dyDescent="0.25">
      <c r="A12" s="199">
        <v>43705</v>
      </c>
      <c r="B12" s="173" t="s">
        <v>37</v>
      </c>
      <c r="C12" s="174">
        <v>130</v>
      </c>
      <c r="D12" s="175">
        <v>0</v>
      </c>
      <c r="E12" s="174">
        <v>0</v>
      </c>
      <c r="F12" s="196">
        <v>130</v>
      </c>
      <c r="G12" s="197">
        <v>170</v>
      </c>
      <c r="H12" s="60">
        <v>4020</v>
      </c>
      <c r="I12" s="60"/>
      <c r="J12" s="176"/>
      <c r="K12" s="176" t="s">
        <v>102</v>
      </c>
      <c r="L12" s="184" t="s">
        <v>281</v>
      </c>
      <c r="M12" s="184" t="s">
        <v>282</v>
      </c>
      <c r="N12" s="184" t="s">
        <v>79</v>
      </c>
      <c r="P12" s="152" t="b">
        <f t="shared" ref="P12:P31" si="0">OR(G12&lt;100,LEN(G12)=2)</f>
        <v>0</v>
      </c>
      <c r="Q12" s="152" t="b">
        <f t="shared" ref="Q12:Q31" si="1">OR(H12&lt;1000,LEN(H12)=3)</f>
        <v>0</v>
      </c>
      <c r="R12" s="152" t="b">
        <f t="shared" ref="R12:R31" si="2">IF(I12&lt;1000,TRUE)</f>
        <v>1</v>
      </c>
      <c r="S12" s="152" t="e">
        <f>OR(#REF!&lt;100000,LEN(#REF!)=5)</f>
        <v>#REF!</v>
      </c>
    </row>
    <row r="13" spans="1:26" ht="15.75" x14ac:dyDescent="0.25">
      <c r="A13" s="199"/>
      <c r="B13" s="173"/>
      <c r="C13" s="174"/>
      <c r="D13" s="175"/>
      <c r="E13" s="174"/>
      <c r="F13" s="196"/>
      <c r="G13" s="197"/>
      <c r="H13" s="60"/>
      <c r="I13" s="60"/>
      <c r="J13" s="176"/>
      <c r="K13" s="176"/>
      <c r="L13" s="184"/>
      <c r="M13" s="184"/>
      <c r="N13" s="184"/>
    </row>
    <row r="14" spans="1:26" ht="15.75" x14ac:dyDescent="0.25">
      <c r="A14" s="199"/>
      <c r="B14" s="188"/>
      <c r="C14" s="174"/>
      <c r="D14" s="175"/>
      <c r="E14" s="174"/>
      <c r="F14" s="196"/>
      <c r="G14" s="197"/>
      <c r="H14" s="60"/>
      <c r="I14" s="60"/>
      <c r="J14" s="176"/>
      <c r="K14" s="176"/>
      <c r="L14" s="184"/>
      <c r="M14" s="184"/>
      <c r="N14" s="184"/>
      <c r="P14" s="152" t="b">
        <f>OR(G15&lt;100,LEN(G15)=2)</f>
        <v>1</v>
      </c>
      <c r="Q14" s="152" t="b">
        <f>OR(H15&lt;1000,LEN(H15)=3)</f>
        <v>1</v>
      </c>
      <c r="R14" s="152" t="b">
        <f>IF(I15&lt;1000,TRUE)</f>
        <v>1</v>
      </c>
      <c r="S14" s="152" t="e">
        <f>OR(#REF!&lt;100000,LEN(#REF!)=5)</f>
        <v>#REF!</v>
      </c>
    </row>
    <row r="15" spans="1:26" ht="15.75" x14ac:dyDescent="0.25">
      <c r="A15" s="199"/>
      <c r="B15" s="188"/>
      <c r="C15" s="174"/>
      <c r="D15" s="175"/>
      <c r="E15" s="174"/>
      <c r="F15" s="196"/>
      <c r="G15" s="197"/>
      <c r="H15" s="60"/>
      <c r="I15" s="60"/>
      <c r="J15" s="176"/>
      <c r="K15" s="176"/>
      <c r="L15" s="184"/>
      <c r="M15" s="184"/>
      <c r="N15" s="184"/>
      <c r="P15" s="152" t="e">
        <f>OR(#REF!&lt;100,LEN(#REF!)=2)</f>
        <v>#REF!</v>
      </c>
      <c r="Q15" s="152" t="e">
        <f>OR(#REF!&lt;1000,LEN(#REF!)=3)</f>
        <v>#REF!</v>
      </c>
      <c r="R15" s="152" t="e">
        <f>IF(#REF!&lt;1000,TRUE)</f>
        <v>#REF!</v>
      </c>
      <c r="S15" s="152" t="e">
        <f>OR(#REF!&lt;100000,LEN(#REF!)=5)</f>
        <v>#REF!</v>
      </c>
    </row>
    <row r="16" spans="1:26" ht="15.75" x14ac:dyDescent="0.25">
      <c r="A16" s="199"/>
      <c r="B16" s="173"/>
      <c r="C16" s="174"/>
      <c r="D16" s="175"/>
      <c r="E16" s="174"/>
      <c r="F16" s="196"/>
      <c r="G16" s="197"/>
      <c r="H16" s="60"/>
      <c r="I16" s="60"/>
      <c r="J16" s="176"/>
      <c r="K16" s="176"/>
      <c r="L16" s="184"/>
      <c r="M16" s="184"/>
      <c r="N16" s="184"/>
      <c r="P16" s="152" t="b">
        <f t="shared" si="0"/>
        <v>1</v>
      </c>
      <c r="Q16" s="152" t="b">
        <f t="shared" si="1"/>
        <v>1</v>
      </c>
      <c r="R16" s="152" t="b">
        <f t="shared" si="2"/>
        <v>1</v>
      </c>
      <c r="S16" s="152" t="e">
        <f>OR(#REF!&lt;100000,LEN(#REF!)=5)</f>
        <v>#REF!</v>
      </c>
    </row>
    <row r="17" spans="1:19" ht="15.75" x14ac:dyDescent="0.25">
      <c r="A17" s="199"/>
      <c r="B17" s="173"/>
      <c r="C17" s="174"/>
      <c r="D17" s="175"/>
      <c r="E17" s="174"/>
      <c r="F17" s="196"/>
      <c r="G17" s="197"/>
      <c r="H17" s="60"/>
      <c r="I17" s="60"/>
      <c r="J17" s="176"/>
      <c r="K17" s="176"/>
      <c r="L17" s="184"/>
      <c r="M17" s="184"/>
      <c r="N17" s="184"/>
      <c r="P17" s="152" t="b">
        <f t="shared" si="0"/>
        <v>1</v>
      </c>
      <c r="Q17" s="152" t="b">
        <f t="shared" si="1"/>
        <v>1</v>
      </c>
      <c r="R17" s="152" t="b">
        <f t="shared" si="2"/>
        <v>1</v>
      </c>
      <c r="S17" s="152" t="e">
        <f>OR(#REF!&lt;100000,LEN(#REF!)=5)</f>
        <v>#REF!</v>
      </c>
    </row>
    <row r="18" spans="1:19" ht="15.75" x14ac:dyDescent="0.25">
      <c r="A18" s="199"/>
      <c r="B18" s="173"/>
      <c r="C18" s="174"/>
      <c r="D18" s="175"/>
      <c r="E18" s="174"/>
      <c r="F18" s="196"/>
      <c r="G18" s="197"/>
      <c r="H18" s="60"/>
      <c r="I18" s="60"/>
      <c r="J18" s="176"/>
      <c r="K18" s="204"/>
      <c r="L18" s="184"/>
      <c r="M18" s="71"/>
      <c r="N18" s="184"/>
      <c r="P18" s="152" t="b">
        <f t="shared" si="0"/>
        <v>1</v>
      </c>
      <c r="Q18" s="152" t="b">
        <f t="shared" si="1"/>
        <v>1</v>
      </c>
      <c r="R18" s="152" t="b">
        <f t="shared" si="2"/>
        <v>1</v>
      </c>
      <c r="S18" s="152" t="e">
        <f>OR(#REF!&lt;100000,LEN(#REF!)=5)</f>
        <v>#REF!</v>
      </c>
    </row>
    <row r="19" spans="1:19" ht="15.75" x14ac:dyDescent="0.25">
      <c r="A19" s="199"/>
      <c r="B19" s="173"/>
      <c r="C19" s="174"/>
      <c r="D19" s="175"/>
      <c r="E19" s="174"/>
      <c r="F19" s="196"/>
      <c r="G19" s="197"/>
      <c r="H19" s="60"/>
      <c r="I19" s="60"/>
      <c r="J19" s="176"/>
      <c r="K19" s="176"/>
      <c r="L19" s="184"/>
      <c r="M19" s="184"/>
      <c r="N19" s="184"/>
      <c r="P19" s="152" t="b">
        <f t="shared" si="0"/>
        <v>1</v>
      </c>
      <c r="Q19" s="152" t="b">
        <f t="shared" si="1"/>
        <v>1</v>
      </c>
      <c r="R19" s="152" t="b">
        <f t="shared" si="2"/>
        <v>1</v>
      </c>
      <c r="S19" s="152" t="e">
        <f>OR(#REF!&lt;100000,LEN(#REF!)=5)</f>
        <v>#REF!</v>
      </c>
    </row>
    <row r="20" spans="1:19" ht="15.75" x14ac:dyDescent="0.25">
      <c r="A20" s="199"/>
      <c r="B20" s="173"/>
      <c r="C20" s="174"/>
      <c r="D20" s="175"/>
      <c r="E20" s="174"/>
      <c r="F20" s="196"/>
      <c r="G20" s="197"/>
      <c r="H20" s="60"/>
      <c r="I20" s="60"/>
      <c r="J20" s="176"/>
      <c r="K20" s="176"/>
      <c r="L20" s="184"/>
      <c r="M20" s="184"/>
      <c r="N20" s="184"/>
      <c r="P20" s="152" t="b">
        <f t="shared" si="0"/>
        <v>1</v>
      </c>
      <c r="Q20" s="152" t="b">
        <f t="shared" si="1"/>
        <v>1</v>
      </c>
      <c r="R20" s="152" t="b">
        <f t="shared" si="2"/>
        <v>1</v>
      </c>
      <c r="S20" s="152" t="e">
        <f>OR(#REF!&lt;100000,LEN(#REF!)=5)</f>
        <v>#REF!</v>
      </c>
    </row>
    <row r="21" spans="1:19" ht="15.75" x14ac:dyDescent="0.25">
      <c r="A21" s="199"/>
      <c r="B21" s="173"/>
      <c r="C21" s="174"/>
      <c r="D21" s="175"/>
      <c r="E21" s="174"/>
      <c r="F21" s="196"/>
      <c r="G21" s="197"/>
      <c r="H21" s="60"/>
      <c r="I21" s="60"/>
      <c r="J21" s="176"/>
      <c r="K21" s="176"/>
      <c r="L21" s="184"/>
      <c r="M21" s="184"/>
      <c r="N21" s="184"/>
      <c r="P21" s="152" t="b">
        <f t="shared" si="0"/>
        <v>1</v>
      </c>
      <c r="Q21" s="152" t="b">
        <f t="shared" si="1"/>
        <v>1</v>
      </c>
      <c r="R21" s="152" t="b">
        <f t="shared" si="2"/>
        <v>1</v>
      </c>
      <c r="S21" s="152" t="e">
        <f>OR(#REF!&lt;100000,LEN(#REF!)=5)</f>
        <v>#REF!</v>
      </c>
    </row>
    <row r="22" spans="1:19" ht="15.75" x14ac:dyDescent="0.25">
      <c r="A22" s="199"/>
      <c r="B22" s="173"/>
      <c r="C22" s="174"/>
      <c r="D22" s="175"/>
      <c r="E22" s="174"/>
      <c r="F22" s="196"/>
      <c r="G22" s="197"/>
      <c r="H22" s="60"/>
      <c r="I22" s="60"/>
      <c r="J22" s="176"/>
      <c r="K22" s="176"/>
      <c r="L22" s="184"/>
      <c r="M22" s="184"/>
      <c r="N22" s="184"/>
      <c r="P22" s="152" t="b">
        <f t="shared" si="0"/>
        <v>1</v>
      </c>
      <c r="Q22" s="152" t="b">
        <f t="shared" si="1"/>
        <v>1</v>
      </c>
      <c r="R22" s="152" t="b">
        <f t="shared" si="2"/>
        <v>1</v>
      </c>
      <c r="S22" s="152" t="e">
        <f>OR(#REF!&lt;100000,LEN(#REF!)=5)</f>
        <v>#REF!</v>
      </c>
    </row>
    <row r="23" spans="1:19" ht="15.75" x14ac:dyDescent="0.25">
      <c r="A23" s="199"/>
      <c r="B23" s="173"/>
      <c r="C23" s="174"/>
      <c r="D23" s="175"/>
      <c r="E23" s="174"/>
      <c r="F23" s="196"/>
      <c r="G23" s="60"/>
      <c r="H23" s="60"/>
      <c r="I23" s="60"/>
      <c r="J23" s="176"/>
      <c r="K23" s="176"/>
      <c r="L23" s="184"/>
      <c r="M23" s="184"/>
      <c r="N23" s="184"/>
      <c r="P23" s="152" t="b">
        <f t="shared" si="0"/>
        <v>1</v>
      </c>
      <c r="Q23" s="152" t="b">
        <f t="shared" si="1"/>
        <v>1</v>
      </c>
      <c r="R23" s="152" t="b">
        <f t="shared" si="2"/>
        <v>1</v>
      </c>
      <c r="S23" s="152" t="e">
        <f>OR(#REF!&lt;100000,LEN(#REF!)=5)</f>
        <v>#REF!</v>
      </c>
    </row>
    <row r="24" spans="1:19" ht="15.75" x14ac:dyDescent="0.25">
      <c r="A24" s="199"/>
      <c r="B24" s="173"/>
      <c r="C24" s="174"/>
      <c r="D24" s="175"/>
      <c r="E24" s="174"/>
      <c r="F24" s="196"/>
      <c r="G24" s="197"/>
      <c r="H24" s="60"/>
      <c r="I24" s="60"/>
      <c r="J24" s="176"/>
      <c r="K24" s="176"/>
      <c r="L24" s="184"/>
      <c r="M24" s="184"/>
      <c r="N24" s="184"/>
      <c r="P24" s="152" t="b">
        <f t="shared" si="0"/>
        <v>1</v>
      </c>
      <c r="Q24" s="152" t="b">
        <f t="shared" si="1"/>
        <v>1</v>
      </c>
      <c r="R24" s="152" t="b">
        <f t="shared" si="2"/>
        <v>1</v>
      </c>
      <c r="S24" s="152" t="e">
        <f>OR(#REF!&lt;100000,LEN(#REF!)=5)</f>
        <v>#REF!</v>
      </c>
    </row>
    <row r="25" spans="1:19" ht="15.75" x14ac:dyDescent="0.25">
      <c r="A25" s="199"/>
      <c r="B25" s="173"/>
      <c r="C25" s="174"/>
      <c r="D25" s="175"/>
      <c r="E25" s="174"/>
      <c r="F25" s="196"/>
      <c r="G25" s="197"/>
      <c r="H25" s="60"/>
      <c r="I25" s="60"/>
      <c r="J25" s="176"/>
      <c r="K25" s="176"/>
      <c r="L25" s="184"/>
      <c r="M25" s="184"/>
      <c r="N25" s="184"/>
      <c r="P25" s="152" t="b">
        <f t="shared" si="0"/>
        <v>1</v>
      </c>
      <c r="Q25" s="152" t="b">
        <f t="shared" si="1"/>
        <v>1</v>
      </c>
      <c r="R25" s="152" t="b">
        <f t="shared" si="2"/>
        <v>1</v>
      </c>
      <c r="S25" s="152" t="e">
        <f>OR(#REF!&lt;100000,LEN(#REF!)=5)</f>
        <v>#REF!</v>
      </c>
    </row>
    <row r="26" spans="1:19" ht="15.75" x14ac:dyDescent="0.25">
      <c r="A26" s="199"/>
      <c r="B26" s="173"/>
      <c r="C26" s="174"/>
      <c r="D26" s="175"/>
      <c r="E26" s="174"/>
      <c r="F26" s="196"/>
      <c r="G26" s="197"/>
      <c r="H26" s="60"/>
      <c r="I26" s="197"/>
      <c r="J26" s="176"/>
      <c r="K26" s="176"/>
      <c r="L26" s="184"/>
      <c r="M26" s="184"/>
      <c r="N26" s="184"/>
      <c r="P26" s="152" t="b">
        <f t="shared" si="0"/>
        <v>1</v>
      </c>
      <c r="Q26" s="152" t="b">
        <f t="shared" si="1"/>
        <v>1</v>
      </c>
      <c r="R26" s="152" t="b">
        <f t="shared" si="2"/>
        <v>1</v>
      </c>
      <c r="S26" s="152" t="e">
        <f>OR(#REF!&lt;100000,LEN(#REF!)=5)</f>
        <v>#REF!</v>
      </c>
    </row>
    <row r="27" spans="1:19" ht="15.75" x14ac:dyDescent="0.25">
      <c r="A27" s="199"/>
      <c r="B27" s="173"/>
      <c r="C27" s="174"/>
      <c r="D27" s="175"/>
      <c r="E27" s="174"/>
      <c r="F27" s="196"/>
      <c r="G27" s="197"/>
      <c r="H27" s="60"/>
      <c r="I27" s="197"/>
      <c r="J27" s="176"/>
      <c r="K27" s="176"/>
      <c r="L27" s="184"/>
      <c r="M27" s="184"/>
      <c r="N27" s="184"/>
      <c r="P27" s="152" t="b">
        <f t="shared" si="0"/>
        <v>1</v>
      </c>
      <c r="Q27" s="152" t="b">
        <f t="shared" si="1"/>
        <v>1</v>
      </c>
      <c r="R27" s="152" t="b">
        <f t="shared" si="2"/>
        <v>1</v>
      </c>
      <c r="S27" s="152" t="e">
        <f>OR(#REF!&lt;100000,LEN(#REF!)=5)</f>
        <v>#REF!</v>
      </c>
    </row>
    <row r="28" spans="1:19" ht="15.75" x14ac:dyDescent="0.25">
      <c r="A28" s="172"/>
      <c r="B28" s="173"/>
      <c r="C28" s="174"/>
      <c r="D28" s="175" t="str">
        <f t="shared" ref="D28:D31" si="3">IF(B28="S",IF(ISBLANK(E28),ROUND(C28*0.2/1.2,2),E28),"")</f>
        <v/>
      </c>
      <c r="E28" s="174"/>
      <c r="F28" s="196" t="s">
        <v>32</v>
      </c>
      <c r="G28" s="197" t="s">
        <v>32</v>
      </c>
      <c r="H28" s="197" t="s">
        <v>32</v>
      </c>
      <c r="I28" s="197" t="s">
        <v>32</v>
      </c>
      <c r="J28" s="176" t="s">
        <v>31</v>
      </c>
      <c r="K28" s="176"/>
      <c r="L28" s="184"/>
      <c r="M28" s="184"/>
      <c r="N28" s="184"/>
      <c r="P28" s="152" t="b">
        <f t="shared" si="0"/>
        <v>0</v>
      </c>
      <c r="Q28" s="152" t="b">
        <f t="shared" si="1"/>
        <v>0</v>
      </c>
      <c r="R28" s="152" t="b">
        <f t="shared" si="2"/>
        <v>0</v>
      </c>
      <c r="S28" s="152" t="e">
        <f>OR(#REF!&lt;100000,LEN(#REF!)=5)</f>
        <v>#REF!</v>
      </c>
    </row>
    <row r="29" spans="1:19" ht="15.75" x14ac:dyDescent="0.25">
      <c r="A29" s="172"/>
      <c r="B29" s="173"/>
      <c r="C29" s="174"/>
      <c r="D29" s="175" t="str">
        <f t="shared" si="3"/>
        <v/>
      </c>
      <c r="E29" s="174"/>
      <c r="F29" s="196" t="s">
        <v>32</v>
      </c>
      <c r="G29" s="197" t="s">
        <v>32</v>
      </c>
      <c r="H29" s="197" t="s">
        <v>32</v>
      </c>
      <c r="I29" s="197" t="s">
        <v>32</v>
      </c>
      <c r="J29" s="176" t="s">
        <v>31</v>
      </c>
      <c r="K29" s="176"/>
      <c r="L29" s="184"/>
      <c r="M29" s="184"/>
      <c r="N29" s="184"/>
      <c r="P29" s="152" t="b">
        <f t="shared" si="0"/>
        <v>0</v>
      </c>
      <c r="Q29" s="152" t="b">
        <f t="shared" si="1"/>
        <v>0</v>
      </c>
      <c r="R29" s="152" t="b">
        <f t="shared" si="2"/>
        <v>0</v>
      </c>
      <c r="S29" s="152" t="e">
        <f>OR(#REF!&lt;100000,LEN(#REF!)=5)</f>
        <v>#REF!</v>
      </c>
    </row>
    <row r="30" spans="1:19" ht="15.75" x14ac:dyDescent="0.25">
      <c r="A30" s="172"/>
      <c r="B30" s="173"/>
      <c r="C30" s="174"/>
      <c r="D30" s="175" t="str">
        <f t="shared" si="3"/>
        <v/>
      </c>
      <c r="E30" s="174"/>
      <c r="F30" s="196" t="s">
        <v>32</v>
      </c>
      <c r="G30" s="197" t="s">
        <v>32</v>
      </c>
      <c r="H30" s="197" t="s">
        <v>32</v>
      </c>
      <c r="I30" s="197" t="s">
        <v>32</v>
      </c>
      <c r="J30" s="176" t="s">
        <v>31</v>
      </c>
      <c r="K30" s="176"/>
      <c r="L30" s="184"/>
      <c r="M30" s="184"/>
      <c r="N30" s="184"/>
      <c r="P30" s="152" t="b">
        <f t="shared" si="0"/>
        <v>0</v>
      </c>
      <c r="Q30" s="152" t="b">
        <f t="shared" si="1"/>
        <v>0</v>
      </c>
      <c r="R30" s="152" t="b">
        <f t="shared" si="2"/>
        <v>0</v>
      </c>
      <c r="S30" s="152" t="e">
        <f>OR(#REF!&lt;100000,LEN(#REF!)=5)</f>
        <v>#REF!</v>
      </c>
    </row>
    <row r="31" spans="1:19" ht="16.5" thickBot="1" x14ac:dyDescent="0.3">
      <c r="A31" s="172"/>
      <c r="B31" s="173"/>
      <c r="C31" s="174"/>
      <c r="D31" s="177" t="str">
        <f t="shared" si="3"/>
        <v/>
      </c>
      <c r="E31" s="174"/>
      <c r="F31" s="196" t="s">
        <v>32</v>
      </c>
      <c r="G31" s="197" t="s">
        <v>32</v>
      </c>
      <c r="H31" s="197" t="s">
        <v>32</v>
      </c>
      <c r="I31" s="197" t="s">
        <v>32</v>
      </c>
      <c r="J31" s="176" t="s">
        <v>31</v>
      </c>
      <c r="K31" s="176"/>
      <c r="L31" s="184"/>
      <c r="M31" s="184"/>
      <c r="N31" s="184"/>
      <c r="P31" s="152" t="b">
        <f t="shared" si="0"/>
        <v>0</v>
      </c>
      <c r="Q31" s="152" t="b">
        <f t="shared" si="1"/>
        <v>0</v>
      </c>
      <c r="R31" s="152" t="b">
        <f t="shared" si="2"/>
        <v>0</v>
      </c>
      <c r="S31" s="152" t="e">
        <f>OR(#REF!&lt;100000,LEN(#REF!)=5)</f>
        <v>#REF!</v>
      </c>
    </row>
    <row r="32" spans="1:19" ht="13.5" thickBot="1" x14ac:dyDescent="0.25">
      <c r="A32" s="247" t="s">
        <v>33</v>
      </c>
      <c r="B32" s="248"/>
      <c r="C32" s="178">
        <f>SUM(C12:C31)</f>
        <v>130</v>
      </c>
      <c r="D32" s="178">
        <f>SUM(D12:D31)</f>
        <v>0</v>
      </c>
      <c r="E32" s="178"/>
      <c r="F32" s="178">
        <f>SUM(F12:F31)</f>
        <v>130</v>
      </c>
      <c r="G32" s="198"/>
      <c r="H32" s="198"/>
      <c r="I32" s="198"/>
      <c r="J32" s="179"/>
      <c r="K32" s="179"/>
      <c r="L32" s="185"/>
      <c r="M32" s="194"/>
      <c r="N32" s="186"/>
    </row>
    <row r="34" spans="2:3" x14ac:dyDescent="0.2">
      <c r="B34" s="238" t="s">
        <v>34</v>
      </c>
      <c r="C34" s="239"/>
    </row>
    <row r="35" spans="2:3" x14ac:dyDescent="0.2">
      <c r="B35" s="180" t="s">
        <v>35</v>
      </c>
      <c r="C35" s="181" t="s">
        <v>36</v>
      </c>
    </row>
    <row r="36" spans="2:3" x14ac:dyDescent="0.2">
      <c r="B36" s="180" t="s">
        <v>37</v>
      </c>
      <c r="C36" s="181" t="s">
        <v>38</v>
      </c>
    </row>
    <row r="37" spans="2:3" x14ac:dyDescent="0.2">
      <c r="B37" s="180" t="s">
        <v>31</v>
      </c>
      <c r="C37" s="181" t="s">
        <v>39</v>
      </c>
    </row>
    <row r="38" spans="2:3" x14ac:dyDescent="0.2">
      <c r="B38" s="182" t="s">
        <v>40</v>
      </c>
      <c r="C38" s="183" t="s">
        <v>41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6:K31 J12:K13">
    <cfRule type="expression" priority="3" stopIfTrue="1">
      <formula>AND(SUM($P12:$T12)&gt;0,NOT(ISBLANK(J12)))</formula>
    </cfRule>
    <cfRule type="expression" dxfId="116" priority="4" stopIfTrue="1">
      <formula>SUM($P12:$T12)&gt;0</formula>
    </cfRule>
  </conditionalFormatting>
  <conditionalFormatting sqref="E5 C5 B1:E1 B3:E3 C12:C31">
    <cfRule type="expression" dxfId="115" priority="5" stopIfTrue="1">
      <formula>ISBLANK(B1)</formula>
    </cfRule>
  </conditionalFormatting>
  <conditionalFormatting sqref="L19:N31 L15:N17 L12:N13">
    <cfRule type="expression" dxfId="114" priority="6" stopIfTrue="1">
      <formula>AND(NOT(ISBLANK($C12)),ISBLANK(L12))</formula>
    </cfRule>
  </conditionalFormatting>
  <conditionalFormatting sqref="B12:B31">
    <cfRule type="expression" dxfId="113" priority="7" stopIfTrue="1">
      <formula>AND(NOT(ISBLANK(C12)),ISBLANK(B12))</formula>
    </cfRule>
  </conditionalFormatting>
  <conditionalFormatting sqref="A12:A31">
    <cfRule type="expression" dxfId="112" priority="8" stopIfTrue="1">
      <formula>AND(NOT(ISBLANK(C12)),ISBLANK(A12))</formula>
    </cfRule>
  </conditionalFormatting>
  <conditionalFormatting sqref="E12:E31">
    <cfRule type="expression" dxfId="111" priority="9" stopIfTrue="1">
      <formula>AND(NOT(ISBLANK(C12)),ISBLANK(E12),B12="S")</formula>
    </cfRule>
  </conditionalFormatting>
  <conditionalFormatting sqref="L14:N14">
    <cfRule type="expression" dxfId="110" priority="10" stopIfTrue="1">
      <formula>AND(NOT(ISBLANK($C18)),ISBLANK(L14))</formula>
    </cfRule>
  </conditionalFormatting>
  <conditionalFormatting sqref="N18">
    <cfRule type="expression" dxfId="109" priority="2" stopIfTrue="1">
      <formula>AND(NOT(ISBLANK($C18)),ISBLANK(N18))</formula>
    </cfRule>
  </conditionalFormatting>
  <conditionalFormatting sqref="L18">
    <cfRule type="expression" dxfId="108" priority="1" stopIfTrue="1">
      <formula>AND(NOT(ISBLANK($C18)),ISBLANK(L18))</formula>
    </cfRule>
  </conditionalFormatting>
  <conditionalFormatting sqref="J15:K15">
    <cfRule type="expression" priority="11" stopIfTrue="1">
      <formula>AND(SUM($P14:$T14)&gt;0,NOT(ISBLANK(J15)))</formula>
    </cfRule>
    <cfRule type="expression" dxfId="107" priority="12" stopIfTrue="1">
      <formula>SUM($P14:$T14)&gt;0</formula>
    </cfRule>
  </conditionalFormatting>
  <conditionalFormatting sqref="J14:K14">
    <cfRule type="expression" priority="13" stopIfTrue="1">
      <formula>AND(SUM(#REF!)&gt;0,NOT(ISBLANK(J14)))</formula>
    </cfRule>
    <cfRule type="expression" dxfId="106" priority="14" stopIfTrue="1">
      <formula>SUM(#REF!)&gt;0</formula>
    </cfRule>
  </conditionalFormatting>
  <dataValidations count="4">
    <dataValidation type="list" allowBlank="1" showInputMessage="1" showErrorMessage="1" sqref="B12:B31">
      <formula1>$B$35:$B$38</formula1>
    </dataValidation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P18" sqref="P18"/>
    </sheetView>
  </sheetViews>
  <sheetFormatPr defaultRowHeight="12.75" x14ac:dyDescent="0.2"/>
  <cols>
    <col min="1" max="1" width="11.5703125" bestFit="1" customWidth="1"/>
    <col min="2" max="2" width="9.42578125" bestFit="1" customWidth="1"/>
    <col min="3" max="3" width="14" bestFit="1" customWidth="1"/>
    <col min="4" max="4" width="11.28515625" customWidth="1"/>
    <col min="5" max="5" width="12" bestFit="1" customWidth="1"/>
    <col min="6" max="6" width="8" bestFit="1" customWidth="1"/>
    <col min="7" max="7" width="7.5703125" bestFit="1" customWidth="1"/>
    <col min="8" max="8" width="6.28515625" bestFit="1" customWidth="1"/>
    <col min="9" max="9" width="11.7109375" bestFit="1" customWidth="1"/>
    <col min="10" max="10" width="2.28515625" bestFit="1" customWidth="1"/>
    <col min="11" max="11" width="13.28515625" bestFit="1" customWidth="1"/>
    <col min="12" max="12" width="41.5703125" bestFit="1" customWidth="1"/>
    <col min="13" max="13" width="12.42578125" bestFit="1" customWidth="1"/>
    <col min="14" max="14" width="25" bestFit="1" customWidth="1"/>
    <col min="16" max="18" width="7" bestFit="1" customWidth="1"/>
    <col min="19" max="19" width="6.140625" bestFit="1" customWidth="1"/>
  </cols>
  <sheetData>
    <row r="1" spans="1:26" ht="14.25" x14ac:dyDescent="0.2">
      <c r="A1" s="149" t="s">
        <v>1</v>
      </c>
      <c r="B1" s="240" t="s">
        <v>2</v>
      </c>
      <c r="C1" s="241"/>
      <c r="D1" s="241"/>
      <c r="E1" s="242"/>
      <c r="F1" s="148"/>
      <c r="G1" s="148"/>
      <c r="H1" s="148"/>
      <c r="I1" s="148"/>
      <c r="J1" s="148"/>
      <c r="K1" s="148"/>
      <c r="L1" s="150"/>
      <c r="M1" s="150"/>
      <c r="N1" s="151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 spans="1:26" x14ac:dyDescent="0.2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</row>
    <row r="3" spans="1:26" ht="14.25" x14ac:dyDescent="0.2">
      <c r="A3" s="156" t="s">
        <v>3</v>
      </c>
      <c r="B3" s="240" t="s">
        <v>251</v>
      </c>
      <c r="C3" s="241"/>
      <c r="D3" s="241"/>
      <c r="E3" s="242"/>
      <c r="F3" s="157"/>
      <c r="G3" s="157"/>
      <c r="H3" s="157"/>
      <c r="I3" s="157"/>
      <c r="J3" s="157"/>
      <c r="K3" s="157"/>
      <c r="L3" s="154"/>
      <c r="M3" s="154"/>
      <c r="N3" s="155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spans="1:26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5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</row>
    <row r="5" spans="1:26" ht="25.5" x14ac:dyDescent="0.2">
      <c r="A5" s="158" t="s">
        <v>4</v>
      </c>
      <c r="B5" s="159" t="s">
        <v>5</v>
      </c>
      <c r="C5" s="187">
        <v>43688</v>
      </c>
      <c r="D5" s="159" t="s">
        <v>6</v>
      </c>
      <c r="E5" s="187">
        <v>43718</v>
      </c>
      <c r="F5" s="160"/>
      <c r="G5" s="161"/>
      <c r="H5" s="162"/>
      <c r="I5" s="162"/>
      <c r="J5" s="162"/>
      <c r="K5" s="162"/>
      <c r="L5" s="154"/>
      <c r="M5" s="154"/>
      <c r="N5" s="155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</row>
    <row r="6" spans="1:26" x14ac:dyDescent="0.2">
      <c r="A6" s="153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5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</row>
    <row r="7" spans="1:26" x14ac:dyDescent="0.2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5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</row>
    <row r="8" spans="1:26" x14ac:dyDescent="0.2">
      <c r="A8" s="189" t="s">
        <v>7</v>
      </c>
      <c r="B8" s="163" t="s">
        <v>8</v>
      </c>
      <c r="C8" s="163" t="s">
        <v>9</v>
      </c>
      <c r="D8" s="163" t="s">
        <v>8</v>
      </c>
      <c r="E8" s="163" t="s">
        <v>10</v>
      </c>
      <c r="F8" s="163" t="s">
        <v>11</v>
      </c>
      <c r="G8" s="238" t="s">
        <v>12</v>
      </c>
      <c r="H8" s="243"/>
      <c r="I8" s="243"/>
      <c r="J8" s="239"/>
      <c r="K8" s="189" t="s">
        <v>13</v>
      </c>
      <c r="L8" s="163" t="s">
        <v>14</v>
      </c>
      <c r="M8" s="164" t="s">
        <v>0</v>
      </c>
      <c r="N8" s="164" t="s">
        <v>15</v>
      </c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</row>
    <row r="9" spans="1:26" x14ac:dyDescent="0.2">
      <c r="A9" s="190" t="s">
        <v>16</v>
      </c>
      <c r="B9" s="166" t="s">
        <v>17</v>
      </c>
      <c r="C9" s="166" t="s">
        <v>18</v>
      </c>
      <c r="D9" s="166" t="s">
        <v>18</v>
      </c>
      <c r="E9" s="166" t="s">
        <v>19</v>
      </c>
      <c r="F9" s="166" t="s">
        <v>18</v>
      </c>
      <c r="G9" s="244"/>
      <c r="H9" s="245"/>
      <c r="I9" s="245"/>
      <c r="J9" s="246"/>
      <c r="K9" s="190" t="s">
        <v>20</v>
      </c>
      <c r="L9" s="166" t="s">
        <v>21</v>
      </c>
      <c r="M9" s="193"/>
      <c r="N9" s="195" t="s">
        <v>22</v>
      </c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</row>
    <row r="10" spans="1:26" x14ac:dyDescent="0.2">
      <c r="A10" s="191" t="s">
        <v>23</v>
      </c>
      <c r="B10" s="168" t="s">
        <v>24</v>
      </c>
      <c r="C10" s="168" t="s">
        <v>25</v>
      </c>
      <c r="D10" s="168" t="s">
        <v>25</v>
      </c>
      <c r="E10" s="168" t="s">
        <v>25</v>
      </c>
      <c r="F10" s="168" t="s">
        <v>25</v>
      </c>
      <c r="G10" s="169" t="s">
        <v>26</v>
      </c>
      <c r="H10" s="169" t="s">
        <v>27</v>
      </c>
      <c r="I10" s="169" t="s">
        <v>28</v>
      </c>
      <c r="J10" s="169"/>
      <c r="K10" s="192" t="s">
        <v>29</v>
      </c>
      <c r="L10" s="170"/>
      <c r="M10" s="182"/>
      <c r="N10" s="171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">
      <c r="A11" s="167"/>
      <c r="B11" s="168"/>
      <c r="C11" s="168"/>
      <c r="D11" s="168"/>
      <c r="E11" s="168"/>
      <c r="F11" s="168"/>
      <c r="G11" s="169"/>
      <c r="H11" s="169"/>
      <c r="I11" s="169"/>
      <c r="J11" s="169"/>
      <c r="K11" s="169"/>
      <c r="L11" s="170"/>
      <c r="M11" s="182"/>
      <c r="N11" s="182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ht="15.75" x14ac:dyDescent="0.25">
      <c r="A12" s="199">
        <v>43718</v>
      </c>
      <c r="B12" s="173" t="s">
        <v>31</v>
      </c>
      <c r="C12" s="174">
        <v>201.61</v>
      </c>
      <c r="D12" s="175">
        <v>33.6</v>
      </c>
      <c r="E12" s="174"/>
      <c r="F12" s="196">
        <v>168.01</v>
      </c>
      <c r="G12" s="197">
        <v>260</v>
      </c>
      <c r="H12" s="197">
        <v>4014</v>
      </c>
      <c r="I12" s="197"/>
      <c r="J12" s="176" t="s">
        <v>31</v>
      </c>
      <c r="K12" s="176" t="s">
        <v>245</v>
      </c>
      <c r="L12" s="184" t="s">
        <v>246</v>
      </c>
      <c r="M12" s="184" t="s">
        <v>247</v>
      </c>
      <c r="N12" s="184" t="s">
        <v>99</v>
      </c>
      <c r="O12" s="147"/>
      <c r="P12" s="152"/>
      <c r="Q12" s="152"/>
      <c r="R12" s="152"/>
      <c r="S12" s="152"/>
      <c r="T12" s="147"/>
      <c r="U12" s="147"/>
      <c r="V12" s="147"/>
      <c r="W12" s="147"/>
      <c r="X12" s="147"/>
      <c r="Y12" s="147"/>
      <c r="Z12" s="147"/>
    </row>
    <row r="13" spans="1:26" ht="15.75" x14ac:dyDescent="0.25">
      <c r="A13" s="199">
        <v>43718</v>
      </c>
      <c r="B13" s="188" t="s">
        <v>31</v>
      </c>
      <c r="C13" s="174">
        <v>880.8</v>
      </c>
      <c r="D13" s="175">
        <v>146.80000000000001</v>
      </c>
      <c r="E13" s="174"/>
      <c r="F13" s="196">
        <v>734</v>
      </c>
      <c r="G13" s="197">
        <v>260</v>
      </c>
      <c r="H13" s="197">
        <v>4014</v>
      </c>
      <c r="I13" s="197"/>
      <c r="J13" s="176" t="s">
        <v>31</v>
      </c>
      <c r="K13" s="176" t="s">
        <v>245</v>
      </c>
      <c r="L13" s="184" t="s">
        <v>248</v>
      </c>
      <c r="M13" s="184" t="s">
        <v>249</v>
      </c>
      <c r="N13" s="184" t="s">
        <v>99</v>
      </c>
      <c r="O13" s="147"/>
      <c r="P13" s="152"/>
      <c r="Q13" s="152"/>
      <c r="R13" s="152"/>
      <c r="S13" s="152"/>
      <c r="T13" s="147"/>
      <c r="U13" s="147"/>
      <c r="V13" s="147"/>
      <c r="W13" s="147"/>
      <c r="X13" s="147"/>
      <c r="Y13" s="147"/>
      <c r="Z13" s="147"/>
    </row>
    <row r="14" spans="1:26" ht="15.75" x14ac:dyDescent="0.25">
      <c r="A14" s="199"/>
      <c r="B14" s="188"/>
      <c r="C14" s="174"/>
      <c r="D14" s="175"/>
      <c r="E14" s="174"/>
      <c r="F14" s="196"/>
      <c r="G14" s="197"/>
      <c r="H14" s="197"/>
      <c r="I14" s="197"/>
      <c r="J14" s="176" t="s">
        <v>31</v>
      </c>
      <c r="K14" s="176"/>
      <c r="L14" s="184"/>
      <c r="M14" s="184"/>
      <c r="N14" s="184" t="s">
        <v>32</v>
      </c>
      <c r="O14" s="147"/>
      <c r="P14" s="152"/>
      <c r="Q14" s="152"/>
      <c r="R14" s="152"/>
      <c r="S14" s="152"/>
      <c r="T14" s="147"/>
      <c r="U14" s="147"/>
      <c r="V14" s="147"/>
      <c r="W14" s="147"/>
      <c r="X14" s="147"/>
      <c r="Y14" s="147"/>
      <c r="Z14" s="147"/>
    </row>
    <row r="15" spans="1:26" ht="15.75" x14ac:dyDescent="0.25">
      <c r="A15" s="199"/>
      <c r="B15" s="173"/>
      <c r="C15" s="174"/>
      <c r="D15" s="175"/>
      <c r="E15" s="174"/>
      <c r="F15" s="196"/>
      <c r="G15" s="197"/>
      <c r="H15" s="197"/>
      <c r="I15" s="197"/>
      <c r="J15" s="176" t="s">
        <v>31</v>
      </c>
      <c r="K15" s="176"/>
      <c r="L15" s="184"/>
      <c r="M15" s="184"/>
      <c r="N15" s="184" t="s">
        <v>32</v>
      </c>
      <c r="O15" s="147"/>
      <c r="P15" s="152"/>
      <c r="Q15" s="152"/>
      <c r="R15" s="152"/>
      <c r="S15" s="152"/>
      <c r="T15" s="147"/>
      <c r="U15" s="147"/>
      <c r="V15" s="147"/>
      <c r="W15" s="147"/>
      <c r="X15" s="147"/>
      <c r="Y15" s="147"/>
      <c r="Z15" s="147"/>
    </row>
    <row r="16" spans="1:26" ht="15.75" x14ac:dyDescent="0.25">
      <c r="A16" s="199"/>
      <c r="B16" s="173"/>
      <c r="C16" s="174"/>
      <c r="D16" s="175"/>
      <c r="E16" s="174"/>
      <c r="F16" s="196"/>
      <c r="G16" s="197"/>
      <c r="H16" s="197"/>
      <c r="I16" s="197"/>
      <c r="J16" s="176" t="s">
        <v>31</v>
      </c>
      <c r="K16" s="176"/>
      <c r="L16" s="184"/>
      <c r="M16" s="184"/>
      <c r="N16" s="184" t="s">
        <v>32</v>
      </c>
      <c r="O16" s="147"/>
      <c r="P16" s="152"/>
      <c r="Q16" s="152"/>
      <c r="R16" s="152"/>
      <c r="S16" s="152"/>
      <c r="T16" s="147"/>
      <c r="U16" s="147"/>
      <c r="V16" s="147"/>
      <c r="W16" s="147"/>
      <c r="X16" s="147"/>
      <c r="Y16" s="147"/>
      <c r="Z16" s="147"/>
    </row>
    <row r="17" spans="1:26" ht="15.75" x14ac:dyDescent="0.25">
      <c r="A17" s="199"/>
      <c r="B17" s="173"/>
      <c r="C17" s="174"/>
      <c r="D17" s="175"/>
      <c r="E17" s="174"/>
      <c r="F17" s="196"/>
      <c r="G17" s="197"/>
      <c r="H17" s="197"/>
      <c r="I17" s="197"/>
      <c r="J17" s="176" t="s">
        <v>31</v>
      </c>
      <c r="K17" s="176"/>
      <c r="L17" s="184"/>
      <c r="M17" s="184"/>
      <c r="N17" s="184" t="s">
        <v>32</v>
      </c>
      <c r="O17" s="147"/>
      <c r="P17" s="152"/>
      <c r="Q17" s="152"/>
      <c r="R17" s="152"/>
      <c r="S17" s="152"/>
      <c r="T17" s="146"/>
      <c r="U17" s="146"/>
      <c r="V17" s="146"/>
      <c r="W17" s="146"/>
      <c r="X17" s="146"/>
      <c r="Y17" s="146"/>
      <c r="Z17" s="146"/>
    </row>
    <row r="18" spans="1:26" ht="15.75" x14ac:dyDescent="0.25">
      <c r="A18" s="199"/>
      <c r="B18" s="173"/>
      <c r="C18" s="174"/>
      <c r="D18" s="175"/>
      <c r="E18" s="174"/>
      <c r="F18" s="196"/>
      <c r="G18" s="197"/>
      <c r="H18" s="197"/>
      <c r="I18" s="197"/>
      <c r="J18" s="176" t="s">
        <v>31</v>
      </c>
      <c r="K18" s="176"/>
      <c r="L18" s="184"/>
      <c r="M18" s="202"/>
      <c r="N18" s="184" t="s">
        <v>32</v>
      </c>
      <c r="O18" s="147"/>
      <c r="P18" s="152"/>
      <c r="Q18" s="152"/>
      <c r="R18" s="152"/>
      <c r="S18" s="152"/>
      <c r="T18" s="146"/>
      <c r="U18" s="146"/>
      <c r="V18" s="146"/>
      <c r="W18" s="146"/>
      <c r="X18" s="146"/>
      <c r="Y18" s="146"/>
      <c r="Z18" s="146"/>
    </row>
    <row r="19" spans="1:26" ht="15.75" x14ac:dyDescent="0.25">
      <c r="A19" s="199"/>
      <c r="B19" s="173"/>
      <c r="C19" s="174"/>
      <c r="D19" s="175"/>
      <c r="E19" s="174"/>
      <c r="F19" s="196"/>
      <c r="G19" s="197"/>
      <c r="H19" s="197"/>
      <c r="I19" s="197"/>
      <c r="J19" s="176" t="s">
        <v>31</v>
      </c>
      <c r="K19" s="176"/>
      <c r="L19" s="184"/>
      <c r="M19" s="184"/>
      <c r="N19" s="184"/>
      <c r="O19" s="147"/>
      <c r="P19" s="152"/>
      <c r="Q19" s="152"/>
      <c r="R19" s="152"/>
      <c r="S19" s="152"/>
      <c r="T19" s="146"/>
      <c r="U19" s="146"/>
      <c r="V19" s="146"/>
      <c r="W19" s="146"/>
      <c r="X19" s="146"/>
      <c r="Y19" s="146"/>
      <c r="Z19" s="146"/>
    </row>
    <row r="20" spans="1:26" ht="15.75" x14ac:dyDescent="0.25">
      <c r="A20" s="199"/>
      <c r="B20" s="173"/>
      <c r="C20" s="174"/>
      <c r="D20" s="175"/>
      <c r="E20" s="174"/>
      <c r="F20" s="196"/>
      <c r="G20" s="197"/>
      <c r="H20" s="197"/>
      <c r="I20" s="197"/>
      <c r="J20" s="176" t="s">
        <v>31</v>
      </c>
      <c r="K20" s="176"/>
      <c r="L20" s="184"/>
      <c r="M20" s="184"/>
      <c r="N20" s="184"/>
      <c r="O20" s="147"/>
      <c r="P20" s="152"/>
      <c r="Q20" s="152"/>
      <c r="R20" s="152"/>
      <c r="S20" s="152"/>
      <c r="T20" s="146"/>
      <c r="U20" s="146"/>
      <c r="V20" s="146"/>
      <c r="W20" s="146"/>
      <c r="X20" s="146"/>
      <c r="Y20" s="146"/>
      <c r="Z20" s="146"/>
    </row>
    <row r="21" spans="1:26" ht="15.75" x14ac:dyDescent="0.25">
      <c r="A21" s="199"/>
      <c r="B21" s="173"/>
      <c r="C21" s="174"/>
      <c r="D21" s="175"/>
      <c r="E21" s="174"/>
      <c r="F21" s="196"/>
      <c r="G21" s="197"/>
      <c r="H21" s="197"/>
      <c r="I21" s="197"/>
      <c r="J21" s="176" t="s">
        <v>31</v>
      </c>
      <c r="K21" s="176"/>
      <c r="L21" s="184"/>
      <c r="M21" s="184"/>
      <c r="N21" s="184"/>
      <c r="O21" s="147"/>
      <c r="P21" s="152"/>
      <c r="Q21" s="152"/>
      <c r="R21" s="152"/>
      <c r="S21" s="152"/>
      <c r="T21" s="146"/>
      <c r="U21" s="146"/>
      <c r="V21" s="146"/>
      <c r="W21" s="146"/>
      <c r="X21" s="146"/>
      <c r="Y21" s="146"/>
      <c r="Z21" s="146"/>
    </row>
    <row r="22" spans="1:26" ht="15.75" x14ac:dyDescent="0.25">
      <c r="A22" s="199"/>
      <c r="B22" s="173"/>
      <c r="C22" s="174"/>
      <c r="D22" s="175"/>
      <c r="E22" s="201"/>
      <c r="F22" s="196"/>
      <c r="G22" s="197"/>
      <c r="H22" s="197"/>
      <c r="I22" s="197"/>
      <c r="J22" s="176" t="s">
        <v>31</v>
      </c>
      <c r="K22" s="176"/>
      <c r="L22" s="184"/>
      <c r="M22" s="184"/>
      <c r="N22" s="184"/>
      <c r="O22" s="147"/>
      <c r="P22" s="152"/>
      <c r="Q22" s="152"/>
      <c r="R22" s="152"/>
      <c r="S22" s="152"/>
      <c r="T22" s="146"/>
      <c r="U22" s="146"/>
      <c r="V22" s="146"/>
      <c r="W22" s="146"/>
      <c r="X22" s="146"/>
      <c r="Y22" s="146"/>
      <c r="Z22" s="146"/>
    </row>
    <row r="23" spans="1:26" ht="15.75" x14ac:dyDescent="0.25">
      <c r="A23" s="199"/>
      <c r="B23" s="173"/>
      <c r="C23" s="174"/>
      <c r="D23" s="175"/>
      <c r="E23" s="200"/>
      <c r="F23" s="196"/>
      <c r="G23" s="197"/>
      <c r="H23" s="197"/>
      <c r="I23" s="197"/>
      <c r="J23" s="176" t="s">
        <v>31</v>
      </c>
      <c r="K23" s="176"/>
      <c r="L23" s="184"/>
      <c r="M23" s="184"/>
      <c r="N23" s="184"/>
      <c r="O23" s="147"/>
      <c r="P23" s="152"/>
      <c r="Q23" s="152"/>
      <c r="R23" s="152"/>
      <c r="S23" s="152"/>
      <c r="T23" s="146"/>
      <c r="U23" s="146"/>
      <c r="V23" s="146"/>
      <c r="W23" s="146"/>
      <c r="X23" s="146"/>
      <c r="Y23" s="146"/>
      <c r="Z23" s="146"/>
    </row>
    <row r="24" spans="1:26" ht="15.75" x14ac:dyDescent="0.25">
      <c r="A24" s="199"/>
      <c r="B24" s="173"/>
      <c r="C24" s="174"/>
      <c r="D24" s="175"/>
      <c r="E24" s="174"/>
      <c r="F24" s="196"/>
      <c r="G24" s="197"/>
      <c r="H24" s="197"/>
      <c r="I24" s="197"/>
      <c r="J24" s="176" t="s">
        <v>31</v>
      </c>
      <c r="K24" s="176"/>
      <c r="L24" s="184"/>
      <c r="M24" s="184"/>
      <c r="N24" s="184"/>
      <c r="O24" s="147"/>
      <c r="P24" s="152"/>
      <c r="Q24" s="152"/>
      <c r="R24" s="152"/>
      <c r="S24" s="152"/>
      <c r="T24" s="146"/>
      <c r="U24" s="146"/>
      <c r="V24" s="146"/>
      <c r="W24" s="146"/>
      <c r="X24" s="146"/>
      <c r="Y24" s="146"/>
      <c r="Z24" s="146"/>
    </row>
    <row r="25" spans="1:26" ht="15.75" x14ac:dyDescent="0.25">
      <c r="A25" s="199"/>
      <c r="B25" s="173"/>
      <c r="C25" s="174"/>
      <c r="D25" s="175"/>
      <c r="E25" s="174"/>
      <c r="F25" s="196"/>
      <c r="G25" s="197"/>
      <c r="H25" s="197"/>
      <c r="I25" s="197"/>
      <c r="J25" s="176" t="s">
        <v>31</v>
      </c>
      <c r="K25" s="176"/>
      <c r="L25" s="184"/>
      <c r="M25" s="184"/>
      <c r="N25" s="184"/>
      <c r="O25" s="147"/>
      <c r="P25" s="152"/>
      <c r="Q25" s="152"/>
      <c r="R25" s="152"/>
      <c r="S25" s="152"/>
      <c r="T25" s="146"/>
      <c r="U25" s="146"/>
      <c r="V25" s="146"/>
      <c r="W25" s="146"/>
      <c r="X25" s="146"/>
      <c r="Y25" s="146"/>
      <c r="Z25" s="146"/>
    </row>
    <row r="26" spans="1:26" ht="15.75" x14ac:dyDescent="0.25">
      <c r="A26" s="199"/>
      <c r="B26" s="173"/>
      <c r="C26" s="174"/>
      <c r="D26" s="175"/>
      <c r="E26" s="174"/>
      <c r="F26" s="196"/>
      <c r="G26" s="197"/>
      <c r="H26" s="197"/>
      <c r="I26" s="197"/>
      <c r="J26" s="176" t="s">
        <v>31</v>
      </c>
      <c r="K26" s="176"/>
      <c r="L26" s="184"/>
      <c r="M26" s="184"/>
      <c r="N26" s="184"/>
      <c r="O26" s="147"/>
      <c r="P26" s="152"/>
      <c r="Q26" s="152"/>
      <c r="R26" s="152"/>
      <c r="S26" s="152"/>
      <c r="T26" s="146"/>
      <c r="U26" s="146"/>
      <c r="V26" s="146"/>
      <c r="W26" s="146"/>
      <c r="X26" s="146"/>
      <c r="Y26" s="146"/>
      <c r="Z26" s="146"/>
    </row>
    <row r="27" spans="1:26" ht="15.75" x14ac:dyDescent="0.25">
      <c r="A27" s="199"/>
      <c r="B27" s="173"/>
      <c r="C27" s="174"/>
      <c r="D27" s="175"/>
      <c r="E27" s="174"/>
      <c r="F27" s="196"/>
      <c r="G27" s="197"/>
      <c r="H27" s="197"/>
      <c r="I27" s="197"/>
      <c r="J27" s="176" t="s">
        <v>31</v>
      </c>
      <c r="K27" s="176"/>
      <c r="L27" s="184"/>
      <c r="M27" s="184"/>
      <c r="N27" s="184"/>
      <c r="O27" s="147"/>
      <c r="P27" s="152"/>
      <c r="Q27" s="152"/>
      <c r="R27" s="152"/>
      <c r="S27" s="152"/>
      <c r="T27" s="146"/>
      <c r="U27" s="146"/>
      <c r="V27" s="146"/>
      <c r="W27" s="146"/>
      <c r="X27" s="146"/>
      <c r="Y27" s="146"/>
      <c r="Z27" s="146"/>
    </row>
    <row r="28" spans="1:26" ht="15.75" x14ac:dyDescent="0.25">
      <c r="A28" s="199"/>
      <c r="B28" s="173"/>
      <c r="C28" s="174"/>
      <c r="D28" s="175"/>
      <c r="E28" s="174"/>
      <c r="F28" s="196"/>
      <c r="G28" s="197"/>
      <c r="H28" s="197"/>
      <c r="I28" s="197"/>
      <c r="J28" s="176" t="s">
        <v>31</v>
      </c>
      <c r="K28" s="176"/>
      <c r="L28" s="184"/>
      <c r="M28" s="184"/>
      <c r="N28" s="184"/>
      <c r="O28" s="147"/>
      <c r="P28" s="152"/>
      <c r="Q28" s="152"/>
      <c r="R28" s="152"/>
      <c r="S28" s="152"/>
      <c r="T28" s="146"/>
      <c r="U28" s="146"/>
      <c r="V28" s="146"/>
      <c r="W28" s="146"/>
      <c r="X28" s="146"/>
      <c r="Y28" s="146"/>
      <c r="Z28" s="146"/>
    </row>
    <row r="29" spans="1:26" ht="15.75" x14ac:dyDescent="0.25">
      <c r="A29" s="199"/>
      <c r="B29" s="173"/>
      <c r="C29" s="174"/>
      <c r="D29" s="175"/>
      <c r="E29" s="174"/>
      <c r="F29" s="196"/>
      <c r="G29" s="197"/>
      <c r="H29" s="197"/>
      <c r="I29" s="197"/>
      <c r="J29" s="176" t="s">
        <v>31</v>
      </c>
      <c r="K29" s="176"/>
      <c r="L29" s="184"/>
      <c r="M29" s="184"/>
      <c r="N29" s="184"/>
      <c r="O29" s="147"/>
      <c r="P29" s="152"/>
      <c r="Q29" s="152"/>
      <c r="R29" s="152"/>
      <c r="S29" s="152"/>
      <c r="T29" s="146"/>
      <c r="U29" s="146"/>
      <c r="V29" s="146"/>
      <c r="W29" s="146"/>
      <c r="X29" s="146"/>
      <c r="Y29" s="146"/>
      <c r="Z29" s="146"/>
    </row>
    <row r="30" spans="1:26" ht="15.75" x14ac:dyDescent="0.25">
      <c r="A30" s="199"/>
      <c r="B30" s="173"/>
      <c r="C30" s="174"/>
      <c r="D30" s="175"/>
      <c r="E30" s="174"/>
      <c r="F30" s="196"/>
      <c r="G30" s="197"/>
      <c r="H30" s="197"/>
      <c r="I30" s="197"/>
      <c r="J30" s="176" t="s">
        <v>31</v>
      </c>
      <c r="K30" s="176"/>
      <c r="L30" s="184"/>
      <c r="M30" s="184"/>
      <c r="N30" s="184"/>
      <c r="O30" s="147"/>
      <c r="P30" s="152"/>
      <c r="Q30" s="152"/>
      <c r="R30" s="152"/>
      <c r="S30" s="152"/>
      <c r="T30" s="146"/>
      <c r="U30" s="146"/>
      <c r="V30" s="146"/>
      <c r="W30" s="146"/>
      <c r="X30" s="146"/>
      <c r="Y30" s="146"/>
      <c r="Z30" s="146"/>
    </row>
    <row r="31" spans="1:26" ht="16.5" thickBot="1" x14ac:dyDescent="0.3">
      <c r="A31" s="172"/>
      <c r="B31" s="173"/>
      <c r="C31" s="174"/>
      <c r="D31" s="177" t="s">
        <v>250</v>
      </c>
      <c r="E31" s="174"/>
      <c r="F31" s="196" t="s">
        <v>32</v>
      </c>
      <c r="G31" s="197" t="s">
        <v>32</v>
      </c>
      <c r="H31" s="197" t="s">
        <v>32</v>
      </c>
      <c r="I31" s="197" t="s">
        <v>32</v>
      </c>
      <c r="J31" s="176" t="s">
        <v>31</v>
      </c>
      <c r="K31" s="176"/>
      <c r="L31" s="184"/>
      <c r="M31" s="184"/>
      <c r="N31" s="184"/>
      <c r="O31" s="147"/>
      <c r="P31" s="152"/>
      <c r="Q31" s="152"/>
      <c r="R31" s="152"/>
      <c r="S31" s="152"/>
      <c r="T31" s="146"/>
      <c r="U31" s="146"/>
      <c r="V31" s="146"/>
      <c r="W31" s="146"/>
      <c r="X31" s="146"/>
      <c r="Y31" s="146"/>
      <c r="Z31" s="146"/>
    </row>
    <row r="32" spans="1:26" ht="13.5" thickBot="1" x14ac:dyDescent="0.25">
      <c r="A32" s="247" t="s">
        <v>33</v>
      </c>
      <c r="B32" s="248"/>
      <c r="C32" s="178">
        <v>1082.4099999999999</v>
      </c>
      <c r="D32" s="178">
        <v>180.4</v>
      </c>
      <c r="E32" s="178"/>
      <c r="F32" s="178">
        <v>902.01</v>
      </c>
      <c r="G32" s="198"/>
      <c r="H32" s="198"/>
      <c r="I32" s="198"/>
      <c r="J32" s="179"/>
      <c r="K32" s="179"/>
      <c r="L32" s="185"/>
      <c r="M32" s="194"/>
      <c r="N32" s="186"/>
      <c r="O32" s="147"/>
      <c r="P32" s="147"/>
      <c r="Q32" s="147"/>
      <c r="R32" s="147"/>
      <c r="S32" s="147"/>
      <c r="T32" s="146"/>
      <c r="U32" s="146"/>
      <c r="V32" s="146"/>
      <c r="W32" s="146"/>
      <c r="X32" s="146"/>
      <c r="Y32" s="146"/>
      <c r="Z32" s="146"/>
    </row>
    <row r="33" spans="1:26" x14ac:dyDescent="0.2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</row>
    <row r="34" spans="1:26" x14ac:dyDescent="0.2">
      <c r="A34" s="146"/>
      <c r="B34" s="238" t="s">
        <v>34</v>
      </c>
      <c r="C34" s="239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</row>
    <row r="35" spans="1:26" x14ac:dyDescent="0.2">
      <c r="A35" s="146"/>
      <c r="B35" s="180" t="s">
        <v>35</v>
      </c>
      <c r="C35" s="181" t="s">
        <v>36</v>
      </c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</row>
    <row r="36" spans="1:26" x14ac:dyDescent="0.2">
      <c r="A36" s="146"/>
      <c r="B36" s="180" t="s">
        <v>37</v>
      </c>
      <c r="C36" s="181" t="s">
        <v>38</v>
      </c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</row>
    <row r="37" spans="1:26" x14ac:dyDescent="0.2">
      <c r="A37" s="146"/>
      <c r="B37" s="180" t="s">
        <v>31</v>
      </c>
      <c r="C37" s="181" t="s">
        <v>39</v>
      </c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</row>
    <row r="38" spans="1:26" x14ac:dyDescent="0.2">
      <c r="A38" s="146"/>
      <c r="B38" s="182" t="s">
        <v>40</v>
      </c>
      <c r="C38" s="183" t="s">
        <v>41</v>
      </c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</row>
  </sheetData>
  <mergeCells count="6">
    <mergeCell ref="B3:E3"/>
    <mergeCell ref="B1:E1"/>
    <mergeCell ref="B34:C34"/>
    <mergeCell ref="A32:B32"/>
    <mergeCell ref="G8:J8"/>
    <mergeCell ref="G9:J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M24" sqref="M24"/>
    </sheetView>
  </sheetViews>
  <sheetFormatPr defaultColWidth="9.140625" defaultRowHeight="12.75" outlineLevelCol="1" x14ac:dyDescent="0.2"/>
  <cols>
    <col min="1" max="1" width="11.85546875" style="152" bestFit="1" customWidth="1"/>
    <col min="2" max="2" width="10.42578125" style="152" customWidth="1"/>
    <col min="3" max="6" width="15.7109375" style="152" customWidth="1"/>
    <col min="7" max="7" width="8.42578125" style="152" customWidth="1"/>
    <col min="8" max="8" width="9" style="152" customWidth="1"/>
    <col min="9" max="9" width="11.7109375" style="152" bestFit="1" customWidth="1"/>
    <col min="10" max="10" width="3" style="152" customWidth="1"/>
    <col min="11" max="11" width="29.7109375" style="152" customWidth="1"/>
    <col min="12" max="12" width="62.140625" style="152" bestFit="1" customWidth="1"/>
    <col min="13" max="14" width="27.42578125" style="152" customWidth="1"/>
    <col min="15" max="15" width="9.140625" style="152"/>
    <col min="16" max="19" width="0" style="152" hidden="1" customWidth="1" outlineLevel="1"/>
    <col min="20" max="20" width="9.140625" style="152" collapsed="1"/>
    <col min="21" max="16384" width="9.140625" style="152"/>
  </cols>
  <sheetData>
    <row r="1" spans="1:26" ht="14.25" x14ac:dyDescent="0.2">
      <c r="A1" s="149" t="s">
        <v>1</v>
      </c>
      <c r="B1" s="240" t="s">
        <v>42</v>
      </c>
      <c r="C1" s="241"/>
      <c r="D1" s="241"/>
      <c r="E1" s="242"/>
      <c r="F1" s="148"/>
      <c r="G1" s="148"/>
      <c r="H1" s="148"/>
      <c r="I1" s="148"/>
      <c r="J1" s="148"/>
      <c r="K1" s="148"/>
      <c r="L1" s="150"/>
      <c r="M1" s="150"/>
      <c r="N1" s="151"/>
    </row>
    <row r="2" spans="1:26" x14ac:dyDescent="0.2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</row>
    <row r="3" spans="1:26" ht="14.25" x14ac:dyDescent="0.2">
      <c r="A3" s="156" t="s">
        <v>3</v>
      </c>
      <c r="B3" s="240" t="s">
        <v>283</v>
      </c>
      <c r="C3" s="241"/>
      <c r="D3" s="241"/>
      <c r="E3" s="242"/>
      <c r="F3" s="157"/>
      <c r="G3" s="157"/>
      <c r="H3" s="157"/>
      <c r="I3" s="157"/>
      <c r="J3" s="157"/>
      <c r="K3" s="157"/>
      <c r="L3" s="154"/>
      <c r="M3" s="154"/>
      <c r="N3" s="155"/>
    </row>
    <row r="4" spans="1:26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5"/>
    </row>
    <row r="5" spans="1:26" ht="25.5" x14ac:dyDescent="0.2">
      <c r="A5" s="158" t="s">
        <v>4</v>
      </c>
      <c r="B5" s="159" t="s">
        <v>5</v>
      </c>
      <c r="C5" s="187">
        <v>43688</v>
      </c>
      <c r="D5" s="159" t="s">
        <v>6</v>
      </c>
      <c r="E5" s="187">
        <v>43718</v>
      </c>
      <c r="F5" s="160"/>
      <c r="G5" s="161"/>
      <c r="H5" s="162"/>
      <c r="I5" s="162"/>
      <c r="J5" s="162"/>
      <c r="K5" s="162"/>
      <c r="L5" s="154"/>
      <c r="M5" s="154"/>
      <c r="N5" s="155"/>
    </row>
    <row r="6" spans="1:26" x14ac:dyDescent="0.2">
      <c r="A6" s="153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5"/>
    </row>
    <row r="7" spans="1:26" x14ac:dyDescent="0.2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5"/>
    </row>
    <row r="8" spans="1:26" x14ac:dyDescent="0.2">
      <c r="A8" s="237" t="s">
        <v>7</v>
      </c>
      <c r="B8" s="163" t="s">
        <v>8</v>
      </c>
      <c r="C8" s="163" t="s">
        <v>9</v>
      </c>
      <c r="D8" s="163" t="s">
        <v>8</v>
      </c>
      <c r="E8" s="163" t="s">
        <v>10</v>
      </c>
      <c r="F8" s="163" t="s">
        <v>11</v>
      </c>
      <c r="G8" s="238" t="s">
        <v>12</v>
      </c>
      <c r="H8" s="243"/>
      <c r="I8" s="243"/>
      <c r="J8" s="239"/>
      <c r="K8" s="237" t="s">
        <v>13</v>
      </c>
      <c r="L8" s="163" t="s">
        <v>14</v>
      </c>
      <c r="M8" s="164" t="s">
        <v>0</v>
      </c>
      <c r="N8" s="164" t="s">
        <v>15</v>
      </c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</row>
    <row r="9" spans="1:26" x14ac:dyDescent="0.2">
      <c r="A9" s="190" t="s">
        <v>16</v>
      </c>
      <c r="B9" s="166" t="s">
        <v>17</v>
      </c>
      <c r="C9" s="166" t="s">
        <v>18</v>
      </c>
      <c r="D9" s="166" t="s">
        <v>18</v>
      </c>
      <c r="E9" s="166" t="s">
        <v>19</v>
      </c>
      <c r="F9" s="166" t="s">
        <v>18</v>
      </c>
      <c r="G9" s="244"/>
      <c r="H9" s="245"/>
      <c r="I9" s="245"/>
      <c r="J9" s="246"/>
      <c r="K9" s="190" t="s">
        <v>20</v>
      </c>
      <c r="L9" s="166" t="s">
        <v>21</v>
      </c>
      <c r="M9" s="193"/>
      <c r="N9" s="195" t="s">
        <v>22</v>
      </c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</row>
    <row r="10" spans="1:26" x14ac:dyDescent="0.2">
      <c r="A10" s="191" t="s">
        <v>23</v>
      </c>
      <c r="B10" s="168" t="s">
        <v>24</v>
      </c>
      <c r="C10" s="168" t="s">
        <v>25</v>
      </c>
      <c r="D10" s="168" t="s">
        <v>25</v>
      </c>
      <c r="E10" s="168" t="s">
        <v>25</v>
      </c>
      <c r="F10" s="168" t="s">
        <v>25</v>
      </c>
      <c r="G10" s="169" t="s">
        <v>26</v>
      </c>
      <c r="H10" s="169" t="s">
        <v>27</v>
      </c>
      <c r="I10" s="169" t="s">
        <v>28</v>
      </c>
      <c r="J10" s="169"/>
      <c r="K10" s="192" t="s">
        <v>29</v>
      </c>
      <c r="L10" s="170"/>
      <c r="M10" s="182"/>
      <c r="N10" s="171"/>
    </row>
    <row r="11" spans="1:26" x14ac:dyDescent="0.2">
      <c r="A11" s="167"/>
      <c r="B11" s="168"/>
      <c r="C11" s="168"/>
      <c r="D11" s="168"/>
      <c r="E11" s="168"/>
      <c r="F11" s="168"/>
      <c r="G11" s="169"/>
      <c r="H11" s="169"/>
      <c r="I11" s="169"/>
      <c r="J11" s="169"/>
      <c r="K11" s="169"/>
      <c r="L11" s="170"/>
      <c r="M11" s="182"/>
      <c r="N11" s="182"/>
    </row>
    <row r="12" spans="1:26" ht="15.75" x14ac:dyDescent="0.25">
      <c r="A12" s="199">
        <v>43686</v>
      </c>
      <c r="B12" s="173" t="s">
        <v>40</v>
      </c>
      <c r="C12" s="174">
        <v>5.6</v>
      </c>
      <c r="D12" s="175"/>
      <c r="E12" s="174"/>
      <c r="F12" s="196">
        <v>5.6</v>
      </c>
      <c r="G12" s="197">
        <v>490</v>
      </c>
      <c r="H12" s="60">
        <v>4020</v>
      </c>
      <c r="I12" s="60"/>
      <c r="J12" s="176"/>
      <c r="K12" s="176" t="s">
        <v>283</v>
      </c>
      <c r="L12" s="184" t="s">
        <v>286</v>
      </c>
      <c r="M12" s="184" t="s">
        <v>284</v>
      </c>
      <c r="N12" s="184" t="s">
        <v>285</v>
      </c>
    </row>
    <row r="13" spans="1:26" ht="15.75" x14ac:dyDescent="0.25">
      <c r="A13" s="199">
        <v>43697</v>
      </c>
      <c r="B13" s="173" t="s">
        <v>31</v>
      </c>
      <c r="C13" s="174">
        <v>1.99</v>
      </c>
      <c r="D13" s="175">
        <v>0.33</v>
      </c>
      <c r="E13" s="174"/>
      <c r="F13" s="196">
        <f>C13-D13</f>
        <v>1.66</v>
      </c>
      <c r="G13" s="197">
        <v>490</v>
      </c>
      <c r="H13" s="60">
        <v>4020</v>
      </c>
      <c r="I13" s="60"/>
      <c r="J13" s="176"/>
      <c r="K13" s="176" t="s">
        <v>283</v>
      </c>
      <c r="L13" s="184" t="s">
        <v>287</v>
      </c>
      <c r="M13" s="184" t="s">
        <v>288</v>
      </c>
      <c r="N13" s="184" t="s">
        <v>289</v>
      </c>
    </row>
    <row r="14" spans="1:26" ht="15.75" x14ac:dyDescent="0.25">
      <c r="A14" s="199">
        <v>43697</v>
      </c>
      <c r="B14" s="188" t="s">
        <v>37</v>
      </c>
      <c r="C14" s="174">
        <v>6</v>
      </c>
      <c r="D14" s="175"/>
      <c r="E14" s="174"/>
      <c r="F14" s="196">
        <f t="shared" ref="F14:F17" si="0">C14-D14</f>
        <v>6</v>
      </c>
      <c r="G14" s="197">
        <v>490</v>
      </c>
      <c r="H14" s="60">
        <v>4020</v>
      </c>
      <c r="I14" s="60"/>
      <c r="J14" s="176"/>
      <c r="K14" s="176" t="s">
        <v>283</v>
      </c>
      <c r="L14" s="184" t="s">
        <v>290</v>
      </c>
      <c r="M14" s="184" t="s">
        <v>291</v>
      </c>
      <c r="N14" s="184" t="s">
        <v>99</v>
      </c>
      <c r="P14" s="152" t="b">
        <f>OR(G15&lt;100,LEN(G15)=2)</f>
        <v>0</v>
      </c>
      <c r="Q14" s="152" t="b">
        <f>OR(H15&lt;1000,LEN(H15)=3)</f>
        <v>0</v>
      </c>
      <c r="R14" s="152" t="b">
        <f>IF(I15&lt;1000,TRUE)</f>
        <v>1</v>
      </c>
      <c r="S14" s="152" t="e">
        <f>OR(#REF!&lt;100000,LEN(#REF!)=5)</f>
        <v>#REF!</v>
      </c>
    </row>
    <row r="15" spans="1:26" ht="15.75" x14ac:dyDescent="0.25">
      <c r="A15" s="199">
        <v>43712</v>
      </c>
      <c r="B15" s="188" t="s">
        <v>31</v>
      </c>
      <c r="C15" s="174">
        <v>26.93</v>
      </c>
      <c r="D15" s="175">
        <v>4.49</v>
      </c>
      <c r="E15" s="174"/>
      <c r="F15" s="196">
        <f t="shared" si="0"/>
        <v>22.439999999999998</v>
      </c>
      <c r="G15" s="197">
        <v>490</v>
      </c>
      <c r="H15" s="60">
        <v>4020</v>
      </c>
      <c r="I15" s="60"/>
      <c r="J15" s="176"/>
      <c r="K15" s="176" t="s">
        <v>283</v>
      </c>
      <c r="L15" s="184" t="s">
        <v>292</v>
      </c>
      <c r="M15" s="184" t="s">
        <v>293</v>
      </c>
      <c r="N15" s="184" t="s">
        <v>289</v>
      </c>
      <c r="P15" s="152" t="e">
        <f>OR(#REF!&lt;100,LEN(#REF!)=2)</f>
        <v>#REF!</v>
      </c>
      <c r="Q15" s="152" t="e">
        <f>OR(#REF!&lt;1000,LEN(#REF!)=3)</f>
        <v>#REF!</v>
      </c>
      <c r="R15" s="152" t="e">
        <f>IF(#REF!&lt;1000,TRUE)</f>
        <v>#REF!</v>
      </c>
      <c r="S15" s="152" t="e">
        <f>OR(#REF!&lt;100000,LEN(#REF!)=5)</f>
        <v>#REF!</v>
      </c>
    </row>
    <row r="16" spans="1:26" ht="15.75" x14ac:dyDescent="0.25">
      <c r="A16" s="199">
        <v>43718</v>
      </c>
      <c r="B16" s="173" t="s">
        <v>40</v>
      </c>
      <c r="C16" s="174">
        <v>10.25</v>
      </c>
      <c r="D16" s="175"/>
      <c r="E16" s="174"/>
      <c r="F16" s="196">
        <f t="shared" si="0"/>
        <v>10.25</v>
      </c>
      <c r="G16" s="197">
        <v>490</v>
      </c>
      <c r="H16" s="60">
        <v>4020</v>
      </c>
      <c r="I16" s="60"/>
      <c r="J16" s="176"/>
      <c r="K16" s="176" t="s">
        <v>283</v>
      </c>
      <c r="L16" s="184" t="s">
        <v>294</v>
      </c>
      <c r="M16" s="184" t="s">
        <v>284</v>
      </c>
      <c r="N16" s="184" t="s">
        <v>79</v>
      </c>
      <c r="P16" s="152" t="b">
        <f t="shared" ref="P16:P31" si="1">OR(G16&lt;100,LEN(G16)=2)</f>
        <v>0</v>
      </c>
      <c r="Q16" s="152" t="b">
        <f t="shared" ref="Q16:Q31" si="2">OR(H16&lt;1000,LEN(H16)=3)</f>
        <v>0</v>
      </c>
      <c r="R16" s="152" t="b">
        <f t="shared" ref="R16:R31" si="3">IF(I16&lt;1000,TRUE)</f>
        <v>1</v>
      </c>
      <c r="S16" s="152" t="e">
        <f>OR(#REF!&lt;100000,LEN(#REF!)=5)</f>
        <v>#REF!</v>
      </c>
    </row>
    <row r="17" spans="1:19" ht="15.75" x14ac:dyDescent="0.25">
      <c r="A17" s="199">
        <v>43718</v>
      </c>
      <c r="B17" s="173" t="s">
        <v>31</v>
      </c>
      <c r="C17" s="174">
        <v>6.5</v>
      </c>
      <c r="D17" s="175">
        <v>1.08</v>
      </c>
      <c r="E17" s="174"/>
      <c r="F17" s="196">
        <f t="shared" si="0"/>
        <v>5.42</v>
      </c>
      <c r="G17" s="197">
        <v>490</v>
      </c>
      <c r="H17" s="60">
        <v>4020</v>
      </c>
      <c r="I17" s="60"/>
      <c r="J17" s="176"/>
      <c r="K17" s="176" t="s">
        <v>283</v>
      </c>
      <c r="L17" s="184" t="s">
        <v>294</v>
      </c>
      <c r="M17" s="184" t="s">
        <v>284</v>
      </c>
      <c r="N17" s="184" t="s">
        <v>79</v>
      </c>
      <c r="P17" s="152" t="b">
        <f t="shared" si="1"/>
        <v>0</v>
      </c>
      <c r="Q17" s="152" t="b">
        <f t="shared" si="2"/>
        <v>0</v>
      </c>
      <c r="R17" s="152" t="b">
        <f t="shared" si="3"/>
        <v>1</v>
      </c>
      <c r="S17" s="152" t="e">
        <f>OR(#REF!&lt;100000,LEN(#REF!)=5)</f>
        <v>#REF!</v>
      </c>
    </row>
    <row r="18" spans="1:19" ht="15.75" x14ac:dyDescent="0.25">
      <c r="A18" s="199"/>
      <c r="B18" s="173"/>
      <c r="C18" s="174"/>
      <c r="D18" s="175"/>
      <c r="E18" s="174"/>
      <c r="F18" s="196"/>
      <c r="G18" s="197"/>
      <c r="H18" s="60"/>
      <c r="I18" s="60"/>
      <c r="J18" s="176"/>
      <c r="K18" s="204"/>
      <c r="L18" s="184"/>
      <c r="M18" s="71"/>
      <c r="N18" s="184"/>
      <c r="P18" s="152" t="b">
        <f t="shared" si="1"/>
        <v>1</v>
      </c>
      <c r="Q18" s="152" t="b">
        <f t="shared" si="2"/>
        <v>1</v>
      </c>
      <c r="R18" s="152" t="b">
        <f t="shared" si="3"/>
        <v>1</v>
      </c>
      <c r="S18" s="152" t="e">
        <f>OR(#REF!&lt;100000,LEN(#REF!)=5)</f>
        <v>#REF!</v>
      </c>
    </row>
    <row r="19" spans="1:19" ht="15.75" x14ac:dyDescent="0.25">
      <c r="A19" s="199"/>
      <c r="B19" s="173"/>
      <c r="C19" s="174"/>
      <c r="D19" s="175"/>
      <c r="E19" s="174"/>
      <c r="F19" s="196"/>
      <c r="G19" s="197"/>
      <c r="H19" s="60"/>
      <c r="I19" s="60"/>
      <c r="J19" s="176"/>
      <c r="K19" s="176"/>
      <c r="L19" s="184"/>
      <c r="M19" s="184"/>
      <c r="N19" s="184"/>
      <c r="P19" s="152" t="b">
        <f t="shared" si="1"/>
        <v>1</v>
      </c>
      <c r="Q19" s="152" t="b">
        <f t="shared" si="2"/>
        <v>1</v>
      </c>
      <c r="R19" s="152" t="b">
        <f t="shared" si="3"/>
        <v>1</v>
      </c>
      <c r="S19" s="152" t="e">
        <f>OR(#REF!&lt;100000,LEN(#REF!)=5)</f>
        <v>#REF!</v>
      </c>
    </row>
    <row r="20" spans="1:19" ht="15.75" x14ac:dyDescent="0.25">
      <c r="A20" s="199"/>
      <c r="B20" s="173"/>
      <c r="C20" s="174"/>
      <c r="D20" s="175"/>
      <c r="E20" s="174"/>
      <c r="F20" s="196"/>
      <c r="G20" s="197"/>
      <c r="H20" s="60"/>
      <c r="I20" s="60"/>
      <c r="J20" s="176"/>
      <c r="K20" s="176"/>
      <c r="L20" s="184"/>
      <c r="M20" s="184"/>
      <c r="N20" s="184"/>
      <c r="P20" s="152" t="b">
        <f t="shared" si="1"/>
        <v>1</v>
      </c>
      <c r="Q20" s="152" t="b">
        <f t="shared" si="2"/>
        <v>1</v>
      </c>
      <c r="R20" s="152" t="b">
        <f t="shared" si="3"/>
        <v>1</v>
      </c>
      <c r="S20" s="152" t="e">
        <f>OR(#REF!&lt;100000,LEN(#REF!)=5)</f>
        <v>#REF!</v>
      </c>
    </row>
    <row r="21" spans="1:19" ht="15.75" x14ac:dyDescent="0.25">
      <c r="A21" s="199"/>
      <c r="B21" s="173"/>
      <c r="C21" s="174"/>
      <c r="D21" s="175"/>
      <c r="E21" s="174"/>
      <c r="F21" s="196"/>
      <c r="G21" s="197"/>
      <c r="H21" s="60"/>
      <c r="I21" s="60"/>
      <c r="J21" s="176"/>
      <c r="K21" s="176"/>
      <c r="L21" s="184"/>
      <c r="M21" s="184"/>
      <c r="N21" s="184"/>
      <c r="P21" s="152" t="b">
        <f t="shared" si="1"/>
        <v>1</v>
      </c>
      <c r="Q21" s="152" t="b">
        <f t="shared" si="2"/>
        <v>1</v>
      </c>
      <c r="R21" s="152" t="b">
        <f t="shared" si="3"/>
        <v>1</v>
      </c>
      <c r="S21" s="152" t="e">
        <f>OR(#REF!&lt;100000,LEN(#REF!)=5)</f>
        <v>#REF!</v>
      </c>
    </row>
    <row r="22" spans="1:19" ht="15.75" x14ac:dyDescent="0.25">
      <c r="A22" s="199"/>
      <c r="B22" s="173"/>
      <c r="C22" s="174"/>
      <c r="D22" s="175"/>
      <c r="E22" s="174"/>
      <c r="F22" s="196"/>
      <c r="G22" s="197"/>
      <c r="H22" s="60"/>
      <c r="I22" s="60"/>
      <c r="J22" s="176"/>
      <c r="K22" s="176"/>
      <c r="L22" s="184"/>
      <c r="M22" s="184"/>
      <c r="N22" s="184"/>
      <c r="P22" s="152" t="b">
        <f t="shared" si="1"/>
        <v>1</v>
      </c>
      <c r="Q22" s="152" t="b">
        <f t="shared" si="2"/>
        <v>1</v>
      </c>
      <c r="R22" s="152" t="b">
        <f t="shared" si="3"/>
        <v>1</v>
      </c>
      <c r="S22" s="152" t="e">
        <f>OR(#REF!&lt;100000,LEN(#REF!)=5)</f>
        <v>#REF!</v>
      </c>
    </row>
    <row r="23" spans="1:19" ht="15.75" x14ac:dyDescent="0.25">
      <c r="A23" s="199"/>
      <c r="B23" s="173"/>
      <c r="C23" s="174"/>
      <c r="D23" s="175"/>
      <c r="E23" s="174"/>
      <c r="F23" s="196"/>
      <c r="G23" s="60"/>
      <c r="H23" s="60"/>
      <c r="I23" s="60"/>
      <c r="J23" s="176"/>
      <c r="K23" s="176"/>
      <c r="L23" s="184"/>
      <c r="M23" s="184"/>
      <c r="N23" s="184"/>
      <c r="P23" s="152" t="b">
        <f t="shared" si="1"/>
        <v>1</v>
      </c>
      <c r="Q23" s="152" t="b">
        <f t="shared" si="2"/>
        <v>1</v>
      </c>
      <c r="R23" s="152" t="b">
        <f t="shared" si="3"/>
        <v>1</v>
      </c>
      <c r="S23" s="152" t="e">
        <f>OR(#REF!&lt;100000,LEN(#REF!)=5)</f>
        <v>#REF!</v>
      </c>
    </row>
    <row r="24" spans="1:19" ht="15.75" x14ac:dyDescent="0.25">
      <c r="A24" s="199"/>
      <c r="B24" s="173"/>
      <c r="C24" s="174"/>
      <c r="D24" s="175"/>
      <c r="E24" s="174"/>
      <c r="F24" s="196"/>
      <c r="G24" s="197"/>
      <c r="H24" s="60"/>
      <c r="I24" s="60"/>
      <c r="J24" s="176"/>
      <c r="K24" s="176"/>
      <c r="L24" s="184"/>
      <c r="M24" s="184"/>
      <c r="N24" s="184"/>
      <c r="P24" s="152" t="b">
        <f t="shared" si="1"/>
        <v>1</v>
      </c>
      <c r="Q24" s="152" t="b">
        <f t="shared" si="2"/>
        <v>1</v>
      </c>
      <c r="R24" s="152" t="b">
        <f t="shared" si="3"/>
        <v>1</v>
      </c>
      <c r="S24" s="152" t="e">
        <f>OR(#REF!&lt;100000,LEN(#REF!)=5)</f>
        <v>#REF!</v>
      </c>
    </row>
    <row r="25" spans="1:19" ht="15.75" x14ac:dyDescent="0.25">
      <c r="A25" s="199"/>
      <c r="B25" s="173"/>
      <c r="C25" s="174"/>
      <c r="D25" s="175"/>
      <c r="E25" s="174"/>
      <c r="F25" s="196"/>
      <c r="G25" s="197"/>
      <c r="H25" s="60"/>
      <c r="I25" s="60"/>
      <c r="J25" s="176"/>
      <c r="K25" s="176"/>
      <c r="L25" s="184"/>
      <c r="M25" s="184"/>
      <c r="N25" s="184"/>
      <c r="P25" s="152" t="b">
        <f t="shared" si="1"/>
        <v>1</v>
      </c>
      <c r="Q25" s="152" t="b">
        <f t="shared" si="2"/>
        <v>1</v>
      </c>
      <c r="R25" s="152" t="b">
        <f t="shared" si="3"/>
        <v>1</v>
      </c>
      <c r="S25" s="152" t="e">
        <f>OR(#REF!&lt;100000,LEN(#REF!)=5)</f>
        <v>#REF!</v>
      </c>
    </row>
    <row r="26" spans="1:19" ht="15.75" x14ac:dyDescent="0.25">
      <c r="A26" s="199"/>
      <c r="B26" s="173"/>
      <c r="C26" s="174"/>
      <c r="D26" s="175"/>
      <c r="E26" s="174"/>
      <c r="F26" s="196"/>
      <c r="G26" s="197"/>
      <c r="H26" s="60"/>
      <c r="I26" s="197"/>
      <c r="J26" s="176"/>
      <c r="K26" s="176"/>
      <c r="L26" s="184"/>
      <c r="M26" s="184"/>
      <c r="N26" s="184"/>
      <c r="P26" s="152" t="b">
        <f t="shared" si="1"/>
        <v>1</v>
      </c>
      <c r="Q26" s="152" t="b">
        <f t="shared" si="2"/>
        <v>1</v>
      </c>
      <c r="R26" s="152" t="b">
        <f t="shared" si="3"/>
        <v>1</v>
      </c>
      <c r="S26" s="152" t="e">
        <f>OR(#REF!&lt;100000,LEN(#REF!)=5)</f>
        <v>#REF!</v>
      </c>
    </row>
    <row r="27" spans="1:19" ht="15.75" x14ac:dyDescent="0.25">
      <c r="A27" s="199"/>
      <c r="B27" s="173"/>
      <c r="C27" s="174"/>
      <c r="D27" s="175"/>
      <c r="E27" s="174"/>
      <c r="F27" s="196"/>
      <c r="G27" s="197"/>
      <c r="H27" s="60"/>
      <c r="I27" s="197"/>
      <c r="J27" s="176"/>
      <c r="K27" s="176"/>
      <c r="L27" s="184"/>
      <c r="M27" s="184"/>
      <c r="N27" s="184"/>
      <c r="P27" s="152" t="b">
        <f t="shared" si="1"/>
        <v>1</v>
      </c>
      <c r="Q27" s="152" t="b">
        <f t="shared" si="2"/>
        <v>1</v>
      </c>
      <c r="R27" s="152" t="b">
        <f t="shared" si="3"/>
        <v>1</v>
      </c>
      <c r="S27" s="152" t="e">
        <f>OR(#REF!&lt;100000,LEN(#REF!)=5)</f>
        <v>#REF!</v>
      </c>
    </row>
    <row r="28" spans="1:19" ht="15.75" x14ac:dyDescent="0.25">
      <c r="A28" s="172"/>
      <c r="B28" s="173"/>
      <c r="C28" s="174"/>
      <c r="D28" s="175" t="str">
        <f t="shared" ref="D28:D31" si="4">IF(B28="S",IF(ISBLANK(E28),ROUND(C28*0.2/1.2,2),E28),"")</f>
        <v/>
      </c>
      <c r="E28" s="174"/>
      <c r="F28" s="196" t="s">
        <v>32</v>
      </c>
      <c r="G28" s="197" t="s">
        <v>32</v>
      </c>
      <c r="H28" s="197" t="s">
        <v>32</v>
      </c>
      <c r="I28" s="197" t="s">
        <v>32</v>
      </c>
      <c r="J28" s="176" t="s">
        <v>31</v>
      </c>
      <c r="K28" s="176"/>
      <c r="L28" s="184"/>
      <c r="M28" s="184"/>
      <c r="N28" s="184"/>
      <c r="P28" s="152" t="b">
        <f t="shared" si="1"/>
        <v>0</v>
      </c>
      <c r="Q28" s="152" t="b">
        <f t="shared" si="2"/>
        <v>0</v>
      </c>
      <c r="R28" s="152" t="b">
        <f t="shared" si="3"/>
        <v>0</v>
      </c>
      <c r="S28" s="152" t="e">
        <f>OR(#REF!&lt;100000,LEN(#REF!)=5)</f>
        <v>#REF!</v>
      </c>
    </row>
    <row r="29" spans="1:19" ht="15.75" x14ac:dyDescent="0.25">
      <c r="A29" s="172"/>
      <c r="B29" s="173"/>
      <c r="C29" s="174"/>
      <c r="D29" s="175" t="str">
        <f t="shared" si="4"/>
        <v/>
      </c>
      <c r="E29" s="174"/>
      <c r="F29" s="196" t="s">
        <v>32</v>
      </c>
      <c r="G29" s="197" t="s">
        <v>32</v>
      </c>
      <c r="H29" s="197" t="s">
        <v>32</v>
      </c>
      <c r="I29" s="197" t="s">
        <v>32</v>
      </c>
      <c r="J29" s="176" t="s">
        <v>31</v>
      </c>
      <c r="K29" s="176"/>
      <c r="L29" s="184"/>
      <c r="M29" s="184"/>
      <c r="N29" s="184"/>
      <c r="P29" s="152" t="b">
        <f t="shared" si="1"/>
        <v>0</v>
      </c>
      <c r="Q29" s="152" t="b">
        <f t="shared" si="2"/>
        <v>0</v>
      </c>
      <c r="R29" s="152" t="b">
        <f t="shared" si="3"/>
        <v>0</v>
      </c>
      <c r="S29" s="152" t="e">
        <f>OR(#REF!&lt;100000,LEN(#REF!)=5)</f>
        <v>#REF!</v>
      </c>
    </row>
    <row r="30" spans="1:19" ht="15.75" x14ac:dyDescent="0.25">
      <c r="A30" s="172"/>
      <c r="B30" s="173"/>
      <c r="C30" s="174"/>
      <c r="D30" s="175" t="str">
        <f t="shared" si="4"/>
        <v/>
      </c>
      <c r="E30" s="174"/>
      <c r="F30" s="196" t="s">
        <v>32</v>
      </c>
      <c r="G30" s="197" t="s">
        <v>32</v>
      </c>
      <c r="H30" s="197" t="s">
        <v>32</v>
      </c>
      <c r="I30" s="197" t="s">
        <v>32</v>
      </c>
      <c r="J30" s="176" t="s">
        <v>31</v>
      </c>
      <c r="K30" s="176"/>
      <c r="L30" s="184"/>
      <c r="M30" s="184"/>
      <c r="N30" s="184"/>
      <c r="P30" s="152" t="b">
        <f t="shared" si="1"/>
        <v>0</v>
      </c>
      <c r="Q30" s="152" t="b">
        <f t="shared" si="2"/>
        <v>0</v>
      </c>
      <c r="R30" s="152" t="b">
        <f t="shared" si="3"/>
        <v>0</v>
      </c>
      <c r="S30" s="152" t="e">
        <f>OR(#REF!&lt;100000,LEN(#REF!)=5)</f>
        <v>#REF!</v>
      </c>
    </row>
    <row r="31" spans="1:19" ht="16.5" thickBot="1" x14ac:dyDescent="0.3">
      <c r="A31" s="172"/>
      <c r="B31" s="173"/>
      <c r="C31" s="174"/>
      <c r="D31" s="177" t="str">
        <f t="shared" si="4"/>
        <v/>
      </c>
      <c r="E31" s="174"/>
      <c r="F31" s="196" t="s">
        <v>32</v>
      </c>
      <c r="G31" s="197" t="s">
        <v>32</v>
      </c>
      <c r="H31" s="197" t="s">
        <v>32</v>
      </c>
      <c r="I31" s="197" t="s">
        <v>32</v>
      </c>
      <c r="J31" s="176" t="s">
        <v>31</v>
      </c>
      <c r="K31" s="176"/>
      <c r="L31" s="184"/>
      <c r="M31" s="184"/>
      <c r="N31" s="184"/>
      <c r="P31" s="152" t="b">
        <f t="shared" si="1"/>
        <v>0</v>
      </c>
      <c r="Q31" s="152" t="b">
        <f t="shared" si="2"/>
        <v>0</v>
      </c>
      <c r="R31" s="152" t="b">
        <f t="shared" si="3"/>
        <v>0</v>
      </c>
      <c r="S31" s="152" t="e">
        <f>OR(#REF!&lt;100000,LEN(#REF!)=5)</f>
        <v>#REF!</v>
      </c>
    </row>
    <row r="32" spans="1:19" ht="13.5" thickBot="1" x14ac:dyDescent="0.25">
      <c r="A32" s="247" t="s">
        <v>33</v>
      </c>
      <c r="B32" s="248"/>
      <c r="C32" s="178">
        <f>SUM(C12:C31)</f>
        <v>57.269999999999996</v>
      </c>
      <c r="D32" s="178">
        <f>SUM(D12:D31)</f>
        <v>5.9</v>
      </c>
      <c r="E32" s="178"/>
      <c r="F32" s="178">
        <f>SUM(F12:F31)</f>
        <v>51.37</v>
      </c>
      <c r="G32" s="198"/>
      <c r="H32" s="198"/>
      <c r="I32" s="198"/>
      <c r="J32" s="179"/>
      <c r="K32" s="179"/>
      <c r="L32" s="185"/>
      <c r="M32" s="194"/>
      <c r="N32" s="186"/>
    </row>
    <row r="34" spans="2:3" x14ac:dyDescent="0.2">
      <c r="B34" s="238" t="s">
        <v>34</v>
      </c>
      <c r="C34" s="239"/>
    </row>
    <row r="35" spans="2:3" x14ac:dyDescent="0.2">
      <c r="B35" s="180" t="s">
        <v>35</v>
      </c>
      <c r="C35" s="181" t="s">
        <v>36</v>
      </c>
    </row>
    <row r="36" spans="2:3" x14ac:dyDescent="0.2">
      <c r="B36" s="180" t="s">
        <v>37</v>
      </c>
      <c r="C36" s="181" t="s">
        <v>38</v>
      </c>
    </row>
    <row r="37" spans="2:3" x14ac:dyDescent="0.2">
      <c r="B37" s="180" t="s">
        <v>31</v>
      </c>
      <c r="C37" s="181" t="s">
        <v>39</v>
      </c>
    </row>
    <row r="38" spans="2:3" x14ac:dyDescent="0.2">
      <c r="B38" s="182" t="s">
        <v>40</v>
      </c>
      <c r="C38" s="183" t="s">
        <v>41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8:K31 J12:K12 J13 J16:J17">
    <cfRule type="expression" priority="5" stopIfTrue="1">
      <formula>AND(SUM($P12:$T12)&gt;0,NOT(ISBLANK(J12)))</formula>
    </cfRule>
    <cfRule type="expression" dxfId="105" priority="6" stopIfTrue="1">
      <formula>SUM($P12:$T12)&gt;0</formula>
    </cfRule>
  </conditionalFormatting>
  <conditionalFormatting sqref="E5 C5 B1:E1 B3:E3 C12:C31">
    <cfRule type="expression" dxfId="104" priority="7" stopIfTrue="1">
      <formula>ISBLANK(B1)</formula>
    </cfRule>
  </conditionalFormatting>
  <conditionalFormatting sqref="L19:N31 L12:N13 L15:N17">
    <cfRule type="expression" dxfId="103" priority="8" stopIfTrue="1">
      <formula>AND(NOT(ISBLANK($C12)),ISBLANK(L12))</formula>
    </cfRule>
  </conditionalFormatting>
  <conditionalFormatting sqref="B12:B31">
    <cfRule type="expression" dxfId="102" priority="9" stopIfTrue="1">
      <formula>AND(NOT(ISBLANK(C12)),ISBLANK(B12))</formula>
    </cfRule>
  </conditionalFormatting>
  <conditionalFormatting sqref="A12:A31">
    <cfRule type="expression" dxfId="101" priority="10" stopIfTrue="1">
      <formula>AND(NOT(ISBLANK(C12)),ISBLANK(A12))</formula>
    </cfRule>
  </conditionalFormatting>
  <conditionalFormatting sqref="E12:E31">
    <cfRule type="expression" dxfId="100" priority="11" stopIfTrue="1">
      <formula>AND(NOT(ISBLANK(C12)),ISBLANK(E12),B12="S")</formula>
    </cfRule>
  </conditionalFormatting>
  <conditionalFormatting sqref="L14:N14">
    <cfRule type="expression" dxfId="99" priority="12" stopIfTrue="1">
      <formula>AND(NOT(ISBLANK($C18)),ISBLANK(L14))</formula>
    </cfRule>
  </conditionalFormatting>
  <conditionalFormatting sqref="N18">
    <cfRule type="expression" dxfId="98" priority="4" stopIfTrue="1">
      <formula>AND(NOT(ISBLANK($C18)),ISBLANK(N18))</formula>
    </cfRule>
  </conditionalFormatting>
  <conditionalFormatting sqref="L18">
    <cfRule type="expression" dxfId="97" priority="3" stopIfTrue="1">
      <formula>AND(NOT(ISBLANK($C18)),ISBLANK(L18))</formula>
    </cfRule>
  </conditionalFormatting>
  <conditionalFormatting sqref="J15">
    <cfRule type="expression" priority="13" stopIfTrue="1">
      <formula>AND(SUM($P14:$T14)&gt;0,NOT(ISBLANK(J15)))</formula>
    </cfRule>
    <cfRule type="expression" dxfId="96" priority="14" stopIfTrue="1">
      <formula>SUM($P14:$T14)&gt;0</formula>
    </cfRule>
  </conditionalFormatting>
  <conditionalFormatting sqref="J14">
    <cfRule type="expression" priority="15" stopIfTrue="1">
      <formula>AND(SUM(#REF!)&gt;0,NOT(ISBLANK(J14)))</formula>
    </cfRule>
    <cfRule type="expression" dxfId="95" priority="16" stopIfTrue="1">
      <formula>SUM(#REF!)&gt;0</formula>
    </cfRule>
  </conditionalFormatting>
  <conditionalFormatting sqref="K13:K17">
    <cfRule type="expression" priority="1" stopIfTrue="1">
      <formula>AND(SUM($P13:$T13)&gt;0,NOT(ISBLANK(K13)))</formula>
    </cfRule>
    <cfRule type="expression" dxfId="94" priority="2" stopIfTrue="1">
      <formula>SUM($P13:$T13)&gt;0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F35" sqref="F35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240" t="s">
        <v>2</v>
      </c>
      <c r="C1" s="241"/>
      <c r="D1" s="241"/>
      <c r="E1" s="24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240" t="s">
        <v>159</v>
      </c>
      <c r="C3" s="241"/>
      <c r="D3" s="241"/>
      <c r="E3" s="24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43688</v>
      </c>
      <c r="D5" s="12" t="s">
        <v>6</v>
      </c>
      <c r="E5" s="62">
        <v>43718</v>
      </c>
      <c r="F5" s="61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3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238" t="s">
        <v>12</v>
      </c>
      <c r="H8" s="243"/>
      <c r="I8" s="243"/>
      <c r="J8" s="239"/>
      <c r="K8" s="73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244"/>
      <c r="H9" s="245"/>
      <c r="I9" s="245"/>
      <c r="J9" s="246"/>
      <c r="K9" s="50" t="s">
        <v>20</v>
      </c>
      <c r="L9" s="21" t="s">
        <v>21</v>
      </c>
      <c r="M9" s="53"/>
      <c r="N9" s="55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2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9" t="s">
        <v>121</v>
      </c>
      <c r="B12" s="30" t="s">
        <v>31</v>
      </c>
      <c r="C12" s="31">
        <v>69.75</v>
      </c>
      <c r="D12" s="32">
        <v>11.6</v>
      </c>
      <c r="E12" s="31"/>
      <c r="F12" s="56">
        <f t="shared" ref="F12:F15" si="0">C12-D12</f>
        <v>58.15</v>
      </c>
      <c r="G12" s="57">
        <v>528</v>
      </c>
      <c r="H12" s="57">
        <v>4102</v>
      </c>
      <c r="I12" s="60"/>
      <c r="J12" s="37" t="s">
        <v>31</v>
      </c>
      <c r="K12" s="37" t="s">
        <v>122</v>
      </c>
      <c r="L12" s="45" t="s">
        <v>123</v>
      </c>
      <c r="M12" s="45" t="s">
        <v>124</v>
      </c>
      <c r="N12" s="45" t="s">
        <v>88</v>
      </c>
      <c r="P12" s="5" t="b">
        <f t="shared" ref="P12:P28" si="1">OR(G12&lt;100,LEN(G12)=2)</f>
        <v>0</v>
      </c>
      <c r="Q12" s="5" t="b">
        <f t="shared" ref="Q12:Q28" si="2">OR(H12&lt;1000,LEN(H12)=3)</f>
        <v>0</v>
      </c>
      <c r="R12" s="5" t="b">
        <f t="shared" ref="R12:R28" si="3">IF(I12&lt;1000,TRUE)</f>
        <v>1</v>
      </c>
      <c r="S12" s="5" t="e">
        <f>OR(#REF!&lt;100000,LEN(#REF!)=5)</f>
        <v>#REF!</v>
      </c>
    </row>
    <row r="13" spans="1:26" ht="15.75" x14ac:dyDescent="0.25">
      <c r="A13" s="5" t="s">
        <v>121</v>
      </c>
      <c r="B13" s="30" t="s">
        <v>37</v>
      </c>
      <c r="C13" s="5">
        <v>5.99</v>
      </c>
      <c r="D13" s="32">
        <v>0</v>
      </c>
      <c r="E13" s="31"/>
      <c r="F13" s="56">
        <f t="shared" si="0"/>
        <v>5.99</v>
      </c>
      <c r="G13" s="57">
        <v>528</v>
      </c>
      <c r="H13" s="57">
        <v>4102</v>
      </c>
      <c r="I13" s="60"/>
      <c r="J13" s="37" t="s">
        <v>31</v>
      </c>
      <c r="K13" s="37" t="s">
        <v>122</v>
      </c>
      <c r="L13" s="45" t="s">
        <v>125</v>
      </c>
      <c r="M13" s="45" t="s">
        <v>124</v>
      </c>
      <c r="N13" s="45" t="s">
        <v>88</v>
      </c>
      <c r="P13" s="5" t="b">
        <f t="shared" si="1"/>
        <v>0</v>
      </c>
      <c r="Q13" s="5" t="b">
        <f t="shared" si="2"/>
        <v>0</v>
      </c>
      <c r="R13" s="5" t="b">
        <f t="shared" si="3"/>
        <v>1</v>
      </c>
      <c r="S13" s="5" t="e">
        <f>OR(#REF!&lt;100000,LEN(#REF!)=5)</f>
        <v>#REF!</v>
      </c>
    </row>
    <row r="14" spans="1:26" ht="15.75" x14ac:dyDescent="0.25">
      <c r="A14" s="59" t="s">
        <v>126</v>
      </c>
      <c r="B14" s="30" t="s">
        <v>37</v>
      </c>
      <c r="C14" s="31">
        <v>331.2</v>
      </c>
      <c r="D14" s="32">
        <v>0</v>
      </c>
      <c r="E14" s="31"/>
      <c r="F14" s="56">
        <f t="shared" si="0"/>
        <v>331.2</v>
      </c>
      <c r="G14" s="57">
        <v>517</v>
      </c>
      <c r="H14" s="57">
        <v>4001</v>
      </c>
      <c r="I14" s="60"/>
      <c r="J14" s="37" t="s">
        <v>31</v>
      </c>
      <c r="K14" s="37" t="s">
        <v>78</v>
      </c>
      <c r="L14" s="45" t="s">
        <v>127</v>
      </c>
      <c r="M14" s="45" t="s">
        <v>128</v>
      </c>
      <c r="N14" s="45" t="s">
        <v>129</v>
      </c>
    </row>
    <row r="15" spans="1:26" ht="15.75" x14ac:dyDescent="0.25">
      <c r="A15" s="59" t="s">
        <v>130</v>
      </c>
      <c r="B15" s="30" t="s">
        <v>31</v>
      </c>
      <c r="C15" s="31">
        <v>122.53</v>
      </c>
      <c r="D15" s="32">
        <f>IF(B15="S",IF(ISBLANK(E15),ROUND(C15*0.2/1.2,2),E15),"")</f>
        <v>20.420000000000002</v>
      </c>
      <c r="E15" s="31"/>
      <c r="F15" s="56">
        <f t="shared" si="0"/>
        <v>102.11</v>
      </c>
      <c r="G15" s="57">
        <v>517</v>
      </c>
      <c r="H15" s="57">
        <v>4001</v>
      </c>
      <c r="I15" s="60" t="s">
        <v>131</v>
      </c>
      <c r="J15" s="37" t="s">
        <v>31</v>
      </c>
      <c r="K15" s="37" t="s">
        <v>78</v>
      </c>
      <c r="L15" s="45" t="s">
        <v>132</v>
      </c>
      <c r="M15" s="45" t="s">
        <v>133</v>
      </c>
      <c r="N15" s="45" t="s">
        <v>134</v>
      </c>
    </row>
    <row r="16" spans="1:26" ht="15.75" x14ac:dyDescent="0.25">
      <c r="A16" s="59"/>
      <c r="B16" s="30"/>
      <c r="C16" s="31"/>
      <c r="D16" s="32"/>
      <c r="E16" s="31"/>
      <c r="F16" s="56"/>
      <c r="G16" s="57"/>
      <c r="H16" s="57"/>
      <c r="I16" s="60"/>
      <c r="J16" s="37"/>
      <c r="K16" s="37"/>
      <c r="L16" s="45"/>
      <c r="M16" s="45"/>
      <c r="N16" s="45"/>
    </row>
    <row r="17" spans="1:19" ht="15.75" x14ac:dyDescent="0.25">
      <c r="A17" s="59"/>
      <c r="B17" s="30"/>
      <c r="C17" s="31"/>
      <c r="D17" s="32"/>
      <c r="E17" s="31"/>
      <c r="F17" s="56"/>
      <c r="G17" s="57"/>
      <c r="H17" s="57"/>
      <c r="I17" s="60"/>
      <c r="J17" s="37"/>
      <c r="K17" s="37"/>
      <c r="L17" s="45"/>
      <c r="M17" s="45"/>
      <c r="N17" s="45"/>
    </row>
    <row r="18" spans="1:19" ht="15.75" x14ac:dyDescent="0.25">
      <c r="A18" s="59"/>
      <c r="B18" s="30"/>
      <c r="C18" s="31"/>
      <c r="D18" s="32"/>
      <c r="E18" s="31"/>
      <c r="F18" s="56"/>
      <c r="G18" s="57"/>
      <c r="H18" s="57"/>
      <c r="I18" s="60"/>
      <c r="J18" s="37"/>
      <c r="K18" s="37"/>
      <c r="L18" s="45"/>
      <c r="M18" s="45"/>
      <c r="N18" s="45"/>
    </row>
    <row r="19" spans="1:19" ht="15.75" x14ac:dyDescent="0.25">
      <c r="A19" s="59"/>
      <c r="B19" s="30"/>
      <c r="C19" s="31"/>
      <c r="D19" s="32"/>
      <c r="E19" s="31"/>
      <c r="F19" s="56"/>
      <c r="G19" s="57"/>
      <c r="H19" s="57"/>
      <c r="I19" s="60"/>
      <c r="J19" s="37"/>
      <c r="K19" s="37"/>
      <c r="L19" s="45"/>
      <c r="M19" s="45"/>
      <c r="N19" s="45"/>
    </row>
    <row r="20" spans="1:19" ht="15.75" x14ac:dyDescent="0.25">
      <c r="A20" s="59"/>
      <c r="B20" s="49"/>
      <c r="C20" s="31"/>
      <c r="D20" s="32"/>
      <c r="E20" s="31"/>
      <c r="F20" s="56"/>
      <c r="G20" s="57"/>
      <c r="H20" s="57"/>
      <c r="I20" s="60"/>
      <c r="J20" s="37"/>
      <c r="K20" s="37"/>
      <c r="L20" s="45"/>
      <c r="M20" s="45"/>
      <c r="N20" s="45"/>
    </row>
    <row r="21" spans="1:19" ht="15.75" x14ac:dyDescent="0.25">
      <c r="A21" s="59"/>
      <c r="B21" s="49"/>
      <c r="C21" s="31"/>
      <c r="D21" s="32"/>
      <c r="E21" s="31"/>
      <c r="F21" s="56"/>
      <c r="G21" s="57"/>
      <c r="H21" s="57"/>
      <c r="I21" s="60"/>
      <c r="J21" s="37"/>
      <c r="K21" s="37"/>
      <c r="L21" s="45"/>
      <c r="M21" s="45"/>
      <c r="N21" s="45"/>
    </row>
    <row r="22" spans="1:19" ht="15.75" x14ac:dyDescent="0.25">
      <c r="A22" s="59"/>
      <c r="B22" s="30"/>
      <c r="C22" s="31"/>
      <c r="D22" s="32"/>
      <c r="E22" s="31"/>
      <c r="F22" s="56"/>
      <c r="G22" s="57"/>
      <c r="H22" s="57"/>
      <c r="I22" s="60"/>
      <c r="J22" s="37"/>
      <c r="K22" s="37"/>
      <c r="L22" s="45"/>
      <c r="M22" s="45"/>
      <c r="N22" s="45"/>
    </row>
    <row r="23" spans="1:19" ht="15.75" x14ac:dyDescent="0.25">
      <c r="A23" s="59"/>
      <c r="B23" s="49"/>
      <c r="C23" s="31"/>
      <c r="D23" s="32"/>
      <c r="E23" s="31"/>
      <c r="F23" s="56"/>
      <c r="G23" s="57"/>
      <c r="H23" s="57"/>
      <c r="I23" s="60"/>
      <c r="J23" s="37"/>
      <c r="K23" s="37"/>
      <c r="L23" s="45"/>
      <c r="M23" s="45"/>
      <c r="N23" s="45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59"/>
      <c r="B24" s="49"/>
      <c r="C24" s="31"/>
      <c r="D24" s="32"/>
      <c r="E24" s="31"/>
      <c r="F24" s="56"/>
      <c r="G24" s="57"/>
      <c r="H24" s="57"/>
      <c r="I24" s="60"/>
      <c r="J24" s="37"/>
      <c r="K24" s="37"/>
      <c r="L24" s="45"/>
      <c r="M24" s="45"/>
      <c r="N24" s="45"/>
    </row>
    <row r="25" spans="1:19" ht="15.75" x14ac:dyDescent="0.25">
      <c r="A25" s="59"/>
      <c r="B25" s="49"/>
      <c r="C25" s="31"/>
      <c r="D25" s="32"/>
      <c r="E25" s="31"/>
      <c r="F25" s="56"/>
      <c r="G25" s="57"/>
      <c r="H25" s="57"/>
      <c r="I25" s="60"/>
      <c r="J25" s="37"/>
      <c r="K25" s="37"/>
      <c r="L25" s="45"/>
      <c r="M25" s="45"/>
      <c r="N25" s="45"/>
    </row>
    <row r="26" spans="1:19" ht="15.75" x14ac:dyDescent="0.25">
      <c r="A26" s="59"/>
      <c r="B26" s="30"/>
      <c r="C26" s="31"/>
      <c r="D26" s="32" t="str">
        <f t="shared" ref="D26:D28" si="4">IF(B26="S",IF(ISBLANK(E26),ROUND(C26*0.2/1.2,2),E26),"")</f>
        <v/>
      </c>
      <c r="E26" s="31"/>
      <c r="F26" s="56"/>
      <c r="G26" s="57"/>
      <c r="H26" s="57"/>
      <c r="I26" s="60"/>
      <c r="J26" s="37"/>
      <c r="K26" s="37"/>
      <c r="L26" s="45"/>
      <c r="M26" s="45"/>
      <c r="N26" s="45"/>
    </row>
    <row r="27" spans="1:19" ht="15.75" x14ac:dyDescent="0.25">
      <c r="A27" s="59"/>
      <c r="B27" s="30"/>
      <c r="C27" s="31"/>
      <c r="D27" s="32" t="str">
        <f t="shared" si="4"/>
        <v/>
      </c>
      <c r="E27" s="31"/>
      <c r="F27" s="56"/>
      <c r="G27" s="57"/>
      <c r="H27" s="57"/>
      <c r="I27" s="60"/>
      <c r="J27" s="37"/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4"/>
        <v/>
      </c>
      <c r="E28" s="31"/>
      <c r="F28" s="56"/>
      <c r="G28" s="57" t="s">
        <v>32</v>
      </c>
      <c r="H28" s="57" t="s">
        <v>32</v>
      </c>
      <c r="I28" s="57" t="s">
        <v>32</v>
      </c>
      <c r="J28" s="37"/>
      <c r="K28" s="37"/>
      <c r="L28" s="45"/>
      <c r="M28" s="45"/>
      <c r="N28" s="45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3.5" thickBot="1" x14ac:dyDescent="0.25">
      <c r="A29" s="247" t="s">
        <v>33</v>
      </c>
      <c r="B29" s="248"/>
      <c r="C29" s="39">
        <f>SUM(C12:C28)</f>
        <v>529.47</v>
      </c>
      <c r="D29" s="39">
        <f>SUM(D12:D28)</f>
        <v>32.020000000000003</v>
      </c>
      <c r="E29" s="39"/>
      <c r="F29" s="65">
        <f t="shared" ref="F29" si="5">C29-D29</f>
        <v>497.45000000000005</v>
      </c>
      <c r="G29" s="58"/>
      <c r="H29" s="58"/>
      <c r="I29" s="58"/>
      <c r="J29" s="40"/>
      <c r="K29" s="40"/>
      <c r="L29" s="46"/>
      <c r="M29" s="54"/>
      <c r="N29" s="47"/>
    </row>
    <row r="31" spans="1:19" x14ac:dyDescent="0.2">
      <c r="B31" s="238" t="s">
        <v>34</v>
      </c>
      <c r="C31" s="239"/>
    </row>
    <row r="32" spans="1:19" x14ac:dyDescent="0.2">
      <c r="B32" s="41" t="s">
        <v>35</v>
      </c>
      <c r="C32" s="42" t="s">
        <v>36</v>
      </c>
    </row>
    <row r="33" spans="2:11" x14ac:dyDescent="0.2">
      <c r="B33" s="41" t="s">
        <v>37</v>
      </c>
      <c r="C33" s="42" t="s">
        <v>38</v>
      </c>
      <c r="I33" s="63"/>
      <c r="K33" s="64"/>
    </row>
    <row r="34" spans="2:11" x14ac:dyDescent="0.2">
      <c r="B34" s="41" t="s">
        <v>31</v>
      </c>
      <c r="C34" s="42" t="s">
        <v>39</v>
      </c>
      <c r="I34" s="63"/>
      <c r="K34" s="64"/>
    </row>
    <row r="35" spans="2:11" x14ac:dyDescent="0.2">
      <c r="B35" s="43" t="s">
        <v>40</v>
      </c>
      <c r="C35" s="44" t="s">
        <v>41</v>
      </c>
      <c r="I35" s="63"/>
      <c r="K35" s="64"/>
    </row>
    <row r="36" spans="2:11" x14ac:dyDescent="0.2">
      <c r="I36" s="63"/>
      <c r="K36" s="64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28:K28 K27">
    <cfRule type="expression" priority="90" stopIfTrue="1">
      <formula>AND(SUM($P27:$T27)&gt;0,NOT(ISBLANK(J27)))</formula>
    </cfRule>
    <cfRule type="expression" dxfId="93" priority="91" stopIfTrue="1">
      <formula>SUM($P27:$T27)&gt;0</formula>
    </cfRule>
  </conditionalFormatting>
  <conditionalFormatting sqref="C5 B1:E1 B3:E3 C12 C15 C28 C17 C20 C22:C25">
    <cfRule type="expression" dxfId="92" priority="92" stopIfTrue="1">
      <formula>ISBLANK(B1)</formula>
    </cfRule>
  </conditionalFormatting>
  <conditionalFormatting sqref="L28:N28 N27 L16:M16 M14:M15">
    <cfRule type="expression" dxfId="91" priority="93" stopIfTrue="1">
      <formula>AND(NOT(ISBLANK($C14)),ISBLANK(L14))</formula>
    </cfRule>
  </conditionalFormatting>
  <conditionalFormatting sqref="B12 B28 B17 B21:B25">
    <cfRule type="expression" dxfId="90" priority="94" stopIfTrue="1">
      <formula>AND(NOT(ISBLANK(C12)),ISBLANK(B12))</formula>
    </cfRule>
  </conditionalFormatting>
  <conditionalFormatting sqref="A12 A28 A17 A23 A14:A15">
    <cfRule type="expression" dxfId="89" priority="95" stopIfTrue="1">
      <formula>AND(NOT(ISBLANK(C12)),ISBLANK(A12))</formula>
    </cfRule>
  </conditionalFormatting>
  <conditionalFormatting sqref="E28 E12:E13">
    <cfRule type="expression" dxfId="88" priority="96" stopIfTrue="1">
      <formula>AND(NOT(ISBLANK(C12)),ISBLANK(E12),B12="S")</formula>
    </cfRule>
  </conditionalFormatting>
  <conditionalFormatting sqref="C14">
    <cfRule type="expression" dxfId="87" priority="89" stopIfTrue="1">
      <formula>ISBLANK(C14)</formula>
    </cfRule>
  </conditionalFormatting>
  <conditionalFormatting sqref="M20">
    <cfRule type="expression" dxfId="86" priority="43" stopIfTrue="1">
      <formula>AND(NOT(ISBLANK($C20)),ISBLANK(M20))</formula>
    </cfRule>
  </conditionalFormatting>
  <conditionalFormatting sqref="J16:J27">
    <cfRule type="expression" priority="87" stopIfTrue="1">
      <formula>AND(SUM($P16:$T16)&gt;0,NOT(ISBLANK(J16)))</formula>
    </cfRule>
    <cfRule type="expression" dxfId="85" priority="88" stopIfTrue="1">
      <formula>SUM($P16:$T16)&gt;0</formula>
    </cfRule>
  </conditionalFormatting>
  <conditionalFormatting sqref="C26">
    <cfRule type="expression" dxfId="84" priority="83" stopIfTrue="1">
      <formula>ISBLANK(C26)</formula>
    </cfRule>
  </conditionalFormatting>
  <conditionalFormatting sqref="B26">
    <cfRule type="expression" dxfId="83" priority="84" stopIfTrue="1">
      <formula>AND(NOT(ISBLANK(C26)),ISBLANK(B26))</formula>
    </cfRule>
  </conditionalFormatting>
  <conditionalFormatting sqref="A27">
    <cfRule type="expression" dxfId="82" priority="85" stopIfTrue="1">
      <formula>AND(NOT(ISBLANK(C27)),ISBLANK(A27))</formula>
    </cfRule>
  </conditionalFormatting>
  <conditionalFormatting sqref="E26">
    <cfRule type="expression" dxfId="81" priority="86" stopIfTrue="1">
      <formula>AND(NOT(ISBLANK(C26)),ISBLANK(E26),B26="S")</formula>
    </cfRule>
  </conditionalFormatting>
  <conditionalFormatting sqref="C27">
    <cfRule type="expression" dxfId="80" priority="80" stopIfTrue="1">
      <formula>ISBLANK(C27)</formula>
    </cfRule>
  </conditionalFormatting>
  <conditionalFormatting sqref="B27">
    <cfRule type="expression" dxfId="79" priority="81" stopIfTrue="1">
      <formula>AND(NOT(ISBLANK(C27)),ISBLANK(B27))</formula>
    </cfRule>
  </conditionalFormatting>
  <conditionalFormatting sqref="E27">
    <cfRule type="expression" dxfId="78" priority="82" stopIfTrue="1">
      <formula>AND(NOT(ISBLANK(C27)),ISBLANK(E27),B27="S")</formula>
    </cfRule>
  </conditionalFormatting>
  <conditionalFormatting sqref="M27">
    <cfRule type="expression" dxfId="77" priority="79" stopIfTrue="1">
      <formula>AND(NOT(ISBLANK($C27)),ISBLANK(M27))</formula>
    </cfRule>
  </conditionalFormatting>
  <conditionalFormatting sqref="L27">
    <cfRule type="expression" dxfId="76" priority="78" stopIfTrue="1">
      <formula>AND(NOT(ISBLANK($C27)),ISBLANK(L27))</formula>
    </cfRule>
  </conditionalFormatting>
  <conditionalFormatting sqref="N24">
    <cfRule type="expression" dxfId="75" priority="16" stopIfTrue="1">
      <formula>AND(NOT(ISBLANK($C24)),ISBLANK(N24))</formula>
    </cfRule>
  </conditionalFormatting>
  <conditionalFormatting sqref="N18">
    <cfRule type="expression" dxfId="74" priority="55" stopIfTrue="1">
      <formula>AND(NOT(ISBLANK($C18)),ISBLANK(N18))</formula>
    </cfRule>
  </conditionalFormatting>
  <conditionalFormatting sqref="M17">
    <cfRule type="expression" dxfId="73" priority="61" stopIfTrue="1">
      <formula>AND(NOT(ISBLANK($C17)),ISBLANK(M17))</formula>
    </cfRule>
  </conditionalFormatting>
  <conditionalFormatting sqref="K12">
    <cfRule type="expression" priority="75" stopIfTrue="1">
      <formula>AND(SUM($P12:$T12)&gt;0,NOT(ISBLANK(K12)))</formula>
    </cfRule>
    <cfRule type="expression" dxfId="72" priority="76" stopIfTrue="1">
      <formula>SUM($P12:$T12)&gt;0</formula>
    </cfRule>
  </conditionalFormatting>
  <conditionalFormatting sqref="N12">
    <cfRule type="expression" dxfId="71" priority="77" stopIfTrue="1">
      <formula>AND(NOT(ISBLANK($C12)),ISBLANK(N12))</formula>
    </cfRule>
  </conditionalFormatting>
  <conditionalFormatting sqref="M12">
    <cfRule type="expression" dxfId="70" priority="74" stopIfTrue="1">
      <formula>AND(NOT(ISBLANK($C12)),ISBLANK(M12))</formula>
    </cfRule>
  </conditionalFormatting>
  <conditionalFormatting sqref="L12">
    <cfRule type="expression" dxfId="69" priority="73" stopIfTrue="1">
      <formula>AND(NOT(ISBLANK($C12)),ISBLANK(L12))</formula>
    </cfRule>
  </conditionalFormatting>
  <conditionalFormatting sqref="K13">
    <cfRule type="expression" priority="71" stopIfTrue="1">
      <formula>AND(SUM($P13:$T13)&gt;0,NOT(ISBLANK(K13)))</formula>
    </cfRule>
    <cfRule type="expression" dxfId="68" priority="72" stopIfTrue="1">
      <formula>SUM($P13:$T13)&gt;0</formula>
    </cfRule>
  </conditionalFormatting>
  <conditionalFormatting sqref="K14">
    <cfRule type="expression" priority="69" stopIfTrue="1">
      <formula>AND(SUM($P14:$T14)&gt;0,NOT(ISBLANK(K14)))</formula>
    </cfRule>
    <cfRule type="expression" dxfId="67" priority="70" stopIfTrue="1">
      <formula>SUM($P14:$T14)&gt;0</formula>
    </cfRule>
  </conditionalFormatting>
  <conditionalFormatting sqref="A16">
    <cfRule type="expression" dxfId="66" priority="68" stopIfTrue="1">
      <formula>AND(NOT(ISBLANK(C16)),ISBLANK(A16))</formula>
    </cfRule>
  </conditionalFormatting>
  <conditionalFormatting sqref="C16">
    <cfRule type="expression" dxfId="65" priority="67" stopIfTrue="1">
      <formula>ISBLANK(C16)</formula>
    </cfRule>
  </conditionalFormatting>
  <conditionalFormatting sqref="K15:K16">
    <cfRule type="expression" priority="65" stopIfTrue="1">
      <formula>AND(SUM($P15:$T15)&gt;0,NOT(ISBLANK(K15)))</formula>
    </cfRule>
    <cfRule type="expression" dxfId="64" priority="66" stopIfTrue="1">
      <formula>SUM($P15:$T15)&gt;0</formula>
    </cfRule>
  </conditionalFormatting>
  <conditionalFormatting sqref="N16">
    <cfRule type="expression" dxfId="63" priority="64" stopIfTrue="1">
      <formula>AND(NOT(ISBLANK($C16)),ISBLANK(N16))</formula>
    </cfRule>
  </conditionalFormatting>
  <conditionalFormatting sqref="K17">
    <cfRule type="expression" priority="62" stopIfTrue="1">
      <formula>AND(SUM($P17:$T17)&gt;0,NOT(ISBLANK(K17)))</formula>
    </cfRule>
    <cfRule type="expression" dxfId="62" priority="63" stopIfTrue="1">
      <formula>SUM($P17:$T17)&gt;0</formula>
    </cfRule>
  </conditionalFormatting>
  <conditionalFormatting sqref="L17">
    <cfRule type="expression" dxfId="61" priority="60" stopIfTrue="1">
      <formula>AND(NOT(ISBLANK($C17)),ISBLANK(L17))</formula>
    </cfRule>
  </conditionalFormatting>
  <conditionalFormatting sqref="N17">
    <cfRule type="expression" dxfId="60" priority="59" stopIfTrue="1">
      <formula>AND(NOT(ISBLANK($C17)),ISBLANK(N17))</formula>
    </cfRule>
  </conditionalFormatting>
  <conditionalFormatting sqref="C18:C19">
    <cfRule type="expression" dxfId="59" priority="56" stopIfTrue="1">
      <formula>ISBLANK(C18)</formula>
    </cfRule>
  </conditionalFormatting>
  <conditionalFormatting sqref="B19">
    <cfRule type="expression" dxfId="58" priority="57" stopIfTrue="1">
      <formula>AND(NOT(ISBLANK(C19)),ISBLANK(B19))</formula>
    </cfRule>
  </conditionalFormatting>
  <conditionalFormatting sqref="A18:A19">
    <cfRule type="expression" dxfId="57" priority="58" stopIfTrue="1">
      <formula>AND(NOT(ISBLANK(C18)),ISBLANK(A18))</formula>
    </cfRule>
  </conditionalFormatting>
  <conditionalFormatting sqref="K18:K19">
    <cfRule type="expression" priority="53" stopIfTrue="1">
      <formula>AND(SUM($P18:$T18)&gt;0,NOT(ISBLANK(K18)))</formula>
    </cfRule>
    <cfRule type="expression" dxfId="56" priority="54" stopIfTrue="1">
      <formula>SUM($P18:$T18)&gt;0</formula>
    </cfRule>
  </conditionalFormatting>
  <conditionalFormatting sqref="M18">
    <cfRule type="expression" dxfId="55" priority="52" stopIfTrue="1">
      <formula>AND(NOT(ISBLANK($C18)),ISBLANK(M18))</formula>
    </cfRule>
  </conditionalFormatting>
  <conditionalFormatting sqref="L18:L19">
    <cfRule type="expression" dxfId="54" priority="51" stopIfTrue="1">
      <formula>AND(NOT(ISBLANK($C18)),ISBLANK(L18))</formula>
    </cfRule>
  </conditionalFormatting>
  <conditionalFormatting sqref="N19">
    <cfRule type="expression" dxfId="53" priority="50" stopIfTrue="1">
      <formula>AND(NOT(ISBLANK($C19)),ISBLANK(N19))</formula>
    </cfRule>
  </conditionalFormatting>
  <conditionalFormatting sqref="M19">
    <cfRule type="expression" dxfId="52" priority="49" stopIfTrue="1">
      <formula>AND(NOT(ISBLANK($C19)),ISBLANK(M19))</formula>
    </cfRule>
  </conditionalFormatting>
  <conditionalFormatting sqref="A20">
    <cfRule type="expression" dxfId="51" priority="48" stopIfTrue="1">
      <formula>AND(NOT(ISBLANK(C20)),ISBLANK(A20))</formula>
    </cfRule>
  </conditionalFormatting>
  <conditionalFormatting sqref="B20">
    <cfRule type="expression" dxfId="50" priority="47" stopIfTrue="1">
      <formula>AND(NOT(ISBLANK(C20)),ISBLANK(B20))</formula>
    </cfRule>
  </conditionalFormatting>
  <conditionalFormatting sqref="K20">
    <cfRule type="expression" priority="44" stopIfTrue="1">
      <formula>AND(SUM($P20:$T20)&gt;0,NOT(ISBLANK(K20)))</formula>
    </cfRule>
    <cfRule type="expression" dxfId="49" priority="45" stopIfTrue="1">
      <formula>SUM($P20:$T20)&gt;0</formula>
    </cfRule>
  </conditionalFormatting>
  <conditionalFormatting sqref="N20">
    <cfRule type="expression" dxfId="48" priority="46" stopIfTrue="1">
      <formula>AND(NOT(ISBLANK($C20)),ISBLANK(N20))</formula>
    </cfRule>
  </conditionalFormatting>
  <conditionalFormatting sqref="L20">
    <cfRule type="expression" dxfId="47" priority="42" stopIfTrue="1">
      <formula>AND(NOT(ISBLANK($C20)),ISBLANK(L20))</formula>
    </cfRule>
  </conditionalFormatting>
  <conditionalFormatting sqref="A21">
    <cfRule type="expression" dxfId="46" priority="41" stopIfTrue="1">
      <formula>AND(NOT(ISBLANK(C21)),ISBLANK(A21))</formula>
    </cfRule>
  </conditionalFormatting>
  <conditionalFormatting sqref="C21">
    <cfRule type="expression" dxfId="45" priority="40" stopIfTrue="1">
      <formula>ISBLANK(C21)</formula>
    </cfRule>
  </conditionalFormatting>
  <conditionalFormatting sqref="K21">
    <cfRule type="expression" priority="38" stopIfTrue="1">
      <formula>AND(SUM($P21:$T21)&gt;0,NOT(ISBLANK(K21)))</formula>
    </cfRule>
    <cfRule type="expression" dxfId="44" priority="39" stopIfTrue="1">
      <formula>SUM($P21:$T21)&gt;0</formula>
    </cfRule>
  </conditionalFormatting>
  <conditionalFormatting sqref="N21">
    <cfRule type="expression" dxfId="43" priority="37" stopIfTrue="1">
      <formula>AND(NOT(ISBLANK($C21)),ISBLANK(N21))</formula>
    </cfRule>
  </conditionalFormatting>
  <conditionalFormatting sqref="L21">
    <cfRule type="expression" dxfId="42" priority="36" stopIfTrue="1">
      <formula>AND(NOT(ISBLANK($C21)),ISBLANK(L21))</formula>
    </cfRule>
  </conditionalFormatting>
  <conditionalFormatting sqref="M21">
    <cfRule type="expression" dxfId="41" priority="35" stopIfTrue="1">
      <formula>AND(NOT(ISBLANK($C21)),ISBLANK(M21))</formula>
    </cfRule>
  </conditionalFormatting>
  <conditionalFormatting sqref="A22">
    <cfRule type="expression" dxfId="40" priority="34" stopIfTrue="1">
      <formula>AND(NOT(ISBLANK(C22)),ISBLANK(A22))</formula>
    </cfRule>
  </conditionalFormatting>
  <conditionalFormatting sqref="K22">
    <cfRule type="expression" priority="31" stopIfTrue="1">
      <formula>AND(SUM($P22:$T22)&gt;0,NOT(ISBLANK(K22)))</formula>
    </cfRule>
    <cfRule type="expression" dxfId="39" priority="32" stopIfTrue="1">
      <formula>SUM($P22:$T22)&gt;0</formula>
    </cfRule>
  </conditionalFormatting>
  <conditionalFormatting sqref="N22">
    <cfRule type="expression" dxfId="38" priority="33" stopIfTrue="1">
      <formula>AND(NOT(ISBLANK($C22)),ISBLANK(N22))</formula>
    </cfRule>
  </conditionalFormatting>
  <conditionalFormatting sqref="L22">
    <cfRule type="expression" dxfId="37" priority="30" stopIfTrue="1">
      <formula>AND(NOT(ISBLANK($C22)),ISBLANK(L22))</formula>
    </cfRule>
  </conditionalFormatting>
  <conditionalFormatting sqref="M22">
    <cfRule type="expression" dxfId="36" priority="29" stopIfTrue="1">
      <formula>AND(NOT(ISBLANK($C22)),ISBLANK(M22))</formula>
    </cfRule>
  </conditionalFormatting>
  <conditionalFormatting sqref="K23">
    <cfRule type="expression" priority="26" stopIfTrue="1">
      <formula>AND(SUM($P23:$T23)&gt;0,NOT(ISBLANK(K23)))</formula>
    </cfRule>
    <cfRule type="expression" dxfId="35" priority="27" stopIfTrue="1">
      <formula>SUM($P23:$T23)&gt;0</formula>
    </cfRule>
  </conditionalFormatting>
  <conditionalFormatting sqref="N23">
    <cfRule type="expression" dxfId="34" priority="28" stopIfTrue="1">
      <formula>AND(NOT(ISBLANK($C23)),ISBLANK(N23))</formula>
    </cfRule>
  </conditionalFormatting>
  <conditionalFormatting sqref="M23">
    <cfRule type="expression" dxfId="33" priority="25" stopIfTrue="1">
      <formula>AND(NOT(ISBLANK($C23)),ISBLANK(M23))</formula>
    </cfRule>
  </conditionalFormatting>
  <conditionalFormatting sqref="L23">
    <cfRule type="expression" dxfId="32" priority="24" stopIfTrue="1">
      <formula>AND(NOT(ISBLANK($C23)),ISBLANK(L23))</formula>
    </cfRule>
  </conditionalFormatting>
  <conditionalFormatting sqref="A24">
    <cfRule type="expression" dxfId="31" priority="23" stopIfTrue="1">
      <formula>AND(NOT(ISBLANK(C24)),ISBLANK(A24))</formula>
    </cfRule>
  </conditionalFormatting>
  <conditionalFormatting sqref="L26">
    <cfRule type="expression" dxfId="30" priority="6" stopIfTrue="1">
      <formula>AND(NOT(ISBLANK($C26)),ISBLANK(L26))</formula>
    </cfRule>
  </conditionalFormatting>
  <conditionalFormatting sqref="A25">
    <cfRule type="expression" dxfId="29" priority="22" stopIfTrue="1">
      <formula>AND(NOT(ISBLANK(C25)),ISBLANK(A25))</formula>
    </cfRule>
  </conditionalFormatting>
  <conditionalFormatting sqref="K25">
    <cfRule type="expression" priority="19" stopIfTrue="1">
      <formula>AND(SUM($P25:$T25)&gt;0,NOT(ISBLANK(K25)))</formula>
    </cfRule>
    <cfRule type="expression" dxfId="28" priority="20" stopIfTrue="1">
      <formula>SUM($P25:$T25)&gt;0</formula>
    </cfRule>
  </conditionalFormatting>
  <conditionalFormatting sqref="N25">
    <cfRule type="expression" dxfId="27" priority="21" stopIfTrue="1">
      <formula>AND(NOT(ISBLANK($C25)),ISBLANK(N25))</formula>
    </cfRule>
  </conditionalFormatting>
  <conditionalFormatting sqref="L25">
    <cfRule type="expression" dxfId="26" priority="18" stopIfTrue="1">
      <formula>AND(NOT(ISBLANK($C25)),ISBLANK(L25))</formula>
    </cfRule>
  </conditionalFormatting>
  <conditionalFormatting sqref="M25">
    <cfRule type="expression" dxfId="25" priority="17" stopIfTrue="1">
      <formula>AND(NOT(ISBLANK($C25)),ISBLANK(M25))</formula>
    </cfRule>
  </conditionalFormatting>
  <conditionalFormatting sqref="K24">
    <cfRule type="expression" priority="14" stopIfTrue="1">
      <formula>AND(SUM($P24:$T24)&gt;0,NOT(ISBLANK(K24)))</formula>
    </cfRule>
    <cfRule type="expression" dxfId="24" priority="15" stopIfTrue="1">
      <formula>SUM($P24:$T24)&gt;0</formula>
    </cfRule>
  </conditionalFormatting>
  <conditionalFormatting sqref="M24">
    <cfRule type="expression" dxfId="23" priority="13" stopIfTrue="1">
      <formula>AND(NOT(ISBLANK($C24)),ISBLANK(M24))</formula>
    </cfRule>
  </conditionalFormatting>
  <conditionalFormatting sqref="L24">
    <cfRule type="expression" dxfId="22" priority="12" stopIfTrue="1">
      <formula>AND(NOT(ISBLANK($C24)),ISBLANK(L24))</formula>
    </cfRule>
  </conditionalFormatting>
  <conditionalFormatting sqref="A26">
    <cfRule type="expression" dxfId="21" priority="11" stopIfTrue="1">
      <formula>AND(NOT(ISBLANK(C26)),ISBLANK(A26))</formula>
    </cfRule>
  </conditionalFormatting>
  <conditionalFormatting sqref="K26">
    <cfRule type="expression" priority="8" stopIfTrue="1">
      <formula>AND(SUM($P26:$T26)&gt;0,NOT(ISBLANK(K26)))</formula>
    </cfRule>
    <cfRule type="expression" dxfId="20" priority="9" stopIfTrue="1">
      <formula>SUM($P26:$T26)&gt;0</formula>
    </cfRule>
  </conditionalFormatting>
  <conditionalFormatting sqref="N26">
    <cfRule type="expression" dxfId="19" priority="10" stopIfTrue="1">
      <formula>AND(NOT(ISBLANK($C26)),ISBLANK(N26))</formula>
    </cfRule>
  </conditionalFormatting>
  <conditionalFormatting sqref="M26">
    <cfRule type="expression" dxfId="18" priority="7" stopIfTrue="1">
      <formula>AND(NOT(ISBLANK($C26)),ISBLANK(M26))</formula>
    </cfRule>
  </conditionalFormatting>
  <conditionalFormatting sqref="B16">
    <cfRule type="expression" dxfId="17" priority="5" stopIfTrue="1">
      <formula>AND(NOT(ISBLANK(C16)),ISBLANK(B16))</formula>
    </cfRule>
  </conditionalFormatting>
  <conditionalFormatting sqref="B18">
    <cfRule type="expression" dxfId="16" priority="4" stopIfTrue="1">
      <formula>AND(NOT(ISBLANK(C18)),ISBLANK(B18))</formula>
    </cfRule>
  </conditionalFormatting>
  <conditionalFormatting sqref="E14:E25">
    <cfRule type="expression" dxfId="15" priority="97" stopIfTrue="1">
      <formula>AND(NOT(ISBLANK(C15)),ISBLANK(E14),B14="S")</formula>
    </cfRule>
  </conditionalFormatting>
  <conditionalFormatting sqref="B13:B14">
    <cfRule type="expression" dxfId="14" priority="98" stopIfTrue="1">
      <formula>AND(NOT(ISBLANK(C14)),ISBLANK(B13))</formula>
    </cfRule>
  </conditionalFormatting>
  <conditionalFormatting sqref="L13:L14 N13:N14">
    <cfRule type="expression" dxfId="13" priority="99" stopIfTrue="1">
      <formula>AND(NOT(ISBLANK($C14)),ISBLANK(L13))</formula>
    </cfRule>
  </conditionalFormatting>
  <conditionalFormatting sqref="L15 N15">
    <cfRule type="expression" dxfId="12" priority="100" stopIfTrue="1">
      <formula>AND(NOT(ISBLANK(#REF!)),ISBLANK(L15))</formula>
    </cfRule>
  </conditionalFormatting>
  <conditionalFormatting sqref="B15">
    <cfRule type="expression" dxfId="11" priority="101" stopIfTrue="1">
      <formula>AND(NOT(ISBLANK(#REF!)),ISBLANK(B15))</formula>
    </cfRule>
  </conditionalFormatting>
  <conditionalFormatting sqref="M13">
    <cfRule type="expression" dxfId="10" priority="3" stopIfTrue="1">
      <formula>AND(NOT(ISBLANK($C13)),ISBLANK(M13))</formula>
    </cfRule>
  </conditionalFormatting>
  <conditionalFormatting sqref="J12:J15">
    <cfRule type="expression" priority="1" stopIfTrue="1">
      <formula>AND(SUM($P12:$T12)&gt;0,NOT(ISBLANK(J12)))</formula>
    </cfRule>
    <cfRule type="expression" dxfId="9" priority="2" stopIfTrue="1">
      <formula>SUM($P12:$T12)&gt;0</formula>
    </cfRule>
  </conditionalFormatting>
  <dataValidations count="4">
    <dataValidation type="list" allowBlank="1" showInputMessage="1" showErrorMessage="1" sqref="B20:B28 B12:B18">
      <formula1>$B$32:$B$35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9">
      <formula1>$B$40:$B$43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workbookViewId="0">
      <selection activeCell="D36" sqref="D36"/>
    </sheetView>
  </sheetViews>
  <sheetFormatPr defaultRowHeight="12.75" x14ac:dyDescent="0.2"/>
  <cols>
    <col min="1" max="1" width="11.28515625" style="147" customWidth="1"/>
    <col min="2" max="2" width="10.140625" style="147" customWidth="1"/>
    <col min="3" max="3" width="14.42578125" style="147" customWidth="1"/>
    <col min="4" max="4" width="14.85546875" style="147" customWidth="1"/>
    <col min="5" max="5" width="15" style="147" customWidth="1"/>
    <col min="6" max="6" width="15.28515625" style="147" customWidth="1"/>
    <col min="7" max="16" width="9.140625" style="147"/>
    <col min="17" max="17" width="22.140625" style="147" customWidth="1"/>
    <col min="18" max="16384" width="9.140625" style="147"/>
  </cols>
  <sheetData>
    <row r="1" spans="1:17" x14ac:dyDescent="0.2">
      <c r="A1" s="253" t="s">
        <v>1</v>
      </c>
      <c r="B1" s="254" t="s">
        <v>2</v>
      </c>
      <c r="C1" s="254"/>
      <c r="D1" s="254"/>
      <c r="E1" s="254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x14ac:dyDescent="0.2">
      <c r="A2" s="253"/>
      <c r="B2" s="254"/>
      <c r="C2" s="254"/>
      <c r="D2" s="254"/>
      <c r="E2" s="254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</row>
    <row r="3" spans="1:17" ht="15" x14ac:dyDescent="0.25">
      <c r="A3" s="253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</row>
    <row r="4" spans="1:17" x14ac:dyDescent="0.2">
      <c r="A4" s="253" t="s">
        <v>3</v>
      </c>
      <c r="B4" s="254" t="s">
        <v>280</v>
      </c>
      <c r="C4" s="254"/>
      <c r="D4" s="254"/>
      <c r="E4" s="254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</row>
    <row r="5" spans="1:17" x14ac:dyDescent="0.2">
      <c r="A5" s="253"/>
      <c r="B5" s="254"/>
      <c r="C5" s="254"/>
      <c r="D5" s="254"/>
      <c r="E5" s="254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</row>
    <row r="6" spans="1:17" ht="15" x14ac:dyDescent="0.25">
      <c r="A6" s="256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</row>
    <row r="7" spans="1:17" x14ac:dyDescent="0.2">
      <c r="A7" s="257" t="s">
        <v>161</v>
      </c>
      <c r="B7" s="258" t="s">
        <v>5</v>
      </c>
      <c r="C7" s="259">
        <v>43688</v>
      </c>
      <c r="D7" s="258" t="s">
        <v>6</v>
      </c>
      <c r="E7" s="259">
        <v>43718</v>
      </c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</row>
    <row r="8" spans="1:17" x14ac:dyDescent="0.2">
      <c r="A8" s="257"/>
      <c r="B8" s="258"/>
      <c r="C8" s="260"/>
      <c r="D8" s="258"/>
      <c r="E8" s="260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</row>
    <row r="9" spans="1:17" x14ac:dyDescent="0.2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</row>
    <row r="10" spans="1:17" x14ac:dyDescent="0.2">
      <c r="A10" s="257" t="s">
        <v>162</v>
      </c>
      <c r="B10" s="257" t="s">
        <v>163</v>
      </c>
      <c r="C10" s="257" t="s">
        <v>164</v>
      </c>
      <c r="D10" s="257" t="s">
        <v>165</v>
      </c>
      <c r="E10" s="257" t="s">
        <v>166</v>
      </c>
      <c r="F10" s="257" t="s">
        <v>167</v>
      </c>
      <c r="G10" s="253"/>
      <c r="H10" s="253"/>
      <c r="I10" s="253"/>
      <c r="J10" s="253"/>
      <c r="K10" s="253"/>
      <c r="L10" s="261" t="s">
        <v>168</v>
      </c>
      <c r="M10" s="261"/>
      <c r="N10" s="261"/>
      <c r="O10" s="261"/>
      <c r="P10" s="263" t="s">
        <v>0</v>
      </c>
      <c r="Q10" s="263"/>
    </row>
    <row r="11" spans="1:17" x14ac:dyDescent="0.2">
      <c r="A11" s="257"/>
      <c r="B11" s="257"/>
      <c r="C11" s="257"/>
      <c r="D11" s="257"/>
      <c r="E11" s="257"/>
      <c r="F11" s="257"/>
      <c r="G11" s="253"/>
      <c r="H11" s="253"/>
      <c r="I11" s="253"/>
      <c r="J11" s="253"/>
      <c r="K11" s="253"/>
      <c r="L11" s="261"/>
      <c r="M11" s="261"/>
      <c r="N11" s="261"/>
      <c r="O11" s="261"/>
      <c r="P11" s="263"/>
      <c r="Q11" s="263"/>
    </row>
    <row r="12" spans="1:17" ht="15" x14ac:dyDescent="0.25">
      <c r="A12" s="256"/>
      <c r="B12" s="256"/>
      <c r="C12" s="257"/>
      <c r="D12" s="257"/>
      <c r="E12" s="257"/>
      <c r="F12" s="257"/>
      <c r="G12" s="88" t="s">
        <v>48</v>
      </c>
      <c r="H12" s="88" t="s">
        <v>49</v>
      </c>
      <c r="I12" s="88" t="s">
        <v>50</v>
      </c>
      <c r="J12" s="89"/>
      <c r="K12" s="89"/>
      <c r="L12" s="262"/>
      <c r="M12" s="262"/>
      <c r="N12" s="262"/>
      <c r="O12" s="262"/>
      <c r="P12" s="262"/>
      <c r="Q12" s="262"/>
    </row>
    <row r="13" spans="1:17" x14ac:dyDescent="0.2">
      <c r="A13" s="90">
        <v>43686</v>
      </c>
      <c r="B13" s="206" t="s">
        <v>31</v>
      </c>
      <c r="C13" s="91">
        <v>19.89</v>
      </c>
      <c r="D13" s="92">
        <v>3.32</v>
      </c>
      <c r="E13" s="92"/>
      <c r="F13" s="92">
        <v>16.57</v>
      </c>
      <c r="G13" s="206">
        <v>595</v>
      </c>
      <c r="H13" s="206">
        <v>4202</v>
      </c>
      <c r="I13" s="93"/>
      <c r="J13" s="94"/>
      <c r="K13" s="206" t="s">
        <v>31</v>
      </c>
      <c r="L13" s="264" t="s">
        <v>169</v>
      </c>
      <c r="M13" s="265"/>
      <c r="N13" s="265"/>
      <c r="O13" s="266"/>
      <c r="P13" s="267" t="s">
        <v>170</v>
      </c>
      <c r="Q13" s="268"/>
    </row>
    <row r="14" spans="1:17" x14ac:dyDescent="0.2">
      <c r="A14" s="90">
        <v>43686</v>
      </c>
      <c r="B14" s="206" t="s">
        <v>37</v>
      </c>
      <c r="C14" s="91">
        <v>84</v>
      </c>
      <c r="D14" s="92">
        <v>0</v>
      </c>
      <c r="E14" s="92"/>
      <c r="F14" s="92">
        <v>84</v>
      </c>
      <c r="G14" s="206">
        <v>611</v>
      </c>
      <c r="H14" s="206">
        <v>4200</v>
      </c>
      <c r="I14" s="93">
        <v>61111</v>
      </c>
      <c r="J14" s="94"/>
      <c r="K14" s="206" t="s">
        <v>37</v>
      </c>
      <c r="L14" s="264" t="s">
        <v>171</v>
      </c>
      <c r="M14" s="265"/>
      <c r="N14" s="265"/>
      <c r="O14" s="266"/>
      <c r="P14" s="267" t="s">
        <v>172</v>
      </c>
      <c r="Q14" s="268"/>
    </row>
    <row r="15" spans="1:17" x14ac:dyDescent="0.2">
      <c r="A15" s="90">
        <v>43687</v>
      </c>
      <c r="B15" s="206" t="s">
        <v>31</v>
      </c>
      <c r="C15" s="91">
        <v>6.6</v>
      </c>
      <c r="D15" s="92">
        <v>1.1000000000000001</v>
      </c>
      <c r="E15" s="92"/>
      <c r="F15" s="92">
        <v>5.5</v>
      </c>
      <c r="G15" s="206">
        <v>595</v>
      </c>
      <c r="H15" s="206">
        <v>4202</v>
      </c>
      <c r="I15" s="93"/>
      <c r="J15" s="94"/>
      <c r="K15" s="206" t="s">
        <v>31</v>
      </c>
      <c r="L15" s="264" t="s">
        <v>173</v>
      </c>
      <c r="M15" s="265"/>
      <c r="N15" s="265"/>
      <c r="O15" s="266"/>
      <c r="P15" s="267" t="s">
        <v>170</v>
      </c>
      <c r="Q15" s="268"/>
    </row>
    <row r="16" spans="1:17" x14ac:dyDescent="0.2">
      <c r="A16" s="90">
        <v>43687</v>
      </c>
      <c r="B16" s="206" t="s">
        <v>31</v>
      </c>
      <c r="C16" s="91">
        <v>15</v>
      </c>
      <c r="D16" s="92">
        <v>2.5</v>
      </c>
      <c r="E16" s="92"/>
      <c r="F16" s="92">
        <v>12.5</v>
      </c>
      <c r="G16" s="206">
        <v>595</v>
      </c>
      <c r="H16" s="206">
        <v>4202</v>
      </c>
      <c r="I16" s="93"/>
      <c r="J16" s="94"/>
      <c r="K16" s="206" t="s">
        <v>31</v>
      </c>
      <c r="L16" s="264" t="s">
        <v>174</v>
      </c>
      <c r="M16" s="265"/>
      <c r="N16" s="265"/>
      <c r="O16" s="266"/>
      <c r="P16" s="267" t="s">
        <v>170</v>
      </c>
      <c r="Q16" s="268"/>
    </row>
    <row r="17" spans="1:17" x14ac:dyDescent="0.2">
      <c r="A17" s="90">
        <v>43688</v>
      </c>
      <c r="B17" s="206" t="s">
        <v>31</v>
      </c>
      <c r="C17" s="91">
        <v>15.96</v>
      </c>
      <c r="D17" s="92">
        <v>2.66</v>
      </c>
      <c r="E17" s="92"/>
      <c r="F17" s="92">
        <v>13.3</v>
      </c>
      <c r="G17" s="206">
        <v>595</v>
      </c>
      <c r="H17" s="206">
        <v>4202</v>
      </c>
      <c r="I17" s="93"/>
      <c r="J17" s="94"/>
      <c r="K17" s="206" t="s">
        <v>31</v>
      </c>
      <c r="L17" s="264" t="s">
        <v>175</v>
      </c>
      <c r="M17" s="265"/>
      <c r="N17" s="265"/>
      <c r="O17" s="266"/>
      <c r="P17" s="267" t="s">
        <v>170</v>
      </c>
      <c r="Q17" s="268"/>
    </row>
    <row r="18" spans="1:17" x14ac:dyDescent="0.2">
      <c r="A18" s="90">
        <v>43688</v>
      </c>
      <c r="B18" s="206" t="s">
        <v>31</v>
      </c>
      <c r="C18" s="91">
        <v>19.34</v>
      </c>
      <c r="D18" s="92">
        <v>3.22</v>
      </c>
      <c r="E18" s="92"/>
      <c r="F18" s="92">
        <v>16.12</v>
      </c>
      <c r="G18" s="206">
        <v>595</v>
      </c>
      <c r="H18" s="206">
        <v>4202</v>
      </c>
      <c r="I18" s="93"/>
      <c r="J18" s="94"/>
      <c r="K18" s="206" t="s">
        <v>31</v>
      </c>
      <c r="L18" s="264" t="s">
        <v>176</v>
      </c>
      <c r="M18" s="265"/>
      <c r="N18" s="265"/>
      <c r="O18" s="266"/>
      <c r="P18" s="267" t="s">
        <v>170</v>
      </c>
      <c r="Q18" s="268"/>
    </row>
    <row r="19" spans="1:17" x14ac:dyDescent="0.2">
      <c r="A19" s="90">
        <v>43689</v>
      </c>
      <c r="B19" s="206" t="s">
        <v>31</v>
      </c>
      <c r="C19" s="95">
        <v>4.57</v>
      </c>
      <c r="D19" s="92">
        <v>0.76</v>
      </c>
      <c r="E19" s="92"/>
      <c r="F19" s="92">
        <v>3.81</v>
      </c>
      <c r="G19" s="206">
        <v>595</v>
      </c>
      <c r="H19" s="206">
        <v>4202</v>
      </c>
      <c r="I19" s="93"/>
      <c r="J19" s="94"/>
      <c r="K19" s="206" t="s">
        <v>31</v>
      </c>
      <c r="L19" s="264" t="s">
        <v>177</v>
      </c>
      <c r="M19" s="265"/>
      <c r="N19" s="265"/>
      <c r="O19" s="266"/>
      <c r="P19" s="267" t="s">
        <v>170</v>
      </c>
      <c r="Q19" s="268"/>
    </row>
    <row r="20" spans="1:17" x14ac:dyDescent="0.2">
      <c r="A20" s="96">
        <v>43689</v>
      </c>
      <c r="B20" s="97" t="s">
        <v>37</v>
      </c>
      <c r="C20" s="95">
        <v>500</v>
      </c>
      <c r="D20" s="98">
        <v>0</v>
      </c>
      <c r="E20" s="98"/>
      <c r="F20" s="98">
        <v>500</v>
      </c>
      <c r="G20" s="97">
        <v>611</v>
      </c>
      <c r="H20" s="97">
        <v>4200</v>
      </c>
      <c r="I20" s="99">
        <v>61106</v>
      </c>
      <c r="J20" s="100"/>
      <c r="K20" s="97" t="s">
        <v>40</v>
      </c>
      <c r="L20" s="267" t="s">
        <v>178</v>
      </c>
      <c r="M20" s="269"/>
      <c r="N20" s="269"/>
      <c r="O20" s="268"/>
      <c r="P20" s="267" t="s">
        <v>179</v>
      </c>
      <c r="Q20" s="268"/>
    </row>
    <row r="21" spans="1:17" x14ac:dyDescent="0.2">
      <c r="A21" s="90">
        <v>43690</v>
      </c>
      <c r="B21" s="206" t="s">
        <v>37</v>
      </c>
      <c r="C21" s="91">
        <v>174</v>
      </c>
      <c r="D21" s="92">
        <v>0</v>
      </c>
      <c r="E21" s="92"/>
      <c r="F21" s="92">
        <v>174</v>
      </c>
      <c r="G21" s="97">
        <v>611</v>
      </c>
      <c r="H21" s="97">
        <v>4200</v>
      </c>
      <c r="I21" s="99">
        <v>61106</v>
      </c>
      <c r="J21" s="94"/>
      <c r="K21" s="206" t="s">
        <v>37</v>
      </c>
      <c r="L21" s="264" t="s">
        <v>180</v>
      </c>
      <c r="M21" s="265"/>
      <c r="N21" s="265"/>
      <c r="O21" s="266"/>
      <c r="P21" s="264" t="s">
        <v>181</v>
      </c>
      <c r="Q21" s="266"/>
    </row>
    <row r="22" spans="1:17" x14ac:dyDescent="0.2">
      <c r="A22" s="90">
        <v>43691</v>
      </c>
      <c r="B22" s="206" t="s">
        <v>37</v>
      </c>
      <c r="C22" s="95">
        <v>21.5</v>
      </c>
      <c r="D22" s="92">
        <v>0</v>
      </c>
      <c r="E22" s="92"/>
      <c r="F22" s="92">
        <v>21.5</v>
      </c>
      <c r="G22" s="206">
        <v>595</v>
      </c>
      <c r="H22" s="206">
        <v>4202</v>
      </c>
      <c r="I22" s="93"/>
      <c r="J22" s="94"/>
      <c r="K22" s="206" t="s">
        <v>40</v>
      </c>
      <c r="L22" s="267" t="s">
        <v>182</v>
      </c>
      <c r="M22" s="269"/>
      <c r="N22" s="269"/>
      <c r="O22" s="268"/>
      <c r="P22" s="267" t="s">
        <v>170</v>
      </c>
      <c r="Q22" s="268"/>
    </row>
    <row r="23" spans="1:17" x14ac:dyDescent="0.2">
      <c r="A23" s="90">
        <v>43692</v>
      </c>
      <c r="B23" s="206" t="s">
        <v>37</v>
      </c>
      <c r="C23" s="91">
        <v>9.4600000000000009</v>
      </c>
      <c r="D23" s="92">
        <v>0</v>
      </c>
      <c r="E23" s="92"/>
      <c r="F23" s="92">
        <v>9.4600000000000009</v>
      </c>
      <c r="G23" s="206">
        <v>595</v>
      </c>
      <c r="H23" s="206">
        <v>4202</v>
      </c>
      <c r="I23" s="93"/>
      <c r="J23" s="94"/>
      <c r="K23" s="206" t="s">
        <v>40</v>
      </c>
      <c r="L23" s="264" t="s">
        <v>183</v>
      </c>
      <c r="M23" s="265"/>
      <c r="N23" s="265"/>
      <c r="O23" s="266"/>
      <c r="P23" s="267" t="s">
        <v>170</v>
      </c>
      <c r="Q23" s="268"/>
    </row>
    <row r="24" spans="1:17" x14ac:dyDescent="0.2">
      <c r="A24" s="90">
        <v>43693</v>
      </c>
      <c r="B24" s="206" t="s">
        <v>37</v>
      </c>
      <c r="C24" s="91">
        <v>81.03</v>
      </c>
      <c r="D24" s="92">
        <v>0</v>
      </c>
      <c r="E24" s="92"/>
      <c r="F24" s="92">
        <v>81.03</v>
      </c>
      <c r="G24" s="206">
        <v>611</v>
      </c>
      <c r="H24" s="206">
        <v>4200</v>
      </c>
      <c r="I24" s="93">
        <v>61111</v>
      </c>
      <c r="J24" s="94"/>
      <c r="K24" s="206" t="s">
        <v>37</v>
      </c>
      <c r="L24" s="264" t="s">
        <v>171</v>
      </c>
      <c r="M24" s="265"/>
      <c r="N24" s="265"/>
      <c r="O24" s="266"/>
      <c r="P24" s="267" t="s">
        <v>172</v>
      </c>
      <c r="Q24" s="268"/>
    </row>
    <row r="25" spans="1:17" x14ac:dyDescent="0.2">
      <c r="A25" s="90">
        <v>43693</v>
      </c>
      <c r="B25" s="206" t="s">
        <v>31</v>
      </c>
      <c r="C25" s="91">
        <v>10.88</v>
      </c>
      <c r="D25" s="92">
        <v>1.82</v>
      </c>
      <c r="E25" s="92"/>
      <c r="F25" s="92">
        <v>9.06</v>
      </c>
      <c r="G25" s="206">
        <v>595</v>
      </c>
      <c r="H25" s="206">
        <v>4202</v>
      </c>
      <c r="I25" s="93"/>
      <c r="J25" s="94"/>
      <c r="K25" s="206" t="s">
        <v>31</v>
      </c>
      <c r="L25" s="264" t="s">
        <v>184</v>
      </c>
      <c r="M25" s="265"/>
      <c r="N25" s="265"/>
      <c r="O25" s="266"/>
      <c r="P25" s="264" t="s">
        <v>170</v>
      </c>
      <c r="Q25" s="266"/>
    </row>
    <row r="26" spans="1:17" x14ac:dyDescent="0.2">
      <c r="A26" s="90">
        <v>43693</v>
      </c>
      <c r="B26" s="206" t="s">
        <v>31</v>
      </c>
      <c r="C26" s="95">
        <v>22.99</v>
      </c>
      <c r="D26" s="92">
        <v>3.83</v>
      </c>
      <c r="E26" s="92"/>
      <c r="F26" s="92">
        <v>19.16</v>
      </c>
      <c r="G26" s="206">
        <v>595</v>
      </c>
      <c r="H26" s="206">
        <v>4202</v>
      </c>
      <c r="I26" s="93"/>
      <c r="J26" s="94"/>
      <c r="K26" s="206" t="s">
        <v>31</v>
      </c>
      <c r="L26" s="264" t="s">
        <v>185</v>
      </c>
      <c r="M26" s="265"/>
      <c r="N26" s="265"/>
      <c r="O26" s="266"/>
      <c r="P26" s="267" t="s">
        <v>170</v>
      </c>
      <c r="Q26" s="268"/>
    </row>
    <row r="27" spans="1:17" x14ac:dyDescent="0.2">
      <c r="A27" s="90">
        <v>43693</v>
      </c>
      <c r="B27" s="206" t="s">
        <v>31</v>
      </c>
      <c r="C27" s="95">
        <v>15.98</v>
      </c>
      <c r="D27" s="92">
        <v>2.66</v>
      </c>
      <c r="E27" s="92"/>
      <c r="F27" s="92">
        <v>13.32</v>
      </c>
      <c r="G27" s="206">
        <v>595</v>
      </c>
      <c r="H27" s="206">
        <v>4202</v>
      </c>
      <c r="I27" s="93"/>
      <c r="J27" s="94"/>
      <c r="K27" s="206" t="s">
        <v>31</v>
      </c>
      <c r="L27" s="207" t="s">
        <v>277</v>
      </c>
      <c r="M27" s="208"/>
      <c r="N27" s="208"/>
      <c r="O27" s="209"/>
      <c r="P27" s="267" t="s">
        <v>170</v>
      </c>
      <c r="Q27" s="268"/>
    </row>
    <row r="28" spans="1:17" s="101" customFormat="1" x14ac:dyDescent="0.2">
      <c r="A28" s="96">
        <v>43693</v>
      </c>
      <c r="B28" s="97" t="s">
        <v>31</v>
      </c>
      <c r="C28" s="95">
        <v>10.47</v>
      </c>
      <c r="D28" s="98">
        <v>1.75</v>
      </c>
      <c r="E28" s="98"/>
      <c r="F28" s="98">
        <v>8.7200000000000006</v>
      </c>
      <c r="G28" s="97">
        <v>595</v>
      </c>
      <c r="H28" s="97">
        <v>4202</v>
      </c>
      <c r="I28" s="99"/>
      <c r="J28" s="100"/>
      <c r="K28" s="97" t="s">
        <v>31</v>
      </c>
      <c r="L28" s="267" t="s">
        <v>278</v>
      </c>
      <c r="M28" s="269"/>
      <c r="N28" s="269"/>
      <c r="O28" s="268"/>
      <c r="P28" s="267" t="s">
        <v>170</v>
      </c>
      <c r="Q28" s="268"/>
    </row>
    <row r="29" spans="1:17" x14ac:dyDescent="0.2">
      <c r="A29" s="90">
        <v>43695</v>
      </c>
      <c r="B29" s="206" t="s">
        <v>31</v>
      </c>
      <c r="C29" s="91">
        <v>5.97</v>
      </c>
      <c r="D29" s="92">
        <v>1</v>
      </c>
      <c r="E29" s="92"/>
      <c r="F29" s="92">
        <v>4.97</v>
      </c>
      <c r="G29" s="206">
        <v>595</v>
      </c>
      <c r="H29" s="206">
        <v>4202</v>
      </c>
      <c r="I29" s="93"/>
      <c r="J29" s="94"/>
      <c r="K29" s="206" t="s">
        <v>31</v>
      </c>
      <c r="L29" s="264" t="s">
        <v>186</v>
      </c>
      <c r="M29" s="265"/>
      <c r="N29" s="265"/>
      <c r="O29" s="266"/>
      <c r="P29" s="267" t="s">
        <v>170</v>
      </c>
      <c r="Q29" s="268"/>
    </row>
    <row r="30" spans="1:17" s="101" customFormat="1" x14ac:dyDescent="0.2">
      <c r="A30" s="96">
        <v>43695</v>
      </c>
      <c r="B30" s="97" t="s">
        <v>37</v>
      </c>
      <c r="C30" s="95">
        <v>15.48</v>
      </c>
      <c r="D30" s="98">
        <v>0</v>
      </c>
      <c r="E30" s="98"/>
      <c r="F30" s="98">
        <v>15.48</v>
      </c>
      <c r="G30" s="97">
        <v>595</v>
      </c>
      <c r="H30" s="97">
        <v>4202</v>
      </c>
      <c r="I30" s="99"/>
      <c r="J30" s="100"/>
      <c r="K30" s="97" t="s">
        <v>40</v>
      </c>
      <c r="L30" s="267" t="s">
        <v>187</v>
      </c>
      <c r="M30" s="269"/>
      <c r="N30" s="269"/>
      <c r="O30" s="268"/>
      <c r="P30" s="267" t="s">
        <v>170</v>
      </c>
      <c r="Q30" s="268"/>
    </row>
    <row r="31" spans="1:17" s="101" customFormat="1" x14ac:dyDescent="0.2">
      <c r="A31" s="96">
        <v>43695</v>
      </c>
      <c r="B31" s="97" t="s">
        <v>37</v>
      </c>
      <c r="C31" s="95">
        <v>27.83</v>
      </c>
      <c r="D31" s="98">
        <v>0</v>
      </c>
      <c r="E31" s="98"/>
      <c r="F31" s="98">
        <v>27.83</v>
      </c>
      <c r="G31" s="97">
        <v>595</v>
      </c>
      <c r="H31" s="97">
        <v>4202</v>
      </c>
      <c r="I31" s="99"/>
      <c r="J31" s="100"/>
      <c r="K31" s="97" t="s">
        <v>40</v>
      </c>
      <c r="L31" s="267" t="s">
        <v>188</v>
      </c>
      <c r="M31" s="269"/>
      <c r="N31" s="269"/>
      <c r="O31" s="268"/>
      <c r="P31" s="267" t="s">
        <v>170</v>
      </c>
      <c r="Q31" s="268"/>
    </row>
    <row r="32" spans="1:17" x14ac:dyDescent="0.2">
      <c r="A32" s="90">
        <v>43696</v>
      </c>
      <c r="B32" s="206" t="s">
        <v>31</v>
      </c>
      <c r="C32" s="91">
        <v>9.98</v>
      </c>
      <c r="D32" s="92">
        <v>1.66</v>
      </c>
      <c r="E32" s="92"/>
      <c r="F32" s="92">
        <v>8.32</v>
      </c>
      <c r="G32" s="206">
        <v>595</v>
      </c>
      <c r="H32" s="206">
        <v>4202</v>
      </c>
      <c r="I32" s="93"/>
      <c r="J32" s="94"/>
      <c r="K32" s="206" t="s">
        <v>31</v>
      </c>
      <c r="L32" s="264" t="s">
        <v>189</v>
      </c>
      <c r="M32" s="265"/>
      <c r="N32" s="265"/>
      <c r="O32" s="266"/>
      <c r="P32" s="267" t="s">
        <v>170</v>
      </c>
      <c r="Q32" s="268"/>
    </row>
    <row r="33" spans="1:17" x14ac:dyDescent="0.2">
      <c r="A33" s="96">
        <v>43700</v>
      </c>
      <c r="B33" s="97" t="s">
        <v>37</v>
      </c>
      <c r="C33" s="95">
        <v>84</v>
      </c>
      <c r="D33" s="98">
        <v>0</v>
      </c>
      <c r="E33" s="98"/>
      <c r="F33" s="98">
        <v>84</v>
      </c>
      <c r="G33" s="97">
        <v>611</v>
      </c>
      <c r="H33" s="97">
        <v>4200</v>
      </c>
      <c r="I33" s="99">
        <v>61111</v>
      </c>
      <c r="J33" s="100"/>
      <c r="K33" s="97" t="s">
        <v>37</v>
      </c>
      <c r="L33" s="267" t="s">
        <v>171</v>
      </c>
      <c r="M33" s="269"/>
      <c r="N33" s="269"/>
      <c r="O33" s="268"/>
      <c r="P33" s="267" t="s">
        <v>172</v>
      </c>
      <c r="Q33" s="268"/>
    </row>
    <row r="34" spans="1:17" x14ac:dyDescent="0.2">
      <c r="A34" s="96">
        <v>43701</v>
      </c>
      <c r="B34" s="97" t="s">
        <v>37</v>
      </c>
      <c r="C34" s="95">
        <v>400</v>
      </c>
      <c r="D34" s="98">
        <v>0</v>
      </c>
      <c r="E34" s="98"/>
      <c r="F34" s="98">
        <v>400</v>
      </c>
      <c r="G34" s="97">
        <v>611</v>
      </c>
      <c r="H34" s="97">
        <v>4200</v>
      </c>
      <c r="I34" s="99">
        <v>61106</v>
      </c>
      <c r="J34" s="100"/>
      <c r="K34" s="97" t="s">
        <v>37</v>
      </c>
      <c r="L34" s="267" t="s">
        <v>190</v>
      </c>
      <c r="M34" s="269"/>
      <c r="N34" s="269"/>
      <c r="O34" s="268"/>
      <c r="P34" s="267" t="s">
        <v>191</v>
      </c>
      <c r="Q34" s="268"/>
    </row>
    <row r="35" spans="1:17" x14ac:dyDescent="0.2">
      <c r="A35" s="96">
        <v>43705</v>
      </c>
      <c r="B35" s="97" t="s">
        <v>37</v>
      </c>
      <c r="C35" s="95">
        <v>500</v>
      </c>
      <c r="D35" s="98">
        <v>0</v>
      </c>
      <c r="E35" s="98"/>
      <c r="F35" s="98">
        <v>500</v>
      </c>
      <c r="G35" s="97">
        <v>611</v>
      </c>
      <c r="H35" s="97">
        <v>4200</v>
      </c>
      <c r="I35" s="99">
        <v>61106</v>
      </c>
      <c r="J35" s="100"/>
      <c r="K35" s="97" t="s">
        <v>40</v>
      </c>
      <c r="L35" s="267" t="s">
        <v>192</v>
      </c>
      <c r="M35" s="269"/>
      <c r="N35" s="269"/>
      <c r="O35" s="268"/>
      <c r="P35" s="267" t="s">
        <v>179</v>
      </c>
      <c r="Q35" s="268"/>
    </row>
    <row r="36" spans="1:17" x14ac:dyDescent="0.2">
      <c r="A36" s="96">
        <v>43707</v>
      </c>
      <c r="B36" s="97" t="s">
        <v>37</v>
      </c>
      <c r="C36" s="95">
        <v>84</v>
      </c>
      <c r="D36" s="98">
        <v>0</v>
      </c>
      <c r="E36" s="98"/>
      <c r="F36" s="98">
        <v>84</v>
      </c>
      <c r="G36" s="97">
        <v>611</v>
      </c>
      <c r="H36" s="97">
        <v>4200</v>
      </c>
      <c r="I36" s="99">
        <v>61111</v>
      </c>
      <c r="J36" s="100"/>
      <c r="K36" s="97" t="s">
        <v>37</v>
      </c>
      <c r="L36" s="267" t="s">
        <v>171</v>
      </c>
      <c r="M36" s="269"/>
      <c r="N36" s="269"/>
      <c r="O36" s="268"/>
      <c r="P36" s="267" t="s">
        <v>172</v>
      </c>
      <c r="Q36" s="268"/>
    </row>
    <row r="37" spans="1:17" x14ac:dyDescent="0.2">
      <c r="A37" s="96">
        <v>43709</v>
      </c>
      <c r="B37" s="97" t="s">
        <v>37</v>
      </c>
      <c r="C37" s="95">
        <v>87.97</v>
      </c>
      <c r="D37" s="98">
        <v>0</v>
      </c>
      <c r="E37" s="98"/>
      <c r="F37" s="98">
        <v>87.97</v>
      </c>
      <c r="G37" s="206">
        <v>611</v>
      </c>
      <c r="H37" s="206">
        <v>4200</v>
      </c>
      <c r="I37" s="93">
        <v>61111</v>
      </c>
      <c r="J37" s="100"/>
      <c r="K37" s="97" t="s">
        <v>37</v>
      </c>
      <c r="L37" s="267" t="s">
        <v>193</v>
      </c>
      <c r="M37" s="269"/>
      <c r="N37" s="269"/>
      <c r="O37" s="268"/>
      <c r="P37" s="267" t="s">
        <v>191</v>
      </c>
      <c r="Q37" s="268"/>
    </row>
    <row r="38" spans="1:17" x14ac:dyDescent="0.2">
      <c r="A38" s="96">
        <v>43710</v>
      </c>
      <c r="B38" s="97" t="s">
        <v>37</v>
      </c>
      <c r="C38" s="95">
        <v>33.74</v>
      </c>
      <c r="D38" s="98">
        <v>0</v>
      </c>
      <c r="E38" s="98"/>
      <c r="F38" s="98">
        <v>33.74</v>
      </c>
      <c r="G38" s="97">
        <v>611</v>
      </c>
      <c r="H38" s="97">
        <v>4200</v>
      </c>
      <c r="I38" s="99">
        <v>61111</v>
      </c>
      <c r="J38" s="100"/>
      <c r="K38" s="97" t="s">
        <v>37</v>
      </c>
      <c r="L38" s="267" t="s">
        <v>171</v>
      </c>
      <c r="M38" s="269"/>
      <c r="N38" s="269"/>
      <c r="O38" s="268"/>
      <c r="P38" s="267" t="s">
        <v>172</v>
      </c>
      <c r="Q38" s="268"/>
    </row>
    <row r="39" spans="1:17" ht="15" x14ac:dyDescent="0.25">
      <c r="A39" s="253" t="s">
        <v>33</v>
      </c>
      <c r="B39" s="253"/>
      <c r="C39" s="102">
        <f>SUM(C13:C38)</f>
        <v>2260.64</v>
      </c>
      <c r="D39" s="102">
        <f>SUM(D13:D38)</f>
        <v>26.28</v>
      </c>
      <c r="E39" s="102"/>
      <c r="F39" s="102">
        <f>SUM(F13:F38)</f>
        <v>2234.3599999999992</v>
      </c>
      <c r="G39" s="93"/>
      <c r="H39" s="93"/>
      <c r="I39" s="93"/>
      <c r="J39" s="93"/>
      <c r="K39" s="93"/>
      <c r="L39" s="264"/>
      <c r="M39" s="265"/>
      <c r="N39" s="265"/>
      <c r="O39" s="266"/>
      <c r="P39" s="264"/>
      <c r="Q39" s="266"/>
    </row>
    <row r="41" spans="1:17" ht="15" x14ac:dyDescent="0.25">
      <c r="B41" s="251" t="s">
        <v>194</v>
      </c>
      <c r="C41" s="252"/>
    </row>
    <row r="42" spans="1:17" x14ac:dyDescent="0.2">
      <c r="B42" s="103" t="s">
        <v>35</v>
      </c>
      <c r="C42" s="104" t="s">
        <v>36</v>
      </c>
    </row>
    <row r="43" spans="1:17" x14ac:dyDescent="0.2">
      <c r="B43" s="103" t="s">
        <v>37</v>
      </c>
      <c r="C43" s="104" t="s">
        <v>38</v>
      </c>
    </row>
    <row r="44" spans="1:17" x14ac:dyDescent="0.2">
      <c r="B44" s="103" t="s">
        <v>31</v>
      </c>
      <c r="C44" s="104" t="s">
        <v>39</v>
      </c>
    </row>
    <row r="45" spans="1:17" x14ac:dyDescent="0.2">
      <c r="B45" s="105" t="s">
        <v>40</v>
      </c>
      <c r="C45" s="106" t="s">
        <v>41</v>
      </c>
    </row>
    <row r="48" spans="1:17" s="107" customFormat="1" ht="15" x14ac:dyDescent="0.25"/>
  </sheetData>
  <mergeCells count="77">
    <mergeCell ref="A39:B39"/>
    <mergeCell ref="L39:O39"/>
    <mergeCell ref="P39:Q39"/>
    <mergeCell ref="L33:O33"/>
    <mergeCell ref="P33:Q33"/>
    <mergeCell ref="L34:O34"/>
    <mergeCell ref="P34:Q34"/>
    <mergeCell ref="L38:O38"/>
    <mergeCell ref="P38:Q38"/>
    <mergeCell ref="L35:O35"/>
    <mergeCell ref="P35:Q35"/>
    <mergeCell ref="L36:O36"/>
    <mergeCell ref="P36:Q36"/>
    <mergeCell ref="L37:O37"/>
    <mergeCell ref="P37:Q37"/>
    <mergeCell ref="L30:O30"/>
    <mergeCell ref="P30:Q30"/>
    <mergeCell ref="L31:O31"/>
    <mergeCell ref="P31:Q31"/>
    <mergeCell ref="L32:O32"/>
    <mergeCell ref="P32:Q32"/>
    <mergeCell ref="P27:Q27"/>
    <mergeCell ref="L28:O28"/>
    <mergeCell ref="P28:Q28"/>
    <mergeCell ref="L29:O29"/>
    <mergeCell ref="P29:Q29"/>
    <mergeCell ref="L24:O24"/>
    <mergeCell ref="P24:Q24"/>
    <mergeCell ref="L25:O25"/>
    <mergeCell ref="P25:Q25"/>
    <mergeCell ref="L26:O26"/>
    <mergeCell ref="P26:Q26"/>
    <mergeCell ref="L21:O21"/>
    <mergeCell ref="P21:Q21"/>
    <mergeCell ref="L22:O22"/>
    <mergeCell ref="P22:Q22"/>
    <mergeCell ref="L23:O23"/>
    <mergeCell ref="P23:Q23"/>
    <mergeCell ref="L18:O18"/>
    <mergeCell ref="P18:Q18"/>
    <mergeCell ref="L19:O19"/>
    <mergeCell ref="P19:Q19"/>
    <mergeCell ref="L20:O20"/>
    <mergeCell ref="P20:Q20"/>
    <mergeCell ref="L15:O15"/>
    <mergeCell ref="P15:Q15"/>
    <mergeCell ref="L16:O16"/>
    <mergeCell ref="P16:Q16"/>
    <mergeCell ref="L17:O17"/>
    <mergeCell ref="P17:Q17"/>
    <mergeCell ref="L10:O12"/>
    <mergeCell ref="P10:Q12"/>
    <mergeCell ref="L13:O13"/>
    <mergeCell ref="P13:Q13"/>
    <mergeCell ref="L14:O14"/>
    <mergeCell ref="P14:Q14"/>
    <mergeCell ref="C10:C12"/>
    <mergeCell ref="D10:D12"/>
    <mergeCell ref="E10:E12"/>
    <mergeCell ref="F10:F12"/>
    <mergeCell ref="G10:K11"/>
    <mergeCell ref="B41:C41"/>
    <mergeCell ref="A1:A2"/>
    <mergeCell ref="B1:E2"/>
    <mergeCell ref="F1:Q9"/>
    <mergeCell ref="A3:E3"/>
    <mergeCell ref="A4:A5"/>
    <mergeCell ref="B4:E5"/>
    <mergeCell ref="A6:E6"/>
    <mergeCell ref="A7:A8"/>
    <mergeCell ref="B7:B8"/>
    <mergeCell ref="C7:C8"/>
    <mergeCell ref="D7:D8"/>
    <mergeCell ref="E7:E8"/>
    <mergeCell ref="A9:E9"/>
    <mergeCell ref="A10:A12"/>
    <mergeCell ref="B10:B1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workbookViewId="0">
      <selection activeCell="H35" sqref="H35"/>
    </sheetView>
  </sheetViews>
  <sheetFormatPr defaultColWidth="9.140625"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1</v>
      </c>
      <c r="B1" s="240" t="s">
        <v>42</v>
      </c>
      <c r="C1" s="241"/>
      <c r="D1" s="241"/>
      <c r="E1" s="242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240" t="s">
        <v>43</v>
      </c>
      <c r="C3" s="241"/>
      <c r="D3" s="241"/>
      <c r="E3" s="242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4</v>
      </c>
      <c r="B5" s="12" t="s">
        <v>5</v>
      </c>
      <c r="C5" s="48"/>
      <c r="D5" s="12" t="s">
        <v>6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44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238" t="s">
        <v>12</v>
      </c>
      <c r="H8" s="243"/>
      <c r="I8" s="243"/>
      <c r="J8" s="243"/>
      <c r="K8" s="243"/>
      <c r="L8" s="239"/>
      <c r="M8" s="17" t="s">
        <v>14</v>
      </c>
      <c r="N8" s="18" t="s">
        <v>0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45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244"/>
      <c r="H9" s="245"/>
      <c r="I9" s="245"/>
      <c r="J9" s="245"/>
      <c r="K9" s="245"/>
      <c r="L9" s="246"/>
      <c r="M9" s="22" t="s">
        <v>46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47</v>
      </c>
      <c r="H10" s="26" t="s">
        <v>48</v>
      </c>
      <c r="I10" s="26" t="s">
        <v>49</v>
      </c>
      <c r="J10" s="26" t="s">
        <v>50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51</v>
      </c>
      <c r="B12" s="30" t="s">
        <v>37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31</v>
      </c>
      <c r="M12" s="45" t="s">
        <v>52</v>
      </c>
      <c r="N12" s="45" t="s">
        <v>53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51</v>
      </c>
      <c r="B13" s="30" t="s">
        <v>31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31</v>
      </c>
      <c r="M13" s="45" t="s">
        <v>54</v>
      </c>
      <c r="N13" s="45" t="s">
        <v>53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55</v>
      </c>
      <c r="B14" s="30" t="s">
        <v>37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31</v>
      </c>
      <c r="M14" s="45" t="s">
        <v>56</v>
      </c>
      <c r="N14" s="45" t="s">
        <v>57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58</v>
      </c>
      <c r="B15" s="30" t="s">
        <v>31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31</v>
      </c>
      <c r="M15" s="45" t="s">
        <v>59</v>
      </c>
      <c r="N15" s="45" t="s">
        <v>60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61</v>
      </c>
      <c r="B16" s="30" t="s">
        <v>37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31</v>
      </c>
      <c r="M16" s="45" t="s">
        <v>62</v>
      </c>
      <c r="N16" s="45" t="s">
        <v>63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64</v>
      </c>
      <c r="B17" s="30" t="s">
        <v>31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31</v>
      </c>
      <c r="M17" s="45" t="s">
        <v>65</v>
      </c>
      <c r="N17" s="45" t="s">
        <v>66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67</v>
      </c>
      <c r="B18" s="30" t="s">
        <v>37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31</v>
      </c>
      <c r="M18" s="45" t="s">
        <v>68</v>
      </c>
      <c r="N18" s="45" t="s">
        <v>69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70</v>
      </c>
      <c r="B19" s="30" t="s">
        <v>40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31</v>
      </c>
      <c r="M19" s="45" t="s">
        <v>71</v>
      </c>
      <c r="N19" s="45" t="s">
        <v>57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72</v>
      </c>
      <c r="B20" s="30" t="s">
        <v>40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31</v>
      </c>
      <c r="M20" s="45" t="s">
        <v>73</v>
      </c>
      <c r="N20" s="45" t="s">
        <v>74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72</v>
      </c>
      <c r="B21" s="30" t="s">
        <v>40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31</v>
      </c>
      <c r="M21" s="45" t="s">
        <v>73</v>
      </c>
      <c r="N21" s="45" t="s">
        <v>74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75</v>
      </c>
      <c r="B22" s="30" t="s">
        <v>31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31</v>
      </c>
      <c r="M22" s="45" t="s">
        <v>76</v>
      </c>
      <c r="N22" s="45" t="s">
        <v>77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31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31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31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31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31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31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31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31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31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247" t="s">
        <v>33</v>
      </c>
      <c r="B32" s="248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238" t="s">
        <v>34</v>
      </c>
      <c r="C34" s="239"/>
    </row>
    <row r="35" spans="2:3" x14ac:dyDescent="0.2">
      <c r="B35" s="41" t="s">
        <v>35</v>
      </c>
      <c r="C35" s="42" t="s">
        <v>36</v>
      </c>
    </row>
    <row r="36" spans="2:3" x14ac:dyDescent="0.2">
      <c r="B36" s="41" t="s">
        <v>37</v>
      </c>
      <c r="C36" s="42" t="s">
        <v>38</v>
      </c>
    </row>
    <row r="37" spans="2:3" x14ac:dyDescent="0.2">
      <c r="B37" s="41" t="s">
        <v>31</v>
      </c>
      <c r="C37" s="42" t="s">
        <v>39</v>
      </c>
    </row>
    <row r="38" spans="2:3" x14ac:dyDescent="0.2">
      <c r="B38" s="43" t="s">
        <v>40</v>
      </c>
      <c r="C38" s="44" t="s">
        <v>41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8" priority="2" stopIfTrue="1">
      <formula>SUM($P12:$T12)&gt;0</formula>
    </cfRule>
  </conditionalFormatting>
  <conditionalFormatting sqref="E5 C12:C31 C5 B1:E1 B3:E3">
    <cfRule type="expression" dxfId="7" priority="3" stopIfTrue="1">
      <formula>ISBLANK(B1)</formula>
    </cfRule>
  </conditionalFormatting>
  <conditionalFormatting sqref="M12:N31">
    <cfRule type="expression" dxfId="6" priority="4" stopIfTrue="1">
      <formula>AND(NOT(ISBLANK($C12)),ISBLANK(M12))</formula>
    </cfRule>
  </conditionalFormatting>
  <conditionalFormatting sqref="B12:B31">
    <cfRule type="expression" dxfId="5" priority="5" stopIfTrue="1">
      <formula>AND(NOT(ISBLANK(C12)),ISBLANK(B12))</formula>
    </cfRule>
  </conditionalFormatting>
  <conditionalFormatting sqref="A12:A31">
    <cfRule type="expression" dxfId="4" priority="6" stopIfTrue="1">
      <formula>AND(NOT(ISBLANK(C12)),ISBLANK(A12))</formula>
    </cfRule>
  </conditionalFormatting>
  <conditionalFormatting sqref="G12:G31">
    <cfRule type="expression" dxfId="3" priority="7" stopIfTrue="1">
      <formula>AND(ISBLANK(G12),NOT(ISBLANK(C12)))</formula>
    </cfRule>
  </conditionalFormatting>
  <conditionalFormatting sqref="H12:I31">
    <cfRule type="expression" dxfId="2" priority="8" stopIfTrue="1">
      <formula>AND(ISBLANK(H12),NOT(ISBLANK($C12)))</formula>
    </cfRule>
  </conditionalFormatting>
  <conditionalFormatting sqref="J12:J31">
    <cfRule type="expression" dxfId="1" priority="9" stopIfTrue="1">
      <formula>AND(ISBLANK(J12),NOT(ISBLANK(C12)))</formula>
    </cfRule>
  </conditionalFormatting>
  <conditionalFormatting sqref="E12:E31">
    <cfRule type="expression" dxfId="0" priority="10" stopIfTrue="1">
      <formula>AND(NOT(ISBLANK(C12)),ISBLANK(E12),B12="S")</formula>
    </cfRule>
  </conditionalFormatting>
  <dataValidations count="5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custom" allowBlank="1" showInputMessage="1" showErrorMessage="1" sqref="G12:J31">
      <formula1>P12=TRUE</formula1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D35" sqref="D3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32.140625" style="5" customWidth="1"/>
    <col min="12" max="12" width="47.4257812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240" t="s">
        <v>2</v>
      </c>
      <c r="C1" s="241"/>
      <c r="D1" s="241"/>
      <c r="E1" s="24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240" t="s">
        <v>101</v>
      </c>
      <c r="C3" s="241"/>
      <c r="D3" s="241"/>
      <c r="E3" s="24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43688</v>
      </c>
      <c r="D5" s="12" t="s">
        <v>6</v>
      </c>
      <c r="E5" s="48">
        <v>43719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7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238" t="s">
        <v>12</v>
      </c>
      <c r="H8" s="243"/>
      <c r="I8" s="243"/>
      <c r="J8" s="239"/>
      <c r="K8" s="67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244"/>
      <c r="H9" s="245"/>
      <c r="I9" s="245"/>
      <c r="J9" s="246"/>
      <c r="K9" s="50" t="s">
        <v>20</v>
      </c>
      <c r="L9" s="21" t="s">
        <v>21</v>
      </c>
      <c r="M9" s="53"/>
      <c r="N9" s="55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68" t="s">
        <v>26</v>
      </c>
      <c r="H10" s="68" t="s">
        <v>27</v>
      </c>
      <c r="I10" s="68" t="s">
        <v>28</v>
      </c>
      <c r="J10" s="68"/>
      <c r="K10" s="52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68"/>
      <c r="H11" s="68"/>
      <c r="I11" s="68"/>
      <c r="J11" s="68"/>
      <c r="K11" s="68"/>
      <c r="L11" s="27"/>
      <c r="M11" s="43"/>
      <c r="N11" s="43"/>
    </row>
    <row r="12" spans="1:26" ht="15.75" x14ac:dyDescent="0.25">
      <c r="A12" s="59">
        <v>43711</v>
      </c>
      <c r="B12" s="30" t="s">
        <v>37</v>
      </c>
      <c r="C12" s="31">
        <v>10.06</v>
      </c>
      <c r="D12" s="32" t="str">
        <f>IF(B12="S",IF(ISBLANK(E12),ROUND(C12*0.2/1.2,2),E12),"")</f>
        <v/>
      </c>
      <c r="E12" s="31"/>
      <c r="F12" s="56">
        <v>10.06</v>
      </c>
      <c r="G12" s="57">
        <v>448</v>
      </c>
      <c r="H12" s="57">
        <v>4020</v>
      </c>
      <c r="I12" s="57">
        <v>21019</v>
      </c>
      <c r="J12" s="37" t="s">
        <v>31</v>
      </c>
      <c r="K12" s="37" t="s">
        <v>100</v>
      </c>
      <c r="L12" s="69" t="s">
        <v>97</v>
      </c>
      <c r="M12" s="45" t="s">
        <v>98</v>
      </c>
      <c r="N12" s="45" t="s">
        <v>99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59"/>
      <c r="B13" s="49"/>
      <c r="C13" s="31"/>
      <c r="D13" s="32"/>
      <c r="E13" s="31"/>
      <c r="F13" s="56"/>
      <c r="G13" s="57"/>
      <c r="H13" s="57"/>
      <c r="I13" s="57"/>
      <c r="J13" s="37"/>
      <c r="K13" s="37"/>
      <c r="L13" s="45"/>
      <c r="M13" s="45"/>
      <c r="N13" s="45" t="s">
        <v>32</v>
      </c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9"/>
      <c r="B14" s="49"/>
      <c r="C14" s="31"/>
      <c r="D14" s="32"/>
      <c r="E14" s="31"/>
      <c r="F14" s="56"/>
      <c r="G14" s="57"/>
      <c r="H14" s="57"/>
      <c r="I14" s="57"/>
      <c r="J14" s="37"/>
      <c r="K14" s="37"/>
      <c r="L14" s="45"/>
      <c r="M14" s="45"/>
      <c r="N14" s="45" t="s">
        <v>32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9"/>
      <c r="B15" s="30"/>
      <c r="C15" s="31"/>
      <c r="D15" s="32"/>
      <c r="E15" s="31"/>
      <c r="F15" s="56"/>
      <c r="G15" s="57"/>
      <c r="H15" s="57"/>
      <c r="I15" s="57"/>
      <c r="J15" s="37"/>
      <c r="K15" s="37"/>
      <c r="L15" s="45"/>
      <c r="M15" s="45"/>
      <c r="N15" s="45" t="s">
        <v>32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9"/>
      <c r="B16" s="30"/>
      <c r="C16" s="31"/>
      <c r="D16" s="32"/>
      <c r="E16" s="31"/>
      <c r="F16" s="56"/>
      <c r="G16" s="57"/>
      <c r="H16" s="57"/>
      <c r="I16" s="57"/>
      <c r="J16" s="37"/>
      <c r="K16" s="37"/>
      <c r="L16" s="45"/>
      <c r="M16" s="45"/>
      <c r="N16" s="45" t="s">
        <v>32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ref="D17:D31" si="3">IF(B17="S",IF(ISBLANK(E17),ROUND(C17*0.2/1.2,2),E17),"")</f>
        <v/>
      </c>
      <c r="E17" s="31"/>
      <c r="F17" s="56" t="s">
        <v>32</v>
      </c>
      <c r="G17" s="57" t="s">
        <v>32</v>
      </c>
      <c r="H17" s="57" t="s">
        <v>32</v>
      </c>
      <c r="I17" s="57" t="s">
        <v>32</v>
      </c>
      <c r="J17" s="37"/>
      <c r="K17" s="37"/>
      <c r="L17" s="45" t="s">
        <v>32</v>
      </c>
      <c r="M17" s="45"/>
      <c r="N17" s="45" t="s">
        <v>32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6" t="s">
        <v>32</v>
      </c>
      <c r="G18" s="57" t="s">
        <v>32</v>
      </c>
      <c r="H18" s="57" t="s">
        <v>32</v>
      </c>
      <c r="I18" s="57" t="s">
        <v>32</v>
      </c>
      <c r="J18" s="37"/>
      <c r="K18" s="70"/>
      <c r="L18" s="45" t="s">
        <v>32</v>
      </c>
      <c r="M18" s="71"/>
      <c r="N18" s="45" t="s">
        <v>32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6"/>
      <c r="G19" s="57"/>
      <c r="H19" s="57"/>
      <c r="I19" s="57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6" t="s">
        <v>32</v>
      </c>
      <c r="G20" s="57"/>
      <c r="H20" s="57" t="s">
        <v>32</v>
      </c>
      <c r="I20" s="57" t="s">
        <v>32</v>
      </c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6" t="s">
        <v>32</v>
      </c>
      <c r="G21" s="57" t="s">
        <v>32</v>
      </c>
      <c r="H21" s="57" t="s">
        <v>32</v>
      </c>
      <c r="I21" s="57" t="s">
        <v>32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6" t="s">
        <v>32</v>
      </c>
      <c r="G22" s="57" t="s">
        <v>32</v>
      </c>
      <c r="H22" s="57" t="s">
        <v>32</v>
      </c>
      <c r="I22" s="57" t="s">
        <v>32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6" t="s">
        <v>32</v>
      </c>
      <c r="G23" s="57" t="s">
        <v>32</v>
      </c>
      <c r="H23" s="57" t="s">
        <v>32</v>
      </c>
      <c r="I23" s="57" t="s">
        <v>32</v>
      </c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6" t="s">
        <v>32</v>
      </c>
      <c r="G24" s="57" t="s">
        <v>32</v>
      </c>
      <c r="H24" s="57" t="s">
        <v>32</v>
      </c>
      <c r="I24" s="57" t="s">
        <v>32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6" t="s">
        <v>32</v>
      </c>
      <c r="G25" s="57" t="s">
        <v>32</v>
      </c>
      <c r="H25" s="57" t="s">
        <v>32</v>
      </c>
      <c r="I25" s="57" t="s">
        <v>32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6" t="s">
        <v>32</v>
      </c>
      <c r="G26" s="57" t="s">
        <v>32</v>
      </c>
      <c r="H26" s="57" t="s">
        <v>32</v>
      </c>
      <c r="I26" s="57" t="s">
        <v>32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6" t="s">
        <v>32</v>
      </c>
      <c r="G27" s="57" t="s">
        <v>32</v>
      </c>
      <c r="H27" s="57" t="s">
        <v>32</v>
      </c>
      <c r="I27" s="57" t="s">
        <v>32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6" t="s">
        <v>32</v>
      </c>
      <c r="G28" s="57" t="s">
        <v>32</v>
      </c>
      <c r="H28" s="57" t="s">
        <v>32</v>
      </c>
      <c r="I28" s="57" t="s">
        <v>32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6" t="s">
        <v>32</v>
      </c>
      <c r="G29" s="57" t="s">
        <v>32</v>
      </c>
      <c r="H29" s="57" t="s">
        <v>32</v>
      </c>
      <c r="I29" s="57" t="s">
        <v>32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6" t="s">
        <v>32</v>
      </c>
      <c r="G30" s="57" t="s">
        <v>32</v>
      </c>
      <c r="H30" s="57" t="s">
        <v>32</v>
      </c>
      <c r="I30" s="57" t="s">
        <v>32</v>
      </c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6" t="s">
        <v>32</v>
      </c>
      <c r="G31" s="57" t="s">
        <v>32</v>
      </c>
      <c r="H31" s="57" t="s">
        <v>32</v>
      </c>
      <c r="I31" s="57" t="s">
        <v>32</v>
      </c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247" t="s">
        <v>33</v>
      </c>
      <c r="B32" s="248"/>
      <c r="C32" s="39">
        <f>SUM(C12:C31)</f>
        <v>10.06</v>
      </c>
      <c r="D32" s="39">
        <f>SUM(D12:D31)</f>
        <v>0</v>
      </c>
      <c r="E32" s="39"/>
      <c r="F32" s="39">
        <f>SUM(F12:F31)</f>
        <v>10.06</v>
      </c>
      <c r="G32" s="58"/>
      <c r="H32" s="58"/>
      <c r="I32" s="58"/>
      <c r="J32" s="40"/>
      <c r="K32" s="40"/>
      <c r="L32" s="46"/>
      <c r="M32" s="54"/>
      <c r="N32" s="47"/>
    </row>
    <row r="34" spans="2:3" x14ac:dyDescent="0.2">
      <c r="B34" s="238" t="s">
        <v>34</v>
      </c>
      <c r="C34" s="239"/>
    </row>
    <row r="35" spans="2:3" x14ac:dyDescent="0.2">
      <c r="B35" s="41" t="s">
        <v>35</v>
      </c>
      <c r="C35" s="42" t="s">
        <v>36</v>
      </c>
    </row>
    <row r="36" spans="2:3" x14ac:dyDescent="0.2">
      <c r="B36" s="41" t="s">
        <v>37</v>
      </c>
      <c r="C36" s="42" t="s">
        <v>38</v>
      </c>
    </row>
    <row r="37" spans="2:3" x14ac:dyDescent="0.2">
      <c r="B37" s="41" t="s">
        <v>31</v>
      </c>
      <c r="C37" s="42" t="s">
        <v>39</v>
      </c>
    </row>
    <row r="38" spans="2:3" x14ac:dyDescent="0.2">
      <c r="B38" s="43" t="s">
        <v>40</v>
      </c>
      <c r="C38" s="44" t="s">
        <v>41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5" stopIfTrue="1">
      <formula>AND(SUM($P12:$T12)&gt;0,NOT(ISBLANK(J12)))</formula>
    </cfRule>
    <cfRule type="expression" dxfId="481" priority="6" stopIfTrue="1">
      <formula>SUM($P12:$T12)&gt;0</formula>
    </cfRule>
  </conditionalFormatting>
  <conditionalFormatting sqref="E5 C12:C31 C5 B1:E1 B3:E3">
    <cfRule type="expression" dxfId="480" priority="7" stopIfTrue="1">
      <formula>ISBLANK(B1)</formula>
    </cfRule>
  </conditionalFormatting>
  <conditionalFormatting sqref="M12:N12 L19:N31 L14:N17">
    <cfRule type="expression" dxfId="479" priority="8" stopIfTrue="1">
      <formula>AND(NOT(ISBLANK($C12)),ISBLANK(L12))</formula>
    </cfRule>
  </conditionalFormatting>
  <conditionalFormatting sqref="B12:B31">
    <cfRule type="expression" dxfId="478" priority="9" stopIfTrue="1">
      <formula>AND(NOT(ISBLANK(C12)),ISBLANK(B12))</formula>
    </cfRule>
  </conditionalFormatting>
  <conditionalFormatting sqref="A12:A31">
    <cfRule type="expression" dxfId="477" priority="10" stopIfTrue="1">
      <formula>AND(NOT(ISBLANK(C12)),ISBLANK(A12))</formula>
    </cfRule>
  </conditionalFormatting>
  <conditionalFormatting sqref="E12:E31">
    <cfRule type="expression" dxfId="476" priority="11" stopIfTrue="1">
      <formula>AND(NOT(ISBLANK(C12)),ISBLANK(E12),B12="S")</formula>
    </cfRule>
  </conditionalFormatting>
  <conditionalFormatting sqref="L13:N13">
    <cfRule type="expression" dxfId="475" priority="12" stopIfTrue="1">
      <formula>AND(NOT(ISBLANK($C18)),ISBLANK(L13))</formula>
    </cfRule>
  </conditionalFormatting>
  <conditionalFormatting sqref="N18">
    <cfRule type="expression" dxfId="474" priority="4" stopIfTrue="1">
      <formula>AND(NOT(ISBLANK($C18)),ISBLANK(N18))</formula>
    </cfRule>
  </conditionalFormatting>
  <conditionalFormatting sqref="L18">
    <cfRule type="expression" dxfId="473" priority="3" stopIfTrue="1">
      <formula>AND(NOT(ISBLANK($C18)),ISBLANK(L18))</formula>
    </cfRule>
  </conditionalFormatting>
  <conditionalFormatting sqref="L12">
    <cfRule type="expression" priority="1" stopIfTrue="1">
      <formula>AND(SUM($P12:$T12)&gt;0,NOT(ISBLANK(L12)))</formula>
    </cfRule>
    <cfRule type="expression" dxfId="472" priority="2" stopIfTrue="1">
      <formula>SUM($P12:$T12)&gt;0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D25" sqref="D2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240" t="s">
        <v>2</v>
      </c>
      <c r="C1" s="241"/>
      <c r="D1" s="241"/>
      <c r="E1" s="24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240" t="s">
        <v>195</v>
      </c>
      <c r="C3" s="241"/>
      <c r="D3" s="241"/>
      <c r="E3" s="24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43688</v>
      </c>
      <c r="D5" s="12" t="s">
        <v>6</v>
      </c>
      <c r="E5" s="48">
        <v>43718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2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238" t="s">
        <v>12</v>
      </c>
      <c r="H8" s="243"/>
      <c r="I8" s="243"/>
      <c r="J8" s="239"/>
      <c r="K8" s="72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244"/>
      <c r="H9" s="245"/>
      <c r="I9" s="245"/>
      <c r="J9" s="246"/>
      <c r="K9" s="50" t="s">
        <v>20</v>
      </c>
      <c r="L9" s="21" t="s">
        <v>21</v>
      </c>
      <c r="M9" s="53"/>
      <c r="N9" s="55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2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9">
        <v>43711</v>
      </c>
      <c r="B12" s="30" t="s">
        <v>31</v>
      </c>
      <c r="C12" s="31">
        <v>55.8</v>
      </c>
      <c r="D12" s="31"/>
      <c r="E12" s="31">
        <v>9.32</v>
      </c>
      <c r="F12" s="56">
        <v>46.48</v>
      </c>
      <c r="G12" s="57">
        <v>690</v>
      </c>
      <c r="H12" s="57">
        <v>4001</v>
      </c>
      <c r="I12" s="57"/>
      <c r="J12" s="37"/>
      <c r="K12" s="37" t="s">
        <v>102</v>
      </c>
      <c r="L12" s="45" t="s">
        <v>109</v>
      </c>
      <c r="M12" s="45" t="s">
        <v>110</v>
      </c>
      <c r="N12" s="45" t="s">
        <v>107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9"/>
      <c r="B13" s="49"/>
      <c r="C13" s="31"/>
      <c r="D13" s="32"/>
      <c r="E13" s="31"/>
      <c r="F13" s="56"/>
      <c r="G13" s="57"/>
      <c r="H13" s="57"/>
      <c r="I13" s="57"/>
      <c r="J13" s="37"/>
      <c r="K13" s="37"/>
      <c r="L13" s="45"/>
      <c r="M13" s="45"/>
      <c r="N13" s="45"/>
      <c r="P13" s="5" t="b">
        <f t="shared" si="0"/>
        <v>1</v>
      </c>
      <c r="Q13" s="5" t="b">
        <f t="shared" si="1"/>
        <v>1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9"/>
      <c r="B14" s="49"/>
      <c r="C14" s="31"/>
      <c r="D14" s="32"/>
      <c r="E14" s="31"/>
      <c r="F14" s="56"/>
      <c r="G14" s="57"/>
      <c r="H14" s="57"/>
      <c r="I14" s="57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9"/>
      <c r="B15" s="30"/>
      <c r="C15" s="31"/>
      <c r="D15" s="32"/>
      <c r="E15" s="31"/>
      <c r="F15" s="56"/>
      <c r="G15" s="57"/>
      <c r="H15" s="57"/>
      <c r="I15" s="60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9"/>
      <c r="B16" s="30"/>
      <c r="C16" s="31"/>
      <c r="D16" s="32"/>
      <c r="E16" s="31"/>
      <c r="F16" s="56"/>
      <c r="G16" s="57"/>
      <c r="H16" s="57"/>
      <c r="I16" s="60"/>
      <c r="J16" s="37"/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9"/>
      <c r="B17" s="30"/>
      <c r="C17" s="31"/>
      <c r="D17" s="32"/>
      <c r="E17" s="31"/>
      <c r="F17" s="56"/>
      <c r="G17" s="57"/>
      <c r="H17" s="57"/>
      <c r="I17" s="60"/>
      <c r="J17" s="37"/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9"/>
      <c r="B18" s="30"/>
      <c r="C18" s="31"/>
      <c r="D18" s="32"/>
      <c r="E18" s="31"/>
      <c r="F18" s="56"/>
      <c r="G18" s="57"/>
      <c r="H18" s="57"/>
      <c r="I18" s="57"/>
      <c r="J18" s="37"/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ref="D19:D31" si="3">IF(B19="S",IF(ISBLANK(E19),ROUND(C19*0.2/1.2,2),E19),"")</f>
        <v/>
      </c>
      <c r="E19" s="31"/>
      <c r="F19" s="56"/>
      <c r="G19" s="57"/>
      <c r="H19" s="57"/>
      <c r="I19" s="57"/>
      <c r="J19" s="37" t="s">
        <v>31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6" t="s">
        <v>32</v>
      </c>
      <c r="G20" s="57"/>
      <c r="H20" s="57" t="s">
        <v>32</v>
      </c>
      <c r="I20" s="57" t="s">
        <v>32</v>
      </c>
      <c r="J20" s="37" t="s">
        <v>31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6" t="s">
        <v>32</v>
      </c>
      <c r="G21" s="57" t="s">
        <v>32</v>
      </c>
      <c r="H21" s="57" t="s">
        <v>32</v>
      </c>
      <c r="I21" s="57" t="s">
        <v>32</v>
      </c>
      <c r="J21" s="37" t="s">
        <v>31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6" t="s">
        <v>32</v>
      </c>
      <c r="G22" s="57" t="s">
        <v>32</v>
      </c>
      <c r="H22" s="57" t="s">
        <v>32</v>
      </c>
      <c r="I22" s="57" t="s">
        <v>32</v>
      </c>
      <c r="J22" s="37" t="s">
        <v>31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6" t="s">
        <v>32</v>
      </c>
      <c r="G23" s="57" t="s">
        <v>32</v>
      </c>
      <c r="H23" s="57" t="s">
        <v>32</v>
      </c>
      <c r="I23" s="57" t="s">
        <v>32</v>
      </c>
      <c r="J23" s="37" t="s">
        <v>31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6" t="s">
        <v>32</v>
      </c>
      <c r="G24" s="57" t="s">
        <v>32</v>
      </c>
      <c r="H24" s="57" t="s">
        <v>32</v>
      </c>
      <c r="I24" s="57" t="s">
        <v>32</v>
      </c>
      <c r="J24" s="37" t="s">
        <v>31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6" t="s">
        <v>32</v>
      </c>
      <c r="G25" s="57" t="s">
        <v>32</v>
      </c>
      <c r="H25" s="57" t="s">
        <v>32</v>
      </c>
      <c r="I25" s="57" t="s">
        <v>32</v>
      </c>
      <c r="J25" s="37" t="s">
        <v>31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6" t="s">
        <v>32</v>
      </c>
      <c r="G26" s="57" t="s">
        <v>32</v>
      </c>
      <c r="H26" s="57" t="s">
        <v>32</v>
      </c>
      <c r="I26" s="57" t="s">
        <v>32</v>
      </c>
      <c r="J26" s="37" t="s">
        <v>31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6" t="s">
        <v>32</v>
      </c>
      <c r="G27" s="57" t="s">
        <v>32</v>
      </c>
      <c r="H27" s="57" t="s">
        <v>32</v>
      </c>
      <c r="I27" s="57" t="s">
        <v>32</v>
      </c>
      <c r="J27" s="37" t="s">
        <v>31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6" t="s">
        <v>32</v>
      </c>
      <c r="G28" s="57" t="s">
        <v>32</v>
      </c>
      <c r="H28" s="57" t="s">
        <v>32</v>
      </c>
      <c r="I28" s="57" t="s">
        <v>32</v>
      </c>
      <c r="J28" s="37" t="s">
        <v>31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6" t="s">
        <v>32</v>
      </c>
      <c r="G29" s="57" t="s">
        <v>32</v>
      </c>
      <c r="H29" s="57" t="s">
        <v>32</v>
      </c>
      <c r="I29" s="57" t="s">
        <v>32</v>
      </c>
      <c r="J29" s="37" t="s">
        <v>31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6" t="s">
        <v>32</v>
      </c>
      <c r="G30" s="57" t="s">
        <v>32</v>
      </c>
      <c r="H30" s="57" t="s">
        <v>32</v>
      </c>
      <c r="I30" s="57" t="s">
        <v>32</v>
      </c>
      <c r="J30" s="37" t="s">
        <v>31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6" t="s">
        <v>32</v>
      </c>
      <c r="G31" s="57" t="s">
        <v>32</v>
      </c>
      <c r="H31" s="57" t="s">
        <v>32</v>
      </c>
      <c r="I31" s="57" t="s">
        <v>32</v>
      </c>
      <c r="J31" s="37" t="s">
        <v>31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247" t="s">
        <v>33</v>
      </c>
      <c r="B32" s="248"/>
      <c r="C32" s="39">
        <f>SUM(C12:C31)</f>
        <v>55.8</v>
      </c>
      <c r="D32" s="39">
        <f>SUM(D12:D31)</f>
        <v>0</v>
      </c>
      <c r="E32" s="39"/>
      <c r="F32" s="39">
        <f>SUM(F12:F31)</f>
        <v>46.48</v>
      </c>
      <c r="G32" s="58"/>
      <c r="H32" s="58"/>
      <c r="I32" s="58"/>
      <c r="J32" s="40"/>
      <c r="K32" s="40"/>
      <c r="L32" s="46"/>
      <c r="M32" s="54"/>
      <c r="N32" s="47"/>
    </row>
    <row r="34" spans="2:3" x14ac:dyDescent="0.2">
      <c r="B34" s="238" t="s">
        <v>34</v>
      </c>
      <c r="C34" s="239"/>
    </row>
    <row r="35" spans="2:3" x14ac:dyDescent="0.2">
      <c r="B35" s="41" t="s">
        <v>35</v>
      </c>
      <c r="C35" s="42" t="s">
        <v>36</v>
      </c>
    </row>
    <row r="36" spans="2:3" x14ac:dyDescent="0.2">
      <c r="B36" s="41" t="s">
        <v>37</v>
      </c>
      <c r="C36" s="42" t="s">
        <v>38</v>
      </c>
    </row>
    <row r="37" spans="2:3" x14ac:dyDescent="0.2">
      <c r="B37" s="41" t="s">
        <v>31</v>
      </c>
      <c r="C37" s="42" t="s">
        <v>39</v>
      </c>
    </row>
    <row r="38" spans="2:3" x14ac:dyDescent="0.2">
      <c r="B38" s="43" t="s">
        <v>40</v>
      </c>
      <c r="C38" s="44" t="s">
        <v>41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9:K31 J12:K14">
    <cfRule type="expression" priority="34" stopIfTrue="1">
      <formula>AND(SUM($P12:$T12)&gt;0,NOT(ISBLANK(J12)))</formula>
    </cfRule>
    <cfRule type="expression" dxfId="471" priority="35" stopIfTrue="1">
      <formula>SUM($P12:$T12)&gt;0</formula>
    </cfRule>
  </conditionalFormatting>
  <conditionalFormatting sqref="E5 C12:C15 C5 B1:E1 B3:E3 C19:C31">
    <cfRule type="expression" dxfId="470" priority="36" stopIfTrue="1">
      <formula>ISBLANK(B1)</formula>
    </cfRule>
  </conditionalFormatting>
  <conditionalFormatting sqref="L12:N12 L19:N31 M15">
    <cfRule type="expression" dxfId="469" priority="37" stopIfTrue="1">
      <formula>AND(NOT(ISBLANK($C12)),ISBLANK(L12))</formula>
    </cfRule>
  </conditionalFormatting>
  <conditionalFormatting sqref="B12:B15 B19:B31">
    <cfRule type="expression" dxfId="468" priority="38" stopIfTrue="1">
      <formula>AND(NOT(ISBLANK(C12)),ISBLANK(B12))</formula>
    </cfRule>
  </conditionalFormatting>
  <conditionalFormatting sqref="A12:A15 A19:A31">
    <cfRule type="expression" dxfId="467" priority="39" stopIfTrue="1">
      <formula>AND(NOT(ISBLANK(C12)),ISBLANK(A12))</formula>
    </cfRule>
  </conditionalFormatting>
  <conditionalFormatting sqref="E12:E15 E19:E31">
    <cfRule type="expression" dxfId="466" priority="40" stopIfTrue="1">
      <formula>AND(NOT(ISBLANK(C12)),ISBLANK(E12),B12="S")</formula>
    </cfRule>
  </conditionalFormatting>
  <conditionalFormatting sqref="L15">
    <cfRule type="expression" dxfId="465" priority="33" stopIfTrue="1">
      <formula>AND(NOT(ISBLANK($C20)),ISBLANK(L15))</formula>
    </cfRule>
  </conditionalFormatting>
  <conditionalFormatting sqref="J18:K18">
    <cfRule type="expression" priority="26" stopIfTrue="1">
      <formula>AND(SUM($P18:$T18)&gt;0,NOT(ISBLANK(J18)))</formula>
    </cfRule>
    <cfRule type="expression" dxfId="464" priority="27" stopIfTrue="1">
      <formula>SUM($P18:$T18)&gt;0</formula>
    </cfRule>
  </conditionalFormatting>
  <conditionalFormatting sqref="C18">
    <cfRule type="expression" dxfId="463" priority="28" stopIfTrue="1">
      <formula>ISBLANK(C18)</formula>
    </cfRule>
  </conditionalFormatting>
  <conditionalFormatting sqref="L18:N18">
    <cfRule type="expression" dxfId="462" priority="29" stopIfTrue="1">
      <formula>AND(NOT(ISBLANK($C18)),ISBLANK(L18))</formula>
    </cfRule>
  </conditionalFormatting>
  <conditionalFormatting sqref="B18">
    <cfRule type="expression" dxfId="461" priority="30" stopIfTrue="1">
      <formula>AND(NOT(ISBLANK(C18)),ISBLANK(B18))</formula>
    </cfRule>
  </conditionalFormatting>
  <conditionalFormatting sqref="A18">
    <cfRule type="expression" dxfId="460" priority="31" stopIfTrue="1">
      <formula>AND(NOT(ISBLANK(C18)),ISBLANK(A18))</formula>
    </cfRule>
  </conditionalFormatting>
  <conditionalFormatting sqref="E18">
    <cfRule type="expression" dxfId="459" priority="32" stopIfTrue="1">
      <formula>AND(NOT(ISBLANK(C18)),ISBLANK(E18),B18="S")</formula>
    </cfRule>
  </conditionalFormatting>
  <conditionalFormatting sqref="J16:J17">
    <cfRule type="expression" priority="19" stopIfTrue="1">
      <formula>AND(SUM($P16:$T16)&gt;0,NOT(ISBLANK(J16)))</formula>
    </cfRule>
    <cfRule type="expression" dxfId="458" priority="20" stopIfTrue="1">
      <formula>SUM($P16:$T16)&gt;0</formula>
    </cfRule>
  </conditionalFormatting>
  <conditionalFormatting sqref="C16:C17">
    <cfRule type="expression" dxfId="457" priority="21" stopIfTrue="1">
      <formula>ISBLANK(C16)</formula>
    </cfRule>
  </conditionalFormatting>
  <conditionalFormatting sqref="M16">
    <cfRule type="expression" dxfId="456" priority="22" stopIfTrue="1">
      <formula>AND(NOT(ISBLANK($C16)),ISBLANK(M16))</formula>
    </cfRule>
  </conditionalFormatting>
  <conditionalFormatting sqref="B16:B17">
    <cfRule type="expression" dxfId="455" priority="23" stopIfTrue="1">
      <formula>AND(NOT(ISBLANK(C16)),ISBLANK(B16))</formula>
    </cfRule>
  </conditionalFormatting>
  <conditionalFormatting sqref="A16:A17">
    <cfRule type="expression" dxfId="454" priority="24" stopIfTrue="1">
      <formula>AND(NOT(ISBLANK(C16)),ISBLANK(A16))</formula>
    </cfRule>
  </conditionalFormatting>
  <conditionalFormatting sqref="E16:E17">
    <cfRule type="expression" dxfId="453" priority="25" stopIfTrue="1">
      <formula>AND(NOT(ISBLANK(C16)),ISBLANK(E16),B16="S")</formula>
    </cfRule>
  </conditionalFormatting>
  <conditionalFormatting sqref="L16:L17">
    <cfRule type="expression" dxfId="452" priority="18" stopIfTrue="1">
      <formula>AND(NOT(ISBLANK($C21)),ISBLANK(L16))</formula>
    </cfRule>
  </conditionalFormatting>
  <conditionalFormatting sqref="K15">
    <cfRule type="expression" priority="16" stopIfTrue="1">
      <formula>AND(SUM($P15:$T15)&gt;0,NOT(ISBLANK(K15)))</formula>
    </cfRule>
    <cfRule type="expression" dxfId="451" priority="17" stopIfTrue="1">
      <formula>SUM($P15:$T15)&gt;0</formula>
    </cfRule>
  </conditionalFormatting>
  <conditionalFormatting sqref="N15">
    <cfRule type="expression" dxfId="450" priority="15" stopIfTrue="1">
      <formula>AND(NOT(ISBLANK($C15)),ISBLANK(N15))</formula>
    </cfRule>
  </conditionalFormatting>
  <conditionalFormatting sqref="K16">
    <cfRule type="expression" priority="13" stopIfTrue="1">
      <formula>AND(SUM($P16:$T16)&gt;0,NOT(ISBLANK(K16)))</formula>
    </cfRule>
    <cfRule type="expression" dxfId="449" priority="14" stopIfTrue="1">
      <formula>SUM($P16:$T16)&gt;0</formula>
    </cfRule>
  </conditionalFormatting>
  <conditionalFormatting sqref="N16">
    <cfRule type="expression" dxfId="448" priority="12" stopIfTrue="1">
      <formula>AND(NOT(ISBLANK($C16)),ISBLANK(N16))</formula>
    </cfRule>
  </conditionalFormatting>
  <conditionalFormatting sqref="K17">
    <cfRule type="expression" priority="10" stopIfTrue="1">
      <formula>AND(SUM($P17:$T17)&gt;0,NOT(ISBLANK(K17)))</formula>
    </cfRule>
    <cfRule type="expression" dxfId="447" priority="11" stopIfTrue="1">
      <formula>SUM($P17:$T17)&gt;0</formula>
    </cfRule>
  </conditionalFormatting>
  <conditionalFormatting sqref="M17">
    <cfRule type="expression" dxfId="446" priority="9" stopIfTrue="1">
      <formula>AND(NOT(ISBLANK($C17)),ISBLANK(M17))</formula>
    </cfRule>
  </conditionalFormatting>
  <conditionalFormatting sqref="N17">
    <cfRule type="expression" dxfId="445" priority="8" stopIfTrue="1">
      <formula>AND(NOT(ISBLANK($C17)),ISBLANK(N17))</formula>
    </cfRule>
  </conditionalFormatting>
  <conditionalFormatting sqref="L13">
    <cfRule type="expression" dxfId="444" priority="7" stopIfTrue="1">
      <formula>AND(NOT(ISBLANK($C13)),ISBLANK(L13))</formula>
    </cfRule>
  </conditionalFormatting>
  <conditionalFormatting sqref="M13">
    <cfRule type="expression" dxfId="443" priority="6" stopIfTrue="1">
      <formula>AND(NOT(ISBLANK($C13)),ISBLANK(M13))</formula>
    </cfRule>
  </conditionalFormatting>
  <conditionalFormatting sqref="L14">
    <cfRule type="expression" dxfId="442" priority="5" stopIfTrue="1">
      <formula>AND(NOT(ISBLANK($C14)),ISBLANK(L14))</formula>
    </cfRule>
  </conditionalFormatting>
  <conditionalFormatting sqref="M14">
    <cfRule type="expression" dxfId="441" priority="4" stopIfTrue="1">
      <formula>AND(NOT(ISBLANK($C14)),ISBLANK(M14))</formula>
    </cfRule>
  </conditionalFormatting>
  <conditionalFormatting sqref="N14">
    <cfRule type="expression" dxfId="440" priority="3" stopIfTrue="1">
      <formula>AND(NOT(ISBLANK($C14)),ISBLANK(N14))</formula>
    </cfRule>
  </conditionalFormatting>
  <conditionalFormatting sqref="N13">
    <cfRule type="expression" dxfId="439" priority="2" stopIfTrue="1">
      <formula>AND(NOT(ISBLANK($C13)),ISBLANK(N13))</formula>
    </cfRule>
  </conditionalFormatting>
  <conditionalFormatting sqref="D12">
    <cfRule type="expression" dxfId="438" priority="1" stopIfTrue="1">
      <formula>AND(NOT(ISBLANK(B12)),ISBLANK(D12),A12="S")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workbookViewId="0">
      <selection activeCell="D5" sqref="D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1</v>
      </c>
      <c r="B1" s="240" t="s">
        <v>2</v>
      </c>
      <c r="C1" s="241"/>
      <c r="D1" s="241"/>
      <c r="E1" s="242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240" t="s">
        <v>252</v>
      </c>
      <c r="C3" s="241"/>
      <c r="D3" s="241"/>
      <c r="E3" s="242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4</v>
      </c>
      <c r="B5" s="12" t="s">
        <v>5</v>
      </c>
      <c r="C5" s="48">
        <v>43688</v>
      </c>
      <c r="D5" s="12" t="s">
        <v>6</v>
      </c>
      <c r="E5" s="48">
        <v>43718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11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238" t="s">
        <v>12</v>
      </c>
      <c r="H8" s="243"/>
      <c r="I8" s="243"/>
      <c r="J8" s="17" t="s">
        <v>13</v>
      </c>
      <c r="K8" s="17" t="s">
        <v>14</v>
      </c>
      <c r="L8" s="18" t="s">
        <v>0</v>
      </c>
      <c r="M8" s="18" t="s">
        <v>15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0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244"/>
      <c r="H9" s="245"/>
      <c r="I9" s="245"/>
      <c r="J9" s="21" t="s">
        <v>20</v>
      </c>
      <c r="K9" s="21" t="s">
        <v>21</v>
      </c>
      <c r="L9" s="53"/>
      <c r="M9" s="55" t="s">
        <v>22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1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119" t="s">
        <v>28</v>
      </c>
      <c r="J10" s="52" t="s">
        <v>29</v>
      </c>
      <c r="K10" s="27"/>
      <c r="L10" s="43"/>
      <c r="M10" s="28"/>
    </row>
    <row r="11" spans="1:25" ht="13.5" thickBot="1" x14ac:dyDescent="0.25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59">
        <v>43707</v>
      </c>
      <c r="B12" s="30" t="s">
        <v>31</v>
      </c>
      <c r="C12" s="31">
        <v>4</v>
      </c>
      <c r="D12" s="31">
        <v>0.66</v>
      </c>
      <c r="E12" s="31"/>
      <c r="F12" s="129">
        <f>C12-D12</f>
        <v>3.34</v>
      </c>
      <c r="G12" s="138">
        <v>110</v>
      </c>
      <c r="H12" s="139">
        <v>4020</v>
      </c>
      <c r="I12" s="140"/>
      <c r="J12" s="124" t="s">
        <v>135</v>
      </c>
      <c r="K12" s="45" t="s">
        <v>223</v>
      </c>
      <c r="L12" s="45" t="s">
        <v>224</v>
      </c>
      <c r="M12" s="141" t="s">
        <v>79</v>
      </c>
      <c r="O12" s="5" t="b">
        <f t="shared" ref="O12:O40" si="0">OR(G12&lt;100,LEN(G12)=2)</f>
        <v>0</v>
      </c>
      <c r="P12" s="5" t="b">
        <f t="shared" ref="P12:P40" si="1">OR(H12&lt;1000,LEN(H12)=3)</f>
        <v>0</v>
      </c>
      <c r="Q12" s="5" t="b">
        <f t="shared" ref="Q12:Q40" si="2">IF(I12&lt;1000,TRUE)</f>
        <v>1</v>
      </c>
      <c r="R12" s="5" t="e">
        <f>OR(#REF!&lt;100000,LEN(#REF!)=5)</f>
        <v>#REF!</v>
      </c>
    </row>
    <row r="13" spans="1:25" ht="15.75" x14ac:dyDescent="0.25">
      <c r="A13" s="59">
        <v>43711</v>
      </c>
      <c r="B13" s="30" t="s">
        <v>31</v>
      </c>
      <c r="C13" s="31">
        <v>266.04000000000002</v>
      </c>
      <c r="D13" s="31">
        <v>44.34</v>
      </c>
      <c r="E13" s="31"/>
      <c r="F13" s="129">
        <v>221.7</v>
      </c>
      <c r="G13" s="142">
        <v>110</v>
      </c>
      <c r="H13" s="143">
        <v>2140</v>
      </c>
      <c r="I13" s="144"/>
      <c r="J13" s="124" t="s">
        <v>135</v>
      </c>
      <c r="K13" s="45" t="s">
        <v>225</v>
      </c>
      <c r="L13" s="45" t="s">
        <v>226</v>
      </c>
      <c r="M13" s="141" t="s">
        <v>79</v>
      </c>
    </row>
    <row r="14" spans="1:25" ht="15.75" x14ac:dyDescent="0.25">
      <c r="A14" s="59">
        <v>43711</v>
      </c>
      <c r="B14" s="30" t="s">
        <v>31</v>
      </c>
      <c r="C14" s="31">
        <v>29.99</v>
      </c>
      <c r="D14" s="31">
        <v>5</v>
      </c>
      <c r="E14" s="31"/>
      <c r="F14" s="129">
        <f>C14-D14</f>
        <v>24.99</v>
      </c>
      <c r="G14" s="142">
        <v>110</v>
      </c>
      <c r="H14" s="143">
        <v>4020</v>
      </c>
      <c r="I14" s="144"/>
      <c r="J14" s="124" t="s">
        <v>135</v>
      </c>
      <c r="K14" s="45" t="s">
        <v>227</v>
      </c>
      <c r="L14" s="45" t="s">
        <v>215</v>
      </c>
      <c r="M14" s="141" t="s">
        <v>79</v>
      </c>
    </row>
    <row r="15" spans="1:25" ht="15.75" x14ac:dyDescent="0.25">
      <c r="A15" s="59">
        <v>43713</v>
      </c>
      <c r="B15" s="30" t="s">
        <v>31</v>
      </c>
      <c r="C15" s="31">
        <v>-19.989999999999998</v>
      </c>
      <c r="D15" s="31">
        <v>-3.33</v>
      </c>
      <c r="E15" s="31"/>
      <c r="F15" s="129">
        <f>C15-D15</f>
        <v>-16.659999999999997</v>
      </c>
      <c r="G15" s="142">
        <v>110</v>
      </c>
      <c r="H15" s="143">
        <v>4020</v>
      </c>
      <c r="I15" s="144"/>
      <c r="J15" s="124" t="s">
        <v>135</v>
      </c>
      <c r="K15" s="45" t="s">
        <v>228</v>
      </c>
      <c r="L15" s="45" t="s">
        <v>215</v>
      </c>
      <c r="M15" s="141" t="s">
        <v>79</v>
      </c>
    </row>
    <row r="16" spans="1:25" ht="15.75" x14ac:dyDescent="0.25">
      <c r="A16" s="59">
        <v>43716</v>
      </c>
      <c r="B16" s="30" t="s">
        <v>37</v>
      </c>
      <c r="C16" s="31">
        <v>9.99</v>
      </c>
      <c r="D16" s="32"/>
      <c r="E16" s="31"/>
      <c r="F16" s="129">
        <v>9.99</v>
      </c>
      <c r="G16" s="126">
        <v>110</v>
      </c>
      <c r="H16" s="57">
        <v>4400</v>
      </c>
      <c r="I16" s="123" t="s">
        <v>229</v>
      </c>
      <c r="J16" s="124" t="s">
        <v>135</v>
      </c>
      <c r="K16" s="45" t="s">
        <v>230</v>
      </c>
      <c r="L16" s="45" t="s">
        <v>231</v>
      </c>
      <c r="M16" s="45" t="s">
        <v>232</v>
      </c>
      <c r="O16" s="5" t="b">
        <f t="shared" si="0"/>
        <v>0</v>
      </c>
      <c r="P16" s="5" t="b">
        <f t="shared" si="1"/>
        <v>0</v>
      </c>
      <c r="Q16" s="5" t="b">
        <f t="shared" si="2"/>
        <v>0</v>
      </c>
      <c r="R16" s="5" t="e">
        <f>OR(#REF!&lt;100000,LEN(#REF!)=5)</f>
        <v>#REF!</v>
      </c>
    </row>
    <row r="17" spans="1:18" ht="15.75" x14ac:dyDescent="0.25">
      <c r="A17" s="59">
        <v>43718</v>
      </c>
      <c r="B17" s="30" t="s">
        <v>31</v>
      </c>
      <c r="C17" s="31">
        <v>5</v>
      </c>
      <c r="D17" s="32">
        <v>0.83</v>
      </c>
      <c r="E17" s="31"/>
      <c r="F17" s="129">
        <f>C17-D17</f>
        <v>4.17</v>
      </c>
      <c r="G17" s="126">
        <v>110</v>
      </c>
      <c r="H17" s="57">
        <v>4020</v>
      </c>
      <c r="I17" s="123"/>
      <c r="J17" s="124" t="s">
        <v>135</v>
      </c>
      <c r="K17" s="45" t="s">
        <v>233</v>
      </c>
      <c r="L17" s="45" t="s">
        <v>143</v>
      </c>
      <c r="M17" s="45" t="s">
        <v>79</v>
      </c>
      <c r="O17" s="5" t="b">
        <f>OR(G17&lt;100,LEN(G17)=2)</f>
        <v>0</v>
      </c>
      <c r="P17" s="5" t="b">
        <f>OR(H17&lt;1000,LEN(H17)=3)</f>
        <v>0</v>
      </c>
      <c r="Q17" s="5" t="b">
        <f>IF(I17&lt;1000,TRUE)</f>
        <v>1</v>
      </c>
      <c r="R17" s="5" t="e">
        <f>OR(#REF!&lt;100000,LEN(#REF!)=5)</f>
        <v>#REF!</v>
      </c>
    </row>
    <row r="18" spans="1:18" ht="15.75" x14ac:dyDescent="0.25">
      <c r="A18" s="59"/>
      <c r="B18" s="30"/>
      <c r="C18" s="31"/>
      <c r="D18" s="32"/>
      <c r="E18" s="31"/>
      <c r="F18" s="129"/>
      <c r="G18" s="126"/>
      <c r="H18" s="57"/>
      <c r="I18" s="123"/>
      <c r="J18" s="124"/>
      <c r="K18" s="45"/>
      <c r="L18" s="45"/>
      <c r="M18" s="45"/>
      <c r="O18" s="5" t="b">
        <f>OR(G18&lt;100,LEN(G18)=2)</f>
        <v>1</v>
      </c>
      <c r="P18" s="5" t="b">
        <f>OR(H18&lt;1000,LEN(H18)=3)</f>
        <v>1</v>
      </c>
      <c r="Q18" s="5" t="b">
        <f>IF(I18&lt;1000,TRUE)</f>
        <v>1</v>
      </c>
      <c r="R18" s="5" t="e">
        <f>OR(#REF!&lt;100000,LEN(#REF!)=5)</f>
        <v>#REF!</v>
      </c>
    </row>
    <row r="19" spans="1:18" ht="15.75" x14ac:dyDescent="0.25">
      <c r="A19" s="59"/>
      <c r="B19" s="30"/>
      <c r="C19" s="31"/>
      <c r="D19" s="32"/>
      <c r="E19" s="132"/>
      <c r="F19" s="129"/>
      <c r="G19" s="126"/>
      <c r="H19" s="57"/>
      <c r="I19" s="123"/>
      <c r="J19" s="124"/>
      <c r="K19" s="45"/>
      <c r="L19" s="45"/>
      <c r="M19" s="45"/>
      <c r="O19" s="5" t="b">
        <f>OR(G19&lt;100,LEN(G19)=2)</f>
        <v>1</v>
      </c>
      <c r="P19" s="5" t="b">
        <f>OR(H19&lt;1000,LEN(H19)=3)</f>
        <v>1</v>
      </c>
      <c r="Q19" s="5" t="b">
        <f>IF(I19&lt;1000,TRUE)</f>
        <v>1</v>
      </c>
      <c r="R19" s="5" t="e">
        <f>OR(#REF!&lt;100000,LEN(#REF!)=5)</f>
        <v>#REF!</v>
      </c>
    </row>
    <row r="20" spans="1:18" ht="15.75" x14ac:dyDescent="0.25">
      <c r="A20" s="59"/>
      <c r="B20" s="30"/>
      <c r="C20" s="31"/>
      <c r="D20" s="32"/>
      <c r="E20" s="145"/>
      <c r="F20" s="129"/>
      <c r="G20" s="126"/>
      <c r="H20" s="57"/>
      <c r="I20" s="123"/>
      <c r="J20" s="124"/>
      <c r="K20" s="45"/>
      <c r="L20" s="45"/>
      <c r="M20" s="45"/>
      <c r="O20" s="5" t="b">
        <f>OR(G20&lt;100,LEN(G20)=2)</f>
        <v>1</v>
      </c>
      <c r="P20" s="5" t="b">
        <f>OR(H20&lt;1000,LEN(H20)=3)</f>
        <v>1</v>
      </c>
      <c r="Q20" s="5" t="b">
        <f>IF(I20&lt;1000,TRUE)</f>
        <v>1</v>
      </c>
      <c r="R20" s="5" t="e">
        <f>OR(#REF!&lt;100000,LEN(#REF!)=5)</f>
        <v>#REF!</v>
      </c>
    </row>
    <row r="21" spans="1:18" ht="15.75" x14ac:dyDescent="0.25">
      <c r="A21" s="59"/>
      <c r="B21" s="30"/>
      <c r="C21" s="31"/>
      <c r="D21" s="32"/>
      <c r="E21" s="145"/>
      <c r="F21" s="129"/>
      <c r="G21" s="126"/>
      <c r="H21" s="57"/>
      <c r="I21" s="123"/>
      <c r="J21" s="124"/>
      <c r="K21" s="45"/>
      <c r="L21" s="45"/>
      <c r="M21" s="45"/>
      <c r="O21" s="5" t="b">
        <f>OR(G21&lt;100,LEN(G21)=2)</f>
        <v>1</v>
      </c>
      <c r="P21" s="5" t="b">
        <f>OR(H21&lt;1000,LEN(H21)=3)</f>
        <v>1</v>
      </c>
    </row>
    <row r="22" spans="1:18" ht="15.75" x14ac:dyDescent="0.25">
      <c r="A22" s="59"/>
      <c r="B22" s="30"/>
      <c r="C22" s="31"/>
      <c r="D22" s="32"/>
      <c r="E22" s="31"/>
      <c r="F22" s="129"/>
      <c r="G22" s="126"/>
      <c r="H22" s="57"/>
      <c r="I22" s="123"/>
      <c r="J22" s="124"/>
      <c r="K22" s="45"/>
      <c r="L22" s="45"/>
      <c r="M22" s="45"/>
      <c r="O22" s="5" t="b">
        <f t="shared" si="0"/>
        <v>1</v>
      </c>
      <c r="P22" s="5" t="b">
        <f t="shared" si="1"/>
        <v>1</v>
      </c>
      <c r="Q22" s="5" t="b">
        <f t="shared" si="2"/>
        <v>1</v>
      </c>
      <c r="R22" s="5" t="e">
        <f>OR(#REF!&lt;100000,LEN(#REF!)=5)</f>
        <v>#REF!</v>
      </c>
    </row>
    <row r="23" spans="1:18" ht="15.75" x14ac:dyDescent="0.25">
      <c r="A23" s="59"/>
      <c r="B23" s="30"/>
      <c r="C23" s="31"/>
      <c r="D23" s="32"/>
      <c r="E23" s="31"/>
      <c r="F23" s="129"/>
      <c r="G23" s="126"/>
      <c r="H23" s="57"/>
      <c r="I23" s="123"/>
      <c r="J23" s="124"/>
      <c r="K23" s="45"/>
      <c r="L23" s="45"/>
      <c r="M23" s="45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59"/>
      <c r="B24" s="30"/>
      <c r="C24" s="31"/>
      <c r="D24" s="32"/>
      <c r="E24" s="31"/>
      <c r="F24" s="129"/>
      <c r="G24" s="126"/>
      <c r="H24" s="57"/>
      <c r="I24" s="123"/>
      <c r="J24" s="124"/>
      <c r="K24" s="45"/>
      <c r="L24" s="45"/>
      <c r="M24" s="45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59"/>
      <c r="B25" s="30"/>
      <c r="C25" s="31"/>
      <c r="D25" s="32"/>
      <c r="E25" s="31"/>
      <c r="F25" s="129"/>
      <c r="G25" s="126"/>
      <c r="H25" s="57"/>
      <c r="I25" s="123"/>
      <c r="J25" s="124"/>
      <c r="K25" s="45"/>
      <c r="L25" s="45"/>
      <c r="M25" s="45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59"/>
      <c r="B26" s="30"/>
      <c r="C26" s="31"/>
      <c r="D26" s="32"/>
      <c r="E26" s="31"/>
      <c r="F26" s="129"/>
      <c r="G26" s="126"/>
      <c r="H26" s="57"/>
      <c r="I26" s="123"/>
      <c r="J26" s="124"/>
      <c r="K26" s="45"/>
      <c r="L26" s="45"/>
      <c r="M26" s="45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59"/>
      <c r="B27" s="30"/>
      <c r="C27" s="31"/>
      <c r="D27" s="32"/>
      <c r="E27" s="31"/>
      <c r="F27" s="129"/>
      <c r="G27" s="126"/>
      <c r="H27" s="57"/>
      <c r="I27" s="123"/>
      <c r="J27" s="124"/>
      <c r="K27" s="45"/>
      <c r="L27" s="45"/>
      <c r="M27" s="45"/>
      <c r="O27" s="5" t="b">
        <f t="shared" si="0"/>
        <v>1</v>
      </c>
      <c r="P27" s="5" t="b">
        <f t="shared" si="1"/>
        <v>1</v>
      </c>
    </row>
    <row r="28" spans="1:18" ht="15.75" x14ac:dyDescent="0.25">
      <c r="A28" s="59"/>
      <c r="B28" s="30"/>
      <c r="C28" s="31"/>
      <c r="D28" s="32"/>
      <c r="E28" s="31"/>
      <c r="F28" s="129"/>
      <c r="G28" s="126"/>
      <c r="H28" s="57"/>
      <c r="I28" s="123"/>
      <c r="J28" s="124"/>
      <c r="K28" s="45"/>
      <c r="L28" s="45"/>
      <c r="M28" s="45"/>
    </row>
    <row r="29" spans="1:18" ht="15.75" x14ac:dyDescent="0.25">
      <c r="A29" s="59"/>
      <c r="B29" s="30"/>
      <c r="C29" s="31"/>
      <c r="D29" s="32"/>
      <c r="E29" s="31"/>
      <c r="F29" s="129"/>
      <c r="G29" s="126"/>
      <c r="H29" s="57"/>
      <c r="I29" s="123"/>
      <c r="J29" s="124"/>
      <c r="K29" s="45"/>
      <c r="L29" s="45"/>
      <c r="M29" s="45"/>
    </row>
    <row r="30" spans="1:18" ht="15.75" x14ac:dyDescent="0.25">
      <c r="A30" s="59"/>
      <c r="B30" s="30"/>
      <c r="C30" s="31"/>
      <c r="D30" s="32"/>
      <c r="E30" s="31"/>
      <c r="F30" s="129"/>
      <c r="G30" s="126"/>
      <c r="H30" s="57"/>
      <c r="I30" s="123"/>
      <c r="J30" s="124"/>
      <c r="K30" s="45"/>
      <c r="L30" s="45"/>
      <c r="M30" s="45"/>
    </row>
    <row r="31" spans="1:18" ht="15.75" x14ac:dyDescent="0.25">
      <c r="A31" s="59"/>
      <c r="B31" s="30"/>
      <c r="C31" s="31"/>
      <c r="D31" s="32"/>
      <c r="E31" s="31"/>
      <c r="F31" s="129"/>
      <c r="G31" s="126"/>
      <c r="H31" s="57"/>
      <c r="I31" s="123"/>
      <c r="J31" s="124"/>
      <c r="K31" s="45"/>
      <c r="L31" s="45"/>
      <c r="M31" s="45"/>
    </row>
    <row r="32" spans="1:18" ht="15.75" x14ac:dyDescent="0.25">
      <c r="A32" s="59"/>
      <c r="B32" s="30"/>
      <c r="C32" s="31"/>
      <c r="D32" s="32"/>
      <c r="E32" s="31"/>
      <c r="F32" s="129"/>
      <c r="G32" s="126"/>
      <c r="H32" s="57"/>
      <c r="I32" s="123"/>
      <c r="J32" s="124"/>
      <c r="K32" s="45"/>
      <c r="L32" s="45"/>
      <c r="M32" s="45"/>
      <c r="O32" s="5" t="b">
        <f t="shared" si="0"/>
        <v>1</v>
      </c>
      <c r="P32" s="5" t="b">
        <f t="shared" si="1"/>
        <v>1</v>
      </c>
      <c r="Q32" s="5" t="b">
        <f t="shared" si="2"/>
        <v>1</v>
      </c>
      <c r="R32" s="5" t="e">
        <f>OR(#REF!&lt;100000,LEN(#REF!)=5)</f>
        <v>#REF!</v>
      </c>
    </row>
    <row r="33" spans="1:18" ht="15.75" x14ac:dyDescent="0.25">
      <c r="A33" s="59"/>
      <c r="B33" s="30"/>
      <c r="C33" s="31"/>
      <c r="D33" s="133"/>
      <c r="E33" s="31"/>
      <c r="F33" s="129"/>
      <c r="G33" s="126"/>
      <c r="H33" s="57"/>
      <c r="I33" s="123"/>
      <c r="J33" s="124"/>
      <c r="K33" s="45"/>
      <c r="L33" s="45"/>
      <c r="M33" s="45"/>
    </row>
    <row r="34" spans="1:18" ht="15.75" x14ac:dyDescent="0.25">
      <c r="A34" s="59"/>
      <c r="B34" s="30"/>
      <c r="C34" s="31"/>
      <c r="D34" s="133"/>
      <c r="E34" s="31"/>
      <c r="F34" s="129"/>
      <c r="G34" s="126"/>
      <c r="H34" s="57"/>
      <c r="I34" s="123"/>
      <c r="J34" s="124"/>
      <c r="K34" s="45"/>
      <c r="L34" s="45"/>
      <c r="M34" s="45"/>
    </row>
    <row r="35" spans="1:18" ht="15.75" x14ac:dyDescent="0.25">
      <c r="A35" s="59"/>
      <c r="B35" s="30"/>
      <c r="C35" s="31"/>
      <c r="D35" s="133"/>
      <c r="E35" s="31"/>
      <c r="F35" s="129"/>
      <c r="G35" s="126"/>
      <c r="H35" s="57"/>
      <c r="I35" s="123"/>
      <c r="J35" s="124"/>
      <c r="K35" s="45"/>
      <c r="L35" s="45"/>
      <c r="M35" s="45"/>
    </row>
    <row r="36" spans="1:18" ht="15.75" x14ac:dyDescent="0.25">
      <c r="A36" s="59"/>
      <c r="B36" s="30"/>
      <c r="C36" s="31"/>
      <c r="D36" s="133"/>
      <c r="E36" s="31"/>
      <c r="F36" s="129"/>
      <c r="G36" s="126"/>
      <c r="H36" s="57"/>
      <c r="I36" s="123"/>
      <c r="J36" s="124"/>
      <c r="K36" s="45"/>
      <c r="L36" s="45"/>
      <c r="M36" s="45"/>
    </row>
    <row r="37" spans="1:18" ht="15.75" x14ac:dyDescent="0.25">
      <c r="A37" s="59"/>
      <c r="B37" s="30"/>
      <c r="C37" s="31"/>
      <c r="D37" s="133"/>
      <c r="E37" s="31"/>
      <c r="F37" s="129"/>
      <c r="G37" s="126"/>
      <c r="H37" s="57"/>
      <c r="I37" s="123"/>
      <c r="J37" s="124"/>
      <c r="K37" s="45"/>
      <c r="L37" s="45"/>
      <c r="M37" s="45"/>
    </row>
    <row r="38" spans="1:18" ht="15.75" x14ac:dyDescent="0.25">
      <c r="A38" s="59"/>
      <c r="B38" s="30"/>
      <c r="C38" s="31"/>
      <c r="D38" s="133"/>
      <c r="E38" s="31"/>
      <c r="F38" s="129"/>
      <c r="G38" s="126"/>
      <c r="H38" s="57"/>
      <c r="I38" s="123"/>
      <c r="J38" s="124"/>
      <c r="K38" s="45"/>
      <c r="L38" s="45"/>
      <c r="M38" s="45"/>
    </row>
    <row r="39" spans="1:18" ht="15.75" x14ac:dyDescent="0.25">
      <c r="A39" s="59"/>
      <c r="B39" s="30"/>
      <c r="C39" s="31"/>
      <c r="D39" s="133"/>
      <c r="E39" s="31"/>
      <c r="F39" s="129"/>
      <c r="G39" s="126"/>
      <c r="H39" s="57"/>
      <c r="I39" s="123"/>
      <c r="J39" s="124"/>
      <c r="K39" s="45"/>
      <c r="L39" s="45"/>
      <c r="M39" s="45"/>
    </row>
    <row r="40" spans="1:18" ht="16.5" thickBot="1" x14ac:dyDescent="0.3">
      <c r="A40" s="115"/>
      <c r="B40" s="30"/>
      <c r="C40" s="31"/>
      <c r="D40" s="38"/>
      <c r="E40" s="31"/>
      <c r="F40" s="129"/>
      <c r="G40" s="126"/>
      <c r="H40" s="57"/>
      <c r="I40" s="123"/>
      <c r="J40" s="124"/>
      <c r="K40" s="45"/>
      <c r="L40" s="45"/>
      <c r="M40" s="45"/>
      <c r="O40" s="5" t="b">
        <f t="shared" si="0"/>
        <v>1</v>
      </c>
      <c r="P40" s="5" t="b">
        <f t="shared" si="1"/>
        <v>1</v>
      </c>
      <c r="Q40" s="5" t="b">
        <f t="shared" si="2"/>
        <v>1</v>
      </c>
      <c r="R40" s="5" t="e">
        <f>OR(#REF!&lt;100000,LEN(#REF!)=5)</f>
        <v>#REF!</v>
      </c>
    </row>
    <row r="41" spans="1:18" ht="13.5" thickBot="1" x14ac:dyDescent="0.25">
      <c r="A41" s="247" t="s">
        <v>33</v>
      </c>
      <c r="B41" s="248"/>
      <c r="C41" s="39">
        <f>SUM(C12:C40)</f>
        <v>295.03000000000003</v>
      </c>
      <c r="D41" s="39">
        <f>SUM(D12:D40)</f>
        <v>47.5</v>
      </c>
      <c r="E41" s="39"/>
      <c r="F41" s="134">
        <f>SUM(F12:F40)</f>
        <v>247.53</v>
      </c>
      <c r="G41" s="135"/>
      <c r="H41" s="58"/>
      <c r="I41" s="136"/>
      <c r="J41" s="137"/>
      <c r="K41" s="46"/>
      <c r="L41" s="54"/>
      <c r="M41" s="47"/>
    </row>
    <row r="43" spans="1:18" x14ac:dyDescent="0.2">
      <c r="B43" s="238" t="s">
        <v>34</v>
      </c>
      <c r="C43" s="239"/>
    </row>
    <row r="44" spans="1:18" x14ac:dyDescent="0.2">
      <c r="B44" s="41" t="s">
        <v>35</v>
      </c>
      <c r="C44" s="42" t="s">
        <v>36</v>
      </c>
    </row>
    <row r="45" spans="1:18" x14ac:dyDescent="0.2">
      <c r="B45" s="41" t="s">
        <v>37</v>
      </c>
      <c r="C45" s="42" t="s">
        <v>38</v>
      </c>
    </row>
    <row r="46" spans="1:18" x14ac:dyDescent="0.2">
      <c r="B46" s="41" t="s">
        <v>31</v>
      </c>
      <c r="C46" s="42" t="s">
        <v>39</v>
      </c>
    </row>
    <row r="47" spans="1:18" x14ac:dyDescent="0.2">
      <c r="B47" s="43" t="s">
        <v>40</v>
      </c>
      <c r="C47" s="44" t="s">
        <v>41</v>
      </c>
    </row>
  </sheetData>
  <mergeCells count="6">
    <mergeCell ref="B43:C43"/>
    <mergeCell ref="B1:E1"/>
    <mergeCell ref="B3:E3"/>
    <mergeCell ref="G8:I8"/>
    <mergeCell ref="G9:I9"/>
    <mergeCell ref="A41:B41"/>
  </mergeCells>
  <conditionalFormatting sqref="E5 C5 B1:E1 B3:E3 C12:C40">
    <cfRule type="expression" dxfId="437" priority="6" stopIfTrue="1">
      <formula>ISBLANK(B1)</formula>
    </cfRule>
  </conditionalFormatting>
  <conditionalFormatting sqref="K17:M40 K12:L15">
    <cfRule type="expression" dxfId="436" priority="7" stopIfTrue="1">
      <formula>AND(NOT(ISBLANK($C12)),ISBLANK(K12))</formula>
    </cfRule>
  </conditionalFormatting>
  <conditionalFormatting sqref="B12:B40">
    <cfRule type="expression" dxfId="435" priority="8" stopIfTrue="1">
      <formula>AND(NOT(ISBLANK(C12)),ISBLANK(B12))</formula>
    </cfRule>
  </conditionalFormatting>
  <conditionalFormatting sqref="A12:A40">
    <cfRule type="expression" dxfId="434" priority="9" stopIfTrue="1">
      <formula>AND(NOT(ISBLANK(C12)),ISBLANK(A12))</formula>
    </cfRule>
  </conditionalFormatting>
  <conditionalFormatting sqref="E22:E40 E16:E18 D12:E15">
    <cfRule type="expression" dxfId="433" priority="10" stopIfTrue="1">
      <formula>AND(NOT(ISBLANK(B12)),ISBLANK(D12),A12="S")</formula>
    </cfRule>
  </conditionalFormatting>
  <conditionalFormatting sqref="E20:E21">
    <cfRule type="expression" dxfId="432" priority="11" stopIfTrue="1">
      <formula>AND(NOT(ISBLANK(C19)),ISBLANK(E20),B19="S")</formula>
    </cfRule>
  </conditionalFormatting>
  <conditionalFormatting sqref="J17:J40 J12:J15">
    <cfRule type="expression" priority="4" stopIfTrue="1">
      <formula>AND(SUM($O12:$S12)&gt;0,NOT(ISBLANK(J12)))</formula>
    </cfRule>
    <cfRule type="expression" dxfId="431" priority="5" stopIfTrue="1">
      <formula>SUM($O12:$S12)&gt;0</formula>
    </cfRule>
  </conditionalFormatting>
  <conditionalFormatting sqref="J16">
    <cfRule type="expression" priority="2" stopIfTrue="1">
      <formula>AND(SUM($O16:$S16)&gt;0,NOT(ISBLANK(J16)))</formula>
    </cfRule>
    <cfRule type="expression" dxfId="430" priority="3" stopIfTrue="1">
      <formula>SUM($O16:$S16)&gt;0</formula>
    </cfRule>
  </conditionalFormatting>
  <conditionalFormatting sqref="K16:M16">
    <cfRule type="expression" dxfId="429" priority="1" stopIfTrue="1">
      <formula>AND(NOT(ISBLANK($C16)),ISBLANK(K16))</formula>
    </cfRule>
  </conditionalFormatting>
  <dataValidations count="4">
    <dataValidation type="list" allowBlank="1" showInputMessage="1" showErrorMessage="1" sqref="B12:B40">
      <formula1>$B$44:$B$47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>
      <selection activeCell="E36" sqref="E36"/>
    </sheetView>
  </sheetViews>
  <sheetFormatPr defaultColWidth="9.140625" defaultRowHeight="12.75" outlineLevelCol="1" x14ac:dyDescent="0.2"/>
  <cols>
    <col min="1" max="1" width="11.85546875" style="152" bestFit="1" customWidth="1"/>
    <col min="2" max="2" width="10.42578125" style="152" customWidth="1"/>
    <col min="3" max="6" width="15.5703125" style="152" customWidth="1"/>
    <col min="7" max="7" width="8.42578125" style="152" customWidth="1"/>
    <col min="8" max="8" width="9" style="152" customWidth="1"/>
    <col min="9" max="9" width="11.5703125" style="152" bestFit="1" customWidth="1"/>
    <col min="10" max="10" width="3" style="152" customWidth="1"/>
    <col min="11" max="11" width="50.5703125" style="152" customWidth="1"/>
    <col min="12" max="12" width="27.42578125" style="152" customWidth="1"/>
    <col min="13" max="13" width="9.140625" style="152"/>
    <col min="14" max="17" width="0" style="152" hidden="1" customWidth="1" outlineLevel="1"/>
    <col min="18" max="18" width="9.140625" style="152" collapsed="1"/>
    <col min="19" max="16384" width="9.140625" style="152"/>
  </cols>
  <sheetData>
    <row r="1" spans="1:24" ht="14.25" x14ac:dyDescent="0.2">
      <c r="A1" s="149" t="s">
        <v>1</v>
      </c>
      <c r="B1" s="240" t="s">
        <v>2</v>
      </c>
      <c r="C1" s="241"/>
      <c r="D1" s="241"/>
      <c r="E1" s="242"/>
      <c r="F1" s="148"/>
      <c r="G1" s="148"/>
      <c r="H1" s="148"/>
      <c r="I1" s="148"/>
      <c r="J1" s="148"/>
      <c r="K1" s="150"/>
      <c r="L1" s="150"/>
    </row>
    <row r="2" spans="1:24" x14ac:dyDescent="0.2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24" ht="14.25" x14ac:dyDescent="0.2">
      <c r="A3" s="156" t="s">
        <v>3</v>
      </c>
      <c r="B3" s="240" t="s">
        <v>279</v>
      </c>
      <c r="C3" s="241"/>
      <c r="D3" s="241"/>
      <c r="E3" s="242"/>
      <c r="F3" s="157"/>
      <c r="G3" s="157"/>
      <c r="H3" s="157"/>
      <c r="I3" s="157"/>
      <c r="J3" s="157"/>
      <c r="K3" s="154"/>
      <c r="L3" s="154"/>
    </row>
    <row r="4" spans="1:24" x14ac:dyDescent="0.2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1:24" ht="30" x14ac:dyDescent="0.25">
      <c r="A5" s="218" t="s">
        <v>4</v>
      </c>
      <c r="B5" s="219" t="s">
        <v>5</v>
      </c>
      <c r="C5" s="220">
        <v>43688</v>
      </c>
      <c r="D5" s="219" t="s">
        <v>6</v>
      </c>
      <c r="E5" s="220">
        <v>43718</v>
      </c>
      <c r="F5" s="160"/>
      <c r="G5" s="161"/>
      <c r="H5" s="162"/>
      <c r="I5" s="162"/>
      <c r="J5" s="162"/>
      <c r="K5" s="154"/>
      <c r="L5" s="154"/>
    </row>
    <row r="6" spans="1:24" x14ac:dyDescent="0.2">
      <c r="A6" s="153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24" x14ac:dyDescent="0.2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</row>
    <row r="8" spans="1:24" x14ac:dyDescent="0.2">
      <c r="A8" s="205" t="s">
        <v>7</v>
      </c>
      <c r="B8" s="163" t="s">
        <v>8</v>
      </c>
      <c r="C8" s="163" t="s">
        <v>9</v>
      </c>
      <c r="D8" s="163" t="s">
        <v>8</v>
      </c>
      <c r="E8" s="163" t="s">
        <v>10</v>
      </c>
      <c r="F8" s="163" t="s">
        <v>11</v>
      </c>
      <c r="G8" s="238" t="s">
        <v>12</v>
      </c>
      <c r="H8" s="243"/>
      <c r="I8" s="243"/>
      <c r="J8" s="239"/>
      <c r="K8" s="163" t="s">
        <v>14</v>
      </c>
      <c r="L8" s="164" t="s">
        <v>0</v>
      </c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4" x14ac:dyDescent="0.2">
      <c r="A9" s="190" t="s">
        <v>16</v>
      </c>
      <c r="B9" s="166" t="s">
        <v>17</v>
      </c>
      <c r="C9" s="166" t="s">
        <v>18</v>
      </c>
      <c r="D9" s="166" t="s">
        <v>18</v>
      </c>
      <c r="E9" s="166" t="s">
        <v>19</v>
      </c>
      <c r="F9" s="166" t="s">
        <v>18</v>
      </c>
      <c r="G9" s="244"/>
      <c r="H9" s="245"/>
      <c r="I9" s="245"/>
      <c r="J9" s="246"/>
      <c r="K9" s="166" t="s">
        <v>21</v>
      </c>
      <c r="L9" s="164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4" x14ac:dyDescent="0.2">
      <c r="A10" s="191" t="s">
        <v>23</v>
      </c>
      <c r="B10" s="168" t="s">
        <v>24</v>
      </c>
      <c r="C10" s="168" t="s">
        <v>25</v>
      </c>
      <c r="D10" s="168" t="s">
        <v>25</v>
      </c>
      <c r="E10" s="168" t="s">
        <v>25</v>
      </c>
      <c r="F10" s="168" t="s">
        <v>25</v>
      </c>
      <c r="G10" s="221" t="s">
        <v>26</v>
      </c>
      <c r="H10" s="221" t="s">
        <v>27</v>
      </c>
      <c r="I10" s="221" t="s">
        <v>28</v>
      </c>
      <c r="J10" s="221"/>
      <c r="K10" s="170"/>
      <c r="L10" s="164"/>
    </row>
    <row r="11" spans="1:24" x14ac:dyDescent="0.2">
      <c r="A11" s="167"/>
      <c r="B11" s="168"/>
      <c r="C11" s="168"/>
      <c r="D11" s="168"/>
      <c r="E11" s="168"/>
      <c r="F11" s="168"/>
      <c r="G11" s="221"/>
      <c r="H11" s="221"/>
      <c r="I11" s="221"/>
      <c r="J11" s="221"/>
      <c r="K11" s="170"/>
      <c r="L11" s="182"/>
    </row>
    <row r="12" spans="1:24" ht="14.25" x14ac:dyDescent="0.2">
      <c r="A12" s="222">
        <v>43699</v>
      </c>
      <c r="B12" s="223" t="s">
        <v>37</v>
      </c>
      <c r="C12" s="224">
        <v>21.8</v>
      </c>
      <c r="D12" s="225">
        <v>0</v>
      </c>
      <c r="E12" s="224"/>
      <c r="F12" s="225">
        <v>21.8</v>
      </c>
      <c r="G12" s="226">
        <v>595</v>
      </c>
      <c r="H12" s="226">
        <v>4001</v>
      </c>
      <c r="I12" s="226"/>
      <c r="J12" s="227" t="s">
        <v>31</v>
      </c>
      <c r="K12" s="228" t="s">
        <v>234</v>
      </c>
      <c r="L12" s="229" t="s">
        <v>57</v>
      </c>
      <c r="N12" s="152" t="b">
        <f t="shared" ref="N12:N31" si="0">OR(G12&lt;100,LEN(G12)=2)</f>
        <v>0</v>
      </c>
      <c r="O12" s="152" t="b">
        <f t="shared" ref="O12:O31" si="1">OR(H12&lt;1000,LEN(H12)=3)</f>
        <v>0</v>
      </c>
      <c r="P12" s="152" t="b">
        <f t="shared" ref="P12:P31" si="2">IF(I12&lt;1000,TRUE)</f>
        <v>1</v>
      </c>
      <c r="Q12" s="152" t="e">
        <f>OR(#REF!&lt;100000,LEN(#REF!)=5)</f>
        <v>#REF!</v>
      </c>
    </row>
    <row r="13" spans="1:24" ht="14.25" x14ac:dyDescent="0.2">
      <c r="A13" s="222">
        <v>43699</v>
      </c>
      <c r="B13" s="223" t="s">
        <v>31</v>
      </c>
      <c r="C13" s="224">
        <v>23.55</v>
      </c>
      <c r="D13" s="225">
        <v>3.93</v>
      </c>
      <c r="E13" s="225" t="str">
        <f t="shared" ref="D13:E31" si="3">IF(C13="S",IF(ISBLANK(F13),ROUND(D13*0.2/1.2,2),F13),"")</f>
        <v/>
      </c>
      <c r="F13" s="225">
        <f>C13-D13</f>
        <v>19.62</v>
      </c>
      <c r="G13" s="226">
        <v>595</v>
      </c>
      <c r="H13" s="226">
        <v>4001</v>
      </c>
      <c r="I13" s="226"/>
      <c r="J13" s="227" t="s">
        <v>31</v>
      </c>
      <c r="K13" s="228" t="s">
        <v>235</v>
      </c>
      <c r="L13" s="229" t="s">
        <v>57</v>
      </c>
      <c r="N13" s="152" t="b">
        <f t="shared" si="0"/>
        <v>0</v>
      </c>
      <c r="O13" s="152" t="b">
        <f t="shared" si="1"/>
        <v>0</v>
      </c>
      <c r="P13" s="152" t="b">
        <f t="shared" si="2"/>
        <v>1</v>
      </c>
      <c r="Q13" s="152" t="e">
        <f>OR(#REF!&lt;100000,LEN(#REF!)=5)</f>
        <v>#REF!</v>
      </c>
    </row>
    <row r="14" spans="1:24" ht="14.25" x14ac:dyDescent="0.2">
      <c r="A14" s="222">
        <v>43705</v>
      </c>
      <c r="B14" s="223" t="s">
        <v>31</v>
      </c>
      <c r="C14" s="224">
        <v>90</v>
      </c>
      <c r="D14" s="225">
        <v>15</v>
      </c>
      <c r="E14" s="225" t="str">
        <f t="shared" si="3"/>
        <v/>
      </c>
      <c r="F14" s="225">
        <f>C14-D14</f>
        <v>75</v>
      </c>
      <c r="G14" s="226">
        <v>595</v>
      </c>
      <c r="H14" s="226">
        <v>4001</v>
      </c>
      <c r="I14" s="226"/>
      <c r="J14" s="227" t="s">
        <v>31</v>
      </c>
      <c r="K14" s="229" t="s">
        <v>236</v>
      </c>
      <c r="L14" s="229" t="s">
        <v>237</v>
      </c>
      <c r="N14" s="152" t="b">
        <f t="shared" si="0"/>
        <v>0</v>
      </c>
      <c r="O14" s="152" t="b">
        <f t="shared" si="1"/>
        <v>0</v>
      </c>
      <c r="P14" s="152" t="b">
        <f t="shared" si="2"/>
        <v>1</v>
      </c>
      <c r="Q14" s="152" t="e">
        <f>OR(#REF!&lt;100000,LEN(#REF!)=5)</f>
        <v>#REF!</v>
      </c>
    </row>
    <row r="15" spans="1:24" ht="14.25" x14ac:dyDescent="0.2">
      <c r="A15" s="222">
        <v>43707</v>
      </c>
      <c r="B15" s="223" t="s">
        <v>37</v>
      </c>
      <c r="C15" s="224">
        <v>220</v>
      </c>
      <c r="D15" s="225">
        <v>0</v>
      </c>
      <c r="E15" s="224"/>
      <c r="F15" s="225">
        <v>220</v>
      </c>
      <c r="G15" s="226">
        <v>595</v>
      </c>
      <c r="H15" s="226">
        <v>4001</v>
      </c>
      <c r="I15" s="226" t="s">
        <v>32</v>
      </c>
      <c r="J15" s="227" t="s">
        <v>31</v>
      </c>
      <c r="K15" s="228" t="s">
        <v>238</v>
      </c>
      <c r="L15" s="229" t="s">
        <v>239</v>
      </c>
      <c r="N15" s="152" t="b">
        <f t="shared" si="0"/>
        <v>0</v>
      </c>
      <c r="O15" s="152" t="b">
        <f t="shared" si="1"/>
        <v>0</v>
      </c>
      <c r="P15" s="152" t="b">
        <f t="shared" si="2"/>
        <v>0</v>
      </c>
      <c r="Q15" s="152" t="e">
        <f>OR(#REF!&lt;100000,LEN(#REF!)=5)</f>
        <v>#REF!</v>
      </c>
    </row>
    <row r="16" spans="1:24" ht="14.25" x14ac:dyDescent="0.2">
      <c r="A16" s="222">
        <v>43717</v>
      </c>
      <c r="B16" s="223" t="s">
        <v>31</v>
      </c>
      <c r="C16" s="224">
        <v>36.99</v>
      </c>
      <c r="D16" s="225">
        <v>6.17</v>
      </c>
      <c r="E16" s="225" t="str">
        <f t="shared" si="3"/>
        <v/>
      </c>
      <c r="F16" s="225">
        <f t="shared" ref="F16:F18" si="4">C16-D16</f>
        <v>30.82</v>
      </c>
      <c r="G16" s="226">
        <v>595</v>
      </c>
      <c r="H16" s="226">
        <v>4001</v>
      </c>
      <c r="I16" s="226" t="s">
        <v>32</v>
      </c>
      <c r="J16" s="227" t="s">
        <v>31</v>
      </c>
      <c r="K16" s="229" t="s">
        <v>240</v>
      </c>
      <c r="L16" s="229" t="s">
        <v>57</v>
      </c>
      <c r="N16" s="152" t="b">
        <f t="shared" si="0"/>
        <v>0</v>
      </c>
      <c r="O16" s="152" t="b">
        <f t="shared" si="1"/>
        <v>0</v>
      </c>
      <c r="P16" s="152" t="b">
        <f t="shared" si="2"/>
        <v>0</v>
      </c>
      <c r="Q16" s="152" t="e">
        <f>OR(#REF!&lt;100000,LEN(#REF!)=5)</f>
        <v>#REF!</v>
      </c>
    </row>
    <row r="17" spans="1:17" ht="14.25" x14ac:dyDescent="0.2">
      <c r="A17" s="222">
        <v>43717</v>
      </c>
      <c r="B17" s="223" t="s">
        <v>31</v>
      </c>
      <c r="C17" s="224">
        <v>22.99</v>
      </c>
      <c r="D17" s="225">
        <v>3.83</v>
      </c>
      <c r="E17" s="225" t="str">
        <f t="shared" si="3"/>
        <v/>
      </c>
      <c r="F17" s="225">
        <f t="shared" si="4"/>
        <v>19.159999999999997</v>
      </c>
      <c r="G17" s="226">
        <v>595</v>
      </c>
      <c r="H17" s="226">
        <v>4001</v>
      </c>
      <c r="I17" s="226" t="s">
        <v>32</v>
      </c>
      <c r="J17" s="227" t="s">
        <v>31</v>
      </c>
      <c r="K17" s="229" t="s">
        <v>241</v>
      </c>
      <c r="L17" s="229" t="s">
        <v>57</v>
      </c>
      <c r="N17" s="152" t="b">
        <f t="shared" si="0"/>
        <v>0</v>
      </c>
      <c r="O17" s="152" t="b">
        <f t="shared" si="1"/>
        <v>0</v>
      </c>
      <c r="P17" s="152" t="b">
        <f t="shared" si="2"/>
        <v>0</v>
      </c>
      <c r="Q17" s="152" t="e">
        <f>OR(#REF!&lt;100000,LEN(#REF!)=5)</f>
        <v>#REF!</v>
      </c>
    </row>
    <row r="18" spans="1:17" ht="14.25" x14ac:dyDescent="0.2">
      <c r="A18" s="222">
        <v>43718</v>
      </c>
      <c r="B18" s="223" t="s">
        <v>37</v>
      </c>
      <c r="C18" s="224">
        <v>18.89</v>
      </c>
      <c r="D18" s="225">
        <v>0</v>
      </c>
      <c r="E18" s="225" t="str">
        <f t="shared" si="3"/>
        <v/>
      </c>
      <c r="F18" s="225">
        <f t="shared" si="4"/>
        <v>18.89</v>
      </c>
      <c r="G18" s="226">
        <v>595</v>
      </c>
      <c r="H18" s="226">
        <v>4001</v>
      </c>
      <c r="I18" s="226" t="s">
        <v>32</v>
      </c>
      <c r="J18" s="227" t="s">
        <v>31</v>
      </c>
      <c r="K18" s="229" t="s">
        <v>242</v>
      </c>
      <c r="L18" s="229" t="s">
        <v>243</v>
      </c>
      <c r="N18" s="152" t="b">
        <f t="shared" si="0"/>
        <v>0</v>
      </c>
      <c r="O18" s="152" t="b">
        <f t="shared" si="1"/>
        <v>0</v>
      </c>
      <c r="P18" s="152" t="b">
        <f t="shared" si="2"/>
        <v>0</v>
      </c>
      <c r="Q18" s="152" t="e">
        <f>OR(#REF!&lt;100000,LEN(#REF!)=5)</f>
        <v>#REF!</v>
      </c>
    </row>
    <row r="19" spans="1:17" ht="14.25" x14ac:dyDescent="0.2">
      <c r="A19" s="222"/>
      <c r="B19" s="223"/>
      <c r="C19" s="224"/>
      <c r="D19" s="225" t="str">
        <f t="shared" si="3"/>
        <v/>
      </c>
      <c r="E19" s="224"/>
      <c r="F19" s="225"/>
      <c r="G19" s="226"/>
      <c r="H19" s="226"/>
      <c r="I19" s="226"/>
      <c r="J19" s="227" t="s">
        <v>31</v>
      </c>
      <c r="K19" s="229"/>
      <c r="L19" s="229"/>
      <c r="N19" s="152" t="b">
        <f t="shared" si="0"/>
        <v>1</v>
      </c>
      <c r="O19" s="152" t="b">
        <f t="shared" si="1"/>
        <v>1</v>
      </c>
      <c r="P19" s="152" t="b">
        <f t="shared" si="2"/>
        <v>1</v>
      </c>
      <c r="Q19" s="152" t="e">
        <f>OR(#REF!&lt;100000,LEN(#REF!)=5)</f>
        <v>#REF!</v>
      </c>
    </row>
    <row r="20" spans="1:17" ht="14.25" x14ac:dyDescent="0.2">
      <c r="A20" s="230"/>
      <c r="B20" s="223"/>
      <c r="C20" s="224"/>
      <c r="D20" s="225" t="str">
        <f t="shared" si="3"/>
        <v/>
      </c>
      <c r="E20" s="224"/>
      <c r="F20" s="225" t="s">
        <v>32</v>
      </c>
      <c r="G20" s="226"/>
      <c r="H20" s="226" t="s">
        <v>32</v>
      </c>
      <c r="I20" s="226" t="s">
        <v>32</v>
      </c>
      <c r="J20" s="227" t="s">
        <v>31</v>
      </c>
      <c r="K20" s="229"/>
      <c r="L20" s="229"/>
      <c r="N20" s="152" t="b">
        <f t="shared" si="0"/>
        <v>1</v>
      </c>
      <c r="O20" s="152" t="b">
        <f t="shared" si="1"/>
        <v>0</v>
      </c>
      <c r="P20" s="152" t="b">
        <f t="shared" si="2"/>
        <v>0</v>
      </c>
      <c r="Q20" s="152" t="e">
        <f>OR(#REF!&lt;100000,LEN(#REF!)=5)</f>
        <v>#REF!</v>
      </c>
    </row>
    <row r="21" spans="1:17" ht="14.25" x14ac:dyDescent="0.2">
      <c r="A21" s="230"/>
      <c r="B21" s="223"/>
      <c r="C21" s="224"/>
      <c r="D21" s="225" t="str">
        <f t="shared" si="3"/>
        <v/>
      </c>
      <c r="E21" s="224"/>
      <c r="F21" s="225" t="s">
        <v>32</v>
      </c>
      <c r="G21" s="226" t="s">
        <v>32</v>
      </c>
      <c r="H21" s="226" t="s">
        <v>32</v>
      </c>
      <c r="I21" s="226" t="s">
        <v>32</v>
      </c>
      <c r="J21" s="227" t="s">
        <v>31</v>
      </c>
      <c r="K21" s="229"/>
      <c r="L21" s="229"/>
      <c r="N21" s="152" t="b">
        <f t="shared" si="0"/>
        <v>0</v>
      </c>
      <c r="O21" s="152" t="b">
        <f t="shared" si="1"/>
        <v>0</v>
      </c>
      <c r="P21" s="152" t="b">
        <f t="shared" si="2"/>
        <v>0</v>
      </c>
      <c r="Q21" s="152" t="e">
        <f>OR(#REF!&lt;100000,LEN(#REF!)=5)</f>
        <v>#REF!</v>
      </c>
    </row>
    <row r="22" spans="1:17" ht="14.25" x14ac:dyDescent="0.2">
      <c r="A22" s="230"/>
      <c r="B22" s="223"/>
      <c r="C22" s="224"/>
      <c r="D22" s="225" t="str">
        <f t="shared" si="3"/>
        <v/>
      </c>
      <c r="E22" s="224"/>
      <c r="F22" s="225" t="s">
        <v>32</v>
      </c>
      <c r="G22" s="226" t="s">
        <v>32</v>
      </c>
      <c r="H22" s="226" t="s">
        <v>32</v>
      </c>
      <c r="I22" s="226" t="s">
        <v>32</v>
      </c>
      <c r="J22" s="227" t="s">
        <v>31</v>
      </c>
      <c r="K22" s="229"/>
      <c r="L22" s="229"/>
      <c r="N22" s="152" t="b">
        <f t="shared" si="0"/>
        <v>0</v>
      </c>
      <c r="O22" s="152" t="b">
        <f t="shared" si="1"/>
        <v>0</v>
      </c>
      <c r="P22" s="152" t="b">
        <f t="shared" si="2"/>
        <v>0</v>
      </c>
      <c r="Q22" s="152" t="e">
        <f>OR(#REF!&lt;100000,LEN(#REF!)=5)</f>
        <v>#REF!</v>
      </c>
    </row>
    <row r="23" spans="1:17" ht="14.25" x14ac:dyDescent="0.2">
      <c r="A23" s="230"/>
      <c r="B23" s="223"/>
      <c r="C23" s="224"/>
      <c r="D23" s="225" t="str">
        <f t="shared" si="3"/>
        <v/>
      </c>
      <c r="E23" s="224"/>
      <c r="F23" s="225" t="s">
        <v>32</v>
      </c>
      <c r="G23" s="226" t="s">
        <v>32</v>
      </c>
      <c r="H23" s="226" t="s">
        <v>32</v>
      </c>
      <c r="I23" s="226" t="s">
        <v>32</v>
      </c>
      <c r="J23" s="227" t="s">
        <v>31</v>
      </c>
      <c r="K23" s="229"/>
      <c r="L23" s="229"/>
      <c r="N23" s="152" t="b">
        <f t="shared" si="0"/>
        <v>0</v>
      </c>
      <c r="O23" s="152" t="b">
        <f t="shared" si="1"/>
        <v>0</v>
      </c>
      <c r="P23" s="152" t="b">
        <f t="shared" si="2"/>
        <v>0</v>
      </c>
      <c r="Q23" s="152" t="e">
        <f>OR(#REF!&lt;100000,LEN(#REF!)=5)</f>
        <v>#REF!</v>
      </c>
    </row>
    <row r="24" spans="1:17" ht="14.25" x14ac:dyDescent="0.2">
      <c r="A24" s="230"/>
      <c r="B24" s="223"/>
      <c r="C24" s="224"/>
      <c r="D24" s="225" t="str">
        <f t="shared" si="3"/>
        <v/>
      </c>
      <c r="E24" s="224"/>
      <c r="F24" s="225" t="s">
        <v>32</v>
      </c>
      <c r="G24" s="226" t="s">
        <v>32</v>
      </c>
      <c r="H24" s="226" t="s">
        <v>32</v>
      </c>
      <c r="I24" s="226" t="s">
        <v>32</v>
      </c>
      <c r="J24" s="227" t="s">
        <v>31</v>
      </c>
      <c r="K24" s="229"/>
      <c r="L24" s="229"/>
      <c r="N24" s="152" t="b">
        <f t="shared" si="0"/>
        <v>0</v>
      </c>
      <c r="O24" s="152" t="b">
        <f t="shared" si="1"/>
        <v>0</v>
      </c>
      <c r="P24" s="152" t="b">
        <f t="shared" si="2"/>
        <v>0</v>
      </c>
      <c r="Q24" s="152" t="e">
        <f>OR(#REF!&lt;100000,LEN(#REF!)=5)</f>
        <v>#REF!</v>
      </c>
    </row>
    <row r="25" spans="1:17" ht="14.25" x14ac:dyDescent="0.2">
      <c r="A25" s="230"/>
      <c r="B25" s="223"/>
      <c r="C25" s="224"/>
      <c r="D25" s="225" t="str">
        <f t="shared" si="3"/>
        <v/>
      </c>
      <c r="E25" s="224"/>
      <c r="F25" s="225" t="s">
        <v>32</v>
      </c>
      <c r="G25" s="226" t="s">
        <v>32</v>
      </c>
      <c r="H25" s="226" t="s">
        <v>32</v>
      </c>
      <c r="I25" s="226" t="s">
        <v>32</v>
      </c>
      <c r="J25" s="227" t="s">
        <v>31</v>
      </c>
      <c r="K25" s="229"/>
      <c r="L25" s="229"/>
      <c r="N25" s="152" t="b">
        <f t="shared" si="0"/>
        <v>0</v>
      </c>
      <c r="O25" s="152" t="b">
        <f t="shared" si="1"/>
        <v>0</v>
      </c>
      <c r="P25" s="152" t="b">
        <f t="shared" si="2"/>
        <v>0</v>
      </c>
      <c r="Q25" s="152" t="e">
        <f>OR(#REF!&lt;100000,LEN(#REF!)=5)</f>
        <v>#REF!</v>
      </c>
    </row>
    <row r="26" spans="1:17" ht="14.25" x14ac:dyDescent="0.2">
      <c r="A26" s="230"/>
      <c r="B26" s="223"/>
      <c r="C26" s="224"/>
      <c r="D26" s="225" t="str">
        <f t="shared" si="3"/>
        <v/>
      </c>
      <c r="E26" s="224"/>
      <c r="F26" s="225" t="s">
        <v>32</v>
      </c>
      <c r="G26" s="226" t="s">
        <v>32</v>
      </c>
      <c r="H26" s="226" t="s">
        <v>32</v>
      </c>
      <c r="I26" s="226" t="s">
        <v>32</v>
      </c>
      <c r="J26" s="227" t="s">
        <v>31</v>
      </c>
      <c r="K26" s="229"/>
      <c r="L26" s="229"/>
      <c r="N26" s="152" t="b">
        <f t="shared" si="0"/>
        <v>0</v>
      </c>
      <c r="O26" s="152" t="b">
        <f t="shared" si="1"/>
        <v>0</v>
      </c>
      <c r="P26" s="152" t="b">
        <f t="shared" si="2"/>
        <v>0</v>
      </c>
      <c r="Q26" s="152" t="e">
        <f>OR(#REF!&lt;100000,LEN(#REF!)=5)</f>
        <v>#REF!</v>
      </c>
    </row>
    <row r="27" spans="1:17" ht="14.25" x14ac:dyDescent="0.2">
      <c r="A27" s="230"/>
      <c r="B27" s="223"/>
      <c r="C27" s="224"/>
      <c r="D27" s="225" t="str">
        <f t="shared" si="3"/>
        <v/>
      </c>
      <c r="E27" s="224"/>
      <c r="F27" s="225" t="s">
        <v>32</v>
      </c>
      <c r="G27" s="226" t="s">
        <v>32</v>
      </c>
      <c r="H27" s="226" t="s">
        <v>32</v>
      </c>
      <c r="I27" s="226" t="s">
        <v>32</v>
      </c>
      <c r="J27" s="227" t="s">
        <v>31</v>
      </c>
      <c r="K27" s="229"/>
      <c r="L27" s="229"/>
      <c r="N27" s="152" t="b">
        <f t="shared" si="0"/>
        <v>0</v>
      </c>
      <c r="O27" s="152" t="b">
        <f t="shared" si="1"/>
        <v>0</v>
      </c>
      <c r="P27" s="152" t="b">
        <f t="shared" si="2"/>
        <v>0</v>
      </c>
      <c r="Q27" s="152" t="e">
        <f>OR(#REF!&lt;100000,LEN(#REF!)=5)</f>
        <v>#REF!</v>
      </c>
    </row>
    <row r="28" spans="1:17" ht="14.25" x14ac:dyDescent="0.2">
      <c r="A28" s="230"/>
      <c r="B28" s="223"/>
      <c r="C28" s="224"/>
      <c r="D28" s="225" t="str">
        <f t="shared" si="3"/>
        <v/>
      </c>
      <c r="E28" s="224"/>
      <c r="F28" s="225" t="s">
        <v>32</v>
      </c>
      <c r="G28" s="226" t="s">
        <v>32</v>
      </c>
      <c r="H28" s="226" t="s">
        <v>32</v>
      </c>
      <c r="I28" s="226" t="s">
        <v>32</v>
      </c>
      <c r="J28" s="227" t="s">
        <v>31</v>
      </c>
      <c r="K28" s="229"/>
      <c r="L28" s="229"/>
      <c r="N28" s="152" t="b">
        <f t="shared" si="0"/>
        <v>0</v>
      </c>
      <c r="O28" s="152" t="b">
        <f t="shared" si="1"/>
        <v>0</v>
      </c>
      <c r="P28" s="152" t="b">
        <f t="shared" si="2"/>
        <v>0</v>
      </c>
      <c r="Q28" s="152" t="e">
        <f>OR(#REF!&lt;100000,LEN(#REF!)=5)</f>
        <v>#REF!</v>
      </c>
    </row>
    <row r="29" spans="1:17" ht="14.25" x14ac:dyDescent="0.2">
      <c r="A29" s="230"/>
      <c r="B29" s="223"/>
      <c r="C29" s="224"/>
      <c r="D29" s="225" t="str">
        <f t="shared" si="3"/>
        <v/>
      </c>
      <c r="E29" s="224"/>
      <c r="F29" s="225" t="s">
        <v>32</v>
      </c>
      <c r="G29" s="226" t="s">
        <v>32</v>
      </c>
      <c r="H29" s="226" t="s">
        <v>32</v>
      </c>
      <c r="I29" s="226" t="s">
        <v>32</v>
      </c>
      <c r="J29" s="227" t="s">
        <v>31</v>
      </c>
      <c r="K29" s="229"/>
      <c r="L29" s="229"/>
      <c r="N29" s="152" t="b">
        <f t="shared" si="0"/>
        <v>0</v>
      </c>
      <c r="O29" s="152" t="b">
        <f t="shared" si="1"/>
        <v>0</v>
      </c>
      <c r="P29" s="152" t="b">
        <f t="shared" si="2"/>
        <v>0</v>
      </c>
      <c r="Q29" s="152" t="e">
        <f>OR(#REF!&lt;100000,LEN(#REF!)=5)</f>
        <v>#REF!</v>
      </c>
    </row>
    <row r="30" spans="1:17" ht="14.25" x14ac:dyDescent="0.2">
      <c r="A30" s="230"/>
      <c r="B30" s="223"/>
      <c r="C30" s="224"/>
      <c r="D30" s="225" t="str">
        <f t="shared" si="3"/>
        <v/>
      </c>
      <c r="E30" s="224"/>
      <c r="F30" s="225" t="s">
        <v>32</v>
      </c>
      <c r="G30" s="226" t="s">
        <v>32</v>
      </c>
      <c r="H30" s="226" t="s">
        <v>32</v>
      </c>
      <c r="I30" s="226" t="s">
        <v>32</v>
      </c>
      <c r="J30" s="227" t="s">
        <v>31</v>
      </c>
      <c r="K30" s="229"/>
      <c r="L30" s="229"/>
      <c r="N30" s="152" t="b">
        <f t="shared" si="0"/>
        <v>0</v>
      </c>
      <c r="O30" s="152" t="b">
        <f t="shared" si="1"/>
        <v>0</v>
      </c>
      <c r="P30" s="152" t="b">
        <f t="shared" si="2"/>
        <v>0</v>
      </c>
      <c r="Q30" s="152" t="e">
        <f>OR(#REF!&lt;100000,LEN(#REF!)=5)</f>
        <v>#REF!</v>
      </c>
    </row>
    <row r="31" spans="1:17" ht="15" thickBot="1" x14ac:dyDescent="0.25">
      <c r="A31" s="230"/>
      <c r="B31" s="223"/>
      <c r="C31" s="224"/>
      <c r="D31" s="231" t="str">
        <f t="shared" si="3"/>
        <v/>
      </c>
      <c r="E31" s="224"/>
      <c r="F31" s="225" t="s">
        <v>32</v>
      </c>
      <c r="G31" s="226" t="s">
        <v>32</v>
      </c>
      <c r="H31" s="226" t="s">
        <v>32</v>
      </c>
      <c r="I31" s="226" t="s">
        <v>32</v>
      </c>
      <c r="J31" s="227" t="s">
        <v>31</v>
      </c>
      <c r="K31" s="229"/>
      <c r="L31" s="229"/>
      <c r="N31" s="152" t="b">
        <f t="shared" si="0"/>
        <v>0</v>
      </c>
      <c r="O31" s="152" t="b">
        <f t="shared" si="1"/>
        <v>0</v>
      </c>
      <c r="P31" s="152" t="b">
        <f t="shared" si="2"/>
        <v>0</v>
      </c>
      <c r="Q31" s="152" t="e">
        <f>OR(#REF!&lt;100000,LEN(#REF!)=5)</f>
        <v>#REF!</v>
      </c>
    </row>
    <row r="32" spans="1:17" ht="15.75" thickBot="1" x14ac:dyDescent="0.3">
      <c r="A32" s="249" t="s">
        <v>33</v>
      </c>
      <c r="B32" s="250"/>
      <c r="C32" s="232">
        <f>SUM(C12:C31)</f>
        <v>434.22</v>
      </c>
      <c r="D32" s="232">
        <f>SUM(D12:D31)</f>
        <v>28.93</v>
      </c>
      <c r="E32" s="232"/>
      <c r="F32" s="232">
        <f>SUM(F12:F31)</f>
        <v>405.28999999999996</v>
      </c>
      <c r="G32" s="233"/>
      <c r="H32" s="233"/>
      <c r="I32" s="233"/>
      <c r="J32" s="234"/>
      <c r="K32" s="235"/>
      <c r="L32" s="236"/>
    </row>
    <row r="34" spans="2:3" x14ac:dyDescent="0.2">
      <c r="B34" s="238" t="s">
        <v>34</v>
      </c>
      <c r="C34" s="239"/>
    </row>
    <row r="35" spans="2:3" x14ac:dyDescent="0.2">
      <c r="B35" s="180" t="s">
        <v>35</v>
      </c>
      <c r="C35" s="181" t="s">
        <v>36</v>
      </c>
    </row>
    <row r="36" spans="2:3" x14ac:dyDescent="0.2">
      <c r="B36" s="180" t="s">
        <v>37</v>
      </c>
      <c r="C36" s="181" t="s">
        <v>38</v>
      </c>
    </row>
    <row r="37" spans="2:3" x14ac:dyDescent="0.2">
      <c r="B37" s="180" t="s">
        <v>31</v>
      </c>
      <c r="C37" s="181" t="s">
        <v>39</v>
      </c>
    </row>
    <row r="38" spans="2:3" x14ac:dyDescent="0.2">
      <c r="B38" s="182" t="s">
        <v>40</v>
      </c>
      <c r="C38" s="183" t="s">
        <v>41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J17 J19:J31">
    <cfRule type="expression" priority="16" stopIfTrue="1">
      <formula>AND(SUM($N12:$R12)&gt;0,NOT(ISBLANK(J12)))</formula>
    </cfRule>
    <cfRule type="expression" dxfId="428" priority="17" stopIfTrue="1">
      <formula>SUM($N12:$R12)&gt;0</formula>
    </cfRule>
  </conditionalFormatting>
  <conditionalFormatting sqref="E5 C12:C17 C5 B1:E1 B3:E3 C19:C31">
    <cfRule type="expression" dxfId="427" priority="18" stopIfTrue="1">
      <formula>ISBLANK(B1)</formula>
    </cfRule>
  </conditionalFormatting>
  <conditionalFormatting sqref="L12 K14:L14 K19:L31 K16:K17 L15">
    <cfRule type="expression" dxfId="426" priority="19" stopIfTrue="1">
      <formula>AND(NOT(ISBLANK($C12)),ISBLANK(K12))</formula>
    </cfRule>
  </conditionalFormatting>
  <conditionalFormatting sqref="B12:B17 B19:B31">
    <cfRule type="expression" dxfId="425" priority="20" stopIfTrue="1">
      <formula>AND(NOT(ISBLANK(C12)),ISBLANK(B12))</formula>
    </cfRule>
  </conditionalFormatting>
  <conditionalFormatting sqref="A19:A31 A12:A17">
    <cfRule type="expression" dxfId="424" priority="21" stopIfTrue="1">
      <formula>AND(NOT(ISBLANK(C12)),ISBLANK(A12))</formula>
    </cfRule>
  </conditionalFormatting>
  <conditionalFormatting sqref="E19:E31 E12 E15">
    <cfRule type="expression" dxfId="423" priority="22" stopIfTrue="1">
      <formula>AND(NOT(ISBLANK(C12)),ISBLANK(E12),B12="S")</formula>
    </cfRule>
  </conditionalFormatting>
  <conditionalFormatting sqref="K12">
    <cfRule type="expression" priority="14" stopIfTrue="1">
      <formula>AND(SUM($N12:$R12)&gt;0,NOT(ISBLANK(K12)))</formula>
    </cfRule>
    <cfRule type="expression" dxfId="422" priority="15" stopIfTrue="1">
      <formula>SUM($N12:$R12)&gt;0</formula>
    </cfRule>
  </conditionalFormatting>
  <conditionalFormatting sqref="K13">
    <cfRule type="expression" priority="12" stopIfTrue="1">
      <formula>AND(SUM($N13:$R13)&gt;0,NOT(ISBLANK(K13)))</formula>
    </cfRule>
    <cfRule type="expression" dxfId="421" priority="13" stopIfTrue="1">
      <formula>SUM($N13:$R13)&gt;0</formula>
    </cfRule>
  </conditionalFormatting>
  <conditionalFormatting sqref="L13">
    <cfRule type="expression" dxfId="420" priority="11" stopIfTrue="1">
      <formula>AND(NOT(ISBLANK($C13)),ISBLANK(L13))</formula>
    </cfRule>
  </conditionalFormatting>
  <conditionalFormatting sqref="L16">
    <cfRule type="expression" dxfId="419" priority="10" stopIfTrue="1">
      <formula>AND(NOT(ISBLANK($C16)),ISBLANK(L16))</formula>
    </cfRule>
  </conditionalFormatting>
  <conditionalFormatting sqref="K15">
    <cfRule type="expression" priority="8" stopIfTrue="1">
      <formula>AND(SUM($N15:$R15)&gt;0,NOT(ISBLANK(K15)))</formula>
    </cfRule>
    <cfRule type="expression" dxfId="418" priority="9" stopIfTrue="1">
      <formula>SUM($N15:$R15)&gt;0</formula>
    </cfRule>
  </conditionalFormatting>
  <conditionalFormatting sqref="J18">
    <cfRule type="expression" priority="2" stopIfTrue="1">
      <formula>AND(SUM($N18:$R18)&gt;0,NOT(ISBLANK(J18)))</formula>
    </cfRule>
    <cfRule type="expression" dxfId="417" priority="3" stopIfTrue="1">
      <formula>SUM($N18:$R18)&gt;0</formula>
    </cfRule>
  </conditionalFormatting>
  <conditionalFormatting sqref="C18">
    <cfRule type="expression" dxfId="416" priority="4" stopIfTrue="1">
      <formula>ISBLANK(C18)</formula>
    </cfRule>
  </conditionalFormatting>
  <conditionalFormatting sqref="K18:L18">
    <cfRule type="expression" dxfId="415" priority="5" stopIfTrue="1">
      <formula>AND(NOT(ISBLANK($C18)),ISBLANK(K18))</formula>
    </cfRule>
  </conditionalFormatting>
  <conditionalFormatting sqref="B18">
    <cfRule type="expression" dxfId="414" priority="6" stopIfTrue="1">
      <formula>AND(NOT(ISBLANK(C18)),ISBLANK(B18))</formula>
    </cfRule>
  </conditionalFormatting>
  <conditionalFormatting sqref="A18">
    <cfRule type="expression" dxfId="413" priority="7" stopIfTrue="1">
      <formula>AND(NOT(ISBLANK(C18)),ISBLANK(A18))</formula>
    </cfRule>
  </conditionalFormatting>
  <conditionalFormatting sqref="L17">
    <cfRule type="expression" dxfId="412" priority="1" stopIfTrue="1">
      <formula>AND(NOT(ISBLANK($C17)),ISBLANK(L17))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workbookViewId="0">
      <selection activeCell="D31" sqref="D31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240" t="s">
        <v>42</v>
      </c>
      <c r="C1" s="241"/>
      <c r="D1" s="241"/>
      <c r="E1" s="24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240" t="s">
        <v>252</v>
      </c>
      <c r="C3" s="241"/>
      <c r="D3" s="241"/>
      <c r="E3" s="24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43688</v>
      </c>
      <c r="D5" s="12" t="s">
        <v>6</v>
      </c>
      <c r="E5" s="48">
        <v>43718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4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238" t="s">
        <v>12</v>
      </c>
      <c r="H8" s="243"/>
      <c r="I8" s="243"/>
      <c r="J8" s="239"/>
      <c r="K8" s="74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244"/>
      <c r="H9" s="245"/>
      <c r="I9" s="245"/>
      <c r="J9" s="246"/>
      <c r="K9" s="50" t="s">
        <v>20</v>
      </c>
      <c r="L9" s="21" t="s">
        <v>21</v>
      </c>
      <c r="M9" s="53"/>
      <c r="N9" s="55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2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>
        <v>4019</v>
      </c>
      <c r="I11" s="26"/>
      <c r="J11" s="26"/>
      <c r="K11" s="26"/>
      <c r="L11" s="27"/>
      <c r="M11" s="43"/>
      <c r="N11" s="43"/>
    </row>
    <row r="12" spans="1:26" ht="15.75" x14ac:dyDescent="0.25">
      <c r="A12" s="75">
        <v>43692</v>
      </c>
      <c r="B12" s="76" t="s">
        <v>37</v>
      </c>
      <c r="C12" s="77">
        <v>218.04</v>
      </c>
      <c r="D12" s="78">
        <v>0</v>
      </c>
      <c r="E12" s="77"/>
      <c r="F12" s="56">
        <f>C12-D12</f>
        <v>218.04</v>
      </c>
      <c r="G12" s="79">
        <v>110</v>
      </c>
      <c r="H12" s="79">
        <v>2001</v>
      </c>
      <c r="I12" s="80"/>
      <c r="J12" s="81" t="s">
        <v>31</v>
      </c>
      <c r="K12" s="81" t="s">
        <v>135</v>
      </c>
      <c r="L12" s="82" t="s">
        <v>136</v>
      </c>
      <c r="M12" s="83" t="s">
        <v>137</v>
      </c>
      <c r="N12" s="83" t="s">
        <v>138</v>
      </c>
    </row>
    <row r="13" spans="1:26" ht="15.75" x14ac:dyDescent="0.25">
      <c r="A13" s="59">
        <v>43693</v>
      </c>
      <c r="B13" s="49" t="s">
        <v>37</v>
      </c>
      <c r="C13" s="31">
        <v>99.74</v>
      </c>
      <c r="D13" s="78">
        <v>0</v>
      </c>
      <c r="E13" s="31"/>
      <c r="F13" s="56">
        <f>C13-D13</f>
        <v>99.74</v>
      </c>
      <c r="G13" s="79">
        <v>110</v>
      </c>
      <c r="H13" s="57">
        <v>4001</v>
      </c>
      <c r="I13" s="60"/>
      <c r="J13" s="84" t="s">
        <v>31</v>
      </c>
      <c r="K13" s="81" t="s">
        <v>135</v>
      </c>
      <c r="L13" s="85" t="s">
        <v>139</v>
      </c>
      <c r="M13" s="83" t="s">
        <v>140</v>
      </c>
      <c r="N13" s="83" t="s">
        <v>141</v>
      </c>
    </row>
    <row r="14" spans="1:26" ht="15.75" x14ac:dyDescent="0.25">
      <c r="A14" s="59">
        <v>43693</v>
      </c>
      <c r="B14" s="49" t="s">
        <v>31</v>
      </c>
      <c r="C14" s="31">
        <v>21.1</v>
      </c>
      <c r="D14" s="78">
        <f t="shared" ref="D14:D28" si="0">IF(B14="S",IF(ISBLANK(E14),ROUND(C14*0.2/1.2,2),E14),"")</f>
        <v>3.52</v>
      </c>
      <c r="E14" s="31"/>
      <c r="F14" s="56">
        <f t="shared" ref="F14:F19" si="1">C14-D14</f>
        <v>17.580000000000002</v>
      </c>
      <c r="G14" s="79">
        <v>110</v>
      </c>
      <c r="H14" s="79">
        <v>2001</v>
      </c>
      <c r="I14" s="60"/>
      <c r="J14" s="84" t="s">
        <v>31</v>
      </c>
      <c r="K14" s="81" t="s">
        <v>135</v>
      </c>
      <c r="L14" s="85" t="s">
        <v>142</v>
      </c>
      <c r="M14" s="83" t="s">
        <v>143</v>
      </c>
      <c r="N14" s="86" t="s">
        <v>144</v>
      </c>
      <c r="P14" s="5" t="b">
        <f t="shared" ref="P14:P28" si="2">OR(G14&lt;100,LEN(G14)=2)</f>
        <v>0</v>
      </c>
      <c r="Q14" s="5" t="b">
        <f t="shared" ref="Q14:Q28" si="3">OR(H14&lt;1000,LEN(H14)=3)</f>
        <v>0</v>
      </c>
      <c r="R14" s="5" t="b">
        <f t="shared" ref="R14:R28" si="4">IF(I14&lt;1000,TRUE)</f>
        <v>1</v>
      </c>
      <c r="S14" s="5" t="e">
        <f>OR(#REF!&lt;100000,LEN(#REF!)=5)</f>
        <v>#REF!</v>
      </c>
    </row>
    <row r="15" spans="1:26" ht="15.75" x14ac:dyDescent="0.25">
      <c r="A15" s="59">
        <v>43696</v>
      </c>
      <c r="B15" s="30" t="s">
        <v>37</v>
      </c>
      <c r="C15" s="31">
        <v>156</v>
      </c>
      <c r="D15" s="78">
        <v>0</v>
      </c>
      <c r="E15" s="31"/>
      <c r="F15" s="56">
        <v>156</v>
      </c>
      <c r="G15" s="79">
        <v>110</v>
      </c>
      <c r="H15" s="57">
        <v>2001</v>
      </c>
      <c r="I15" s="57"/>
      <c r="J15" s="84" t="s">
        <v>31</v>
      </c>
      <c r="K15" s="81" t="s">
        <v>135</v>
      </c>
      <c r="L15" s="85" t="s">
        <v>145</v>
      </c>
      <c r="M15" s="83" t="s">
        <v>146</v>
      </c>
      <c r="N15" s="86" t="s">
        <v>147</v>
      </c>
      <c r="P15" s="5" t="b">
        <f t="shared" si="2"/>
        <v>0</v>
      </c>
      <c r="Q15" s="5" t="b">
        <f t="shared" si="3"/>
        <v>0</v>
      </c>
      <c r="R15" s="5" t="b">
        <f t="shared" si="4"/>
        <v>1</v>
      </c>
      <c r="S15" s="5" t="e">
        <f>OR(#REF!&lt;100000,LEN(#REF!)=5)</f>
        <v>#REF!</v>
      </c>
    </row>
    <row r="16" spans="1:26" ht="15.75" x14ac:dyDescent="0.25">
      <c r="A16" s="59">
        <v>43699</v>
      </c>
      <c r="B16" s="30" t="s">
        <v>31</v>
      </c>
      <c r="C16" s="31">
        <v>12.25</v>
      </c>
      <c r="D16" s="78">
        <f t="shared" si="0"/>
        <v>2.04</v>
      </c>
      <c r="E16" s="31"/>
      <c r="F16" s="56">
        <f>C16-D16</f>
        <v>10.210000000000001</v>
      </c>
      <c r="G16" s="79">
        <v>110</v>
      </c>
      <c r="H16" s="79">
        <v>2001</v>
      </c>
      <c r="I16" s="57"/>
      <c r="J16" s="84" t="s">
        <v>31</v>
      </c>
      <c r="K16" s="81" t="s">
        <v>135</v>
      </c>
      <c r="L16" s="85" t="s">
        <v>148</v>
      </c>
      <c r="M16" s="83" t="s">
        <v>143</v>
      </c>
      <c r="N16" s="85" t="s">
        <v>149</v>
      </c>
      <c r="P16" s="5" t="b">
        <f t="shared" si="2"/>
        <v>0</v>
      </c>
      <c r="Q16" s="5" t="b">
        <f t="shared" si="3"/>
        <v>0</v>
      </c>
      <c r="R16" s="5" t="b">
        <f t="shared" si="4"/>
        <v>1</v>
      </c>
      <c r="S16" s="5" t="e">
        <f>OR(#REF!&lt;100000,LEN(#REF!)=5)</f>
        <v>#REF!</v>
      </c>
    </row>
    <row r="17" spans="1:19" ht="15.75" x14ac:dyDescent="0.25">
      <c r="A17" s="59">
        <v>43705</v>
      </c>
      <c r="B17" s="30" t="s">
        <v>40</v>
      </c>
      <c r="C17" s="31">
        <v>66.400000000000006</v>
      </c>
      <c r="D17" s="78">
        <v>0</v>
      </c>
      <c r="E17" s="31"/>
      <c r="F17" s="56">
        <f t="shared" si="1"/>
        <v>66.400000000000006</v>
      </c>
      <c r="G17" s="79">
        <v>520</v>
      </c>
      <c r="H17" s="57">
        <v>3022</v>
      </c>
      <c r="I17" s="57">
        <v>7069</v>
      </c>
      <c r="J17" s="84" t="s">
        <v>31</v>
      </c>
      <c r="K17" s="81" t="s">
        <v>150</v>
      </c>
      <c r="L17" s="85" t="s">
        <v>151</v>
      </c>
      <c r="M17" s="86" t="s">
        <v>152</v>
      </c>
      <c r="N17" s="85" t="s">
        <v>153</v>
      </c>
      <c r="P17" s="5" t="b">
        <f t="shared" si="2"/>
        <v>0</v>
      </c>
      <c r="Q17" s="5" t="b">
        <f t="shared" si="3"/>
        <v>0</v>
      </c>
      <c r="R17" s="5" t="b">
        <f t="shared" si="4"/>
        <v>0</v>
      </c>
      <c r="S17" s="5" t="e">
        <f>OR(#REF!&lt;100000,LEN(#REF!)=5)</f>
        <v>#REF!</v>
      </c>
    </row>
    <row r="18" spans="1:19" ht="15.75" x14ac:dyDescent="0.25">
      <c r="A18" s="59">
        <v>43705</v>
      </c>
      <c r="B18" s="30" t="s">
        <v>31</v>
      </c>
      <c r="C18" s="31">
        <v>42.59</v>
      </c>
      <c r="D18" s="78">
        <f t="shared" si="0"/>
        <v>7.1</v>
      </c>
      <c r="E18" s="31"/>
      <c r="F18" s="56">
        <f t="shared" si="1"/>
        <v>35.49</v>
      </c>
      <c r="G18" s="79">
        <v>110</v>
      </c>
      <c r="H18" s="79">
        <v>2001</v>
      </c>
      <c r="I18" s="57"/>
      <c r="J18" s="84" t="s">
        <v>31</v>
      </c>
      <c r="K18" s="81" t="s">
        <v>135</v>
      </c>
      <c r="L18" s="85" t="s">
        <v>154</v>
      </c>
      <c r="M18" s="86" t="s">
        <v>155</v>
      </c>
      <c r="N18" s="85" t="s">
        <v>154</v>
      </c>
      <c r="P18" s="5" t="b">
        <f t="shared" si="2"/>
        <v>0</v>
      </c>
      <c r="Q18" s="5" t="b">
        <f t="shared" si="3"/>
        <v>0</v>
      </c>
      <c r="R18" s="5" t="b">
        <f t="shared" si="4"/>
        <v>1</v>
      </c>
      <c r="S18" s="5" t="e">
        <f>OR(#REF!&lt;100000,LEN(#REF!)=5)</f>
        <v>#REF!</v>
      </c>
    </row>
    <row r="19" spans="1:19" ht="15.75" x14ac:dyDescent="0.25">
      <c r="A19" s="59">
        <v>43706</v>
      </c>
      <c r="B19" s="30" t="s">
        <v>31</v>
      </c>
      <c r="C19" s="31">
        <v>20.5</v>
      </c>
      <c r="D19" s="78">
        <v>3.42</v>
      </c>
      <c r="E19" s="31"/>
      <c r="F19" s="56">
        <f t="shared" si="1"/>
        <v>17.079999999999998</v>
      </c>
      <c r="G19" s="79">
        <v>110</v>
      </c>
      <c r="H19" s="57">
        <v>2001</v>
      </c>
      <c r="I19" s="57"/>
      <c r="J19" s="84" t="s">
        <v>31</v>
      </c>
      <c r="K19" s="81" t="s">
        <v>135</v>
      </c>
      <c r="L19" s="85" t="s">
        <v>156</v>
      </c>
      <c r="M19" s="86" t="s">
        <v>157</v>
      </c>
      <c r="N19" s="85" t="s">
        <v>158</v>
      </c>
      <c r="P19" s="5" t="b">
        <f t="shared" si="2"/>
        <v>0</v>
      </c>
      <c r="Q19" s="5" t="b">
        <f t="shared" si="3"/>
        <v>0</v>
      </c>
      <c r="R19" s="5" t="b">
        <f t="shared" si="4"/>
        <v>1</v>
      </c>
      <c r="S19" s="5" t="e">
        <f>OR(#REF!&lt;100000,LEN(#REF!)=5)</f>
        <v>#REF!</v>
      </c>
    </row>
    <row r="20" spans="1:19" ht="15.75" x14ac:dyDescent="0.25">
      <c r="A20" s="75"/>
      <c r="B20" s="87"/>
      <c r="C20" s="77"/>
      <c r="D20" s="78" t="str">
        <f t="shared" si="0"/>
        <v/>
      </c>
      <c r="E20" s="77"/>
      <c r="F20" s="56"/>
      <c r="G20" s="57"/>
      <c r="H20" s="79"/>
      <c r="I20" s="79"/>
      <c r="J20" s="81" t="s">
        <v>31</v>
      </c>
      <c r="K20" s="81"/>
      <c r="L20" s="83"/>
      <c r="M20" s="86"/>
      <c r="N20" s="83"/>
      <c r="P20" s="5" t="b">
        <f t="shared" si="2"/>
        <v>1</v>
      </c>
      <c r="Q20" s="5" t="b">
        <f t="shared" si="3"/>
        <v>1</v>
      </c>
      <c r="R20" s="5" t="b">
        <f t="shared" si="4"/>
        <v>1</v>
      </c>
      <c r="S20" s="5" t="e">
        <f>OR(#REF!&lt;100000,LEN(#REF!)=5)</f>
        <v>#REF!</v>
      </c>
    </row>
    <row r="21" spans="1:19" ht="15.75" x14ac:dyDescent="0.25">
      <c r="A21" s="59"/>
      <c r="B21" s="30"/>
      <c r="C21" s="31"/>
      <c r="D21" s="78" t="str">
        <f t="shared" si="0"/>
        <v/>
      </c>
      <c r="E21" s="31"/>
      <c r="F21" s="56"/>
      <c r="G21" s="57"/>
      <c r="H21" s="57"/>
      <c r="I21" s="60"/>
      <c r="J21" s="84" t="s">
        <v>31</v>
      </c>
      <c r="K21" s="81"/>
      <c r="L21" s="86"/>
      <c r="M21" s="86"/>
      <c r="N21" s="86"/>
      <c r="P21" s="5" t="b">
        <f t="shared" si="2"/>
        <v>1</v>
      </c>
      <c r="Q21" s="5" t="b">
        <f t="shared" si="3"/>
        <v>1</v>
      </c>
      <c r="R21" s="5" t="b">
        <f t="shared" si="4"/>
        <v>1</v>
      </c>
      <c r="S21" s="5" t="e">
        <f>OR(#REF!&lt;100000,LEN(#REF!)=5)</f>
        <v>#REF!</v>
      </c>
    </row>
    <row r="22" spans="1:19" ht="15.75" x14ac:dyDescent="0.25">
      <c r="A22" s="59"/>
      <c r="B22" s="30"/>
      <c r="C22" s="31"/>
      <c r="D22" s="78" t="str">
        <f t="shared" si="0"/>
        <v/>
      </c>
      <c r="E22" s="31"/>
      <c r="F22" s="56"/>
      <c r="G22" s="57"/>
      <c r="H22" s="57"/>
      <c r="I22" s="57" t="s">
        <v>32</v>
      </c>
      <c r="J22" s="84" t="s">
        <v>31</v>
      </c>
      <c r="K22" s="81"/>
      <c r="L22" s="86"/>
      <c r="M22" s="86"/>
      <c r="N22" s="86"/>
      <c r="P22" s="5" t="b">
        <f t="shared" si="2"/>
        <v>1</v>
      </c>
      <c r="Q22" s="5" t="b">
        <f t="shared" si="3"/>
        <v>1</v>
      </c>
      <c r="R22" s="5" t="b">
        <f t="shared" si="4"/>
        <v>0</v>
      </c>
      <c r="S22" s="5" t="e">
        <f>OR(#REF!&lt;100000,LEN(#REF!)=5)</f>
        <v>#REF!</v>
      </c>
    </row>
    <row r="23" spans="1:19" ht="15.75" x14ac:dyDescent="0.25">
      <c r="A23" s="59"/>
      <c r="B23" s="30"/>
      <c r="C23" s="31"/>
      <c r="D23" s="78" t="str">
        <f t="shared" si="0"/>
        <v/>
      </c>
      <c r="E23" s="31"/>
      <c r="F23" s="56"/>
      <c r="G23" s="57"/>
      <c r="H23" s="57"/>
      <c r="I23" s="57" t="s">
        <v>32</v>
      </c>
      <c r="J23" s="84" t="s">
        <v>31</v>
      </c>
      <c r="K23" s="81"/>
      <c r="L23" s="86"/>
      <c r="M23" s="86"/>
      <c r="N23" s="86"/>
      <c r="P23" s="5" t="b">
        <f t="shared" si="2"/>
        <v>1</v>
      </c>
      <c r="Q23" s="5" t="b">
        <f t="shared" si="3"/>
        <v>1</v>
      </c>
      <c r="R23" s="5" t="b">
        <f t="shared" si="4"/>
        <v>0</v>
      </c>
      <c r="S23" s="5" t="e">
        <f>OR(#REF!&lt;100000,LEN(#REF!)=5)</f>
        <v>#REF!</v>
      </c>
    </row>
    <row r="24" spans="1:19" ht="15.75" x14ac:dyDescent="0.25">
      <c r="A24" s="59"/>
      <c r="B24" s="30"/>
      <c r="C24" s="31"/>
      <c r="D24" s="78" t="str">
        <f t="shared" si="0"/>
        <v/>
      </c>
      <c r="E24" s="31"/>
      <c r="F24" s="56"/>
      <c r="G24" s="57"/>
      <c r="H24" s="57"/>
      <c r="I24" s="57" t="s">
        <v>32</v>
      </c>
      <c r="J24" s="84" t="s">
        <v>31</v>
      </c>
      <c r="K24" s="81"/>
      <c r="L24" s="86"/>
      <c r="M24" s="86"/>
      <c r="N24" s="86"/>
      <c r="P24" s="5" t="b">
        <f t="shared" si="2"/>
        <v>1</v>
      </c>
      <c r="Q24" s="5" t="b">
        <f t="shared" si="3"/>
        <v>1</v>
      </c>
      <c r="R24" s="5" t="b">
        <f t="shared" si="4"/>
        <v>0</v>
      </c>
      <c r="S24" s="5" t="e">
        <f>OR(#REF!&lt;100000,LEN(#REF!)=5)</f>
        <v>#REF!</v>
      </c>
    </row>
    <row r="25" spans="1:19" ht="15.75" x14ac:dyDescent="0.25">
      <c r="A25" s="59"/>
      <c r="B25" s="30"/>
      <c r="C25" s="31"/>
      <c r="D25" s="78" t="str">
        <f t="shared" si="0"/>
        <v/>
      </c>
      <c r="E25" s="31"/>
      <c r="F25" s="56"/>
      <c r="G25" s="57"/>
      <c r="H25" s="57"/>
      <c r="I25" s="57"/>
      <c r="J25" s="84"/>
      <c r="K25" s="81"/>
      <c r="L25" s="86"/>
      <c r="M25" s="86"/>
      <c r="N25" s="86"/>
      <c r="Q25" s="5" t="b">
        <f t="shared" si="3"/>
        <v>1</v>
      </c>
    </row>
    <row r="26" spans="1:19" ht="15.75" x14ac:dyDescent="0.25">
      <c r="A26" s="59"/>
      <c r="B26" s="30"/>
      <c r="C26" s="31"/>
      <c r="D26" s="78" t="str">
        <f t="shared" si="0"/>
        <v/>
      </c>
      <c r="E26" s="31"/>
      <c r="F26" s="56"/>
      <c r="G26" s="57"/>
      <c r="H26" s="57"/>
      <c r="I26" s="57"/>
      <c r="J26" s="84"/>
      <c r="K26" s="81"/>
      <c r="L26" s="86"/>
      <c r="M26" s="86"/>
      <c r="N26" s="86"/>
      <c r="Q26" s="5" t="b">
        <f t="shared" si="3"/>
        <v>1</v>
      </c>
    </row>
    <row r="27" spans="1:19" ht="15.75" x14ac:dyDescent="0.25">
      <c r="A27" s="59"/>
      <c r="B27" s="30"/>
      <c r="C27" s="31"/>
      <c r="D27" s="78" t="str">
        <f t="shared" si="0"/>
        <v/>
      </c>
      <c r="E27" s="31"/>
      <c r="F27" s="56"/>
      <c r="G27" s="57"/>
      <c r="H27" s="57"/>
      <c r="I27" s="57"/>
      <c r="J27" s="84"/>
      <c r="K27" s="81"/>
      <c r="L27" s="86"/>
      <c r="M27" s="86"/>
      <c r="N27" s="86"/>
      <c r="Q27" s="5" t="b">
        <f t="shared" si="3"/>
        <v>1</v>
      </c>
    </row>
    <row r="28" spans="1:19" ht="15.75" x14ac:dyDescent="0.25">
      <c r="A28" s="59"/>
      <c r="B28" s="30"/>
      <c r="C28" s="31"/>
      <c r="D28" s="78" t="str">
        <f t="shared" si="0"/>
        <v/>
      </c>
      <c r="E28" s="31"/>
      <c r="F28" s="56"/>
      <c r="G28" s="57"/>
      <c r="H28" s="57"/>
      <c r="I28" s="57" t="s">
        <v>32</v>
      </c>
      <c r="J28" s="84" t="s">
        <v>31</v>
      </c>
      <c r="K28" s="81"/>
      <c r="L28" s="86"/>
      <c r="M28" s="86"/>
      <c r="N28" s="86"/>
      <c r="P28" s="5" t="b">
        <f t="shared" si="2"/>
        <v>1</v>
      </c>
      <c r="Q28" s="5" t="b">
        <f t="shared" si="3"/>
        <v>1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247" t="s">
        <v>33</v>
      </c>
      <c r="B29" s="248"/>
      <c r="C29" s="39">
        <f>SUM(C12:C28)</f>
        <v>636.62</v>
      </c>
      <c r="D29" s="39">
        <f>SUM(D12:D28)</f>
        <v>16.079999999999998</v>
      </c>
      <c r="E29" s="39"/>
      <c r="F29" s="39">
        <f>SUM(F12:F28)</f>
        <v>620.54</v>
      </c>
      <c r="G29" s="58"/>
      <c r="H29" s="58"/>
      <c r="I29" s="58"/>
      <c r="J29" s="40"/>
      <c r="K29" s="40"/>
      <c r="L29" s="46"/>
      <c r="M29" s="54"/>
      <c r="N29" s="47"/>
    </row>
    <row r="31" spans="1:19" x14ac:dyDescent="0.2">
      <c r="B31" s="238" t="s">
        <v>34</v>
      </c>
      <c r="C31" s="239"/>
    </row>
    <row r="32" spans="1:19" x14ac:dyDescent="0.2">
      <c r="B32" s="41" t="s">
        <v>35</v>
      </c>
      <c r="C32" s="42" t="s">
        <v>36</v>
      </c>
    </row>
    <row r="33" spans="2:3" x14ac:dyDescent="0.2">
      <c r="B33" s="41" t="s">
        <v>37</v>
      </c>
      <c r="C33" s="42" t="s">
        <v>38</v>
      </c>
    </row>
    <row r="34" spans="2:3" x14ac:dyDescent="0.2">
      <c r="B34" s="41" t="s">
        <v>31</v>
      </c>
      <c r="C34" s="42" t="s">
        <v>39</v>
      </c>
    </row>
    <row r="35" spans="2:3" x14ac:dyDescent="0.2">
      <c r="B35" s="43" t="s">
        <v>40</v>
      </c>
      <c r="C35" s="44" t="s">
        <v>41</v>
      </c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:K28">
    <cfRule type="expression" priority="7" stopIfTrue="1">
      <formula>AND(SUM($P12:$T12)&gt;0,NOT(ISBLANK(J12)))</formula>
    </cfRule>
    <cfRule type="expression" dxfId="411" priority="8" stopIfTrue="1">
      <formula>SUM($P12:$T12)&gt;0</formula>
    </cfRule>
  </conditionalFormatting>
  <conditionalFormatting sqref="C5 B1:E1 B3:E3 C13:C28 E5">
    <cfRule type="expression" dxfId="410" priority="9" stopIfTrue="1">
      <formula>ISBLANK(B1)</formula>
    </cfRule>
  </conditionalFormatting>
  <conditionalFormatting sqref="L20 L21:N28 N16 M17:N20">
    <cfRule type="expression" dxfId="409" priority="10" stopIfTrue="1">
      <formula>AND(NOT(ISBLANK($C16)),ISBLANK(L16))</formula>
    </cfRule>
  </conditionalFormatting>
  <conditionalFormatting sqref="B12:B28">
    <cfRule type="expression" dxfId="408" priority="11" stopIfTrue="1">
      <formula>AND(NOT(ISBLANK(C12)),ISBLANK(B12))</formula>
    </cfRule>
  </conditionalFormatting>
  <conditionalFormatting sqref="A12:A28">
    <cfRule type="expression" dxfId="407" priority="12" stopIfTrue="1">
      <formula>AND(NOT(ISBLANK(C12)),ISBLANK(A12))</formula>
    </cfRule>
  </conditionalFormatting>
  <conditionalFormatting sqref="E13:E28">
    <cfRule type="expression" dxfId="406" priority="13" stopIfTrue="1">
      <formula>AND(NOT(ISBLANK(C13)),ISBLANK(E13),B13="S")</formula>
    </cfRule>
  </conditionalFormatting>
  <conditionalFormatting sqref="L12:N12 M13:M16 N13:N15">
    <cfRule type="expression" dxfId="405" priority="14" stopIfTrue="1">
      <formula>AND(NOT(ISBLANK(#REF!)),ISBLANK(L12))</formula>
    </cfRule>
  </conditionalFormatting>
  <conditionalFormatting sqref="C12">
    <cfRule type="expression" dxfId="404" priority="5" stopIfTrue="1">
      <formula>ISBLANK(C12)</formula>
    </cfRule>
  </conditionalFormatting>
  <conditionalFormatting sqref="E12">
    <cfRule type="expression" dxfId="403" priority="6" stopIfTrue="1">
      <formula>AND(NOT(ISBLANK(C12)),ISBLANK(E12),B12="S")</formula>
    </cfRule>
  </conditionalFormatting>
  <conditionalFormatting sqref="L13">
    <cfRule type="expression" dxfId="402" priority="4" stopIfTrue="1">
      <formula>AND(NOT(ISBLANK(#REF!)),ISBLANK(L13))</formula>
    </cfRule>
  </conditionalFormatting>
  <conditionalFormatting sqref="L14">
    <cfRule type="expression" dxfId="401" priority="3" stopIfTrue="1">
      <formula>AND(NOT(ISBLANK(#REF!)),ISBLANK(L14))</formula>
    </cfRule>
  </conditionalFormatting>
  <conditionalFormatting sqref="L15">
    <cfRule type="expression" dxfId="400" priority="2" stopIfTrue="1">
      <formula>AND(NOT(ISBLANK(#REF!)),ISBLANK(L15))</formula>
    </cfRule>
  </conditionalFormatting>
  <conditionalFormatting sqref="L16:L19">
    <cfRule type="expression" dxfId="399" priority="1" stopIfTrue="1">
      <formula>AND(NOT(ISBLANK(#REF!)),ISBLANK(L16))</formula>
    </cfRule>
  </conditionalFormatting>
  <dataValidations count="3">
    <dataValidation type="list" allowBlank="1" showInputMessage="1" showErrorMessage="1" sqref="B12:B28">
      <formula1>$B$32:$B$35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workbookViewId="0">
      <selection activeCell="E27" sqref="E2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1</v>
      </c>
      <c r="B1" s="240" t="s">
        <v>2</v>
      </c>
      <c r="C1" s="241"/>
      <c r="D1" s="241"/>
      <c r="E1" s="242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240" t="s">
        <v>252</v>
      </c>
      <c r="C3" s="241"/>
      <c r="D3" s="241"/>
      <c r="E3" s="242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4</v>
      </c>
      <c r="B5" s="12" t="s">
        <v>5</v>
      </c>
      <c r="C5" s="48">
        <v>43688</v>
      </c>
      <c r="D5" s="12" t="s">
        <v>6</v>
      </c>
      <c r="E5" s="48">
        <v>43718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11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238" t="s">
        <v>12</v>
      </c>
      <c r="H8" s="243"/>
      <c r="I8" s="243"/>
      <c r="J8" s="17" t="s">
        <v>13</v>
      </c>
      <c r="K8" s="17" t="s">
        <v>14</v>
      </c>
      <c r="L8" s="18" t="s">
        <v>0</v>
      </c>
      <c r="M8" s="18" t="s">
        <v>15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0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244"/>
      <c r="H9" s="245"/>
      <c r="I9" s="245"/>
      <c r="J9" s="21" t="s">
        <v>20</v>
      </c>
      <c r="K9" s="21" t="s">
        <v>21</v>
      </c>
      <c r="L9" s="53"/>
      <c r="M9" s="55" t="s">
        <v>22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1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119" t="s">
        <v>28</v>
      </c>
      <c r="J10" s="52" t="s">
        <v>29</v>
      </c>
      <c r="K10" s="27"/>
      <c r="L10" s="43"/>
      <c r="M10" s="28"/>
    </row>
    <row r="11" spans="1:25" ht="0.75" customHeight="1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 t="s">
        <v>208</v>
      </c>
      <c r="K11" s="27"/>
      <c r="L11" s="43"/>
      <c r="M11" s="43"/>
    </row>
    <row r="12" spans="1:25" ht="15.75" x14ac:dyDescent="0.25">
      <c r="A12" s="120">
        <v>43707</v>
      </c>
      <c r="B12" s="49" t="s">
        <v>40</v>
      </c>
      <c r="C12" s="121">
        <v>3.3</v>
      </c>
      <c r="D12" s="121"/>
      <c r="E12" s="121"/>
      <c r="F12" s="121">
        <v>3.3</v>
      </c>
      <c r="G12" s="122">
        <v>118</v>
      </c>
      <c r="H12" s="57">
        <v>4400</v>
      </c>
      <c r="I12" s="123" t="s">
        <v>209</v>
      </c>
      <c r="J12" s="124" t="s">
        <v>135</v>
      </c>
      <c r="K12" s="125" t="s">
        <v>210</v>
      </c>
      <c r="L12" s="45" t="s">
        <v>211</v>
      </c>
      <c r="M12" s="45" t="s">
        <v>212</v>
      </c>
      <c r="O12" s="5" t="b">
        <f t="shared" ref="O12:O36" si="0">OR(G12&lt;100,LEN(G12)=2)</f>
        <v>0</v>
      </c>
      <c r="P12" s="5" t="b">
        <f t="shared" ref="P12:P36" si="1">OR(H12&lt;1000,LEN(H12)=3)</f>
        <v>0</v>
      </c>
      <c r="Q12" s="5" t="b">
        <f t="shared" ref="Q12:Q36" si="2">IF(I12&lt;1000,TRUE)</f>
        <v>0</v>
      </c>
      <c r="R12" s="5" t="e">
        <f>OR(#REF!&lt;100000,LEN(#REF!)=5)</f>
        <v>#REF!</v>
      </c>
    </row>
    <row r="13" spans="1:25" ht="15.75" x14ac:dyDescent="0.25">
      <c r="A13" s="120">
        <v>43709</v>
      </c>
      <c r="B13" s="49" t="s">
        <v>37</v>
      </c>
      <c r="C13" s="121">
        <v>119.97</v>
      </c>
      <c r="D13" s="121">
        <v>0</v>
      </c>
      <c r="E13" s="121"/>
      <c r="F13" s="121">
        <v>119.97</v>
      </c>
      <c r="G13" s="126">
        <v>110</v>
      </c>
      <c r="H13" s="57">
        <v>4001</v>
      </c>
      <c r="I13" s="127"/>
      <c r="J13" s="124" t="s">
        <v>135</v>
      </c>
      <c r="K13" s="125" t="s">
        <v>213</v>
      </c>
      <c r="L13" s="45" t="s">
        <v>57</v>
      </c>
      <c r="M13" s="128" t="s">
        <v>99</v>
      </c>
      <c r="O13" s="5" t="b">
        <f t="shared" si="0"/>
        <v>0</v>
      </c>
      <c r="P13" s="5" t="b">
        <f t="shared" si="1"/>
        <v>0</v>
      </c>
      <c r="Q13" s="5" t="b">
        <f t="shared" si="2"/>
        <v>1</v>
      </c>
      <c r="R13" s="5" t="e">
        <f>OR(#REF!&lt;100000,LEN(#REF!)=5)</f>
        <v>#REF!</v>
      </c>
    </row>
    <row r="14" spans="1:25" ht="15.75" x14ac:dyDescent="0.25">
      <c r="A14" s="120">
        <v>43713</v>
      </c>
      <c r="B14" s="49" t="s">
        <v>31</v>
      </c>
      <c r="C14" s="121">
        <v>49.05</v>
      </c>
      <c r="D14" s="121">
        <v>8.17</v>
      </c>
      <c r="E14" s="121"/>
      <c r="F14" s="121">
        <f>C14-D14</f>
        <v>40.879999999999995</v>
      </c>
      <c r="G14" s="126">
        <v>116</v>
      </c>
      <c r="H14" s="57">
        <v>4014</v>
      </c>
      <c r="I14" s="123"/>
      <c r="J14" s="124" t="s">
        <v>135</v>
      </c>
      <c r="K14" s="45" t="s">
        <v>214</v>
      </c>
      <c r="L14" s="45" t="s">
        <v>215</v>
      </c>
      <c r="M14" s="45" t="s">
        <v>99</v>
      </c>
    </row>
    <row r="15" spans="1:25" ht="15.75" x14ac:dyDescent="0.25">
      <c r="A15" s="120">
        <v>43714</v>
      </c>
      <c r="B15" s="49" t="s">
        <v>31</v>
      </c>
      <c r="C15" s="121">
        <v>8</v>
      </c>
      <c r="D15" s="121">
        <v>1.33</v>
      </c>
      <c r="E15" s="121"/>
      <c r="F15" s="121">
        <f>C15-D15</f>
        <v>6.67</v>
      </c>
      <c r="G15" s="126">
        <v>116</v>
      </c>
      <c r="H15" s="57">
        <v>4014</v>
      </c>
      <c r="I15" s="123"/>
      <c r="J15" s="124" t="s">
        <v>135</v>
      </c>
      <c r="K15" s="45" t="s">
        <v>216</v>
      </c>
      <c r="L15" s="125" t="s">
        <v>217</v>
      </c>
      <c r="M15" s="128" t="s">
        <v>99</v>
      </c>
      <c r="O15" s="5" t="b">
        <f>OR(G15&lt;100,LEN(G15)=2)</f>
        <v>0</v>
      </c>
      <c r="P15" s="5" t="b">
        <f t="shared" si="1"/>
        <v>0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120">
        <v>43715</v>
      </c>
      <c r="B16" s="49" t="s">
        <v>31</v>
      </c>
      <c r="C16" s="121">
        <v>60.42</v>
      </c>
      <c r="D16" s="121">
        <v>10.07</v>
      </c>
      <c r="E16" s="121"/>
      <c r="F16" s="121">
        <v>50.35</v>
      </c>
      <c r="G16" s="126">
        <v>110</v>
      </c>
      <c r="H16" s="57">
        <v>4400</v>
      </c>
      <c r="I16" s="123" t="s">
        <v>218</v>
      </c>
      <c r="J16" s="124" t="s">
        <v>135</v>
      </c>
      <c r="K16" s="45" t="s">
        <v>219</v>
      </c>
      <c r="L16" s="45" t="s">
        <v>220</v>
      </c>
      <c r="M16" s="128" t="s">
        <v>99</v>
      </c>
      <c r="O16" s="5" t="b">
        <f t="shared" si="0"/>
        <v>0</v>
      </c>
      <c r="P16" s="5" t="b">
        <f t="shared" si="1"/>
        <v>0</v>
      </c>
      <c r="Q16" s="5" t="b">
        <f t="shared" si="2"/>
        <v>0</v>
      </c>
      <c r="R16" s="5" t="e">
        <f>OR(#REF!&lt;100000,LEN(#REF!)=5)</f>
        <v>#REF!</v>
      </c>
    </row>
    <row r="17" spans="1:18" ht="15.75" x14ac:dyDescent="0.25">
      <c r="A17" s="120">
        <v>43717</v>
      </c>
      <c r="B17" s="49" t="s">
        <v>37</v>
      </c>
      <c r="C17" s="121">
        <v>40</v>
      </c>
      <c r="D17" s="121"/>
      <c r="E17" s="121"/>
      <c r="F17" s="121">
        <v>40</v>
      </c>
      <c r="G17" s="126">
        <v>110</v>
      </c>
      <c r="H17" s="57">
        <v>4020</v>
      </c>
      <c r="I17" s="123"/>
      <c r="J17" s="124" t="s">
        <v>135</v>
      </c>
      <c r="K17" s="45" t="s">
        <v>221</v>
      </c>
      <c r="L17" s="45" t="s">
        <v>222</v>
      </c>
      <c r="M17" s="128" t="s">
        <v>147</v>
      </c>
      <c r="O17" s="5" t="b">
        <f t="shared" si="0"/>
        <v>0</v>
      </c>
      <c r="P17" s="5" t="b">
        <f t="shared" si="1"/>
        <v>0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120"/>
      <c r="B18" s="49"/>
      <c r="C18" s="121"/>
      <c r="D18" s="121"/>
      <c r="E18" s="121"/>
      <c r="F18" s="121"/>
      <c r="G18" s="126"/>
      <c r="H18" s="57"/>
      <c r="I18" s="123"/>
      <c r="J18" s="124"/>
      <c r="K18" s="45"/>
      <c r="L18" s="45"/>
      <c r="M18" s="128"/>
      <c r="O18" s="5" t="b">
        <f t="shared" si="0"/>
        <v>1</v>
      </c>
      <c r="P18" s="5" t="b">
        <f t="shared" si="1"/>
        <v>1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120"/>
      <c r="B19" s="49"/>
      <c r="C19" s="121"/>
      <c r="D19" s="121"/>
      <c r="E19" s="121"/>
      <c r="F19" s="121"/>
      <c r="G19" s="126"/>
      <c r="H19" s="57"/>
      <c r="I19" s="123"/>
      <c r="J19" s="124"/>
      <c r="K19" s="45"/>
      <c r="L19" s="45"/>
      <c r="M19" s="128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120"/>
      <c r="B20" s="49"/>
      <c r="C20" s="121"/>
      <c r="D20" s="121"/>
      <c r="E20" s="121"/>
      <c r="F20" s="129"/>
      <c r="G20" s="126"/>
      <c r="H20" s="57"/>
      <c r="I20" s="123"/>
      <c r="J20" s="124"/>
      <c r="K20" s="45"/>
      <c r="L20" s="45"/>
      <c r="M20" s="128"/>
      <c r="O20" s="5" t="b">
        <f t="shared" si="0"/>
        <v>1</v>
      </c>
      <c r="P20" s="5" t="b">
        <f t="shared" si="1"/>
        <v>1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120"/>
      <c r="B21" s="49"/>
      <c r="C21" s="121"/>
      <c r="D21" s="121"/>
      <c r="E21" s="121"/>
      <c r="F21" s="129"/>
      <c r="G21" s="126"/>
      <c r="H21" s="57"/>
      <c r="I21" s="123"/>
      <c r="J21" s="124"/>
      <c r="K21" s="125"/>
      <c r="L21" s="45"/>
      <c r="M21" s="128"/>
      <c r="O21" s="5" t="b">
        <f t="shared" si="0"/>
        <v>1</v>
      </c>
      <c r="P21" s="5" t="b">
        <f t="shared" si="1"/>
        <v>1</v>
      </c>
      <c r="Q21" s="5" t="b">
        <f t="shared" si="2"/>
        <v>1</v>
      </c>
    </row>
    <row r="22" spans="1:18" ht="15.75" x14ac:dyDescent="0.25">
      <c r="A22" s="120"/>
      <c r="B22" s="49"/>
      <c r="C22" s="121"/>
      <c r="D22" s="121"/>
      <c r="E22" s="121"/>
      <c r="F22" s="129"/>
      <c r="G22" s="126"/>
      <c r="H22" s="57"/>
      <c r="I22" s="123"/>
      <c r="J22" s="124"/>
      <c r="K22" s="125"/>
      <c r="L22" s="45"/>
      <c r="M22" s="128"/>
      <c r="O22" s="5" t="b">
        <f t="shared" si="0"/>
        <v>1</v>
      </c>
      <c r="P22" s="5" t="b">
        <f t="shared" si="1"/>
        <v>1</v>
      </c>
    </row>
    <row r="23" spans="1:18" ht="15.75" x14ac:dyDescent="0.25">
      <c r="A23" s="120"/>
      <c r="B23" s="49"/>
      <c r="C23" s="121"/>
      <c r="D23" s="121"/>
      <c r="E23" s="121"/>
      <c r="F23" s="129"/>
      <c r="G23" s="126"/>
      <c r="H23" s="57"/>
      <c r="I23" s="123"/>
      <c r="J23" s="124"/>
      <c r="K23" s="45"/>
      <c r="L23" s="45"/>
      <c r="M23" s="128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120"/>
      <c r="B24" s="49"/>
      <c r="C24" s="121"/>
      <c r="D24" s="121"/>
      <c r="E24" s="130"/>
      <c r="F24" s="129"/>
      <c r="G24" s="126"/>
      <c r="H24" s="57"/>
      <c r="I24" s="123"/>
      <c r="J24" s="124"/>
      <c r="K24" s="125"/>
      <c r="L24" s="45"/>
      <c r="M24" s="128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120"/>
      <c r="B25" s="49"/>
      <c r="C25" s="121"/>
      <c r="D25" s="121"/>
      <c r="E25" s="131"/>
      <c r="F25" s="129"/>
      <c r="G25" s="126"/>
      <c r="H25" s="57"/>
      <c r="I25" s="123"/>
      <c r="J25" s="124"/>
      <c r="K25" s="45"/>
      <c r="L25" s="45"/>
      <c r="M25" s="128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59"/>
      <c r="B26" s="30"/>
      <c r="C26" s="31"/>
      <c r="D26" s="31"/>
      <c r="E26" s="132"/>
      <c r="F26" s="129"/>
      <c r="G26" s="126"/>
      <c r="H26" s="57"/>
      <c r="I26" s="123"/>
      <c r="J26" s="124"/>
      <c r="K26" s="45"/>
      <c r="L26" s="45"/>
      <c r="M26" s="128"/>
      <c r="O26" s="5" t="b">
        <f t="shared" si="0"/>
        <v>1</v>
      </c>
      <c r="P26" s="5" t="b">
        <f t="shared" si="1"/>
        <v>1</v>
      </c>
    </row>
    <row r="27" spans="1:18" ht="15.75" x14ac:dyDescent="0.25">
      <c r="A27" s="59"/>
      <c r="B27" s="30"/>
      <c r="C27" s="31"/>
      <c r="D27" s="32"/>
      <c r="E27" s="31"/>
      <c r="F27" s="129"/>
      <c r="G27" s="126"/>
      <c r="H27" s="57"/>
      <c r="I27" s="123"/>
      <c r="J27" s="124"/>
      <c r="K27" s="125"/>
      <c r="L27" s="45"/>
      <c r="M27" s="128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59"/>
      <c r="B28" s="30"/>
      <c r="C28" s="31"/>
      <c r="D28" s="32"/>
      <c r="E28" s="31"/>
      <c r="F28" s="129"/>
      <c r="G28" s="126"/>
      <c r="H28" s="57"/>
      <c r="I28" s="123"/>
      <c r="J28" s="124"/>
      <c r="K28" s="125"/>
      <c r="L28" s="45"/>
      <c r="M28" s="45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59"/>
      <c r="B29" s="30"/>
      <c r="C29" s="31"/>
      <c r="D29" s="32"/>
      <c r="E29" s="31"/>
      <c r="F29" s="129"/>
      <c r="G29" s="126"/>
      <c r="H29" s="57"/>
      <c r="I29" s="123"/>
      <c r="J29" s="124"/>
      <c r="K29" s="125"/>
      <c r="L29" s="45"/>
      <c r="M29" s="45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59"/>
      <c r="B30" s="30"/>
      <c r="C30" s="31"/>
      <c r="D30" s="32"/>
      <c r="E30" s="31"/>
      <c r="F30" s="129"/>
      <c r="G30" s="126"/>
      <c r="H30" s="57"/>
      <c r="I30" s="123"/>
      <c r="J30" s="124"/>
      <c r="K30" s="45"/>
      <c r="L30" s="45"/>
      <c r="M30" s="45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59"/>
      <c r="B31" s="30"/>
      <c r="C31" s="31"/>
      <c r="D31" s="32"/>
      <c r="E31" s="31"/>
      <c r="F31" s="129"/>
      <c r="G31" s="126"/>
      <c r="H31" s="57"/>
      <c r="I31" s="123"/>
      <c r="J31" s="124"/>
      <c r="K31" s="45"/>
      <c r="L31" s="45"/>
      <c r="M31" s="128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59"/>
      <c r="B32" s="30"/>
      <c r="C32" s="31"/>
      <c r="D32" s="133"/>
      <c r="E32" s="31"/>
      <c r="F32" s="129"/>
      <c r="G32" s="126"/>
      <c r="H32" s="57"/>
      <c r="I32" s="123"/>
      <c r="J32" s="124"/>
      <c r="K32" s="45"/>
      <c r="L32" s="45"/>
      <c r="M32" s="45"/>
      <c r="O32" s="5" t="b">
        <f t="shared" si="0"/>
        <v>1</v>
      </c>
      <c r="P32" s="5" t="b">
        <f t="shared" si="1"/>
        <v>1</v>
      </c>
    </row>
    <row r="33" spans="1:18" ht="15.75" x14ac:dyDescent="0.25">
      <c r="A33" s="59"/>
      <c r="B33" s="30"/>
      <c r="C33" s="31"/>
      <c r="D33" s="133"/>
      <c r="E33" s="31"/>
      <c r="F33" s="129"/>
      <c r="G33" s="126"/>
      <c r="H33" s="57"/>
      <c r="I33" s="123"/>
      <c r="J33" s="124"/>
      <c r="K33" s="45"/>
      <c r="L33" s="45"/>
      <c r="M33" s="45"/>
      <c r="O33" s="5" t="b">
        <f t="shared" si="0"/>
        <v>1</v>
      </c>
      <c r="P33" s="5" t="b">
        <f t="shared" si="1"/>
        <v>1</v>
      </c>
    </row>
    <row r="34" spans="1:18" ht="15.75" x14ac:dyDescent="0.25">
      <c r="A34" s="59"/>
      <c r="B34" s="30"/>
      <c r="C34" s="31"/>
      <c r="D34" s="133"/>
      <c r="E34" s="31"/>
      <c r="F34" s="129"/>
      <c r="G34" s="126"/>
      <c r="H34" s="57"/>
      <c r="I34" s="123"/>
      <c r="J34" s="124"/>
      <c r="K34" s="45"/>
      <c r="L34" s="45"/>
      <c r="M34" s="45"/>
      <c r="O34" s="5" t="b">
        <f t="shared" si="0"/>
        <v>1</v>
      </c>
      <c r="P34" s="5" t="b">
        <f t="shared" si="1"/>
        <v>1</v>
      </c>
    </row>
    <row r="35" spans="1:18" ht="15.75" x14ac:dyDescent="0.25">
      <c r="A35" s="59"/>
      <c r="B35" s="30"/>
      <c r="C35" s="31"/>
      <c r="D35" s="133"/>
      <c r="E35" s="31"/>
      <c r="F35" s="129"/>
      <c r="G35" s="126"/>
      <c r="H35" s="57"/>
      <c r="I35" s="123"/>
      <c r="J35" s="124"/>
      <c r="K35" s="45"/>
      <c r="L35" s="45"/>
      <c r="M35" s="45"/>
    </row>
    <row r="36" spans="1:18" ht="16.5" thickBot="1" x14ac:dyDescent="0.3">
      <c r="A36" s="29"/>
      <c r="B36" s="30"/>
      <c r="C36" s="31"/>
      <c r="D36" s="38" t="str">
        <f t="shared" ref="D36" si="3">IF(B36="S",IF(ISBLANK(E36),ROUND(C36*0.2/1.2,2),E36),"")</f>
        <v/>
      </c>
      <c r="E36" s="31"/>
      <c r="F36" s="129" t="s">
        <v>32</v>
      </c>
      <c r="G36" s="126" t="s">
        <v>32</v>
      </c>
      <c r="H36" s="57" t="s">
        <v>32</v>
      </c>
      <c r="I36" s="123" t="s">
        <v>32</v>
      </c>
      <c r="J36" s="124"/>
      <c r="K36" s="45"/>
      <c r="L36" s="45"/>
      <c r="M36" s="45"/>
      <c r="O36" s="5" t="b">
        <f t="shared" si="0"/>
        <v>0</v>
      </c>
      <c r="P36" s="5" t="b">
        <f t="shared" si="1"/>
        <v>0</v>
      </c>
      <c r="Q36" s="5" t="b">
        <f t="shared" si="2"/>
        <v>0</v>
      </c>
      <c r="R36" s="5" t="e">
        <f>OR(#REF!&lt;100000,LEN(#REF!)=5)</f>
        <v>#REF!</v>
      </c>
    </row>
    <row r="37" spans="1:18" ht="13.5" thickBot="1" x14ac:dyDescent="0.25">
      <c r="A37" s="247" t="s">
        <v>33</v>
      </c>
      <c r="B37" s="248"/>
      <c r="C37" s="39">
        <f>SUM(C12:C36)</f>
        <v>280.74</v>
      </c>
      <c r="D37" s="39">
        <f>SUM(D12:D36)</f>
        <v>19.57</v>
      </c>
      <c r="E37" s="39"/>
      <c r="F37" s="134">
        <f>SUM(F12:F36)</f>
        <v>261.16999999999996</v>
      </c>
      <c r="G37" s="135"/>
      <c r="H37" s="58"/>
      <c r="I37" s="136"/>
      <c r="J37" s="137"/>
      <c r="K37" s="46"/>
      <c r="L37" s="54"/>
      <c r="M37" s="47"/>
    </row>
    <row r="39" spans="1:18" x14ac:dyDescent="0.2">
      <c r="B39" s="238" t="s">
        <v>34</v>
      </c>
      <c r="C39" s="239"/>
    </row>
    <row r="40" spans="1:18" x14ac:dyDescent="0.2">
      <c r="B40" s="41" t="s">
        <v>35</v>
      </c>
      <c r="C40" s="42" t="s">
        <v>36</v>
      </c>
    </row>
    <row r="41" spans="1:18" x14ac:dyDescent="0.2">
      <c r="B41" s="41" t="s">
        <v>37</v>
      </c>
      <c r="C41" s="42" t="s">
        <v>38</v>
      </c>
    </row>
    <row r="42" spans="1:18" x14ac:dyDescent="0.2">
      <c r="B42" s="41" t="s">
        <v>31</v>
      </c>
      <c r="C42" s="42" t="s">
        <v>39</v>
      </c>
    </row>
    <row r="43" spans="1:18" x14ac:dyDescent="0.2">
      <c r="B43" s="43" t="s">
        <v>40</v>
      </c>
      <c r="C43" s="44" t="s">
        <v>41</v>
      </c>
    </row>
  </sheetData>
  <mergeCells count="6">
    <mergeCell ref="B39:C39"/>
    <mergeCell ref="B1:E1"/>
    <mergeCell ref="B3:E3"/>
    <mergeCell ref="G8:I8"/>
    <mergeCell ref="G9:I9"/>
    <mergeCell ref="A37:B37"/>
  </mergeCells>
  <conditionalFormatting sqref="E5 C5 B1:E1 B3:E3 C12:C36 F12:F19">
    <cfRule type="expression" dxfId="398" priority="58" stopIfTrue="1">
      <formula>ISBLANK(B1)</formula>
    </cfRule>
  </conditionalFormatting>
  <conditionalFormatting sqref="K12:L12 K30:M30 K21:L21 K32:M36">
    <cfRule type="expression" dxfId="397" priority="59" stopIfTrue="1">
      <formula>AND(NOT(ISBLANK($C12)),ISBLANK(K12))</formula>
    </cfRule>
  </conditionalFormatting>
  <conditionalFormatting sqref="B12 B17:B36">
    <cfRule type="expression" dxfId="396" priority="60" stopIfTrue="1">
      <formula>AND(NOT(ISBLANK(C12)),ISBLANK(B12))</formula>
    </cfRule>
  </conditionalFormatting>
  <conditionalFormatting sqref="A12 A18:A36">
    <cfRule type="expression" dxfId="395" priority="61" stopIfTrue="1">
      <formula>AND(NOT(ISBLANK(C12)),ISBLANK(A12))</formula>
    </cfRule>
  </conditionalFormatting>
  <conditionalFormatting sqref="E12:E23 D12:D26 E27:E36">
    <cfRule type="expression" dxfId="394" priority="62" stopIfTrue="1">
      <formula>AND(NOT(ISBLANK(B12)),ISBLANK(D12),A12="S")</formula>
    </cfRule>
  </conditionalFormatting>
  <conditionalFormatting sqref="E24">
    <cfRule type="expression" dxfId="393" priority="63" stopIfTrue="1">
      <formula>AND(NOT(ISBLANK(C25)),ISBLANK(E24),B25="S")</formula>
    </cfRule>
  </conditionalFormatting>
  <conditionalFormatting sqref="J30 J32:J36 J13:J18 J21">
    <cfRule type="expression" priority="64" stopIfTrue="1">
      <formula>AND(SUM($O13:$S13)&gt;0,NOT(ISBLANK(J13)))</formula>
    </cfRule>
    <cfRule type="expression" dxfId="392" priority="65" stopIfTrue="1">
      <formula>SUM($O13:$S13)&gt;0</formula>
    </cfRule>
  </conditionalFormatting>
  <conditionalFormatting sqref="B13:B15">
    <cfRule type="expression" dxfId="391" priority="56" stopIfTrue="1">
      <formula>AND(NOT(ISBLANK(C13)),ISBLANK(B13))</formula>
    </cfRule>
  </conditionalFormatting>
  <conditionalFormatting sqref="A13:A15">
    <cfRule type="expression" dxfId="390" priority="57" stopIfTrue="1">
      <formula>AND(NOT(ISBLANK(C13)),ISBLANK(A13))</formula>
    </cfRule>
  </conditionalFormatting>
  <conditionalFormatting sqref="M12">
    <cfRule type="expression" dxfId="389" priority="55" stopIfTrue="1">
      <formula>AND(NOT(ISBLANK($C12)),ISBLANK(M12))</formula>
    </cfRule>
  </conditionalFormatting>
  <conditionalFormatting sqref="A17">
    <cfRule type="expression" dxfId="388" priority="54" stopIfTrue="1">
      <formula>AND(NOT(ISBLANK(C17)),ISBLANK(A17))</formula>
    </cfRule>
  </conditionalFormatting>
  <conditionalFormatting sqref="B16">
    <cfRule type="expression" dxfId="387" priority="52" stopIfTrue="1">
      <formula>AND(NOT(ISBLANK(C16)),ISBLANK(B16))</formula>
    </cfRule>
  </conditionalFormatting>
  <conditionalFormatting sqref="A16">
    <cfRule type="expression" dxfId="386" priority="53" stopIfTrue="1">
      <formula>AND(NOT(ISBLANK(C16)),ISBLANK(A16))</formula>
    </cfRule>
  </conditionalFormatting>
  <conditionalFormatting sqref="L13:L18">
    <cfRule type="expression" dxfId="385" priority="51" stopIfTrue="1">
      <formula>AND(NOT(ISBLANK($C13)),ISBLANK(L13))</formula>
    </cfRule>
  </conditionalFormatting>
  <conditionalFormatting sqref="K14:K18">
    <cfRule type="expression" dxfId="384" priority="50" stopIfTrue="1">
      <formula>AND(NOT(ISBLANK($C14)),ISBLANK(K14))</formula>
    </cfRule>
  </conditionalFormatting>
  <conditionalFormatting sqref="M14">
    <cfRule type="expression" dxfId="383" priority="49" stopIfTrue="1">
      <formula>AND(NOT(ISBLANK($C14)),ISBLANK(M14))</formula>
    </cfRule>
  </conditionalFormatting>
  <conditionalFormatting sqref="K13">
    <cfRule type="expression" dxfId="382" priority="48" stopIfTrue="1">
      <formula>AND(NOT(ISBLANK($C13)),ISBLANK(K13))</formula>
    </cfRule>
  </conditionalFormatting>
  <conditionalFormatting sqref="J29">
    <cfRule type="expression" priority="35" stopIfTrue="1">
      <formula>AND(SUM($O29:$S29)&gt;0,NOT(ISBLANK(J29)))</formula>
    </cfRule>
    <cfRule type="expression" dxfId="381" priority="36" stopIfTrue="1">
      <formula>SUM($O29:$S29)&gt;0</formula>
    </cfRule>
  </conditionalFormatting>
  <conditionalFormatting sqref="L19">
    <cfRule type="expression" dxfId="380" priority="47" stopIfTrue="1">
      <formula>AND(NOT(ISBLANK($C19)),ISBLANK(L19))</formula>
    </cfRule>
  </conditionalFormatting>
  <conditionalFormatting sqref="K29">
    <cfRule type="expression" dxfId="379" priority="33" stopIfTrue="1">
      <formula>AND(NOT(ISBLANK($C29)),ISBLANK(K29))</formula>
    </cfRule>
  </conditionalFormatting>
  <conditionalFormatting sqref="L20">
    <cfRule type="expression" dxfId="378" priority="46" stopIfTrue="1">
      <formula>AND(NOT(ISBLANK($C20)),ISBLANK(L20))</formula>
    </cfRule>
  </conditionalFormatting>
  <conditionalFormatting sqref="K24:L24">
    <cfRule type="expression" dxfId="377" priority="43" stopIfTrue="1">
      <formula>AND(NOT(ISBLANK($C24)),ISBLANK(K24))</formula>
    </cfRule>
  </conditionalFormatting>
  <conditionalFormatting sqref="J24">
    <cfRule type="expression" priority="44" stopIfTrue="1">
      <formula>AND(SUM($O24:$S24)&gt;0,NOT(ISBLANK(J24)))</formula>
    </cfRule>
    <cfRule type="expression" dxfId="376" priority="45" stopIfTrue="1">
      <formula>SUM($O24:$S24)&gt;0</formula>
    </cfRule>
  </conditionalFormatting>
  <conditionalFormatting sqref="L26">
    <cfRule type="expression" dxfId="375" priority="42" stopIfTrue="1">
      <formula>AND(NOT(ISBLANK($C26)),ISBLANK(L26))</formula>
    </cfRule>
  </conditionalFormatting>
  <conditionalFormatting sqref="K27:L27">
    <cfRule type="expression" dxfId="374" priority="41" stopIfTrue="1">
      <formula>AND(NOT(ISBLANK($C27)),ISBLANK(K27))</formula>
    </cfRule>
  </conditionalFormatting>
  <conditionalFormatting sqref="L28:M28">
    <cfRule type="expression" dxfId="373" priority="38" stopIfTrue="1">
      <formula>AND(NOT(ISBLANK($C28)),ISBLANK(L28))</formula>
    </cfRule>
  </conditionalFormatting>
  <conditionalFormatting sqref="J28">
    <cfRule type="expression" priority="39" stopIfTrue="1">
      <formula>AND(SUM($O28:$S28)&gt;0,NOT(ISBLANK(J28)))</formula>
    </cfRule>
    <cfRule type="expression" dxfId="372" priority="40" stopIfTrue="1">
      <formula>SUM($O28:$S28)&gt;0</formula>
    </cfRule>
  </conditionalFormatting>
  <conditionalFormatting sqref="K28">
    <cfRule type="expression" dxfId="371" priority="37" stopIfTrue="1">
      <formula>AND(NOT(ISBLANK($C28)),ISBLANK(K28))</formula>
    </cfRule>
  </conditionalFormatting>
  <conditionalFormatting sqref="L29:M29">
    <cfRule type="expression" dxfId="370" priority="34" stopIfTrue="1">
      <formula>AND(NOT(ISBLANK($C29)),ISBLANK(L29))</formula>
    </cfRule>
  </conditionalFormatting>
  <conditionalFormatting sqref="J31">
    <cfRule type="expression" priority="31" stopIfTrue="1">
      <formula>AND(SUM($O31:$S31)&gt;0,NOT(ISBLANK(J31)))</formula>
    </cfRule>
    <cfRule type="expression" dxfId="369" priority="32" stopIfTrue="1">
      <formula>SUM($O31:$S31)&gt;0</formula>
    </cfRule>
  </conditionalFormatting>
  <conditionalFormatting sqref="L31">
    <cfRule type="expression" dxfId="368" priority="30" stopIfTrue="1">
      <formula>AND(NOT(ISBLANK($C31)),ISBLANK(L31))</formula>
    </cfRule>
  </conditionalFormatting>
  <conditionalFormatting sqref="K31">
    <cfRule type="expression" dxfId="367" priority="29" stopIfTrue="1">
      <formula>AND(NOT(ISBLANK($C31)),ISBLANK(K31))</formula>
    </cfRule>
  </conditionalFormatting>
  <conditionalFormatting sqref="J14">
    <cfRule type="expression" priority="27" stopIfTrue="1">
      <formula>AND(SUM($O14:$S14)&gt;0,NOT(ISBLANK(J14)))</formula>
    </cfRule>
    <cfRule type="expression" dxfId="366" priority="28" stopIfTrue="1">
      <formula>SUM($O14:$S14)&gt;0</formula>
    </cfRule>
  </conditionalFormatting>
  <conditionalFormatting sqref="J15">
    <cfRule type="expression" priority="25" stopIfTrue="1">
      <formula>AND(SUM($O15:$S15)&gt;0,NOT(ISBLANK(J15)))</formula>
    </cfRule>
    <cfRule type="expression" dxfId="365" priority="26" stopIfTrue="1">
      <formula>SUM($O15:$S15)&gt;0</formula>
    </cfRule>
  </conditionalFormatting>
  <conditionalFormatting sqref="J12">
    <cfRule type="expression" priority="23" stopIfTrue="1">
      <formula>AND(SUM($O12:$S12)&gt;0,NOT(ISBLANK(J12)))</formula>
    </cfRule>
    <cfRule type="expression" dxfId="364" priority="24" stopIfTrue="1">
      <formula>SUM($O12:$S12)&gt;0</formula>
    </cfRule>
  </conditionalFormatting>
  <conditionalFormatting sqref="J19">
    <cfRule type="expression" priority="21" stopIfTrue="1">
      <formula>AND(SUM($O19:$S19)&gt;0,NOT(ISBLANK(J19)))</formula>
    </cfRule>
    <cfRule type="expression" dxfId="363" priority="22" stopIfTrue="1">
      <formula>SUM($O19:$S19)&gt;0</formula>
    </cfRule>
  </conditionalFormatting>
  <conditionalFormatting sqref="K19">
    <cfRule type="expression" dxfId="362" priority="20" stopIfTrue="1">
      <formula>AND(NOT(ISBLANK($C19)),ISBLANK(K19))</formula>
    </cfRule>
  </conditionalFormatting>
  <conditionalFormatting sqref="J20">
    <cfRule type="expression" priority="18" stopIfTrue="1">
      <formula>AND(SUM($O20:$S20)&gt;0,NOT(ISBLANK(J20)))</formula>
    </cfRule>
    <cfRule type="expression" dxfId="361" priority="19" stopIfTrue="1">
      <formula>SUM($O20:$S20)&gt;0</formula>
    </cfRule>
  </conditionalFormatting>
  <conditionalFormatting sqref="K20">
    <cfRule type="expression" dxfId="360" priority="17" stopIfTrue="1">
      <formula>AND(NOT(ISBLANK($C20)),ISBLANK(K20))</formula>
    </cfRule>
  </conditionalFormatting>
  <conditionalFormatting sqref="K22:L22">
    <cfRule type="expression" dxfId="359" priority="14" stopIfTrue="1">
      <formula>AND(NOT(ISBLANK($C22)),ISBLANK(K22))</formula>
    </cfRule>
  </conditionalFormatting>
  <conditionalFormatting sqref="J22">
    <cfRule type="expression" priority="15" stopIfTrue="1">
      <formula>AND(SUM($O22:$S22)&gt;0,NOT(ISBLANK(J22)))</formula>
    </cfRule>
    <cfRule type="expression" dxfId="358" priority="16" stopIfTrue="1">
      <formula>SUM($O22:$S22)&gt;0</formula>
    </cfRule>
  </conditionalFormatting>
  <conditionalFormatting sqref="J23">
    <cfRule type="expression" priority="12" stopIfTrue="1">
      <formula>AND(SUM($O23:$S23)&gt;0,NOT(ISBLANK(J23)))</formula>
    </cfRule>
    <cfRule type="expression" dxfId="357" priority="13" stopIfTrue="1">
      <formula>SUM($O23:$S23)&gt;0</formula>
    </cfRule>
  </conditionalFormatting>
  <conditionalFormatting sqref="L23">
    <cfRule type="expression" dxfId="356" priority="11" stopIfTrue="1">
      <formula>AND(NOT(ISBLANK($C23)),ISBLANK(L23))</formula>
    </cfRule>
  </conditionalFormatting>
  <conditionalFormatting sqref="K23">
    <cfRule type="expression" dxfId="355" priority="10" stopIfTrue="1">
      <formula>AND(NOT(ISBLANK($C23)),ISBLANK(K23))</formula>
    </cfRule>
  </conditionalFormatting>
  <conditionalFormatting sqref="J25">
    <cfRule type="expression" priority="8" stopIfTrue="1">
      <formula>AND(SUM($O25:$S25)&gt;0,NOT(ISBLANK(J25)))</formula>
    </cfRule>
    <cfRule type="expression" dxfId="354" priority="9" stopIfTrue="1">
      <formula>SUM($O25:$S25)&gt;0</formula>
    </cfRule>
  </conditionalFormatting>
  <conditionalFormatting sqref="L25">
    <cfRule type="expression" dxfId="353" priority="7" stopIfTrue="1">
      <formula>AND(NOT(ISBLANK($C25)),ISBLANK(L25))</formula>
    </cfRule>
  </conditionalFormatting>
  <conditionalFormatting sqref="K25">
    <cfRule type="expression" dxfId="352" priority="6" stopIfTrue="1">
      <formula>AND(NOT(ISBLANK($C25)),ISBLANK(K25))</formula>
    </cfRule>
  </conditionalFormatting>
  <conditionalFormatting sqref="J26">
    <cfRule type="expression" priority="4" stopIfTrue="1">
      <formula>AND(SUM($O26:$S26)&gt;0,NOT(ISBLANK(J26)))</formula>
    </cfRule>
    <cfRule type="expression" dxfId="351" priority="5" stopIfTrue="1">
      <formula>SUM($O26:$S26)&gt;0</formula>
    </cfRule>
  </conditionalFormatting>
  <conditionalFormatting sqref="K26">
    <cfRule type="expression" dxfId="350" priority="3" stopIfTrue="1">
      <formula>AND(NOT(ISBLANK($C26)),ISBLANK(K26))</formula>
    </cfRule>
  </conditionalFormatting>
  <conditionalFormatting sqref="J27">
    <cfRule type="expression" priority="1" stopIfTrue="1">
      <formula>AND(SUM($O27:$S27)&gt;0,NOT(ISBLANK(J27)))</formula>
    </cfRule>
    <cfRule type="expression" dxfId="349" priority="2" stopIfTrue="1">
      <formula>SUM($O27:$S27)&gt;0</formula>
    </cfRule>
  </conditionalFormatting>
  <dataValidations count="4">
    <dataValidation type="list" allowBlank="1" showInputMessage="1" showErrorMessage="1" sqref="B12:B36">
      <formula1>$B$40:$B$43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activeCell="J26" sqref="J26:J32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240" t="s">
        <v>2</v>
      </c>
      <c r="C1" s="241"/>
      <c r="D1" s="241"/>
      <c r="E1" s="24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240" t="s">
        <v>195</v>
      </c>
      <c r="C3" s="241"/>
      <c r="D3" s="241"/>
      <c r="E3" s="24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43688</v>
      </c>
      <c r="D5" s="12" t="s">
        <v>6</v>
      </c>
      <c r="E5" s="48">
        <v>43718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2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238" t="s">
        <v>12</v>
      </c>
      <c r="H8" s="243"/>
      <c r="I8" s="243"/>
      <c r="J8" s="239"/>
      <c r="K8" s="72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244"/>
      <c r="H9" s="245"/>
      <c r="I9" s="245"/>
      <c r="J9" s="246"/>
      <c r="K9" s="50" t="s">
        <v>20</v>
      </c>
      <c r="L9" s="21" t="s">
        <v>21</v>
      </c>
      <c r="M9" s="53"/>
      <c r="N9" s="55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2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9">
        <v>43686</v>
      </c>
      <c r="B12" s="30" t="s">
        <v>40</v>
      </c>
      <c r="C12" s="31">
        <v>8.57</v>
      </c>
      <c r="D12" s="32"/>
      <c r="E12" s="31"/>
      <c r="F12" s="56">
        <f>C12-D12</f>
        <v>8.57</v>
      </c>
      <c r="G12" s="57">
        <v>690</v>
      </c>
      <c r="H12" s="57">
        <v>4400</v>
      </c>
      <c r="I12" s="57"/>
      <c r="J12" s="37" t="s">
        <v>31</v>
      </c>
      <c r="K12" s="37" t="s">
        <v>102</v>
      </c>
      <c r="L12" s="45" t="s">
        <v>103</v>
      </c>
      <c r="M12" s="45" t="s">
        <v>104</v>
      </c>
      <c r="N12" s="45" t="s">
        <v>105</v>
      </c>
      <c r="P12" s="5" t="b">
        <f t="shared" ref="P12:P32" si="0">OR(G12&lt;100,LEN(G12)=2)</f>
        <v>0</v>
      </c>
      <c r="Q12" s="5" t="b">
        <f t="shared" ref="Q12:Q32" si="1">OR(H12&lt;1000,LEN(H12)=3)</f>
        <v>0</v>
      </c>
      <c r="R12" s="5" t="b">
        <f t="shared" ref="R12:R32" si="2">IF(I12&lt;1000,TRUE)</f>
        <v>1</v>
      </c>
      <c r="S12" s="5" t="e">
        <f>OR(#REF!&lt;100000,LEN(#REF!)=5)</f>
        <v>#REF!</v>
      </c>
    </row>
    <row r="13" spans="1:26" ht="15.75" x14ac:dyDescent="0.25">
      <c r="A13" s="59">
        <v>43693</v>
      </c>
      <c r="B13" s="49" t="s">
        <v>40</v>
      </c>
      <c r="C13" s="31">
        <v>9.4700000000000006</v>
      </c>
      <c r="D13" s="31"/>
      <c r="E13" s="31"/>
      <c r="F13" s="56">
        <f t="shared" ref="F13:F23" si="3">C13-D13</f>
        <v>9.4700000000000006</v>
      </c>
      <c r="G13" s="57">
        <v>690</v>
      </c>
      <c r="H13" s="57">
        <v>4400</v>
      </c>
      <c r="I13" s="57"/>
      <c r="J13" s="37" t="s">
        <v>31</v>
      </c>
      <c r="K13" s="37" t="s">
        <v>102</v>
      </c>
      <c r="L13" s="45" t="s">
        <v>103</v>
      </c>
      <c r="M13" s="45" t="s">
        <v>106</v>
      </c>
      <c r="N13" s="45" t="s">
        <v>105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9">
        <v>43694</v>
      </c>
      <c r="B14" s="49" t="s">
        <v>31</v>
      </c>
      <c r="C14" s="31">
        <v>18.440000000000001</v>
      </c>
      <c r="D14" s="31">
        <v>3.68</v>
      </c>
      <c r="F14" s="56">
        <f t="shared" si="3"/>
        <v>14.760000000000002</v>
      </c>
      <c r="G14" s="57">
        <v>690</v>
      </c>
      <c r="H14" s="57">
        <v>4001</v>
      </c>
      <c r="I14" s="57"/>
      <c r="J14" s="37" t="s">
        <v>31</v>
      </c>
      <c r="K14" s="37" t="s">
        <v>102</v>
      </c>
      <c r="L14" s="45" t="s">
        <v>107</v>
      </c>
      <c r="M14" s="45" t="s">
        <v>104</v>
      </c>
      <c r="N14" s="45" t="s">
        <v>99</v>
      </c>
    </row>
    <row r="15" spans="1:26" ht="15.75" x14ac:dyDescent="0.25">
      <c r="A15" s="59">
        <v>43694</v>
      </c>
      <c r="B15" s="49" t="s">
        <v>40</v>
      </c>
      <c r="C15" s="31">
        <v>10.78</v>
      </c>
      <c r="D15" s="31"/>
      <c r="F15" s="56">
        <f t="shared" si="3"/>
        <v>10.78</v>
      </c>
      <c r="G15" s="57">
        <v>690</v>
      </c>
      <c r="H15" s="57">
        <v>4400</v>
      </c>
      <c r="I15" s="57"/>
      <c r="J15" s="37" t="s">
        <v>31</v>
      </c>
      <c r="K15" s="37" t="s">
        <v>102</v>
      </c>
      <c r="L15" s="45" t="s">
        <v>103</v>
      </c>
      <c r="M15" s="45" t="s">
        <v>104</v>
      </c>
      <c r="N15" s="45" t="s">
        <v>105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9">
        <v>43697</v>
      </c>
      <c r="B16" s="30" t="s">
        <v>40</v>
      </c>
      <c r="C16" s="31">
        <v>5</v>
      </c>
      <c r="D16" s="31"/>
      <c r="F16" s="56">
        <f t="shared" si="3"/>
        <v>5</v>
      </c>
      <c r="G16" s="57">
        <v>690</v>
      </c>
      <c r="H16" s="57">
        <v>4400</v>
      </c>
      <c r="I16" s="60"/>
      <c r="J16" s="37" t="s">
        <v>31</v>
      </c>
      <c r="K16" s="37" t="s">
        <v>102</v>
      </c>
      <c r="L16" s="45" t="s">
        <v>103</v>
      </c>
      <c r="M16" s="45" t="s">
        <v>104</v>
      </c>
      <c r="N16" s="45" t="s">
        <v>105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9">
        <v>43704</v>
      </c>
      <c r="B17" s="30" t="s">
        <v>40</v>
      </c>
      <c r="C17" s="31">
        <v>58.43</v>
      </c>
      <c r="D17" s="31"/>
      <c r="F17" s="56">
        <f t="shared" si="3"/>
        <v>58.43</v>
      </c>
      <c r="G17" s="57">
        <v>690</v>
      </c>
      <c r="H17" s="57">
        <v>4400</v>
      </c>
      <c r="I17" s="60"/>
      <c r="J17" s="37" t="s">
        <v>31</v>
      </c>
      <c r="K17" s="37" t="s">
        <v>102</v>
      </c>
      <c r="L17" s="45" t="s">
        <v>103</v>
      </c>
      <c r="M17" s="45" t="s">
        <v>104</v>
      </c>
      <c r="N17" s="45" t="s">
        <v>105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15.75" x14ac:dyDescent="0.25">
      <c r="A18" s="59">
        <v>43704</v>
      </c>
      <c r="B18" s="30" t="s">
        <v>31</v>
      </c>
      <c r="C18" s="31">
        <v>3</v>
      </c>
      <c r="D18" s="31">
        <v>0.6</v>
      </c>
      <c r="F18" s="56">
        <f t="shared" si="3"/>
        <v>2.4</v>
      </c>
      <c r="G18" s="57">
        <v>690</v>
      </c>
      <c r="H18" s="57">
        <v>4001</v>
      </c>
      <c r="I18" s="60"/>
      <c r="J18" s="37" t="s">
        <v>31</v>
      </c>
      <c r="K18" s="37" t="s">
        <v>102</v>
      </c>
      <c r="L18" s="45" t="s">
        <v>107</v>
      </c>
      <c r="M18" s="45" t="s">
        <v>104</v>
      </c>
      <c r="N18" s="45" t="s">
        <v>99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59">
        <v>43706</v>
      </c>
      <c r="B19" s="30" t="s">
        <v>40</v>
      </c>
      <c r="C19" s="31">
        <v>5.6</v>
      </c>
      <c r="D19" s="31"/>
      <c r="F19" s="56">
        <f t="shared" si="3"/>
        <v>5.6</v>
      </c>
      <c r="G19" s="57">
        <v>690</v>
      </c>
      <c r="H19" s="57">
        <v>4400</v>
      </c>
      <c r="I19" s="57"/>
      <c r="J19" s="37" t="s">
        <v>31</v>
      </c>
      <c r="K19" s="37" t="s">
        <v>102</v>
      </c>
      <c r="L19" s="45" t="s">
        <v>103</v>
      </c>
      <c r="M19" s="45" t="s">
        <v>106</v>
      </c>
      <c r="N19" s="45" t="s">
        <v>105</v>
      </c>
      <c r="P19" s="5" t="b">
        <f>OR(G19&lt;100,LEN(G19)=2)</f>
        <v>0</v>
      </c>
      <c r="Q19" s="5" t="b">
        <f>OR(H19&lt;1000,LEN(H19)=3)</f>
        <v>0</v>
      </c>
      <c r="R19" s="5" t="b">
        <f>IF(I19&lt;1000,TRUE)</f>
        <v>1</v>
      </c>
      <c r="S19" s="5" t="e">
        <f>OR(#REF!&lt;100000,LEN(#REF!)=5)</f>
        <v>#REF!</v>
      </c>
    </row>
    <row r="20" spans="1:19" ht="15.75" x14ac:dyDescent="0.25">
      <c r="A20" s="59">
        <v>43707</v>
      </c>
      <c r="B20" s="30" t="s">
        <v>31</v>
      </c>
      <c r="C20" s="31">
        <v>11.55</v>
      </c>
      <c r="D20" s="31">
        <v>2.31</v>
      </c>
      <c r="F20" s="56">
        <f t="shared" si="3"/>
        <v>9.24</v>
      </c>
      <c r="G20" s="57">
        <v>690</v>
      </c>
      <c r="H20" s="57">
        <v>4001</v>
      </c>
      <c r="I20" s="57"/>
      <c r="J20" s="37" t="s">
        <v>31</v>
      </c>
      <c r="K20" s="37" t="s">
        <v>102</v>
      </c>
      <c r="L20" s="45" t="s">
        <v>107</v>
      </c>
      <c r="M20" s="45" t="s">
        <v>104</v>
      </c>
      <c r="N20" s="45" t="s">
        <v>99</v>
      </c>
      <c r="P20" s="5" t="b">
        <f t="shared" si="0"/>
        <v>0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59">
        <v>43707</v>
      </c>
      <c r="B21" s="30" t="s">
        <v>40</v>
      </c>
      <c r="C21" s="31">
        <v>6.2</v>
      </c>
      <c r="D21" s="31"/>
      <c r="E21" s="31"/>
      <c r="F21" s="56">
        <f t="shared" si="3"/>
        <v>6.2</v>
      </c>
      <c r="G21" s="57">
        <v>690</v>
      </c>
      <c r="H21" s="57">
        <v>4400</v>
      </c>
      <c r="I21" s="57"/>
      <c r="J21" s="37" t="s">
        <v>31</v>
      </c>
      <c r="K21" s="37" t="s">
        <v>102</v>
      </c>
      <c r="L21" s="45" t="s">
        <v>103</v>
      </c>
      <c r="M21" s="45" t="s">
        <v>104</v>
      </c>
      <c r="N21" s="45" t="s">
        <v>105</v>
      </c>
      <c r="P21" s="5" t="b">
        <f t="shared" si="0"/>
        <v>0</v>
      </c>
      <c r="Q21" s="5" t="b">
        <f t="shared" si="1"/>
        <v>0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9">
        <v>43710</v>
      </c>
      <c r="B22" s="30" t="s">
        <v>40</v>
      </c>
      <c r="C22" s="31">
        <v>7.5</v>
      </c>
      <c r="D22" s="31"/>
      <c r="E22" s="31"/>
      <c r="F22" s="56">
        <f t="shared" si="3"/>
        <v>7.5</v>
      </c>
      <c r="G22" s="57">
        <v>690</v>
      </c>
      <c r="H22" s="57">
        <v>4400</v>
      </c>
      <c r="I22" s="57"/>
      <c r="J22" s="37" t="s">
        <v>31</v>
      </c>
      <c r="K22" s="37" t="s">
        <v>102</v>
      </c>
      <c r="L22" s="45" t="s">
        <v>103</v>
      </c>
      <c r="M22" s="45" t="s">
        <v>106</v>
      </c>
      <c r="N22" s="45" t="s">
        <v>105</v>
      </c>
      <c r="P22" s="5" t="b">
        <f t="shared" si="0"/>
        <v>0</v>
      </c>
      <c r="Q22" s="5" t="b">
        <f t="shared" si="1"/>
        <v>0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59">
        <v>43347</v>
      </c>
      <c r="B23" s="30" t="s">
        <v>40</v>
      </c>
      <c r="C23" s="31">
        <v>1.5</v>
      </c>
      <c r="D23" s="31"/>
      <c r="E23" s="31"/>
      <c r="F23" s="56">
        <f t="shared" si="3"/>
        <v>1.5</v>
      </c>
      <c r="G23" s="57">
        <v>690</v>
      </c>
      <c r="H23" s="57">
        <v>4400</v>
      </c>
      <c r="I23" s="57" t="s">
        <v>32</v>
      </c>
      <c r="J23" s="37" t="s">
        <v>31</v>
      </c>
      <c r="K23" s="37" t="s">
        <v>102</v>
      </c>
      <c r="L23" s="45" t="s">
        <v>103</v>
      </c>
      <c r="M23" s="45" t="s">
        <v>106</v>
      </c>
      <c r="N23" s="45" t="s">
        <v>105</v>
      </c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59"/>
      <c r="B24" s="30"/>
      <c r="C24" s="31"/>
      <c r="D24" s="31"/>
      <c r="E24" s="56"/>
      <c r="F24" s="56"/>
      <c r="G24" s="57"/>
      <c r="H24" s="57"/>
      <c r="I24" s="57"/>
      <c r="J24" s="37"/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59"/>
      <c r="B25" s="30"/>
      <c r="C25" s="31"/>
      <c r="D25" s="31"/>
      <c r="E25" s="31"/>
      <c r="F25" s="56"/>
      <c r="G25" s="57"/>
      <c r="H25" s="57"/>
      <c r="I25" s="57"/>
      <c r="J25" s="37"/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59"/>
      <c r="B26" s="30"/>
      <c r="C26" s="31"/>
      <c r="D26" s="31"/>
      <c r="E26" s="31"/>
      <c r="F26" s="56"/>
      <c r="G26" s="57"/>
      <c r="H26" s="57"/>
      <c r="I26" s="57" t="s">
        <v>32</v>
      </c>
      <c r="J26" s="37"/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59"/>
      <c r="B27" s="30"/>
      <c r="C27" s="31"/>
      <c r="D27" s="31"/>
      <c r="E27" s="31"/>
      <c r="F27" s="56"/>
      <c r="G27" s="57"/>
      <c r="H27" s="57"/>
      <c r="I27" s="57" t="s">
        <v>32</v>
      </c>
      <c r="J27" s="37"/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59"/>
      <c r="B28" s="30"/>
      <c r="C28" s="31"/>
      <c r="D28" s="31"/>
      <c r="E28" s="31"/>
      <c r="F28" s="56"/>
      <c r="G28" s="57"/>
      <c r="H28" s="57"/>
      <c r="I28" s="57" t="s">
        <v>32</v>
      </c>
      <c r="J28" s="37"/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59"/>
      <c r="B29" s="30"/>
      <c r="C29" s="31"/>
      <c r="D29" s="31"/>
      <c r="E29" s="31"/>
      <c r="F29" s="56"/>
      <c r="G29" s="57"/>
      <c r="H29" s="57"/>
      <c r="I29" s="57" t="s">
        <v>32</v>
      </c>
      <c r="J29" s="37"/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59"/>
      <c r="B30" s="30"/>
      <c r="C30" s="31"/>
      <c r="D30" s="31"/>
      <c r="E30" s="31"/>
      <c r="F30" s="56"/>
      <c r="G30" s="57"/>
      <c r="H30" s="57"/>
      <c r="I30" s="57" t="s">
        <v>32</v>
      </c>
      <c r="J30" s="37"/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59"/>
      <c r="B31" s="30"/>
      <c r="C31" s="31"/>
      <c r="D31" s="31"/>
      <c r="E31" s="31"/>
      <c r="F31" s="56"/>
      <c r="G31" s="57"/>
      <c r="H31" s="57"/>
      <c r="I31" s="57" t="s">
        <v>32</v>
      </c>
      <c r="J31" s="37"/>
      <c r="K31" s="37"/>
      <c r="L31" s="45"/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15.75" x14ac:dyDescent="0.25">
      <c r="A32" s="59"/>
      <c r="B32" s="30"/>
      <c r="C32" s="31"/>
      <c r="D32" s="31"/>
      <c r="E32" s="31"/>
      <c r="F32" s="56"/>
      <c r="G32" s="57"/>
      <c r="H32" s="57"/>
      <c r="I32" s="57" t="s">
        <v>32</v>
      </c>
      <c r="J32" s="37"/>
      <c r="K32" s="37"/>
      <c r="L32" s="45"/>
      <c r="M32" s="45"/>
      <c r="N32" s="45"/>
      <c r="P32" s="5" t="b">
        <f t="shared" si="0"/>
        <v>1</v>
      </c>
      <c r="Q32" s="5" t="b">
        <f t="shared" si="1"/>
        <v>1</v>
      </c>
      <c r="R32" s="5" t="b">
        <f t="shared" si="2"/>
        <v>0</v>
      </c>
      <c r="S32" s="5" t="e">
        <f>OR(#REF!&lt;100000,LEN(#REF!)=5)</f>
        <v>#REF!</v>
      </c>
    </row>
    <row r="33" spans="1:14" ht="13.5" thickBot="1" x14ac:dyDescent="0.25">
      <c r="A33" s="247" t="s">
        <v>108</v>
      </c>
      <c r="B33" s="248"/>
      <c r="C33" s="39">
        <f>SUM(C12:C32)</f>
        <v>146.04</v>
      </c>
      <c r="D33" s="39">
        <f>SUM(D12:D32)</f>
        <v>6.59</v>
      </c>
      <c r="E33" s="39"/>
      <c r="F33" s="39">
        <f>SUM(F12:F32)</f>
        <v>139.44999999999999</v>
      </c>
      <c r="G33" s="58"/>
      <c r="H33" s="58"/>
      <c r="I33" s="58"/>
      <c r="J33" s="40"/>
      <c r="K33" s="40"/>
      <c r="L33" s="46"/>
      <c r="M33" s="54"/>
      <c r="N33" s="47"/>
    </row>
    <row r="35" spans="1:14" x14ac:dyDescent="0.2">
      <c r="B35" s="238" t="s">
        <v>34</v>
      </c>
      <c r="C35" s="239"/>
    </row>
    <row r="36" spans="1:14" x14ac:dyDescent="0.2">
      <c r="B36" s="41" t="s">
        <v>35</v>
      </c>
      <c r="C36" s="42" t="s">
        <v>36</v>
      </c>
    </row>
    <row r="37" spans="1:14" x14ac:dyDescent="0.2">
      <c r="B37" s="41" t="s">
        <v>37</v>
      </c>
      <c r="C37" s="42" t="s">
        <v>38</v>
      </c>
    </row>
    <row r="38" spans="1:14" x14ac:dyDescent="0.2">
      <c r="B38" s="41" t="s">
        <v>31</v>
      </c>
      <c r="C38" s="42" t="s">
        <v>39</v>
      </c>
    </row>
    <row r="39" spans="1:14" x14ac:dyDescent="0.2">
      <c r="B39" s="43" t="s">
        <v>40</v>
      </c>
      <c r="C39" s="44" t="s">
        <v>41</v>
      </c>
    </row>
    <row r="42" spans="1:14" x14ac:dyDescent="0.2">
      <c r="F42" s="5" t="s">
        <v>32</v>
      </c>
    </row>
  </sheetData>
  <mergeCells count="6">
    <mergeCell ref="B35:C35"/>
    <mergeCell ref="B1:E1"/>
    <mergeCell ref="B3:E3"/>
    <mergeCell ref="G8:J8"/>
    <mergeCell ref="G9:J9"/>
    <mergeCell ref="A33:B33"/>
  </mergeCells>
  <conditionalFormatting sqref="J12:K15 J12:J32">
    <cfRule type="expression" priority="111" stopIfTrue="1">
      <formula>AND(SUM($P12:$T12)&gt;0,NOT(ISBLANK(J12)))</formula>
    </cfRule>
    <cfRule type="expression" dxfId="348" priority="112" stopIfTrue="1">
      <formula>SUM($P12:$T12)&gt;0</formula>
    </cfRule>
  </conditionalFormatting>
  <conditionalFormatting sqref="E5 C12:C16 C5 B1:E1 B3:E3 C20:C32">
    <cfRule type="expression" dxfId="347" priority="113" stopIfTrue="1">
      <formula>ISBLANK(B1)</formula>
    </cfRule>
  </conditionalFormatting>
  <conditionalFormatting sqref="L28 L32 L12:N12">
    <cfRule type="expression" dxfId="346" priority="114" stopIfTrue="1">
      <formula>AND(NOT(ISBLANK($C12)),ISBLANK(L12))</formula>
    </cfRule>
  </conditionalFormatting>
  <conditionalFormatting sqref="B12:B16 B20:B32">
    <cfRule type="expression" dxfId="345" priority="115" stopIfTrue="1">
      <formula>AND(NOT(ISBLANK(C12)),ISBLANK(B12))</formula>
    </cfRule>
  </conditionalFormatting>
  <conditionalFormatting sqref="A22:A32 A12:A16">
    <cfRule type="expression" dxfId="344" priority="116" stopIfTrue="1">
      <formula>AND(NOT(ISBLANK(C12)),ISBLANK(A12))</formula>
    </cfRule>
  </conditionalFormatting>
  <conditionalFormatting sqref="E25:E32 E12:E13 E21:E23">
    <cfRule type="expression" dxfId="343" priority="117" stopIfTrue="1">
      <formula>AND(NOT(ISBLANK(C12)),ISBLANK(E12),B12="S")</formula>
    </cfRule>
  </conditionalFormatting>
  <conditionalFormatting sqref="J19">
    <cfRule type="expression" priority="107" stopIfTrue="1">
      <formula>AND(SUM($P19:$T19)&gt;0,NOT(ISBLANK(J19)))</formula>
    </cfRule>
    <cfRule type="expression" dxfId="342" priority="108" stopIfTrue="1">
      <formula>SUM($P19:$T19)&gt;0</formula>
    </cfRule>
  </conditionalFormatting>
  <conditionalFormatting sqref="C19">
    <cfRule type="expression" dxfId="341" priority="109" stopIfTrue="1">
      <formula>ISBLANK(C19)</formula>
    </cfRule>
  </conditionalFormatting>
  <conditionalFormatting sqref="B19">
    <cfRule type="expression" dxfId="340" priority="110" stopIfTrue="1">
      <formula>AND(NOT(ISBLANK(C19)),ISBLANK(B19))</formula>
    </cfRule>
  </conditionalFormatting>
  <conditionalFormatting sqref="J17:J18">
    <cfRule type="expression" priority="101" stopIfTrue="1">
      <formula>AND(SUM($P17:$T17)&gt;0,NOT(ISBLANK(J17)))</formula>
    </cfRule>
    <cfRule type="expression" dxfId="339" priority="102" stopIfTrue="1">
      <formula>SUM($P17:$T17)&gt;0</formula>
    </cfRule>
  </conditionalFormatting>
  <conditionalFormatting sqref="C17:C18">
    <cfRule type="expression" dxfId="338" priority="103" stopIfTrue="1">
      <formula>ISBLANK(C17)</formula>
    </cfRule>
  </conditionalFormatting>
  <conditionalFormatting sqref="B17:B18">
    <cfRule type="expression" dxfId="337" priority="104" stopIfTrue="1">
      <formula>AND(NOT(ISBLANK(C17)),ISBLANK(B17))</formula>
    </cfRule>
  </conditionalFormatting>
  <conditionalFormatting sqref="A17:A18">
    <cfRule type="expression" dxfId="336" priority="105" stopIfTrue="1">
      <formula>AND(NOT(ISBLANK(C17)),ISBLANK(A17))</formula>
    </cfRule>
  </conditionalFormatting>
  <conditionalFormatting sqref="D18 D14:D16 D20">
    <cfRule type="expression" dxfId="335" priority="106" stopIfTrue="1">
      <formula>AND(NOT(ISBLANK(C14)),ISBLANK(D14),B14="S")</formula>
    </cfRule>
  </conditionalFormatting>
  <conditionalFormatting sqref="L26">
    <cfRule type="expression" dxfId="334" priority="100" stopIfTrue="1">
      <formula>AND(NOT(ISBLANK($C26)),ISBLANK(L26))</formula>
    </cfRule>
  </conditionalFormatting>
  <conditionalFormatting sqref="N26">
    <cfRule type="expression" dxfId="333" priority="99" stopIfTrue="1">
      <formula>AND(NOT(ISBLANK($C26)),ISBLANK(N26))</formula>
    </cfRule>
  </conditionalFormatting>
  <conditionalFormatting sqref="L27">
    <cfRule type="expression" dxfId="332" priority="98" stopIfTrue="1">
      <formula>AND(NOT(ISBLANK($C27)),ISBLANK(L27))</formula>
    </cfRule>
  </conditionalFormatting>
  <conditionalFormatting sqref="N27">
    <cfRule type="expression" dxfId="331" priority="97" stopIfTrue="1">
      <formula>AND(NOT(ISBLANK($C27)),ISBLANK(N27))</formula>
    </cfRule>
  </conditionalFormatting>
  <conditionalFormatting sqref="K26">
    <cfRule type="expression" priority="95" stopIfTrue="1">
      <formula>AND(SUM($P26:$T26)&gt;0,NOT(ISBLANK(K26)))</formula>
    </cfRule>
    <cfRule type="expression" dxfId="330" priority="96" stopIfTrue="1">
      <formula>SUM($P26:$T26)&gt;0</formula>
    </cfRule>
  </conditionalFormatting>
  <conditionalFormatting sqref="M26">
    <cfRule type="expression" dxfId="329" priority="94" stopIfTrue="1">
      <formula>AND(NOT(ISBLANK($C26)),ISBLANK(M26))</formula>
    </cfRule>
  </conditionalFormatting>
  <conditionalFormatting sqref="K27">
    <cfRule type="expression" priority="92" stopIfTrue="1">
      <formula>AND(SUM($P27:$T27)&gt;0,NOT(ISBLANK(K27)))</formula>
    </cfRule>
    <cfRule type="expression" dxfId="328" priority="93" stopIfTrue="1">
      <formula>SUM($P27:$T27)&gt;0</formula>
    </cfRule>
  </conditionalFormatting>
  <conditionalFormatting sqref="K28">
    <cfRule type="expression" priority="90" stopIfTrue="1">
      <formula>AND(SUM($P28:$T28)&gt;0,NOT(ISBLANK(K28)))</formula>
    </cfRule>
    <cfRule type="expression" dxfId="327" priority="91" stopIfTrue="1">
      <formula>SUM($P28:$T28)&gt;0</formula>
    </cfRule>
  </conditionalFormatting>
  <conditionalFormatting sqref="M27">
    <cfRule type="expression" dxfId="326" priority="89" stopIfTrue="1">
      <formula>AND(NOT(ISBLANK($C27)),ISBLANK(M27))</formula>
    </cfRule>
  </conditionalFormatting>
  <conditionalFormatting sqref="M28">
    <cfRule type="expression" dxfId="325" priority="88" stopIfTrue="1">
      <formula>AND(NOT(ISBLANK($C28)),ISBLANK(M28))</formula>
    </cfRule>
  </conditionalFormatting>
  <conditionalFormatting sqref="N28">
    <cfRule type="expression" dxfId="324" priority="87" stopIfTrue="1">
      <formula>AND(NOT(ISBLANK($C28)),ISBLANK(N28))</formula>
    </cfRule>
  </conditionalFormatting>
  <conditionalFormatting sqref="K29">
    <cfRule type="expression" priority="85" stopIfTrue="1">
      <formula>AND(SUM($P29:$T29)&gt;0,NOT(ISBLANK(K29)))</formula>
    </cfRule>
    <cfRule type="expression" dxfId="323" priority="86" stopIfTrue="1">
      <formula>SUM($P29:$T29)&gt;0</formula>
    </cfRule>
  </conditionalFormatting>
  <conditionalFormatting sqref="L29">
    <cfRule type="expression" dxfId="322" priority="84" stopIfTrue="1">
      <formula>AND(NOT(ISBLANK($C29)),ISBLANK(L29))</formula>
    </cfRule>
  </conditionalFormatting>
  <conditionalFormatting sqref="M29">
    <cfRule type="expression" dxfId="321" priority="83" stopIfTrue="1">
      <formula>AND(NOT(ISBLANK($C29)),ISBLANK(M29))</formula>
    </cfRule>
  </conditionalFormatting>
  <conditionalFormatting sqref="N29">
    <cfRule type="expression" dxfId="320" priority="82" stopIfTrue="1">
      <formula>AND(NOT(ISBLANK($C29)),ISBLANK(N29))</formula>
    </cfRule>
  </conditionalFormatting>
  <conditionalFormatting sqref="K30">
    <cfRule type="expression" priority="80" stopIfTrue="1">
      <formula>AND(SUM($P30:$T30)&gt;0,NOT(ISBLANK(K30)))</formula>
    </cfRule>
    <cfRule type="expression" dxfId="319" priority="81" stopIfTrue="1">
      <formula>SUM($P30:$T30)&gt;0</formula>
    </cfRule>
  </conditionalFormatting>
  <conditionalFormatting sqref="L30">
    <cfRule type="expression" dxfId="318" priority="79" stopIfTrue="1">
      <formula>AND(NOT(ISBLANK($C30)),ISBLANK(L30))</formula>
    </cfRule>
  </conditionalFormatting>
  <conditionalFormatting sqref="M30">
    <cfRule type="expression" dxfId="317" priority="78" stopIfTrue="1">
      <formula>AND(NOT(ISBLANK($C30)),ISBLANK(M30))</formula>
    </cfRule>
  </conditionalFormatting>
  <conditionalFormatting sqref="N30">
    <cfRule type="expression" dxfId="316" priority="77" stopIfTrue="1">
      <formula>AND(NOT(ISBLANK($C30)),ISBLANK(N30))</formula>
    </cfRule>
  </conditionalFormatting>
  <conditionalFormatting sqref="K31">
    <cfRule type="expression" priority="75" stopIfTrue="1">
      <formula>AND(SUM($P31:$T31)&gt;0,NOT(ISBLANK(K31)))</formula>
    </cfRule>
    <cfRule type="expression" dxfId="315" priority="76" stopIfTrue="1">
      <formula>SUM($P31:$T31)&gt;0</formula>
    </cfRule>
  </conditionalFormatting>
  <conditionalFormatting sqref="L31">
    <cfRule type="expression" dxfId="314" priority="74" stopIfTrue="1">
      <formula>AND(NOT(ISBLANK($C31)),ISBLANK(L31))</formula>
    </cfRule>
  </conditionalFormatting>
  <conditionalFormatting sqref="M31">
    <cfRule type="expression" dxfId="313" priority="73" stopIfTrue="1">
      <formula>AND(NOT(ISBLANK($C31)),ISBLANK(M31))</formula>
    </cfRule>
  </conditionalFormatting>
  <conditionalFormatting sqref="N31">
    <cfRule type="expression" dxfId="312" priority="72" stopIfTrue="1">
      <formula>AND(NOT(ISBLANK($C31)),ISBLANK(N31))</formula>
    </cfRule>
  </conditionalFormatting>
  <conditionalFormatting sqref="D13 D21:D32">
    <cfRule type="expression" dxfId="311" priority="71" stopIfTrue="1">
      <formula>AND(NOT(ISBLANK(B13)),ISBLANK(D13),A13="S")</formula>
    </cfRule>
  </conditionalFormatting>
  <conditionalFormatting sqref="K32">
    <cfRule type="expression" priority="67" stopIfTrue="1">
      <formula>AND(SUM($P32:$T32)&gt;0,NOT(ISBLANK(K32)))</formula>
    </cfRule>
    <cfRule type="expression" dxfId="310" priority="68" stopIfTrue="1">
      <formula>SUM($P32:$T32)&gt;0</formula>
    </cfRule>
  </conditionalFormatting>
  <conditionalFormatting sqref="M32">
    <cfRule type="expression" dxfId="309" priority="66" stopIfTrue="1">
      <formula>AND(NOT(ISBLANK($C32)),ISBLANK(M32))</formula>
    </cfRule>
  </conditionalFormatting>
  <conditionalFormatting sqref="N32">
    <cfRule type="expression" dxfId="308" priority="65" stopIfTrue="1">
      <formula>AND(NOT(ISBLANK($C32)),ISBLANK(N32))</formula>
    </cfRule>
  </conditionalFormatting>
  <conditionalFormatting sqref="D17">
    <cfRule type="expression" dxfId="307" priority="64" stopIfTrue="1">
      <formula>AND(NOT(ISBLANK(C17)),ISBLANK(D17),B17="S")</formula>
    </cfRule>
  </conditionalFormatting>
  <conditionalFormatting sqref="A20">
    <cfRule type="expression" dxfId="306" priority="63" stopIfTrue="1">
      <formula>AND(NOT(ISBLANK(C20)),ISBLANK(A20))</formula>
    </cfRule>
  </conditionalFormatting>
  <conditionalFormatting sqref="D19">
    <cfRule type="expression" dxfId="305" priority="62" stopIfTrue="1">
      <formula>AND(NOT(ISBLANK(C19)),ISBLANK(D19),B19="S")</formula>
    </cfRule>
  </conditionalFormatting>
  <conditionalFormatting sqref="K16">
    <cfRule type="expression" priority="60" stopIfTrue="1">
      <formula>AND(SUM($P16:$T16)&gt;0,NOT(ISBLANK(K16)))</formula>
    </cfRule>
    <cfRule type="expression" dxfId="304" priority="61" stopIfTrue="1">
      <formula>SUM($P16:$T16)&gt;0</formula>
    </cfRule>
  </conditionalFormatting>
  <conditionalFormatting sqref="K17">
    <cfRule type="expression" priority="58" stopIfTrue="1">
      <formula>AND(SUM($P17:$T17)&gt;0,NOT(ISBLANK(K17)))</formula>
    </cfRule>
    <cfRule type="expression" dxfId="303" priority="59" stopIfTrue="1">
      <formula>SUM($P17:$T17)&gt;0</formula>
    </cfRule>
  </conditionalFormatting>
  <conditionalFormatting sqref="A19">
    <cfRule type="expression" dxfId="302" priority="57" stopIfTrue="1">
      <formula>AND(NOT(ISBLANK(C19)),ISBLANK(A19))</formula>
    </cfRule>
  </conditionalFormatting>
  <conditionalFormatting sqref="K18">
    <cfRule type="expression" priority="55" stopIfTrue="1">
      <formula>AND(SUM($P18:$T18)&gt;0,NOT(ISBLANK(K18)))</formula>
    </cfRule>
    <cfRule type="expression" dxfId="301" priority="56" stopIfTrue="1">
      <formula>SUM($P18:$T18)&gt;0</formula>
    </cfRule>
  </conditionalFormatting>
  <conditionalFormatting sqref="K19">
    <cfRule type="expression" priority="53" stopIfTrue="1">
      <formula>AND(SUM($P19:$T19)&gt;0,NOT(ISBLANK(K19)))</formula>
    </cfRule>
    <cfRule type="expression" dxfId="300" priority="54" stopIfTrue="1">
      <formula>SUM($P19:$T19)&gt;0</formula>
    </cfRule>
  </conditionalFormatting>
  <conditionalFormatting sqref="L14">
    <cfRule type="expression" dxfId="299" priority="52" stopIfTrue="1">
      <formula>AND(NOT(ISBLANK($C14)),ISBLANK(L14))</formula>
    </cfRule>
  </conditionalFormatting>
  <conditionalFormatting sqref="K20">
    <cfRule type="expression" priority="50" stopIfTrue="1">
      <formula>AND(SUM($P20:$T20)&gt;0,NOT(ISBLANK(K20)))</formula>
    </cfRule>
    <cfRule type="expression" dxfId="298" priority="51" stopIfTrue="1">
      <formula>SUM($P20:$T20)&gt;0</formula>
    </cfRule>
  </conditionalFormatting>
  <conditionalFormatting sqref="K21">
    <cfRule type="expression" priority="48" stopIfTrue="1">
      <formula>AND(SUM($P21:$T21)&gt;0,NOT(ISBLANK(K21)))</formula>
    </cfRule>
    <cfRule type="expression" dxfId="297" priority="49" stopIfTrue="1">
      <formula>SUM($P21:$T21)&gt;0</formula>
    </cfRule>
  </conditionalFormatting>
  <conditionalFormatting sqref="K22">
    <cfRule type="expression" priority="46" stopIfTrue="1">
      <formula>AND(SUM($P22:$T22)&gt;0,NOT(ISBLANK(K22)))</formula>
    </cfRule>
    <cfRule type="expression" dxfId="296" priority="47" stopIfTrue="1">
      <formula>SUM($P22:$T22)&gt;0</formula>
    </cfRule>
  </conditionalFormatting>
  <conditionalFormatting sqref="K23">
    <cfRule type="expression" priority="44" stopIfTrue="1">
      <formula>AND(SUM($P23:$T23)&gt;0,NOT(ISBLANK(K23)))</formula>
    </cfRule>
    <cfRule type="expression" dxfId="295" priority="45" stopIfTrue="1">
      <formula>SUM($P23:$T23)&gt;0</formula>
    </cfRule>
  </conditionalFormatting>
  <conditionalFormatting sqref="K24">
    <cfRule type="expression" priority="42" stopIfTrue="1">
      <formula>AND(SUM($P24:$T24)&gt;0,NOT(ISBLANK(K24)))</formula>
    </cfRule>
    <cfRule type="expression" dxfId="294" priority="43" stopIfTrue="1">
      <formula>SUM($P24:$T24)&gt;0</formula>
    </cfRule>
  </conditionalFormatting>
  <conditionalFormatting sqref="K25">
    <cfRule type="expression" priority="40" stopIfTrue="1">
      <formula>AND(SUM($P25:$T25)&gt;0,NOT(ISBLANK(K25)))</formula>
    </cfRule>
    <cfRule type="expression" dxfId="293" priority="41" stopIfTrue="1">
      <formula>SUM($P25:$T25)&gt;0</formula>
    </cfRule>
  </conditionalFormatting>
  <conditionalFormatting sqref="L25">
    <cfRule type="expression" dxfId="292" priority="39" stopIfTrue="1">
      <formula>AND(NOT(ISBLANK($C25)),ISBLANK(L25))</formula>
    </cfRule>
  </conditionalFormatting>
  <conditionalFormatting sqref="M13">
    <cfRule type="expression" dxfId="291" priority="38" stopIfTrue="1">
      <formula>AND(NOT(ISBLANK($C13)),ISBLANK(M13))</formula>
    </cfRule>
  </conditionalFormatting>
  <conditionalFormatting sqref="N14">
    <cfRule type="expression" dxfId="290" priority="37" stopIfTrue="1">
      <formula>AND(NOT(ISBLANK($C14)),ISBLANK(N14))</formula>
    </cfRule>
  </conditionalFormatting>
  <conditionalFormatting sqref="L24">
    <cfRule type="expression" dxfId="289" priority="36" stopIfTrue="1">
      <formula>AND(NOT(ISBLANK($C24)),ISBLANK(L24))</formula>
    </cfRule>
  </conditionalFormatting>
  <conditionalFormatting sqref="M24">
    <cfRule type="expression" dxfId="288" priority="35" stopIfTrue="1">
      <formula>AND(NOT(ISBLANK($C24)),ISBLANK(M24))</formula>
    </cfRule>
  </conditionalFormatting>
  <conditionalFormatting sqref="N24">
    <cfRule type="expression" dxfId="287" priority="34" stopIfTrue="1">
      <formula>AND(NOT(ISBLANK($C24)),ISBLANK(N24))</formula>
    </cfRule>
  </conditionalFormatting>
  <conditionalFormatting sqref="M25">
    <cfRule type="expression" dxfId="286" priority="33" stopIfTrue="1">
      <formula>AND(NOT(ISBLANK($C25)),ISBLANK(M25))</formula>
    </cfRule>
  </conditionalFormatting>
  <conditionalFormatting sqref="N25">
    <cfRule type="expression" dxfId="285" priority="32" stopIfTrue="1">
      <formula>AND(NOT(ISBLANK($C25)),ISBLANK(N25))</formula>
    </cfRule>
  </conditionalFormatting>
  <conditionalFormatting sqref="L13">
    <cfRule type="expression" dxfId="284" priority="31" stopIfTrue="1">
      <formula>AND(NOT(ISBLANK($C13)),ISBLANK(L13))</formula>
    </cfRule>
  </conditionalFormatting>
  <conditionalFormatting sqref="N13">
    <cfRule type="expression" dxfId="283" priority="30" stopIfTrue="1">
      <formula>AND(NOT(ISBLANK($C13)),ISBLANK(N13))</formula>
    </cfRule>
  </conditionalFormatting>
  <conditionalFormatting sqref="M14">
    <cfRule type="expression" dxfId="282" priority="29" stopIfTrue="1">
      <formula>AND(NOT(ISBLANK($C14)),ISBLANK(M14))</formula>
    </cfRule>
  </conditionalFormatting>
  <conditionalFormatting sqref="L15">
    <cfRule type="expression" dxfId="281" priority="28" stopIfTrue="1">
      <formula>AND(NOT(ISBLANK($C15)),ISBLANK(L15))</formula>
    </cfRule>
  </conditionalFormatting>
  <conditionalFormatting sqref="L16">
    <cfRule type="expression" dxfId="280" priority="27" stopIfTrue="1">
      <formula>AND(NOT(ISBLANK($C16)),ISBLANK(L16))</formula>
    </cfRule>
  </conditionalFormatting>
  <conditionalFormatting sqref="M15">
    <cfRule type="expression" dxfId="279" priority="26" stopIfTrue="1">
      <formula>AND(NOT(ISBLANK($C15)),ISBLANK(M15))</formula>
    </cfRule>
  </conditionalFormatting>
  <conditionalFormatting sqref="N15">
    <cfRule type="expression" dxfId="278" priority="25" stopIfTrue="1">
      <formula>AND(NOT(ISBLANK($C15)),ISBLANK(N15))</formula>
    </cfRule>
  </conditionalFormatting>
  <conditionalFormatting sqref="M16">
    <cfRule type="expression" dxfId="277" priority="24" stopIfTrue="1">
      <formula>AND(NOT(ISBLANK($C16)),ISBLANK(M16))</formula>
    </cfRule>
  </conditionalFormatting>
  <conditionalFormatting sqref="N16">
    <cfRule type="expression" dxfId="276" priority="23" stopIfTrue="1">
      <formula>AND(NOT(ISBLANK($C16)),ISBLANK(N16))</formula>
    </cfRule>
  </conditionalFormatting>
  <conditionalFormatting sqref="L17">
    <cfRule type="expression" dxfId="275" priority="22" stopIfTrue="1">
      <formula>AND(NOT(ISBLANK($C17)),ISBLANK(L17))</formula>
    </cfRule>
  </conditionalFormatting>
  <conditionalFormatting sqref="M17">
    <cfRule type="expression" dxfId="274" priority="21" stopIfTrue="1">
      <formula>AND(NOT(ISBLANK($C17)),ISBLANK(M17))</formula>
    </cfRule>
  </conditionalFormatting>
  <conditionalFormatting sqref="N17">
    <cfRule type="expression" dxfId="273" priority="20" stopIfTrue="1">
      <formula>AND(NOT(ISBLANK($C17)),ISBLANK(N17))</formula>
    </cfRule>
  </conditionalFormatting>
  <conditionalFormatting sqref="L18">
    <cfRule type="expression" dxfId="272" priority="19" stopIfTrue="1">
      <formula>AND(NOT(ISBLANK($C18)),ISBLANK(L18))</formula>
    </cfRule>
  </conditionalFormatting>
  <conditionalFormatting sqref="M18">
    <cfRule type="expression" dxfId="271" priority="18" stopIfTrue="1">
      <formula>AND(NOT(ISBLANK($C18)),ISBLANK(M18))</formula>
    </cfRule>
  </conditionalFormatting>
  <conditionalFormatting sqref="N18">
    <cfRule type="expression" dxfId="270" priority="17" stopIfTrue="1">
      <formula>AND(NOT(ISBLANK($C18)),ISBLANK(N18))</formula>
    </cfRule>
  </conditionalFormatting>
  <conditionalFormatting sqref="L19">
    <cfRule type="expression" dxfId="269" priority="16" stopIfTrue="1">
      <formula>AND(NOT(ISBLANK($C19)),ISBLANK(L19))</formula>
    </cfRule>
  </conditionalFormatting>
  <conditionalFormatting sqref="M19">
    <cfRule type="expression" dxfId="268" priority="15" stopIfTrue="1">
      <formula>AND(NOT(ISBLANK($C19)),ISBLANK(M19))</formula>
    </cfRule>
  </conditionalFormatting>
  <conditionalFormatting sqref="N19">
    <cfRule type="expression" dxfId="267" priority="14" stopIfTrue="1">
      <formula>AND(NOT(ISBLANK($C19)),ISBLANK(N19))</formula>
    </cfRule>
  </conditionalFormatting>
  <conditionalFormatting sqref="L20">
    <cfRule type="expression" dxfId="266" priority="13" stopIfTrue="1">
      <formula>AND(NOT(ISBLANK($C20)),ISBLANK(L20))</formula>
    </cfRule>
  </conditionalFormatting>
  <conditionalFormatting sqref="M20">
    <cfRule type="expression" dxfId="265" priority="12" stopIfTrue="1">
      <formula>AND(NOT(ISBLANK($C20)),ISBLANK(M20))</formula>
    </cfRule>
  </conditionalFormatting>
  <conditionalFormatting sqref="N20">
    <cfRule type="expression" dxfId="264" priority="11" stopIfTrue="1">
      <formula>AND(NOT(ISBLANK($C20)),ISBLANK(N20))</formula>
    </cfRule>
  </conditionalFormatting>
  <conditionalFormatting sqref="A21">
    <cfRule type="expression" dxfId="263" priority="10" stopIfTrue="1">
      <formula>AND(NOT(ISBLANK(C21)),ISBLANK(A21))</formula>
    </cfRule>
  </conditionalFormatting>
  <conditionalFormatting sqref="L21">
    <cfRule type="expression" dxfId="262" priority="9" stopIfTrue="1">
      <formula>AND(NOT(ISBLANK($C21)),ISBLANK(L21))</formula>
    </cfRule>
  </conditionalFormatting>
  <conditionalFormatting sqref="M21">
    <cfRule type="expression" dxfId="261" priority="8" stopIfTrue="1">
      <formula>AND(NOT(ISBLANK($C21)),ISBLANK(M21))</formula>
    </cfRule>
  </conditionalFormatting>
  <conditionalFormatting sqref="L22">
    <cfRule type="expression" dxfId="260" priority="7" stopIfTrue="1">
      <formula>AND(NOT(ISBLANK($C22)),ISBLANK(L22))</formula>
    </cfRule>
  </conditionalFormatting>
  <conditionalFormatting sqref="M22">
    <cfRule type="expression" dxfId="259" priority="6" stopIfTrue="1">
      <formula>AND(NOT(ISBLANK($C22)),ISBLANK(M22))</formula>
    </cfRule>
  </conditionalFormatting>
  <conditionalFormatting sqref="N22">
    <cfRule type="expression" dxfId="258" priority="5" stopIfTrue="1">
      <formula>AND(NOT(ISBLANK($C22)),ISBLANK(N22))</formula>
    </cfRule>
  </conditionalFormatting>
  <conditionalFormatting sqref="N21">
    <cfRule type="expression" dxfId="257" priority="4" stopIfTrue="1">
      <formula>AND(NOT(ISBLANK($C21)),ISBLANK(N21))</formula>
    </cfRule>
  </conditionalFormatting>
  <conditionalFormatting sqref="L23">
    <cfRule type="expression" dxfId="256" priority="3" stopIfTrue="1">
      <formula>AND(NOT(ISBLANK($C23)),ISBLANK(L23))</formula>
    </cfRule>
  </conditionalFormatting>
  <conditionalFormatting sqref="M23">
    <cfRule type="expression" dxfId="255" priority="2" stopIfTrue="1">
      <formula>AND(NOT(ISBLANK($C23)),ISBLANK(M23))</formula>
    </cfRule>
  </conditionalFormatting>
  <conditionalFormatting sqref="N23">
    <cfRule type="expression" dxfId="254" priority="1" stopIfTrue="1">
      <formula>AND(NOT(ISBLANK($C23)),ISBLANK(N23))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2">
      <formula1>$B$36:$B$39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D18" sqref="D18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240" t="s">
        <v>2</v>
      </c>
      <c r="C1" s="241"/>
      <c r="D1" s="241"/>
      <c r="E1" s="242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240" t="s">
        <v>160</v>
      </c>
      <c r="C3" s="241"/>
      <c r="D3" s="241"/>
      <c r="E3" s="242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43688</v>
      </c>
      <c r="D5" s="12" t="s">
        <v>6</v>
      </c>
      <c r="E5" s="62">
        <v>43718</v>
      </c>
      <c r="F5" s="61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3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238" t="s">
        <v>12</v>
      </c>
      <c r="H8" s="243"/>
      <c r="I8" s="243"/>
      <c r="J8" s="239"/>
      <c r="K8" s="73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0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244"/>
      <c r="H9" s="245"/>
      <c r="I9" s="245"/>
      <c r="J9" s="246"/>
      <c r="K9" s="50" t="s">
        <v>20</v>
      </c>
      <c r="L9" s="21" t="s">
        <v>21</v>
      </c>
      <c r="M9" s="53"/>
      <c r="N9" s="55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1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2" t="s">
        <v>29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9">
        <v>43690</v>
      </c>
      <c r="B12" s="30" t="s">
        <v>35</v>
      </c>
      <c r="C12" s="31">
        <v>34.340000000000003</v>
      </c>
      <c r="D12" s="32">
        <v>0</v>
      </c>
      <c r="E12" s="31"/>
      <c r="F12" s="56">
        <f t="shared" ref="F12:F29" si="0">C12-D12</f>
        <v>34.340000000000003</v>
      </c>
      <c r="G12" s="57">
        <v>516</v>
      </c>
      <c r="H12" s="57">
        <v>4020</v>
      </c>
      <c r="I12" s="60"/>
      <c r="J12" s="37" t="s">
        <v>31</v>
      </c>
      <c r="K12" s="37" t="s">
        <v>78</v>
      </c>
      <c r="L12" s="45" t="s">
        <v>111</v>
      </c>
      <c r="M12" s="45" t="s">
        <v>83</v>
      </c>
      <c r="N12" s="45" t="s">
        <v>112</v>
      </c>
      <c r="P12" s="5" t="b">
        <f t="shared" ref="P12:P28" si="1">OR(G12&lt;100,LEN(G12)=2)</f>
        <v>0</v>
      </c>
      <c r="Q12" s="5" t="b">
        <f t="shared" ref="Q12:Q28" si="2">OR(H12&lt;1000,LEN(H12)=3)</f>
        <v>0</v>
      </c>
      <c r="R12" s="5" t="b">
        <f t="shared" ref="R12:R28" si="3">IF(I12&lt;1000,TRUE)</f>
        <v>1</v>
      </c>
      <c r="S12" s="5" t="e">
        <f>OR(#REF!&lt;100000,LEN(#REF!)=5)</f>
        <v>#REF!</v>
      </c>
    </row>
    <row r="13" spans="1:26" ht="15.75" x14ac:dyDescent="0.25">
      <c r="A13" s="59">
        <v>43697</v>
      </c>
      <c r="B13" s="30" t="s">
        <v>35</v>
      </c>
      <c r="C13" s="31">
        <v>19.25</v>
      </c>
      <c r="D13" s="32">
        <v>0</v>
      </c>
      <c r="E13" s="31"/>
      <c r="F13" s="56">
        <f t="shared" si="0"/>
        <v>19.25</v>
      </c>
      <c r="G13" s="57">
        <v>516</v>
      </c>
      <c r="H13" s="57">
        <v>4020</v>
      </c>
      <c r="I13" s="60"/>
      <c r="J13" s="37" t="s">
        <v>31</v>
      </c>
      <c r="K13" s="37" t="s">
        <v>78</v>
      </c>
      <c r="L13" s="45" t="s">
        <v>111</v>
      </c>
      <c r="M13" s="45" t="s">
        <v>83</v>
      </c>
      <c r="N13" s="45" t="s">
        <v>112</v>
      </c>
      <c r="P13" s="5" t="b">
        <f t="shared" si="1"/>
        <v>0</v>
      </c>
      <c r="Q13" s="5" t="b">
        <f t="shared" si="2"/>
        <v>0</v>
      </c>
      <c r="R13" s="5" t="b">
        <f t="shared" si="3"/>
        <v>1</v>
      </c>
      <c r="S13" s="5" t="e">
        <f>OR(#REF!&lt;100000,LEN(#REF!)=5)</f>
        <v>#REF!</v>
      </c>
    </row>
    <row r="14" spans="1:26" ht="15.75" x14ac:dyDescent="0.25">
      <c r="A14" s="59">
        <v>43713</v>
      </c>
      <c r="B14" s="30" t="s">
        <v>31</v>
      </c>
      <c r="C14" s="31">
        <v>20</v>
      </c>
      <c r="D14" s="32">
        <f t="shared" ref="D14:D28" si="4">IF(B14="S",IF(ISBLANK(E14),ROUND(C14*0.2/1.2,2),E14),"")</f>
        <v>3.33</v>
      </c>
      <c r="E14" s="31"/>
      <c r="F14" s="56">
        <f t="shared" si="0"/>
        <v>16.670000000000002</v>
      </c>
      <c r="G14" s="57">
        <v>512</v>
      </c>
      <c r="H14" s="57">
        <v>4001</v>
      </c>
      <c r="I14" s="60">
        <v>51201</v>
      </c>
      <c r="J14" s="37" t="s">
        <v>31</v>
      </c>
      <c r="K14" s="37" t="s">
        <v>78</v>
      </c>
      <c r="L14" s="45" t="s">
        <v>113</v>
      </c>
      <c r="M14" s="45" t="s">
        <v>114</v>
      </c>
      <c r="N14" s="45" t="s">
        <v>112</v>
      </c>
    </row>
    <row r="15" spans="1:26" ht="15.75" x14ac:dyDescent="0.25">
      <c r="A15" s="59">
        <v>43714</v>
      </c>
      <c r="B15" s="30" t="s">
        <v>31</v>
      </c>
      <c r="C15" s="31">
        <v>19.989999999999998</v>
      </c>
      <c r="D15" s="32">
        <f t="shared" si="4"/>
        <v>3.33</v>
      </c>
      <c r="E15" s="31"/>
      <c r="F15" s="56">
        <f t="shared" si="0"/>
        <v>16.659999999999997</v>
      </c>
      <c r="G15" s="57">
        <v>517</v>
      </c>
      <c r="H15" s="57">
        <v>2004</v>
      </c>
      <c r="I15" s="60"/>
      <c r="J15" s="37" t="s">
        <v>31</v>
      </c>
      <c r="K15" s="37" t="s">
        <v>78</v>
      </c>
      <c r="L15" s="45" t="s">
        <v>115</v>
      </c>
      <c r="M15" s="45" t="s">
        <v>116</v>
      </c>
      <c r="N15" s="45" t="s">
        <v>117</v>
      </c>
    </row>
    <row r="16" spans="1:26" ht="15.75" x14ac:dyDescent="0.25">
      <c r="A16" s="59">
        <v>43714</v>
      </c>
      <c r="B16" s="30" t="s">
        <v>37</v>
      </c>
      <c r="C16" s="31">
        <v>12.49</v>
      </c>
      <c r="D16" s="32">
        <v>0</v>
      </c>
      <c r="E16" s="31"/>
      <c r="F16" s="56">
        <f t="shared" si="0"/>
        <v>12.49</v>
      </c>
      <c r="G16" s="57">
        <v>516</v>
      </c>
      <c r="H16" s="57">
        <v>4020</v>
      </c>
      <c r="I16" s="60"/>
      <c r="J16" s="37" t="s">
        <v>31</v>
      </c>
      <c r="K16" s="37" t="s">
        <v>78</v>
      </c>
      <c r="L16" s="45" t="s">
        <v>118</v>
      </c>
      <c r="M16" s="45" t="s">
        <v>57</v>
      </c>
      <c r="N16" s="45" t="s">
        <v>112</v>
      </c>
    </row>
    <row r="17" spans="1:19" ht="15.75" x14ac:dyDescent="0.25">
      <c r="A17" s="59">
        <v>43717</v>
      </c>
      <c r="B17" s="30" t="s">
        <v>37</v>
      </c>
      <c r="C17" s="31">
        <v>53.69</v>
      </c>
      <c r="D17" s="32">
        <v>0</v>
      </c>
      <c r="E17" s="31"/>
      <c r="F17" s="56">
        <v>53.69</v>
      </c>
      <c r="G17" s="57">
        <v>516</v>
      </c>
      <c r="H17" s="57">
        <v>4020</v>
      </c>
      <c r="I17" s="60"/>
      <c r="J17" s="37" t="s">
        <v>31</v>
      </c>
      <c r="K17" s="37" t="s">
        <v>78</v>
      </c>
      <c r="L17" s="45" t="s">
        <v>119</v>
      </c>
      <c r="M17" s="45" t="s">
        <v>120</v>
      </c>
      <c r="N17" s="45" t="s">
        <v>112</v>
      </c>
    </row>
    <row r="18" spans="1:19" ht="15.75" x14ac:dyDescent="0.25">
      <c r="A18" s="59"/>
      <c r="B18" s="30"/>
      <c r="C18" s="31"/>
      <c r="D18" s="32"/>
      <c r="E18" s="31"/>
      <c r="F18" s="56"/>
      <c r="G18" s="57"/>
      <c r="H18" s="57"/>
      <c r="I18" s="60"/>
      <c r="J18" s="37"/>
      <c r="K18" s="37"/>
      <c r="L18" s="45"/>
      <c r="M18" s="45"/>
      <c r="N18" s="45"/>
    </row>
    <row r="19" spans="1:19" ht="15.75" x14ac:dyDescent="0.25">
      <c r="A19" s="59"/>
      <c r="B19" s="30"/>
      <c r="C19" s="31"/>
      <c r="D19" s="32"/>
      <c r="E19" s="31"/>
      <c r="F19" s="56"/>
      <c r="G19" s="57"/>
      <c r="H19" s="57"/>
      <c r="I19" s="60"/>
      <c r="J19" s="37"/>
      <c r="K19" s="37"/>
      <c r="L19" s="45"/>
      <c r="M19" s="45"/>
      <c r="N19" s="45"/>
    </row>
    <row r="20" spans="1:19" ht="15.75" x14ac:dyDescent="0.25">
      <c r="A20" s="59"/>
      <c r="B20" s="30"/>
      <c r="C20" s="31"/>
      <c r="D20" s="32"/>
      <c r="E20" s="31"/>
      <c r="F20" s="56"/>
      <c r="G20" s="57"/>
      <c r="H20" s="57"/>
      <c r="I20" s="60"/>
      <c r="J20" s="37"/>
      <c r="K20" s="37"/>
      <c r="L20" s="45"/>
      <c r="M20" s="45"/>
      <c r="N20" s="45"/>
    </row>
    <row r="21" spans="1:19" ht="15.75" x14ac:dyDescent="0.25">
      <c r="A21" s="59"/>
      <c r="B21" s="30"/>
      <c r="C21" s="31"/>
      <c r="D21" s="32"/>
      <c r="E21" s="31"/>
      <c r="F21" s="56"/>
      <c r="G21" s="57"/>
      <c r="H21" s="57"/>
      <c r="I21" s="60"/>
      <c r="J21" s="37"/>
      <c r="K21" s="37"/>
      <c r="L21" s="45"/>
      <c r="M21" s="45"/>
      <c r="N21" s="45"/>
    </row>
    <row r="22" spans="1:19" ht="15.75" x14ac:dyDescent="0.25">
      <c r="A22" s="59"/>
      <c r="B22" s="30"/>
      <c r="C22" s="31"/>
      <c r="D22" s="32"/>
      <c r="E22" s="31"/>
      <c r="F22" s="56"/>
      <c r="G22" s="57"/>
      <c r="H22" s="57"/>
      <c r="I22" s="60"/>
      <c r="J22" s="37"/>
      <c r="K22" s="37"/>
      <c r="L22" s="45"/>
      <c r="M22" s="45"/>
      <c r="N22" s="45"/>
    </row>
    <row r="23" spans="1:19" ht="15.75" x14ac:dyDescent="0.25">
      <c r="A23" s="59"/>
      <c r="B23" s="30"/>
      <c r="C23" s="31"/>
      <c r="D23" s="32"/>
      <c r="E23" s="31"/>
      <c r="F23" s="56"/>
      <c r="G23" s="57"/>
      <c r="H23" s="57"/>
      <c r="I23" s="60"/>
      <c r="J23" s="37"/>
      <c r="K23" s="37"/>
      <c r="L23" s="45"/>
      <c r="M23" s="45"/>
      <c r="N23" s="45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59"/>
      <c r="B24" s="30"/>
      <c r="C24" s="31"/>
      <c r="D24" s="32"/>
      <c r="E24" s="31"/>
      <c r="F24" s="56"/>
      <c r="G24" s="57"/>
      <c r="H24" s="57"/>
      <c r="I24" s="60"/>
      <c r="J24" s="37"/>
      <c r="K24" s="37"/>
      <c r="L24" s="45"/>
      <c r="M24" s="45"/>
      <c r="N24" s="45"/>
    </row>
    <row r="25" spans="1:19" ht="15.75" x14ac:dyDescent="0.25">
      <c r="A25" s="59"/>
      <c r="B25" s="30"/>
      <c r="C25" s="31"/>
      <c r="D25" s="32"/>
      <c r="E25" s="31"/>
      <c r="F25" s="56"/>
      <c r="G25" s="57"/>
      <c r="H25" s="57"/>
      <c r="I25" s="60"/>
      <c r="J25" s="37"/>
      <c r="K25" s="37"/>
      <c r="L25" s="45"/>
      <c r="M25" s="45"/>
      <c r="N25" s="45"/>
    </row>
    <row r="26" spans="1:19" ht="15.75" x14ac:dyDescent="0.25">
      <c r="A26" s="59"/>
      <c r="B26" s="30"/>
      <c r="C26" s="31"/>
      <c r="D26" s="32"/>
      <c r="E26" s="31"/>
      <c r="F26" s="56"/>
      <c r="G26" s="57"/>
      <c r="H26" s="57"/>
      <c r="I26" s="60"/>
      <c r="J26" s="37"/>
      <c r="K26" s="37"/>
      <c r="L26" s="45"/>
      <c r="M26" s="45"/>
      <c r="N26" s="45"/>
    </row>
    <row r="27" spans="1:19" ht="15.75" x14ac:dyDescent="0.25">
      <c r="A27" s="59"/>
      <c r="B27" s="30"/>
      <c r="C27" s="31"/>
      <c r="D27" s="32" t="str">
        <f t="shared" si="4"/>
        <v/>
      </c>
      <c r="E27" s="31"/>
      <c r="F27" s="56"/>
      <c r="G27" s="57"/>
      <c r="H27" s="57"/>
      <c r="I27" s="60"/>
      <c r="J27" s="37"/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4"/>
        <v/>
      </c>
      <c r="E28" s="31"/>
      <c r="F28" s="56"/>
      <c r="G28" s="57" t="s">
        <v>32</v>
      </c>
      <c r="H28" s="57" t="s">
        <v>32</v>
      </c>
      <c r="I28" s="57" t="s">
        <v>32</v>
      </c>
      <c r="J28" s="37"/>
      <c r="K28" s="37"/>
      <c r="L28" s="45"/>
      <c r="M28" s="45"/>
      <c r="N28" s="45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3.5" thickBot="1" x14ac:dyDescent="0.25">
      <c r="A29" s="247" t="s">
        <v>33</v>
      </c>
      <c r="B29" s="248"/>
      <c r="C29" s="39">
        <f>SUM(C12:C28)</f>
        <v>159.76</v>
      </c>
      <c r="D29" s="39">
        <f>SUM(D12:D28)</f>
        <v>6.66</v>
      </c>
      <c r="E29" s="39"/>
      <c r="F29" s="65">
        <f t="shared" si="0"/>
        <v>153.1</v>
      </c>
      <c r="G29" s="58"/>
      <c r="H29" s="58"/>
      <c r="I29" s="58"/>
      <c r="J29" s="40"/>
      <c r="K29" s="40"/>
      <c r="L29" s="46"/>
      <c r="M29" s="54"/>
      <c r="N29" s="47"/>
    </row>
    <row r="31" spans="1:19" x14ac:dyDescent="0.2">
      <c r="B31" s="238" t="s">
        <v>34</v>
      </c>
      <c r="C31" s="239"/>
    </row>
    <row r="32" spans="1:19" x14ac:dyDescent="0.2">
      <c r="B32" s="41" t="s">
        <v>35</v>
      </c>
      <c r="C32" s="42" t="s">
        <v>36</v>
      </c>
    </row>
    <row r="33" spans="2:11" x14ac:dyDescent="0.2">
      <c r="B33" s="41" t="s">
        <v>37</v>
      </c>
      <c r="C33" s="42" t="s">
        <v>38</v>
      </c>
      <c r="I33" s="63"/>
      <c r="K33" s="64"/>
    </row>
    <row r="34" spans="2:11" x14ac:dyDescent="0.2">
      <c r="B34" s="41" t="s">
        <v>31</v>
      </c>
      <c r="C34" s="42" t="s">
        <v>39</v>
      </c>
      <c r="I34" s="63"/>
      <c r="K34" s="64"/>
    </row>
    <row r="35" spans="2:11" x14ac:dyDescent="0.2">
      <c r="B35" s="43" t="s">
        <v>40</v>
      </c>
      <c r="C35" s="44" t="s">
        <v>41</v>
      </c>
      <c r="I35" s="63"/>
      <c r="K35" s="64"/>
    </row>
    <row r="36" spans="2:11" x14ac:dyDescent="0.2">
      <c r="I36" s="63"/>
      <c r="K36" s="64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28:K28 K27">
    <cfRule type="expression" priority="101" stopIfTrue="1">
      <formula>AND(SUM($P27:$T27)&gt;0,NOT(ISBLANK(J27)))</formula>
    </cfRule>
    <cfRule type="expression" dxfId="253" priority="102" stopIfTrue="1">
      <formula>SUM($P27:$T27)&gt;0</formula>
    </cfRule>
  </conditionalFormatting>
  <conditionalFormatting sqref="C5 B1:E1 B3:E3 C12 C14 C28 C17 C20 C22:C25">
    <cfRule type="expression" dxfId="252" priority="103" stopIfTrue="1">
      <formula>ISBLANK(B1)</formula>
    </cfRule>
  </conditionalFormatting>
  <conditionalFormatting sqref="L28:N28 N27">
    <cfRule type="expression" dxfId="251" priority="104" stopIfTrue="1">
      <formula>AND(NOT(ISBLANK($C27)),ISBLANK(L27))</formula>
    </cfRule>
  </conditionalFormatting>
  <conditionalFormatting sqref="B12 B28 B17">
    <cfRule type="expression" dxfId="250" priority="105" stopIfTrue="1">
      <formula>AND(NOT(ISBLANK(C12)),ISBLANK(B12))</formula>
    </cfRule>
  </conditionalFormatting>
  <conditionalFormatting sqref="A12 A14 A28 A17 A23">
    <cfRule type="expression" dxfId="249" priority="106" stopIfTrue="1">
      <formula>AND(NOT(ISBLANK(C12)),ISBLANK(A12))</formula>
    </cfRule>
  </conditionalFormatting>
  <conditionalFormatting sqref="E28 E14:E26">
    <cfRule type="expression" dxfId="248" priority="107" stopIfTrue="1">
      <formula>AND(NOT(ISBLANK(C14)),ISBLANK(E14),B14="S")</formula>
    </cfRule>
  </conditionalFormatting>
  <conditionalFormatting sqref="C13">
    <cfRule type="expression" dxfId="247" priority="97" stopIfTrue="1">
      <formula>ISBLANK(C13)</formula>
    </cfRule>
  </conditionalFormatting>
  <conditionalFormatting sqref="M20">
    <cfRule type="expression" dxfId="246" priority="45" stopIfTrue="1">
      <formula>AND(NOT(ISBLANK($C20)),ISBLANK(M20))</formula>
    </cfRule>
  </conditionalFormatting>
  <conditionalFormatting sqref="B13">
    <cfRule type="expression" dxfId="245" priority="98" stopIfTrue="1">
      <formula>AND(NOT(ISBLANK(C13)),ISBLANK(B13))</formula>
    </cfRule>
  </conditionalFormatting>
  <conditionalFormatting sqref="A13">
    <cfRule type="expression" dxfId="244" priority="99" stopIfTrue="1">
      <formula>AND(NOT(ISBLANK(C13)),ISBLANK(A13))</formula>
    </cfRule>
  </conditionalFormatting>
  <conditionalFormatting sqref="E12:E13">
    <cfRule type="expression" dxfId="243" priority="100" stopIfTrue="1">
      <formula>AND(NOT(ISBLANK(C12)),ISBLANK(E12),B12="S")</formula>
    </cfRule>
  </conditionalFormatting>
  <conditionalFormatting sqref="J18:J27">
    <cfRule type="expression" priority="95" stopIfTrue="1">
      <formula>AND(SUM($P18:$T18)&gt;0,NOT(ISBLANK(J18)))</formula>
    </cfRule>
    <cfRule type="expression" dxfId="242" priority="96" stopIfTrue="1">
      <formula>SUM($P18:$T18)&gt;0</formula>
    </cfRule>
  </conditionalFormatting>
  <conditionalFormatting sqref="C26">
    <cfRule type="expression" dxfId="241" priority="92" stopIfTrue="1">
      <formula>ISBLANK(C26)</formula>
    </cfRule>
  </conditionalFormatting>
  <conditionalFormatting sqref="B26">
    <cfRule type="expression" dxfId="240" priority="93" stopIfTrue="1">
      <formula>AND(NOT(ISBLANK(C26)),ISBLANK(B26))</formula>
    </cfRule>
  </conditionalFormatting>
  <conditionalFormatting sqref="A27">
    <cfRule type="expression" dxfId="239" priority="94" stopIfTrue="1">
      <formula>AND(NOT(ISBLANK(C27)),ISBLANK(A27))</formula>
    </cfRule>
  </conditionalFormatting>
  <conditionalFormatting sqref="C27">
    <cfRule type="expression" dxfId="238" priority="89" stopIfTrue="1">
      <formula>ISBLANK(C27)</formula>
    </cfRule>
  </conditionalFormatting>
  <conditionalFormatting sqref="B27">
    <cfRule type="expression" dxfId="237" priority="90" stopIfTrue="1">
      <formula>AND(NOT(ISBLANK(C27)),ISBLANK(B27))</formula>
    </cfRule>
  </conditionalFormatting>
  <conditionalFormatting sqref="E27">
    <cfRule type="expression" dxfId="236" priority="91" stopIfTrue="1">
      <formula>AND(NOT(ISBLANK(C27)),ISBLANK(E27),B27="S")</formula>
    </cfRule>
  </conditionalFormatting>
  <conditionalFormatting sqref="M27">
    <cfRule type="expression" dxfId="235" priority="88" stopIfTrue="1">
      <formula>AND(NOT(ISBLANK($C27)),ISBLANK(M27))</formula>
    </cfRule>
  </conditionalFormatting>
  <conditionalFormatting sqref="L27">
    <cfRule type="expression" dxfId="234" priority="87" stopIfTrue="1">
      <formula>AND(NOT(ISBLANK($C27)),ISBLANK(L27))</formula>
    </cfRule>
  </conditionalFormatting>
  <conditionalFormatting sqref="N24">
    <cfRule type="expression" dxfId="233" priority="18" stopIfTrue="1">
      <formula>AND(NOT(ISBLANK($C24)),ISBLANK(N24))</formula>
    </cfRule>
  </conditionalFormatting>
  <conditionalFormatting sqref="N18">
    <cfRule type="expression" dxfId="232" priority="56" stopIfTrue="1">
      <formula>AND(NOT(ISBLANK($C18)),ISBLANK(N18))</formula>
    </cfRule>
  </conditionalFormatting>
  <conditionalFormatting sqref="M17">
    <cfRule type="expression" dxfId="231" priority="61" stopIfTrue="1">
      <formula>AND(NOT(ISBLANK($C17)),ISBLANK(M17))</formula>
    </cfRule>
  </conditionalFormatting>
  <conditionalFormatting sqref="K12">
    <cfRule type="expression" priority="84" stopIfTrue="1">
      <formula>AND(SUM($P12:$T12)&gt;0,NOT(ISBLANK(K12)))</formula>
    </cfRule>
    <cfRule type="expression" dxfId="230" priority="85" stopIfTrue="1">
      <formula>SUM($P12:$T12)&gt;0</formula>
    </cfRule>
  </conditionalFormatting>
  <conditionalFormatting sqref="N12">
    <cfRule type="expression" dxfId="229" priority="86" stopIfTrue="1">
      <formula>AND(NOT(ISBLANK($C12)),ISBLANK(N12))</formula>
    </cfRule>
  </conditionalFormatting>
  <conditionalFormatting sqref="M12">
    <cfRule type="expression" dxfId="228" priority="83" stopIfTrue="1">
      <formula>AND(NOT(ISBLANK($C12)),ISBLANK(M12))</formula>
    </cfRule>
  </conditionalFormatting>
  <conditionalFormatting sqref="L12">
    <cfRule type="expression" dxfId="227" priority="82" stopIfTrue="1">
      <formula>AND(NOT(ISBLANK($C12)),ISBLANK(L12))</formula>
    </cfRule>
  </conditionalFormatting>
  <conditionalFormatting sqref="K13">
    <cfRule type="expression" priority="79" stopIfTrue="1">
      <formula>AND(SUM($P13:$T13)&gt;0,NOT(ISBLANK(K13)))</formula>
    </cfRule>
    <cfRule type="expression" dxfId="226" priority="80" stopIfTrue="1">
      <formula>SUM($P13:$T13)&gt;0</formula>
    </cfRule>
  </conditionalFormatting>
  <conditionalFormatting sqref="N13">
    <cfRule type="expression" dxfId="225" priority="81" stopIfTrue="1">
      <formula>AND(NOT(ISBLANK($C13)),ISBLANK(N13))</formula>
    </cfRule>
  </conditionalFormatting>
  <conditionalFormatting sqref="M13">
    <cfRule type="expression" dxfId="224" priority="78" stopIfTrue="1">
      <formula>AND(NOT(ISBLANK($C13)),ISBLANK(M13))</formula>
    </cfRule>
  </conditionalFormatting>
  <conditionalFormatting sqref="L13">
    <cfRule type="expression" dxfId="223" priority="77" stopIfTrue="1">
      <formula>AND(NOT(ISBLANK($C13)),ISBLANK(L13))</formula>
    </cfRule>
  </conditionalFormatting>
  <conditionalFormatting sqref="K14">
    <cfRule type="expression" priority="74" stopIfTrue="1">
      <formula>AND(SUM($P14:$T14)&gt;0,NOT(ISBLANK(K14)))</formula>
    </cfRule>
    <cfRule type="expression" dxfId="222" priority="75" stopIfTrue="1">
      <formula>SUM($P14:$T14)&gt;0</formula>
    </cfRule>
  </conditionalFormatting>
  <conditionalFormatting sqref="N14">
    <cfRule type="expression" dxfId="221" priority="76" stopIfTrue="1">
      <formula>AND(NOT(ISBLANK($C14)),ISBLANK(N14))</formula>
    </cfRule>
  </conditionalFormatting>
  <conditionalFormatting sqref="M14">
    <cfRule type="expression" dxfId="220" priority="73" stopIfTrue="1">
      <formula>AND(NOT(ISBLANK($C14)),ISBLANK(M14))</formula>
    </cfRule>
  </conditionalFormatting>
  <conditionalFormatting sqref="L14">
    <cfRule type="expression" dxfId="219" priority="72" stopIfTrue="1">
      <formula>AND(NOT(ISBLANK($C14)),ISBLANK(L14))</formula>
    </cfRule>
  </conditionalFormatting>
  <conditionalFormatting sqref="A15:A16">
    <cfRule type="expression" dxfId="218" priority="71" stopIfTrue="1">
      <formula>AND(NOT(ISBLANK(C15)),ISBLANK(A15))</formula>
    </cfRule>
  </conditionalFormatting>
  <conditionalFormatting sqref="C15:C16">
    <cfRule type="expression" dxfId="217" priority="70" stopIfTrue="1">
      <formula>ISBLANK(C15)</formula>
    </cfRule>
  </conditionalFormatting>
  <conditionalFormatting sqref="K15:K16">
    <cfRule type="expression" priority="68" stopIfTrue="1">
      <formula>AND(SUM($P15:$T15)&gt;0,NOT(ISBLANK(K15)))</formula>
    </cfRule>
    <cfRule type="expression" dxfId="216" priority="69" stopIfTrue="1">
      <formula>SUM($P15:$T15)&gt;0</formula>
    </cfRule>
  </conditionalFormatting>
  <conditionalFormatting sqref="M15:M16">
    <cfRule type="expression" dxfId="215" priority="67" stopIfTrue="1">
      <formula>AND(NOT(ISBLANK($C15)),ISBLANK(M15))</formula>
    </cfRule>
  </conditionalFormatting>
  <conditionalFormatting sqref="L15:L16">
    <cfRule type="expression" dxfId="214" priority="66" stopIfTrue="1">
      <formula>AND(NOT(ISBLANK($C15)),ISBLANK(L15))</formula>
    </cfRule>
  </conditionalFormatting>
  <conditionalFormatting sqref="N15">
    <cfRule type="expression" dxfId="213" priority="65" stopIfTrue="1">
      <formula>AND(NOT(ISBLANK($C15)),ISBLANK(N15))</formula>
    </cfRule>
  </conditionalFormatting>
  <conditionalFormatting sqref="N16">
    <cfRule type="expression" dxfId="212" priority="64" stopIfTrue="1">
      <formula>AND(NOT(ISBLANK($C16)),ISBLANK(N16))</formula>
    </cfRule>
  </conditionalFormatting>
  <conditionalFormatting sqref="K17">
    <cfRule type="expression" priority="62" stopIfTrue="1">
      <formula>AND(SUM($P17:$T17)&gt;0,NOT(ISBLANK(K17)))</formula>
    </cfRule>
    <cfRule type="expression" dxfId="211" priority="63" stopIfTrue="1">
      <formula>SUM($P17:$T17)&gt;0</formula>
    </cfRule>
  </conditionalFormatting>
  <conditionalFormatting sqref="L17">
    <cfRule type="expression" dxfId="210" priority="60" stopIfTrue="1">
      <formula>AND(NOT(ISBLANK($C17)),ISBLANK(L17))</formula>
    </cfRule>
  </conditionalFormatting>
  <conditionalFormatting sqref="N17">
    <cfRule type="expression" dxfId="209" priority="59" stopIfTrue="1">
      <formula>AND(NOT(ISBLANK($C17)),ISBLANK(N17))</formula>
    </cfRule>
  </conditionalFormatting>
  <conditionalFormatting sqref="C18:C19">
    <cfRule type="expression" dxfId="208" priority="57" stopIfTrue="1">
      <formula>ISBLANK(C18)</formula>
    </cfRule>
  </conditionalFormatting>
  <conditionalFormatting sqref="A18:A19">
    <cfRule type="expression" dxfId="207" priority="58" stopIfTrue="1">
      <formula>AND(NOT(ISBLANK(C18)),ISBLANK(A18))</formula>
    </cfRule>
  </conditionalFormatting>
  <conditionalFormatting sqref="K18:K19">
    <cfRule type="expression" priority="54" stopIfTrue="1">
      <formula>AND(SUM($P18:$T18)&gt;0,NOT(ISBLANK(K18)))</formula>
    </cfRule>
    <cfRule type="expression" dxfId="206" priority="55" stopIfTrue="1">
      <formula>SUM($P18:$T18)&gt;0</formula>
    </cfRule>
  </conditionalFormatting>
  <conditionalFormatting sqref="M18">
    <cfRule type="expression" dxfId="205" priority="53" stopIfTrue="1">
      <formula>AND(NOT(ISBLANK($C18)),ISBLANK(M18))</formula>
    </cfRule>
  </conditionalFormatting>
  <conditionalFormatting sqref="L18:L19">
    <cfRule type="expression" dxfId="204" priority="52" stopIfTrue="1">
      <formula>AND(NOT(ISBLANK($C18)),ISBLANK(L18))</formula>
    </cfRule>
  </conditionalFormatting>
  <conditionalFormatting sqref="N19">
    <cfRule type="expression" dxfId="203" priority="51" stopIfTrue="1">
      <formula>AND(NOT(ISBLANK($C19)),ISBLANK(N19))</formula>
    </cfRule>
  </conditionalFormatting>
  <conditionalFormatting sqref="M19">
    <cfRule type="expression" dxfId="202" priority="50" stopIfTrue="1">
      <formula>AND(NOT(ISBLANK($C19)),ISBLANK(M19))</formula>
    </cfRule>
  </conditionalFormatting>
  <conditionalFormatting sqref="A20">
    <cfRule type="expression" dxfId="201" priority="49" stopIfTrue="1">
      <formula>AND(NOT(ISBLANK(C20)),ISBLANK(A20))</formula>
    </cfRule>
  </conditionalFormatting>
  <conditionalFormatting sqref="K20">
    <cfRule type="expression" priority="46" stopIfTrue="1">
      <formula>AND(SUM($P20:$T20)&gt;0,NOT(ISBLANK(K20)))</formula>
    </cfRule>
    <cfRule type="expression" dxfId="200" priority="47" stopIfTrue="1">
      <formula>SUM($P20:$T20)&gt;0</formula>
    </cfRule>
  </conditionalFormatting>
  <conditionalFormatting sqref="N20">
    <cfRule type="expression" dxfId="199" priority="48" stopIfTrue="1">
      <formula>AND(NOT(ISBLANK($C20)),ISBLANK(N20))</formula>
    </cfRule>
  </conditionalFormatting>
  <conditionalFormatting sqref="L20">
    <cfRule type="expression" dxfId="198" priority="44" stopIfTrue="1">
      <formula>AND(NOT(ISBLANK($C20)),ISBLANK(L20))</formula>
    </cfRule>
  </conditionalFormatting>
  <conditionalFormatting sqref="A21">
    <cfRule type="expression" dxfId="197" priority="43" stopIfTrue="1">
      <formula>AND(NOT(ISBLANK(C21)),ISBLANK(A21))</formula>
    </cfRule>
  </conditionalFormatting>
  <conditionalFormatting sqref="C21">
    <cfRule type="expression" dxfId="196" priority="42" stopIfTrue="1">
      <formula>ISBLANK(C21)</formula>
    </cfRule>
  </conditionalFormatting>
  <conditionalFormatting sqref="K21">
    <cfRule type="expression" priority="40" stopIfTrue="1">
      <formula>AND(SUM($P21:$T21)&gt;0,NOT(ISBLANK(K21)))</formula>
    </cfRule>
    <cfRule type="expression" dxfId="195" priority="41" stopIfTrue="1">
      <formula>SUM($P21:$T21)&gt;0</formula>
    </cfRule>
  </conditionalFormatting>
  <conditionalFormatting sqref="N21">
    <cfRule type="expression" dxfId="194" priority="39" stopIfTrue="1">
      <formula>AND(NOT(ISBLANK($C21)),ISBLANK(N21))</formula>
    </cfRule>
  </conditionalFormatting>
  <conditionalFormatting sqref="L21">
    <cfRule type="expression" dxfId="193" priority="38" stopIfTrue="1">
      <formula>AND(NOT(ISBLANK($C21)),ISBLANK(L21))</formula>
    </cfRule>
  </conditionalFormatting>
  <conditionalFormatting sqref="M21">
    <cfRule type="expression" dxfId="192" priority="37" stopIfTrue="1">
      <formula>AND(NOT(ISBLANK($C21)),ISBLANK(M21))</formula>
    </cfRule>
  </conditionalFormatting>
  <conditionalFormatting sqref="A22">
    <cfRule type="expression" dxfId="191" priority="36" stopIfTrue="1">
      <formula>AND(NOT(ISBLANK(C22)),ISBLANK(A22))</formula>
    </cfRule>
  </conditionalFormatting>
  <conditionalFormatting sqref="K22">
    <cfRule type="expression" priority="33" stopIfTrue="1">
      <formula>AND(SUM($P22:$T22)&gt;0,NOT(ISBLANK(K22)))</formula>
    </cfRule>
    <cfRule type="expression" dxfId="190" priority="34" stopIfTrue="1">
      <formula>SUM($P22:$T22)&gt;0</formula>
    </cfRule>
  </conditionalFormatting>
  <conditionalFormatting sqref="N22">
    <cfRule type="expression" dxfId="189" priority="35" stopIfTrue="1">
      <formula>AND(NOT(ISBLANK($C22)),ISBLANK(N22))</formula>
    </cfRule>
  </conditionalFormatting>
  <conditionalFormatting sqref="L22">
    <cfRule type="expression" dxfId="188" priority="32" stopIfTrue="1">
      <formula>AND(NOT(ISBLANK($C22)),ISBLANK(L22))</formula>
    </cfRule>
  </conditionalFormatting>
  <conditionalFormatting sqref="M22">
    <cfRule type="expression" dxfId="187" priority="31" stopIfTrue="1">
      <formula>AND(NOT(ISBLANK($C22)),ISBLANK(M22))</formula>
    </cfRule>
  </conditionalFormatting>
  <conditionalFormatting sqref="K23">
    <cfRule type="expression" priority="28" stopIfTrue="1">
      <formula>AND(SUM($P23:$T23)&gt;0,NOT(ISBLANK(K23)))</formula>
    </cfRule>
    <cfRule type="expression" dxfId="186" priority="29" stopIfTrue="1">
      <formula>SUM($P23:$T23)&gt;0</formula>
    </cfRule>
  </conditionalFormatting>
  <conditionalFormatting sqref="N23">
    <cfRule type="expression" dxfId="185" priority="30" stopIfTrue="1">
      <formula>AND(NOT(ISBLANK($C23)),ISBLANK(N23))</formula>
    </cfRule>
  </conditionalFormatting>
  <conditionalFormatting sqref="M23">
    <cfRule type="expression" dxfId="184" priority="27" stopIfTrue="1">
      <formula>AND(NOT(ISBLANK($C23)),ISBLANK(M23))</formula>
    </cfRule>
  </conditionalFormatting>
  <conditionalFormatting sqref="L23">
    <cfRule type="expression" dxfId="183" priority="26" stopIfTrue="1">
      <formula>AND(NOT(ISBLANK($C23)),ISBLANK(L23))</formula>
    </cfRule>
  </conditionalFormatting>
  <conditionalFormatting sqref="A24">
    <cfRule type="expression" dxfId="182" priority="25" stopIfTrue="1">
      <formula>AND(NOT(ISBLANK(C24)),ISBLANK(A24))</formula>
    </cfRule>
  </conditionalFormatting>
  <conditionalFormatting sqref="L26">
    <cfRule type="expression" dxfId="181" priority="8" stopIfTrue="1">
      <formula>AND(NOT(ISBLANK($C26)),ISBLANK(L26))</formula>
    </cfRule>
  </conditionalFormatting>
  <conditionalFormatting sqref="A25">
    <cfRule type="expression" dxfId="180" priority="24" stopIfTrue="1">
      <formula>AND(NOT(ISBLANK(C25)),ISBLANK(A25))</formula>
    </cfRule>
  </conditionalFormatting>
  <conditionalFormatting sqref="K25">
    <cfRule type="expression" priority="21" stopIfTrue="1">
      <formula>AND(SUM($P25:$T25)&gt;0,NOT(ISBLANK(K25)))</formula>
    </cfRule>
    <cfRule type="expression" dxfId="179" priority="22" stopIfTrue="1">
      <formula>SUM($P25:$T25)&gt;0</formula>
    </cfRule>
  </conditionalFormatting>
  <conditionalFormatting sqref="N25">
    <cfRule type="expression" dxfId="178" priority="23" stopIfTrue="1">
      <formula>AND(NOT(ISBLANK($C25)),ISBLANK(N25))</formula>
    </cfRule>
  </conditionalFormatting>
  <conditionalFormatting sqref="L25">
    <cfRule type="expression" dxfId="177" priority="20" stopIfTrue="1">
      <formula>AND(NOT(ISBLANK($C25)),ISBLANK(L25))</formula>
    </cfRule>
  </conditionalFormatting>
  <conditionalFormatting sqref="M25">
    <cfRule type="expression" dxfId="176" priority="19" stopIfTrue="1">
      <formula>AND(NOT(ISBLANK($C25)),ISBLANK(M25))</formula>
    </cfRule>
  </conditionalFormatting>
  <conditionalFormatting sqref="K24">
    <cfRule type="expression" priority="16" stopIfTrue="1">
      <formula>AND(SUM($P24:$T24)&gt;0,NOT(ISBLANK(K24)))</formula>
    </cfRule>
    <cfRule type="expression" dxfId="175" priority="17" stopIfTrue="1">
      <formula>SUM($P24:$T24)&gt;0</formula>
    </cfRule>
  </conditionalFormatting>
  <conditionalFormatting sqref="M24">
    <cfRule type="expression" dxfId="174" priority="15" stopIfTrue="1">
      <formula>AND(NOT(ISBLANK($C24)),ISBLANK(M24))</formula>
    </cfRule>
  </conditionalFormatting>
  <conditionalFormatting sqref="L24">
    <cfRule type="expression" dxfId="173" priority="14" stopIfTrue="1">
      <formula>AND(NOT(ISBLANK($C24)),ISBLANK(L24))</formula>
    </cfRule>
  </conditionalFormatting>
  <conditionalFormatting sqref="A26">
    <cfRule type="expression" dxfId="172" priority="13" stopIfTrue="1">
      <formula>AND(NOT(ISBLANK(C26)),ISBLANK(A26))</formula>
    </cfRule>
  </conditionalFormatting>
  <conditionalFormatting sqref="K26">
    <cfRule type="expression" priority="10" stopIfTrue="1">
      <formula>AND(SUM($P26:$T26)&gt;0,NOT(ISBLANK(K26)))</formula>
    </cfRule>
    <cfRule type="expression" dxfId="171" priority="11" stopIfTrue="1">
      <formula>SUM($P26:$T26)&gt;0</formula>
    </cfRule>
  </conditionalFormatting>
  <conditionalFormatting sqref="N26">
    <cfRule type="expression" dxfId="170" priority="12" stopIfTrue="1">
      <formula>AND(NOT(ISBLANK($C26)),ISBLANK(N26))</formula>
    </cfRule>
  </conditionalFormatting>
  <conditionalFormatting sqref="M26">
    <cfRule type="expression" dxfId="169" priority="9" stopIfTrue="1">
      <formula>AND(NOT(ISBLANK($C26)),ISBLANK(M26))</formula>
    </cfRule>
  </conditionalFormatting>
  <conditionalFormatting sqref="B15">
    <cfRule type="expression" dxfId="168" priority="7" stopIfTrue="1">
      <formula>AND(NOT(ISBLANK(C15)),ISBLANK(B15))</formula>
    </cfRule>
  </conditionalFormatting>
  <conditionalFormatting sqref="B14">
    <cfRule type="expression" dxfId="167" priority="6" stopIfTrue="1">
      <formula>AND(NOT(ISBLANK(C14)),ISBLANK(B14))</formula>
    </cfRule>
  </conditionalFormatting>
  <conditionalFormatting sqref="B16">
    <cfRule type="expression" dxfId="166" priority="5" stopIfTrue="1">
      <formula>AND(NOT(ISBLANK(C16)),ISBLANK(B16))</formula>
    </cfRule>
  </conditionalFormatting>
  <conditionalFormatting sqref="B18">
    <cfRule type="expression" dxfId="165" priority="4" stopIfTrue="1">
      <formula>AND(NOT(ISBLANK(C18)),ISBLANK(B18))</formula>
    </cfRule>
  </conditionalFormatting>
  <conditionalFormatting sqref="B19:B25">
    <cfRule type="expression" dxfId="164" priority="3" stopIfTrue="1">
      <formula>AND(NOT(ISBLANK(C19)),ISBLANK(B19))</formula>
    </cfRule>
  </conditionalFormatting>
  <conditionalFormatting sqref="J12:J17">
    <cfRule type="expression" priority="1" stopIfTrue="1">
      <formula>AND(SUM($P12:$T12)&gt;0,NOT(ISBLANK(J12)))</formula>
    </cfRule>
    <cfRule type="expression" dxfId="163" priority="2" stopIfTrue="1">
      <formula>SUM($P12:$T12)&gt;0</formula>
    </cfRule>
  </conditionalFormatting>
  <dataValidations count="3"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28">
      <formula1>$B$32:$B$35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LWCP</vt:lpstr>
      <vt:lpstr>Civic Events</vt:lpstr>
      <vt:lpstr>Windle</vt:lpstr>
      <vt:lpstr>Camb Theatre</vt:lpstr>
      <vt:lpstr>JWS</vt:lpstr>
      <vt:lpstr>C Theatre</vt:lpstr>
      <vt:lpstr>Theatre</vt:lpstr>
      <vt:lpstr>Windle V</vt:lpstr>
      <vt:lpstr>Parks</vt:lpstr>
      <vt:lpstr>Houising</vt:lpstr>
      <vt:lpstr>JWS2</vt:lpstr>
      <vt:lpstr>Media</vt:lpstr>
      <vt:lpstr>Community</vt:lpstr>
      <vt:lpstr>Drainage</vt:lpstr>
      <vt:lpstr>Museum</vt:lpstr>
      <vt:lpstr>Leisure</vt:lpstr>
      <vt:lpstr>JWS3</vt:lpstr>
      <vt:lpstr>Example</vt:lpstr>
    </vt:vector>
  </TitlesOfParts>
  <Manager/>
  <Company>SHBC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</dc:creator>
  <cp:keywords/>
  <dc:description/>
  <cp:lastModifiedBy>Sarah Parmenter</cp:lastModifiedBy>
  <cp:revision/>
  <cp:lastPrinted>2019-09-25T07:21:49Z</cp:lastPrinted>
  <dcterms:created xsi:type="dcterms:W3CDTF">2011-07-25T12:59:48Z</dcterms:created>
  <dcterms:modified xsi:type="dcterms:W3CDTF">2019-09-25T08:50:48Z</dcterms:modified>
  <cp:category/>
  <cp:contentStatus/>
</cp:coreProperties>
</file>