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xcel\Barclaycard &amp; Corporate Cards\"/>
    </mc:Choice>
  </mc:AlternateContent>
  <bookViews>
    <workbookView xWindow="15345" yWindow="-15" windowWidth="7710" windowHeight="9420"/>
  </bookViews>
  <sheets>
    <sheet name="Windle Valley" sheetId="11" r:id="rId1"/>
    <sheet name="Windle" sheetId="12" r:id="rId2"/>
    <sheet name="Civic" sheetId="13" r:id="rId3"/>
    <sheet name="Camb Theatre" sheetId="14" r:id="rId4"/>
    <sheet name="C Theatre" sheetId="15" r:id="rId5"/>
    <sheet name="Theatre" sheetId="16" r:id="rId6"/>
    <sheet name="Parks" sheetId="17" r:id="rId7"/>
    <sheet name="Business" sheetId="18" r:id="rId8"/>
    <sheet name="Media" sheetId="19" r:id="rId9"/>
    <sheet name="JW" sheetId="20" r:id="rId10"/>
    <sheet name="Corporate" sheetId="21" r:id="rId11"/>
    <sheet name="Drainage" sheetId="22" r:id="rId12"/>
    <sheet name="Museum" sheetId="23" r:id="rId13"/>
    <sheet name="Leisure" sheetId="24" r:id="rId14"/>
    <sheet name="LWCP" sheetId="25" r:id="rId15"/>
    <sheet name="JWW" sheetId="26" r:id="rId16"/>
    <sheet name="Example" sheetId="3" state="hidden" r:id="rId17"/>
  </sheets>
  <calcPr calcId="162913"/>
</workbook>
</file>

<file path=xl/calcChain.xml><?xml version="1.0" encoding="utf-8"?>
<calcChain xmlns="http://schemas.openxmlformats.org/spreadsheetml/2006/main">
  <c r="F16" i="13" l="1"/>
  <c r="D15" i="13"/>
  <c r="F12" i="13"/>
  <c r="F13" i="13" l="1"/>
  <c r="F14" i="13"/>
  <c r="E17" i="13"/>
  <c r="E16" i="13"/>
  <c r="E15" i="13"/>
  <c r="E14" i="13"/>
  <c r="E13" i="13"/>
  <c r="E12" i="13"/>
  <c r="C32" i="13"/>
  <c r="S31" i="13"/>
  <c r="R31" i="13"/>
  <c r="Q31" i="13"/>
  <c r="P31" i="13"/>
  <c r="D31" i="13"/>
  <c r="S30" i="13"/>
  <c r="R30" i="13"/>
  <c r="Q30" i="13"/>
  <c r="P30" i="13"/>
  <c r="D30" i="13"/>
  <c r="S29" i="13"/>
  <c r="R29" i="13"/>
  <c r="Q29" i="13"/>
  <c r="P29" i="13"/>
  <c r="D29" i="13"/>
  <c r="S28" i="13"/>
  <c r="R28" i="13"/>
  <c r="Q28" i="13"/>
  <c r="P28" i="13"/>
  <c r="D28" i="13"/>
  <c r="S27" i="13"/>
  <c r="R27" i="13"/>
  <c r="Q27" i="13"/>
  <c r="P27" i="13"/>
  <c r="D27" i="13"/>
  <c r="S26" i="13"/>
  <c r="R26" i="13"/>
  <c r="Q26" i="13"/>
  <c r="P26" i="13"/>
  <c r="D26" i="13"/>
  <c r="S25" i="13"/>
  <c r="R25" i="13"/>
  <c r="Q25" i="13"/>
  <c r="P25" i="13"/>
  <c r="D25" i="13"/>
  <c r="S24" i="13"/>
  <c r="R24" i="13"/>
  <c r="Q24" i="13"/>
  <c r="P24" i="13"/>
  <c r="D24" i="13"/>
  <c r="S23" i="13"/>
  <c r="R23" i="13"/>
  <c r="Q23" i="13"/>
  <c r="P23" i="13"/>
  <c r="D23" i="13"/>
  <c r="S22" i="13"/>
  <c r="R22" i="13"/>
  <c r="Q22" i="13"/>
  <c r="P22" i="13"/>
  <c r="D22" i="13"/>
  <c r="S21" i="13"/>
  <c r="R21" i="13"/>
  <c r="Q21" i="13"/>
  <c r="P21" i="13"/>
  <c r="D21" i="13"/>
  <c r="S20" i="13"/>
  <c r="R20" i="13"/>
  <c r="Q20" i="13"/>
  <c r="P20" i="13"/>
  <c r="D20" i="13"/>
  <c r="S19" i="13"/>
  <c r="R19" i="13"/>
  <c r="Q19" i="13"/>
  <c r="P19" i="13"/>
  <c r="D19" i="13"/>
  <c r="S18" i="13"/>
  <c r="R18" i="13"/>
  <c r="Q18" i="13"/>
  <c r="P18" i="13"/>
  <c r="D18" i="13"/>
  <c r="S17" i="13"/>
  <c r="R17" i="13"/>
  <c r="Q17" i="13"/>
  <c r="P17" i="13"/>
  <c r="D17" i="13"/>
  <c r="S16" i="13"/>
  <c r="R16" i="13"/>
  <c r="Q16" i="13"/>
  <c r="P16" i="13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F32" i="13" l="1"/>
  <c r="D32" i="13"/>
  <c r="F16" i="23"/>
  <c r="C30" i="23"/>
  <c r="S29" i="23"/>
  <c r="R29" i="23"/>
  <c r="Q29" i="23"/>
  <c r="P29" i="23"/>
  <c r="D29" i="23"/>
  <c r="D28" i="23"/>
  <c r="D27" i="23"/>
  <c r="D26" i="23"/>
  <c r="F26" i="23" s="1"/>
  <c r="D25" i="23"/>
  <c r="F25" i="23" s="1"/>
  <c r="S24" i="23"/>
  <c r="R24" i="23"/>
  <c r="Q24" i="23"/>
  <c r="P24" i="23"/>
  <c r="F24" i="23"/>
  <c r="F23" i="23"/>
  <c r="F22" i="23"/>
  <c r="D21" i="23"/>
  <c r="F21" i="23" s="1"/>
  <c r="D20" i="23"/>
  <c r="D19" i="23"/>
  <c r="D18" i="23"/>
  <c r="D17" i="23"/>
  <c r="D16" i="23"/>
  <c r="D15" i="23"/>
  <c r="D14" i="23"/>
  <c r="S13" i="23"/>
  <c r="R13" i="23"/>
  <c r="Q13" i="23"/>
  <c r="P13" i="23"/>
  <c r="D13" i="23"/>
  <c r="S12" i="23"/>
  <c r="R12" i="23"/>
  <c r="Q12" i="23"/>
  <c r="P12" i="23"/>
  <c r="D12" i="23"/>
  <c r="D30" i="23" l="1"/>
  <c r="F30" i="23" s="1"/>
  <c r="F12" i="23"/>
  <c r="D21" i="20"/>
  <c r="C21" i="20"/>
  <c r="F19" i="20"/>
  <c r="F18" i="20"/>
  <c r="F17" i="20"/>
  <c r="F16" i="20"/>
  <c r="F15" i="20"/>
  <c r="F14" i="20"/>
  <c r="F21" i="20" s="1"/>
  <c r="F13" i="20"/>
  <c r="F12" i="20"/>
  <c r="F41" i="14" l="1"/>
  <c r="D41" i="14"/>
  <c r="C41" i="14"/>
  <c r="R40" i="14"/>
  <c r="Q40" i="14"/>
  <c r="P40" i="14"/>
  <c r="O40" i="14"/>
  <c r="R32" i="14"/>
  <c r="Q32" i="14"/>
  <c r="P32" i="14"/>
  <c r="O32" i="14"/>
  <c r="P27" i="14"/>
  <c r="O27" i="14"/>
  <c r="R26" i="14"/>
  <c r="Q26" i="14"/>
  <c r="P26" i="14"/>
  <c r="O26" i="14"/>
  <c r="R25" i="14"/>
  <c r="Q25" i="14"/>
  <c r="P25" i="14"/>
  <c r="O25" i="14"/>
  <c r="R24" i="14"/>
  <c r="Q24" i="14"/>
  <c r="P24" i="14"/>
  <c r="O24" i="14"/>
  <c r="R23" i="14"/>
  <c r="Q23" i="14"/>
  <c r="P23" i="14"/>
  <c r="O23" i="14"/>
  <c r="R22" i="14"/>
  <c r="Q22" i="14"/>
  <c r="P22" i="14"/>
  <c r="O22" i="14"/>
  <c r="P21" i="14"/>
  <c r="O21" i="14"/>
  <c r="R20" i="14"/>
  <c r="Q20" i="14"/>
  <c r="P20" i="14"/>
  <c r="O20" i="14"/>
  <c r="R19" i="14"/>
  <c r="Q19" i="14"/>
  <c r="P19" i="14"/>
  <c r="O19" i="14"/>
  <c r="R18" i="14"/>
  <c r="Q18" i="14"/>
  <c r="P18" i="14"/>
  <c r="O18" i="14"/>
  <c r="R17" i="14"/>
  <c r="Q17" i="14"/>
  <c r="P17" i="14"/>
  <c r="O17" i="14"/>
  <c r="R16" i="14"/>
  <c r="Q16" i="14"/>
  <c r="P16" i="14"/>
  <c r="O16" i="14"/>
  <c r="R12" i="14"/>
  <c r="Q12" i="14"/>
  <c r="P12" i="14"/>
  <c r="O12" i="14"/>
  <c r="F32" i="21" l="1"/>
  <c r="C32" i="21"/>
  <c r="S31" i="21"/>
  <c r="R31" i="21"/>
  <c r="Q31" i="21"/>
  <c r="P31" i="21"/>
  <c r="D31" i="21"/>
  <c r="S30" i="21"/>
  <c r="R30" i="21"/>
  <c r="Q30" i="21"/>
  <c r="P30" i="21"/>
  <c r="D30" i="21"/>
  <c r="S29" i="21"/>
  <c r="R29" i="21"/>
  <c r="Q29" i="21"/>
  <c r="P29" i="21"/>
  <c r="D29" i="21"/>
  <c r="S28" i="21"/>
  <c r="R28" i="21"/>
  <c r="Q28" i="21"/>
  <c r="P28" i="21"/>
  <c r="D28" i="21"/>
  <c r="S27" i="21"/>
  <c r="R27" i="21"/>
  <c r="Q27" i="21"/>
  <c r="P27" i="21"/>
  <c r="D27" i="21"/>
  <c r="S26" i="21"/>
  <c r="R26" i="21"/>
  <c r="Q26" i="21"/>
  <c r="P26" i="21"/>
  <c r="D26" i="21"/>
  <c r="S25" i="21"/>
  <c r="R25" i="21"/>
  <c r="Q25" i="21"/>
  <c r="P25" i="21"/>
  <c r="D25" i="21"/>
  <c r="S24" i="21"/>
  <c r="R24" i="21"/>
  <c r="Q24" i="21"/>
  <c r="P24" i="21"/>
  <c r="D24" i="21"/>
  <c r="S23" i="21"/>
  <c r="R23" i="21"/>
  <c r="Q23" i="21"/>
  <c r="P23" i="21"/>
  <c r="D23" i="21"/>
  <c r="S22" i="21"/>
  <c r="R22" i="21"/>
  <c r="Q22" i="21"/>
  <c r="P22" i="21"/>
  <c r="D22" i="21"/>
  <c r="S21" i="21"/>
  <c r="R21" i="21"/>
  <c r="Q21" i="21"/>
  <c r="P21" i="21"/>
  <c r="D21" i="21"/>
  <c r="S20" i="21"/>
  <c r="R20" i="21"/>
  <c r="Q20" i="21"/>
  <c r="P20" i="21"/>
  <c r="D20" i="21"/>
  <c r="S19" i="21"/>
  <c r="R19" i="21"/>
  <c r="Q19" i="21"/>
  <c r="P19" i="21"/>
  <c r="D19" i="21"/>
  <c r="S18" i="21"/>
  <c r="R18" i="21"/>
  <c r="Q18" i="21"/>
  <c r="P18" i="21"/>
  <c r="D18" i="21"/>
  <c r="S17" i="21"/>
  <c r="R17" i="21"/>
  <c r="Q17" i="21"/>
  <c r="P17" i="21"/>
  <c r="D17" i="21"/>
  <c r="S16" i="21"/>
  <c r="R16" i="21"/>
  <c r="Q16" i="21"/>
  <c r="P16" i="21"/>
  <c r="D16" i="21"/>
  <c r="D32" i="21" s="1"/>
  <c r="S15" i="21"/>
  <c r="R15" i="21"/>
  <c r="Q15" i="21"/>
  <c r="P15" i="21"/>
  <c r="S14" i="21"/>
  <c r="R14" i="21"/>
  <c r="Q14" i="21"/>
  <c r="P14" i="21"/>
  <c r="S13" i="21"/>
  <c r="R13" i="21"/>
  <c r="Q13" i="21"/>
  <c r="P13" i="21"/>
  <c r="S12" i="21"/>
  <c r="R12" i="21"/>
  <c r="Q12" i="21"/>
  <c r="P12" i="21"/>
  <c r="F30" i="19" l="1"/>
  <c r="C30" i="19"/>
  <c r="S29" i="19"/>
  <c r="R29" i="19"/>
  <c r="Q29" i="19"/>
  <c r="P29" i="19"/>
  <c r="D29" i="19"/>
  <c r="S28" i="19"/>
  <c r="R28" i="19"/>
  <c r="Q28" i="19"/>
  <c r="P28" i="19"/>
  <c r="D28" i="19"/>
  <c r="S27" i="19"/>
  <c r="R27" i="19"/>
  <c r="Q27" i="19"/>
  <c r="P27" i="19"/>
  <c r="D27" i="19"/>
  <c r="S26" i="19"/>
  <c r="R26" i="19"/>
  <c r="Q26" i="19"/>
  <c r="P26" i="19"/>
  <c r="D26" i="19"/>
  <c r="S25" i="19"/>
  <c r="R25" i="19"/>
  <c r="Q25" i="19"/>
  <c r="P25" i="19"/>
  <c r="D25" i="19"/>
  <c r="S24" i="19"/>
  <c r="R24" i="19"/>
  <c r="Q24" i="19"/>
  <c r="P24" i="19"/>
  <c r="D24" i="19"/>
  <c r="S23" i="19"/>
  <c r="R23" i="19"/>
  <c r="Q23" i="19"/>
  <c r="P23" i="19"/>
  <c r="D23" i="19"/>
  <c r="S22" i="19"/>
  <c r="R22" i="19"/>
  <c r="Q22" i="19"/>
  <c r="P22" i="19"/>
  <c r="D22" i="19"/>
  <c r="S21" i="19"/>
  <c r="R21" i="19"/>
  <c r="Q21" i="19"/>
  <c r="P21" i="19"/>
  <c r="S20" i="19"/>
  <c r="R20" i="19"/>
  <c r="Q20" i="19"/>
  <c r="P20" i="19"/>
  <c r="D20" i="19"/>
  <c r="D30" i="19" s="1"/>
  <c r="S19" i="19"/>
  <c r="R19" i="19"/>
  <c r="Q19" i="19"/>
  <c r="P19" i="19"/>
  <c r="F32" i="26" l="1"/>
  <c r="E32" i="26"/>
  <c r="D32" i="26"/>
  <c r="C32" i="26"/>
  <c r="F32" i="22" l="1"/>
  <c r="C32" i="22"/>
  <c r="S31" i="22"/>
  <c r="R31" i="22"/>
  <c r="Q31" i="22"/>
  <c r="P31" i="22"/>
  <c r="D31" i="22"/>
  <c r="D32" i="22" s="1"/>
  <c r="S30" i="22"/>
  <c r="R30" i="22"/>
  <c r="Q30" i="22"/>
  <c r="P30" i="22"/>
  <c r="S29" i="22"/>
  <c r="R29" i="22"/>
  <c r="Q29" i="22"/>
  <c r="P29" i="22"/>
  <c r="S28" i="22"/>
  <c r="R28" i="22"/>
  <c r="Q28" i="22"/>
  <c r="P28" i="22"/>
  <c r="S27" i="22"/>
  <c r="R27" i="22"/>
  <c r="Q27" i="22"/>
  <c r="P27" i="22"/>
  <c r="S26" i="22"/>
  <c r="R26" i="22"/>
  <c r="Q26" i="22"/>
  <c r="P26" i="22"/>
  <c r="S25" i="22"/>
  <c r="R25" i="22"/>
  <c r="Q25" i="22"/>
  <c r="P25" i="22"/>
  <c r="S24" i="22"/>
  <c r="R24" i="22"/>
  <c r="Q24" i="22"/>
  <c r="P24" i="22"/>
  <c r="S23" i="22"/>
  <c r="R23" i="22"/>
  <c r="Q23" i="22"/>
  <c r="P23" i="22"/>
  <c r="S22" i="22"/>
  <c r="R22" i="22"/>
  <c r="Q22" i="22"/>
  <c r="P22" i="22"/>
  <c r="S21" i="22"/>
  <c r="R21" i="22"/>
  <c r="Q21" i="22"/>
  <c r="P21" i="22"/>
  <c r="S20" i="22"/>
  <c r="R20" i="22"/>
  <c r="Q20" i="22"/>
  <c r="P20" i="22"/>
  <c r="S19" i="22"/>
  <c r="R19" i="22"/>
  <c r="Q19" i="22"/>
  <c r="P19" i="22"/>
  <c r="S18" i="22"/>
  <c r="R18" i="22"/>
  <c r="Q18" i="22"/>
  <c r="P18" i="22"/>
  <c r="S17" i="22"/>
  <c r="R17" i="22"/>
  <c r="Q17" i="22"/>
  <c r="P17" i="22"/>
  <c r="S16" i="22"/>
  <c r="R16" i="22"/>
  <c r="Q16" i="22"/>
  <c r="P16" i="22"/>
  <c r="S15" i="22"/>
  <c r="R15" i="22"/>
  <c r="Q15" i="22"/>
  <c r="P15" i="22"/>
  <c r="S14" i="22"/>
  <c r="R14" i="22"/>
  <c r="Q14" i="22"/>
  <c r="P14" i="22"/>
  <c r="S13" i="22"/>
  <c r="R13" i="22"/>
  <c r="Q13" i="22"/>
  <c r="P13" i="22"/>
  <c r="S12" i="22"/>
  <c r="R12" i="22"/>
  <c r="Q12" i="22"/>
  <c r="P12" i="22"/>
  <c r="F16" i="16" l="1"/>
  <c r="F17" i="16"/>
  <c r="C29" i="15"/>
  <c r="S28" i="15"/>
  <c r="R28" i="15"/>
  <c r="Q28" i="15"/>
  <c r="P28" i="15"/>
  <c r="F28" i="15"/>
  <c r="Q27" i="15"/>
  <c r="F27" i="15"/>
  <c r="Q26" i="15"/>
  <c r="F26" i="15"/>
  <c r="Q25" i="15"/>
  <c r="F25" i="15"/>
  <c r="S24" i="15"/>
  <c r="R24" i="15"/>
  <c r="Q24" i="15"/>
  <c r="P24" i="15"/>
  <c r="D24" i="15"/>
  <c r="S23" i="15"/>
  <c r="R23" i="15"/>
  <c r="Q23" i="15"/>
  <c r="P23" i="15"/>
  <c r="F23" i="15"/>
  <c r="D23" i="15"/>
  <c r="S22" i="15"/>
  <c r="R22" i="15"/>
  <c r="Q22" i="15"/>
  <c r="P22" i="15"/>
  <c r="F22" i="15"/>
  <c r="S21" i="15"/>
  <c r="R21" i="15"/>
  <c r="Q21" i="15"/>
  <c r="P21" i="15"/>
  <c r="D21" i="15"/>
  <c r="S20" i="15"/>
  <c r="R20" i="15"/>
  <c r="Q20" i="15"/>
  <c r="P20" i="15"/>
  <c r="D20" i="15"/>
  <c r="F20" i="15" s="1"/>
  <c r="S19" i="15"/>
  <c r="R19" i="15"/>
  <c r="Q19" i="15"/>
  <c r="P19" i="15"/>
  <c r="D19" i="15"/>
  <c r="F19" i="15" s="1"/>
  <c r="S18" i="15"/>
  <c r="R18" i="15"/>
  <c r="Q18" i="15"/>
  <c r="P18" i="15"/>
  <c r="F18" i="15"/>
  <c r="S17" i="15"/>
  <c r="R17" i="15"/>
  <c r="Q17" i="15"/>
  <c r="P17" i="15"/>
  <c r="D17" i="15"/>
  <c r="F17" i="15" s="1"/>
  <c r="S16" i="15"/>
  <c r="R16" i="15"/>
  <c r="Q16" i="15"/>
  <c r="P16" i="15"/>
  <c r="F16" i="15"/>
  <c r="S15" i="15"/>
  <c r="R15" i="15"/>
  <c r="Q15" i="15"/>
  <c r="P15" i="15"/>
  <c r="D15" i="15"/>
  <c r="F15" i="15" s="1"/>
  <c r="S14" i="15"/>
  <c r="R14" i="15"/>
  <c r="Q14" i="15"/>
  <c r="P14" i="15"/>
  <c r="D14" i="15"/>
  <c r="F14" i="15" s="1"/>
  <c r="D13" i="15"/>
  <c r="F12" i="15"/>
  <c r="D12" i="15"/>
  <c r="D29" i="15" l="1"/>
  <c r="F29" i="15"/>
  <c r="C29" i="25" l="1"/>
  <c r="S28" i="25"/>
  <c r="R28" i="25"/>
  <c r="Q28" i="25"/>
  <c r="P28" i="25"/>
  <c r="D28" i="25"/>
  <c r="D27" i="25"/>
  <c r="D26" i="25"/>
  <c r="D25" i="25"/>
  <c r="D24" i="25"/>
  <c r="S23" i="25"/>
  <c r="R23" i="25"/>
  <c r="Q23" i="25"/>
  <c r="P23" i="25"/>
  <c r="D23" i="25"/>
  <c r="D22" i="25"/>
  <c r="D21" i="25"/>
  <c r="D20" i="25"/>
  <c r="S13" i="25"/>
  <c r="R13" i="25"/>
  <c r="Q13" i="25"/>
  <c r="P13" i="25"/>
  <c r="S12" i="25"/>
  <c r="R12" i="25"/>
  <c r="Q12" i="25"/>
  <c r="P12" i="25"/>
  <c r="D12" i="25"/>
  <c r="F12" i="25" s="1"/>
  <c r="D29" i="25" l="1"/>
  <c r="F29" i="25" s="1"/>
  <c r="C29" i="18"/>
  <c r="S28" i="18"/>
  <c r="R28" i="18"/>
  <c r="Q28" i="18"/>
  <c r="P28" i="18"/>
  <c r="D28" i="18"/>
  <c r="D27" i="18"/>
  <c r="D26" i="18"/>
  <c r="D25" i="18"/>
  <c r="D24" i="18"/>
  <c r="S23" i="18"/>
  <c r="R23" i="18"/>
  <c r="Q23" i="18"/>
  <c r="P23" i="18"/>
  <c r="D23" i="18"/>
  <c r="D22" i="18"/>
  <c r="D21" i="18"/>
  <c r="D20" i="18"/>
  <c r="D19" i="18"/>
  <c r="S13" i="18"/>
  <c r="R13" i="18"/>
  <c r="Q13" i="18"/>
  <c r="P13" i="18"/>
  <c r="S12" i="18"/>
  <c r="R12" i="18"/>
  <c r="Q12" i="18"/>
  <c r="P12" i="18"/>
  <c r="D12" i="18"/>
  <c r="D29" i="18" s="1"/>
  <c r="F29" i="18" l="1"/>
  <c r="C29" i="24" l="1"/>
  <c r="S28" i="24"/>
  <c r="R28" i="24"/>
  <c r="Q28" i="24"/>
  <c r="P28" i="24"/>
  <c r="D28" i="24"/>
  <c r="D27" i="24"/>
  <c r="D26" i="24"/>
  <c r="D25" i="24"/>
  <c r="D24" i="24"/>
  <c r="S23" i="24"/>
  <c r="R23" i="24"/>
  <c r="Q23" i="24"/>
  <c r="P23" i="24"/>
  <c r="D23" i="24"/>
  <c r="D22" i="24"/>
  <c r="D21" i="24"/>
  <c r="D20" i="24"/>
  <c r="F14" i="24"/>
  <c r="S13" i="24"/>
  <c r="R13" i="24"/>
  <c r="Q13" i="24"/>
  <c r="P13" i="24"/>
  <c r="D13" i="24"/>
  <c r="D29" i="24" s="1"/>
  <c r="S12" i="24"/>
  <c r="R12" i="24"/>
  <c r="Q12" i="24"/>
  <c r="P12" i="24"/>
  <c r="F12" i="24"/>
  <c r="F29" i="24" l="1"/>
  <c r="F13" i="24"/>
  <c r="F38" i="16" l="1"/>
  <c r="C38" i="16"/>
  <c r="R37" i="16"/>
  <c r="Q37" i="16"/>
  <c r="P37" i="16"/>
  <c r="O37" i="16"/>
  <c r="D37" i="16"/>
  <c r="D38" i="16" s="1"/>
  <c r="P35" i="16"/>
  <c r="O35" i="16"/>
  <c r="P34" i="16"/>
  <c r="O34" i="16"/>
  <c r="P33" i="16"/>
  <c r="O33" i="16"/>
  <c r="R32" i="16"/>
  <c r="Q32" i="16"/>
  <c r="P32" i="16"/>
  <c r="O32" i="16"/>
  <c r="R31" i="16"/>
  <c r="Q31" i="16"/>
  <c r="P31" i="16"/>
  <c r="O31" i="16"/>
  <c r="R30" i="16"/>
  <c r="Q30" i="16"/>
  <c r="P30" i="16"/>
  <c r="O30" i="16"/>
  <c r="R29" i="16"/>
  <c r="Q29" i="16"/>
  <c r="P29" i="16"/>
  <c r="O29" i="16"/>
  <c r="R28" i="16"/>
  <c r="Q28" i="16"/>
  <c r="P28" i="16"/>
  <c r="O28" i="16"/>
  <c r="R27" i="16"/>
  <c r="Q27" i="16"/>
  <c r="P27" i="16"/>
  <c r="O27" i="16"/>
  <c r="P26" i="16"/>
  <c r="O26" i="16"/>
  <c r="R25" i="16"/>
  <c r="Q25" i="16"/>
  <c r="P25" i="16"/>
  <c r="O25" i="16"/>
  <c r="R24" i="16"/>
  <c r="Q24" i="16"/>
  <c r="P24" i="16"/>
  <c r="O24" i="16"/>
  <c r="R23" i="16"/>
  <c r="Q23" i="16"/>
  <c r="P23" i="16"/>
  <c r="O23" i="16"/>
  <c r="P22" i="16"/>
  <c r="O22" i="16"/>
  <c r="Q21" i="16"/>
  <c r="P21" i="16"/>
  <c r="O21" i="16"/>
  <c r="R20" i="16"/>
  <c r="Q20" i="16"/>
  <c r="P20" i="16"/>
  <c r="O20" i="16"/>
  <c r="R19" i="16"/>
  <c r="Q19" i="16"/>
  <c r="P19" i="16"/>
  <c r="O19" i="16"/>
  <c r="R18" i="16"/>
  <c r="Q18" i="16"/>
  <c r="P18" i="16"/>
  <c r="O18" i="16"/>
  <c r="R17" i="16"/>
  <c r="Q17" i="16"/>
  <c r="P17" i="16"/>
  <c r="O17" i="16"/>
  <c r="R16" i="16"/>
  <c r="Q16" i="16"/>
  <c r="P16" i="16"/>
  <c r="O16" i="16"/>
  <c r="R15" i="16"/>
  <c r="Q15" i="16"/>
  <c r="P15" i="16"/>
  <c r="O15" i="16"/>
  <c r="R13" i="16"/>
  <c r="Q13" i="16"/>
  <c r="P13" i="16"/>
  <c r="O13" i="16"/>
  <c r="R12" i="16"/>
  <c r="Q12" i="16"/>
  <c r="P12" i="16"/>
  <c r="O12" i="16"/>
  <c r="C29" i="17" l="1"/>
  <c r="S28" i="17"/>
  <c r="R28" i="17"/>
  <c r="Q28" i="17"/>
  <c r="P28" i="17"/>
  <c r="D28" i="17"/>
  <c r="D27" i="17"/>
  <c r="S23" i="17"/>
  <c r="R23" i="17"/>
  <c r="Q23" i="17"/>
  <c r="P23" i="17"/>
  <c r="D22" i="17"/>
  <c r="F22" i="17" s="1"/>
  <c r="D21" i="17"/>
  <c r="F21" i="17" s="1"/>
  <c r="D20" i="17"/>
  <c r="F20" i="17" s="1"/>
  <c r="D19" i="17"/>
  <c r="F19" i="17" s="1"/>
  <c r="F18" i="17"/>
  <c r="D17" i="17"/>
  <c r="F17" i="17" s="1"/>
  <c r="F16" i="17"/>
  <c r="D16" i="17"/>
  <c r="D15" i="17"/>
  <c r="F15" i="17" s="1"/>
  <c r="F14" i="17"/>
  <c r="S13" i="17"/>
  <c r="R13" i="17"/>
  <c r="Q13" i="17"/>
  <c r="P13" i="17"/>
  <c r="F13" i="17"/>
  <c r="S12" i="17"/>
  <c r="R12" i="17"/>
  <c r="Q12" i="17"/>
  <c r="P12" i="17"/>
  <c r="D12" i="17"/>
  <c r="D29" i="17" l="1"/>
  <c r="F29" i="17" s="1"/>
  <c r="F12" i="17"/>
  <c r="F12" i="11" l="1"/>
  <c r="P12" i="11" l="1"/>
  <c r="Q12" i="11"/>
  <c r="R12" i="11"/>
  <c r="S12" i="11"/>
  <c r="P13" i="11"/>
  <c r="Q13" i="11"/>
  <c r="R13" i="11"/>
  <c r="S13" i="11"/>
  <c r="P14" i="11"/>
  <c r="Q14" i="11"/>
  <c r="R14" i="11"/>
  <c r="S14" i="11"/>
  <c r="P15" i="11"/>
  <c r="Q15" i="11"/>
  <c r="R15" i="11"/>
  <c r="S15" i="11"/>
  <c r="P16" i="11"/>
  <c r="Q16" i="11"/>
  <c r="R16" i="11"/>
  <c r="S16" i="11"/>
  <c r="D34" i="12" l="1"/>
  <c r="F34" i="12"/>
  <c r="C34" i="12" l="1"/>
  <c r="S33" i="12"/>
  <c r="R33" i="12"/>
  <c r="Q33" i="12"/>
  <c r="P33" i="12"/>
  <c r="S32" i="12"/>
  <c r="R32" i="12"/>
  <c r="Q32" i="12"/>
  <c r="P32" i="12"/>
  <c r="S31" i="12"/>
  <c r="R31" i="12"/>
  <c r="Q31" i="12"/>
  <c r="P31" i="12"/>
  <c r="S30" i="12"/>
  <c r="R30" i="12"/>
  <c r="Q30" i="12"/>
  <c r="P30" i="12"/>
  <c r="S29" i="12"/>
  <c r="R29" i="12"/>
  <c r="Q29" i="12"/>
  <c r="P29" i="12"/>
  <c r="S28" i="12"/>
  <c r="R28" i="12"/>
  <c r="Q28" i="12"/>
  <c r="P28" i="12"/>
  <c r="S27" i="12"/>
  <c r="R27" i="12"/>
  <c r="Q27" i="12"/>
  <c r="P27" i="12"/>
  <c r="S26" i="12"/>
  <c r="R26" i="12"/>
  <c r="Q26" i="12"/>
  <c r="P26" i="12"/>
  <c r="S25" i="12"/>
  <c r="R25" i="12"/>
  <c r="Q25" i="12"/>
  <c r="P25" i="12"/>
  <c r="S24" i="12"/>
  <c r="R24" i="12"/>
  <c r="Q24" i="12"/>
  <c r="P24" i="12"/>
  <c r="S23" i="12"/>
  <c r="R23" i="12"/>
  <c r="Q23" i="12"/>
  <c r="P23" i="12"/>
  <c r="S22" i="12"/>
  <c r="R22" i="12"/>
  <c r="Q22" i="12"/>
  <c r="P22" i="12"/>
  <c r="S21" i="12"/>
  <c r="R21" i="12"/>
  <c r="Q21" i="12"/>
  <c r="P21" i="12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4" i="12"/>
  <c r="R14" i="12"/>
  <c r="Q14" i="12"/>
  <c r="P14" i="12"/>
  <c r="S12" i="12"/>
  <c r="R12" i="12"/>
  <c r="Q12" i="12"/>
  <c r="P12" i="12"/>
  <c r="F32" i="11" l="1"/>
  <c r="C32" i="11"/>
  <c r="S31" i="11"/>
  <c r="R31" i="11"/>
  <c r="Q31" i="11"/>
  <c r="P31" i="11"/>
  <c r="D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D32" i="11" s="1"/>
  <c r="S18" i="11"/>
  <c r="R18" i="11"/>
  <c r="Q18" i="11"/>
  <c r="P18" i="11"/>
  <c r="S17" i="11"/>
  <c r="R17" i="11"/>
  <c r="Q17" i="11"/>
  <c r="P17" i="11"/>
  <c r="C32" i="3" l="1"/>
  <c r="S31" i="3"/>
  <c r="R31" i="3"/>
  <c r="Q31" i="3"/>
  <c r="P31" i="3"/>
  <c r="F31" i="3"/>
  <c r="D31" i="3"/>
  <c r="S30" i="3"/>
  <c r="R30" i="3"/>
  <c r="Q30" i="3"/>
  <c r="P30" i="3"/>
  <c r="F30" i="3"/>
  <c r="D30" i="3"/>
  <c r="S29" i="3"/>
  <c r="R29" i="3"/>
  <c r="Q29" i="3"/>
  <c r="P29" i="3"/>
  <c r="F29" i="3"/>
  <c r="D29" i="3"/>
  <c r="S28" i="3"/>
  <c r="R28" i="3"/>
  <c r="Q28" i="3"/>
  <c r="P28" i="3"/>
  <c r="F28" i="3"/>
  <c r="D28" i="3"/>
  <c r="S27" i="3"/>
  <c r="R27" i="3"/>
  <c r="Q27" i="3"/>
  <c r="P27" i="3"/>
  <c r="F27" i="3"/>
  <c r="D27" i="3"/>
  <c r="S26" i="3"/>
  <c r="R26" i="3"/>
  <c r="Q26" i="3"/>
  <c r="P26" i="3"/>
  <c r="F26" i="3"/>
  <c r="D26" i="3"/>
  <c r="S25" i="3"/>
  <c r="R25" i="3"/>
  <c r="Q25" i="3"/>
  <c r="P25" i="3"/>
  <c r="F25" i="3"/>
  <c r="D25" i="3"/>
  <c r="S24" i="3"/>
  <c r="R24" i="3"/>
  <c r="Q24" i="3"/>
  <c r="P24" i="3"/>
  <c r="F24" i="3"/>
  <c r="D24" i="3"/>
  <c r="S23" i="3"/>
  <c r="R23" i="3"/>
  <c r="Q23" i="3"/>
  <c r="P23" i="3"/>
  <c r="F23" i="3"/>
  <c r="D23" i="3"/>
  <c r="S22" i="3"/>
  <c r="R22" i="3"/>
  <c r="Q22" i="3"/>
  <c r="P22" i="3"/>
  <c r="F22" i="3"/>
  <c r="D22" i="3"/>
  <c r="S21" i="3"/>
  <c r="R21" i="3"/>
  <c r="Q21" i="3"/>
  <c r="P21" i="3"/>
  <c r="F21" i="3"/>
  <c r="D21" i="3"/>
  <c r="S20" i="3"/>
  <c r="R20" i="3"/>
  <c r="Q20" i="3"/>
  <c r="P20" i="3"/>
  <c r="F20" i="3"/>
  <c r="D20" i="3"/>
  <c r="S19" i="3"/>
  <c r="R19" i="3"/>
  <c r="Q19" i="3"/>
  <c r="P19" i="3"/>
  <c r="F19" i="3"/>
  <c r="D19" i="3"/>
  <c r="S18" i="3"/>
  <c r="R18" i="3"/>
  <c r="Q18" i="3"/>
  <c r="P18" i="3"/>
  <c r="F18" i="3"/>
  <c r="D18" i="3"/>
  <c r="S17" i="3"/>
  <c r="R17" i="3"/>
  <c r="Q17" i="3"/>
  <c r="P17" i="3"/>
  <c r="F17" i="3"/>
  <c r="D17" i="3"/>
  <c r="S16" i="3"/>
  <c r="R16" i="3"/>
  <c r="Q16" i="3"/>
  <c r="P16" i="3"/>
  <c r="F16" i="3"/>
  <c r="D16" i="3"/>
  <c r="S15" i="3"/>
  <c r="R15" i="3"/>
  <c r="Q15" i="3"/>
  <c r="P15" i="3"/>
  <c r="F15" i="3"/>
  <c r="D15" i="3"/>
  <c r="S14" i="3"/>
  <c r="R14" i="3"/>
  <c r="Q14" i="3"/>
  <c r="P14" i="3"/>
  <c r="F14" i="3"/>
  <c r="D14" i="3"/>
  <c r="S13" i="3"/>
  <c r="R13" i="3"/>
  <c r="Q13" i="3"/>
  <c r="P13" i="3"/>
  <c r="F13" i="3"/>
  <c r="D13" i="3"/>
  <c r="S12" i="3"/>
  <c r="R12" i="3"/>
  <c r="Q12" i="3"/>
  <c r="P12" i="3"/>
  <c r="F12" i="3"/>
  <c r="F32" i="3" s="1"/>
  <c r="D12" i="3"/>
  <c r="D32" i="3" s="1"/>
</calcChain>
</file>

<file path=xl/sharedStrings.xml><?xml version="1.0" encoding="utf-8"?>
<sst xmlns="http://schemas.openxmlformats.org/spreadsheetml/2006/main" count="1750" uniqueCount="310">
  <si>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</si>
  <si>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</si>
  <si>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</si>
  <si>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</si>
  <si>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</si>
  <si>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</si>
  <si>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</si>
  <si>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</si>
  <si>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</si>
  <si>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</si>
  <si>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</si>
  <si>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</si>
  <si>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</si>
  <si>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</si>
  <si>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</si>
  <si>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</si>
  <si>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</si>
  <si>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</si>
  <si>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</si>
  <si>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</si>
  <si>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</si>
  <si>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</si>
  <si>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</si>
  <si>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</si>
  <si>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</si>
  <si>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</si>
  <si>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</si>
  <si>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</si>
  <si>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</si>
  <si>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</si>
  <si>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</si>
  <si>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</si>
  <si>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</si>
  <si>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</si>
  <si>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</si>
  <si>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</si>
  <si>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</si>
  <si>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</si>
  <si>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</si>
  <si>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</si>
  <si>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</si>
  <si>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</si>
  <si>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</si>
  <si>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</si>
  <si>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</si>
  <si>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</si>
  <si>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</si>
  <si>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</si>
  <si>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</si>
  <si>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</si>
  <si>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</si>
  <si>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</si>
  <si>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</si>
  <si>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</si>
  <si>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</si>
  <si>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</si>
  <si>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</si>
  <si>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</si>
  <si>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</si>
  <si>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</si>
  <si>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</si>
  <si>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</si>
  <si>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</si>
  <si>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</si>
  <si>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</si>
  <si>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</si>
  <si>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</si>
  <si>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</si>
  <si>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</si>
  <si>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</si>
  <si>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</si>
  <si>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</si>
  <si>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</si>
  <si>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</si>
  <si>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</si>
  <si>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</si>
  <si>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BARCLAYCARD</t>
  </si>
  <si>
    <t>Community Services</t>
  </si>
  <si>
    <t>Food items</t>
  </si>
  <si>
    <t>Coop</t>
  </si>
  <si>
    <t>Food</t>
  </si>
  <si>
    <t>Morrisons</t>
  </si>
  <si>
    <t>Total</t>
  </si>
  <si>
    <t>Equipment</t>
  </si>
  <si>
    <t>Windle Valley</t>
  </si>
  <si>
    <t>Party Delights</t>
  </si>
  <si>
    <t>Party Accesssories</t>
  </si>
  <si>
    <t>s</t>
  </si>
  <si>
    <t>Environmental</t>
  </si>
  <si>
    <t>ppe waders</t>
  </si>
  <si>
    <t>Decathlon</t>
  </si>
  <si>
    <t>PPE</t>
  </si>
  <si>
    <t>safety boots</t>
  </si>
  <si>
    <t>screwfix</t>
  </si>
  <si>
    <t>Greenspace</t>
  </si>
  <si>
    <t>grass seed R11 Frimley Lodge Park</t>
  </si>
  <si>
    <t>Rigby Taylor</t>
  </si>
  <si>
    <t>misc</t>
  </si>
  <si>
    <t>seat covers for SANG van</t>
  </si>
  <si>
    <t>whoopee motor factors</t>
  </si>
  <si>
    <t>vehicle accessories</t>
  </si>
  <si>
    <t>00515</t>
  </si>
  <si>
    <t>padlocks for height barriers</t>
  </si>
  <si>
    <t>guardwell</t>
  </si>
  <si>
    <t>security</t>
  </si>
  <si>
    <t>media and marketing</t>
  </si>
  <si>
    <t>hay bales for Camberley Carnival</t>
  </si>
  <si>
    <t>rokers</t>
  </si>
  <si>
    <t>animal feed</t>
  </si>
  <si>
    <t>hose pipes and fittings</t>
  </si>
  <si>
    <t>wilko</t>
  </si>
  <si>
    <t>00510</t>
  </si>
  <si>
    <t>compost for bedding plants</t>
  </si>
  <si>
    <t>Wickes</t>
  </si>
  <si>
    <t>tools and hose pipes</t>
  </si>
  <si>
    <t>c02</t>
  </si>
  <si>
    <t>c0200</t>
  </si>
  <si>
    <t>padlocks and keys for SANG</t>
  </si>
  <si>
    <t>T</t>
  </si>
  <si>
    <t>11BAR</t>
  </si>
  <si>
    <t>Theatre</t>
  </si>
  <si>
    <t>Bar stock - spirits</t>
  </si>
  <si>
    <t>Tesco</t>
  </si>
  <si>
    <t>Food and Drink</t>
  </si>
  <si>
    <t>HOSPI</t>
  </si>
  <si>
    <t>Food &amp; Drink for artists at Carnival</t>
  </si>
  <si>
    <t>Cookie Bar Bus</t>
  </si>
  <si>
    <t>FRONT</t>
  </si>
  <si>
    <t>Drapes hire for wedding</t>
  </si>
  <si>
    <t>Cosmic Events</t>
  </si>
  <si>
    <t>Cable Ties for Panto in the Park</t>
  </si>
  <si>
    <t>Homebase</t>
  </si>
  <si>
    <t>Descaler for water urns</t>
  </si>
  <si>
    <t>Robert Dyas</t>
  </si>
  <si>
    <t>Food for conference</t>
  </si>
  <si>
    <t>Sainsburys</t>
  </si>
  <si>
    <t>Leisure Marketing and Events</t>
  </si>
  <si>
    <t>Vouchers as thank you for supporting Triathlon</t>
  </si>
  <si>
    <t>Patisserie Valerie</t>
  </si>
  <si>
    <t>Catering</t>
  </si>
  <si>
    <t>Transport for Mayor - Camberley Carnival 2019</t>
  </si>
  <si>
    <t>Classic Car Hire</t>
  </si>
  <si>
    <t>Vehicle Hire</t>
  </si>
  <si>
    <t>Red Noses for Camberley Carnival 2019</t>
  </si>
  <si>
    <t>Miscellaneous</t>
  </si>
  <si>
    <t>25.06.19</t>
  </si>
  <si>
    <t>00140</t>
  </si>
  <si>
    <t>Car Park</t>
  </si>
  <si>
    <t>Glass for  alarms in car park</t>
  </si>
  <si>
    <t>Dynamic Fire Protection</t>
  </si>
  <si>
    <t>Fire Equipment and Maintenance</t>
  </si>
  <si>
    <t>Parks and Open Spaces</t>
  </si>
  <si>
    <t>Leisure</t>
  </si>
  <si>
    <t>0051G</t>
  </si>
  <si>
    <t>Pesticide for weeds</t>
  </si>
  <si>
    <t>Agricultural supplies</t>
  </si>
  <si>
    <t>Clothes Rails</t>
  </si>
  <si>
    <t>Shopfitting Wearhouse</t>
  </si>
  <si>
    <t>Furniture</t>
  </si>
  <si>
    <t>HR</t>
  </si>
  <si>
    <t>Hotel Booking for Event Safty Passport Course</t>
  </si>
  <si>
    <t>Agoda.com</t>
  </si>
  <si>
    <t>Microphone Headsets</t>
  </si>
  <si>
    <t>CPC</t>
  </si>
  <si>
    <t>Electronic</t>
  </si>
  <si>
    <t>Lighting Control Unit</t>
  </si>
  <si>
    <t>Computers</t>
  </si>
  <si>
    <t xml:space="preserve">Auditotium Walkway Lighting </t>
  </si>
  <si>
    <t>Electrical</t>
  </si>
  <si>
    <t>Coat Hangers</t>
  </si>
  <si>
    <t xml:space="preserve">Collection of a return </t>
  </si>
  <si>
    <t>MyHermes.co.uk</t>
  </si>
  <si>
    <t>Delivery</t>
  </si>
  <si>
    <t>Black 3 Core Cable</t>
  </si>
  <si>
    <t>Dishwasher Hose</t>
  </si>
  <si>
    <t>Plumbing</t>
  </si>
  <si>
    <t>Hotel Booking for Rigging Course</t>
  </si>
  <si>
    <t>Lastminute.com</t>
  </si>
  <si>
    <t>Snow Fluid</t>
  </si>
  <si>
    <t>Stage Depot</t>
  </si>
  <si>
    <t>Fluid</t>
  </si>
  <si>
    <t>DPD</t>
  </si>
  <si>
    <t xml:space="preserve">Waste Collection </t>
  </si>
  <si>
    <t>AMEY</t>
  </si>
  <si>
    <t>Desk Fans</t>
  </si>
  <si>
    <t>Chrome Fans</t>
  </si>
  <si>
    <t>Tower Fans</t>
  </si>
  <si>
    <t>Camberley Theatre</t>
  </si>
  <si>
    <t>Drainage</t>
  </si>
  <si>
    <t>Fixings</t>
  </si>
  <si>
    <t>Screwfix</t>
  </si>
  <si>
    <t>Engineering Bricks</t>
  </si>
  <si>
    <t>Selco</t>
  </si>
  <si>
    <t>Mortar Mix</t>
  </si>
  <si>
    <t>Land Drainage</t>
  </si>
  <si>
    <t>Lightwater Country Park</t>
  </si>
  <si>
    <t>Dates Covered</t>
  </si>
  <si>
    <t>Date of Transaction</t>
  </si>
  <si>
    <t>VAT      Code          S, E, Z, O</t>
  </si>
  <si>
    <t>Gross      Amount               £</t>
  </si>
  <si>
    <t>VAT             Amount                £</t>
  </si>
  <si>
    <t>Manual VAT        Override               £</t>
  </si>
  <si>
    <t>Net               Amount                 £</t>
  </si>
  <si>
    <t>Description                                                                    e.g. name, item, event &amp; venue</t>
  </si>
  <si>
    <t>Food waste google ads</t>
  </si>
  <si>
    <t>ads.google.com</t>
  </si>
  <si>
    <t>iStock subscription</t>
  </si>
  <si>
    <t>iStock.com</t>
  </si>
  <si>
    <t>Food waste ad</t>
  </si>
  <si>
    <t>Spotify.com</t>
  </si>
  <si>
    <t>Twitter page promotion</t>
  </si>
  <si>
    <t>Twitter.com</t>
  </si>
  <si>
    <t>Facebook and Instagram page promotion</t>
  </si>
  <si>
    <t>Facebook.com</t>
  </si>
  <si>
    <t>Emap print publication (recycling awards)</t>
  </si>
  <si>
    <t>emap.com</t>
  </si>
  <si>
    <t>Food waste promotion</t>
  </si>
  <si>
    <t>Keyboard</t>
  </si>
  <si>
    <t>Amazon.co.uk</t>
  </si>
  <si>
    <t>Wireless mouse</t>
  </si>
  <si>
    <t>Mac monitor riser</t>
  </si>
  <si>
    <t>VAT Indicators</t>
  </si>
  <si>
    <t>Marketing and Communications</t>
  </si>
  <si>
    <t>Software licensing</t>
  </si>
  <si>
    <t>Adobe</t>
  </si>
  <si>
    <t>Licenses</t>
  </si>
  <si>
    <t>Event Props</t>
  </si>
  <si>
    <t>Theatre Marketing</t>
  </si>
  <si>
    <t>Event Advertising</t>
  </si>
  <si>
    <t>Facebook</t>
  </si>
  <si>
    <t>Promotion</t>
  </si>
  <si>
    <t>Joint Waste Working</t>
  </si>
  <si>
    <t>Accommodation</t>
  </si>
  <si>
    <t>Media and Marketing</t>
  </si>
  <si>
    <t>Marketing</t>
  </si>
  <si>
    <t>Theatre advertising</t>
  </si>
  <si>
    <t>social media</t>
  </si>
  <si>
    <t>Executive Head of Corporate</t>
  </si>
  <si>
    <t>Camberley  Theatre</t>
  </si>
  <si>
    <t>Executive Head of Business</t>
  </si>
  <si>
    <t>PARTY</t>
  </si>
  <si>
    <t>Kids Party Goods</t>
  </si>
  <si>
    <t>Baker Ross</t>
  </si>
  <si>
    <t>OTHER</t>
  </si>
  <si>
    <t>Travel to Imbibe Live Event</t>
  </si>
  <si>
    <t>SWRailway</t>
  </si>
  <si>
    <t>Travel</t>
  </si>
  <si>
    <t>Flipchart Easel</t>
  </si>
  <si>
    <t>Stationery</t>
  </si>
  <si>
    <t>Monthly music subscription</t>
  </si>
  <si>
    <t>Spotify</t>
  </si>
  <si>
    <t>Music</t>
  </si>
  <si>
    <t>Date of</t>
  </si>
  <si>
    <t>17.6.19</t>
  </si>
  <si>
    <t>30cm block of foam for Flats project - insert for 80l bin for collection of textiles</t>
  </si>
  <si>
    <t>EASYFOAM.CO.UK</t>
  </si>
  <si>
    <t>19.6.19</t>
  </si>
  <si>
    <t xml:space="preserve">Packs of CLINELL sanitising wipes - flats project (staff H&amp;S) plus shipping </t>
  </si>
  <si>
    <t>AMAZON</t>
  </si>
  <si>
    <t>30.6.19</t>
  </si>
  <si>
    <t>Measuring tapes ROLSON 50535 - flats project</t>
  </si>
  <si>
    <t>5.7.19</t>
  </si>
  <si>
    <t>EXINOZ Chromecast 2 USB Cable Designed to Power your Chromcast, HDMI Streaming Media Player</t>
  </si>
  <si>
    <t>8.7.19</t>
  </si>
  <si>
    <t xml:space="preserve">INVISION Ultra Slim Tilt Swivel TV Mount Bracket </t>
  </si>
  <si>
    <t>9.7.19</t>
  </si>
  <si>
    <t>TV FOR OFFICE - LG 55UM7400P LB (ITEM NUMBER 0000508663, DELIVERY CODE 0000107428)</t>
  </si>
  <si>
    <t>CURRYS</t>
  </si>
  <si>
    <t>GOOGLE CHROMECAST FOR OFFICE MOVE - GOOGLE CHROMECAST T V4 (ITEM NUMBER 0000249771)</t>
  </si>
  <si>
    <t>10.7.19</t>
  </si>
  <si>
    <t xml:space="preserve">RUBBERMAID SLIM JIM RECYCLING BIN 60L &amp; ECOSORT RECYCLING LID FOR GENERAL WASTE </t>
  </si>
  <si>
    <t>UK OFFICE DIRECT</t>
  </si>
  <si>
    <t>Joint Waste</t>
  </si>
  <si>
    <t>Museum</t>
  </si>
  <si>
    <t>Key cuts - spare and new Heritage &amp; Outreach Officer</t>
  </si>
  <si>
    <t>Timpson</t>
  </si>
  <si>
    <t>Reach for the Sky book, Surrey Heath on Film exhibiiton</t>
  </si>
  <si>
    <t>World of Books</t>
  </si>
  <si>
    <t>Object</t>
  </si>
  <si>
    <t>Tea/coffee/sugar for Volunteers. Heritage Gallery</t>
  </si>
  <si>
    <t>Business</t>
  </si>
  <si>
    <t>Away Day drinks and lunch - Business Team</t>
  </si>
  <si>
    <t>Frimley Lodge Café</t>
  </si>
  <si>
    <t>Frame for display area</t>
  </si>
  <si>
    <t>YMCA</t>
  </si>
  <si>
    <t>Musuem</t>
  </si>
  <si>
    <t>String andplastic ice cubes, collection and display</t>
  </si>
  <si>
    <t>Euipment</t>
  </si>
  <si>
    <t>3 x posters, 3 x DVD, photograph and Pooh Bear for Film exhibition</t>
  </si>
  <si>
    <t>Objects</t>
  </si>
  <si>
    <t>Surrey Heath exhibition material</t>
  </si>
  <si>
    <t>Biscuits for Heritage Gallery, volunteers</t>
  </si>
  <si>
    <t>Cleaning equipment</t>
  </si>
  <si>
    <t>Wilko</t>
  </si>
  <si>
    <t>Craft equipment for workshop</t>
  </si>
  <si>
    <t>Hooks to hang two pictures</t>
  </si>
  <si>
    <t>Pipe cleaners and feathers for summer workshops</t>
  </si>
  <si>
    <t>The Woirks</t>
  </si>
  <si>
    <t xml:space="preserve">Waitrose </t>
  </si>
  <si>
    <t>Cleaning of tableclothes for the above event</t>
  </si>
  <si>
    <t xml:space="preserve">Chris Jackson Cleaners </t>
  </si>
  <si>
    <t>Framing of Certificate for Hon Alderman Sams</t>
  </si>
  <si>
    <t>The Frame Shop Camberley</t>
  </si>
  <si>
    <t xml:space="preserve">Biscuits for German Exchange School Visit </t>
  </si>
  <si>
    <t xml:space="preserve">Drinks for German Exchange School Visit </t>
  </si>
  <si>
    <t xml:space="preserve">Sainsburys </t>
  </si>
  <si>
    <t>Civic Events</t>
  </si>
  <si>
    <t>CEO</t>
  </si>
  <si>
    <t>Dry Cleaning</t>
  </si>
  <si>
    <t>4 Bottles of Cordial for Honorary Alderman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</si>
</sst>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00"/>
    <numFmt numFmtId="166" formatCode="00000"/>
    <numFmt numFmtId="167" formatCode="[$-409]d\-mmm\-yy;@"/>
  </numFmts>
  <fonts count="14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4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0" fontId="4" fillId="0" borderId="22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1" fontId="6" fillId="0" borderId="34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1" fontId="6" fillId="0" borderId="17" xfId="0" applyNumberFormat="1" applyFont="1" applyFill="1" applyBorder="1" applyProtection="1"/>
    <xf numFmtId="0" fontId="6" fillId="0" borderId="2" xfId="0" applyFont="1" applyFill="1" applyBorder="1" applyProtection="1"/>
    <xf numFmtId="4" fontId="6" fillId="0" borderId="25" xfId="0" applyNumberFormat="1" applyFont="1" applyFill="1" applyBorder="1" applyProtection="1"/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0" fillId="0" borderId="15" xfId="0" applyBorder="1" applyAlignment="1"/>
    <xf numFmtId="4" fontId="0" fillId="0" borderId="9" xfId="0" applyNumberFormat="1" applyFill="1" applyBorder="1" applyProtection="1"/>
    <xf numFmtId="4" fontId="1" fillId="0" borderId="35" xfId="0" applyNumberFormat="1" applyFont="1" applyFill="1" applyBorder="1" applyProtection="1"/>
    <xf numFmtId="1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0" fontId="0" fillId="0" borderId="30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0" fillId="0" borderId="0" xfId="0" applyAlignment="1">
      <alignment horizontal="right" vertical="top" wrapText="1"/>
    </xf>
    <xf numFmtId="0" fontId="1" fillId="0" borderId="28" xfId="0" applyFont="1" applyFill="1" applyBorder="1" applyAlignment="1" applyProtection="1">
      <alignment horizontal="center"/>
    </xf>
    <xf numFmtId="14" fontId="0" fillId="2" borderId="17" xfId="0" applyNumberForma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4" fontId="0" fillId="2" borderId="2" xfId="0" applyNumberFormat="1" applyFill="1" applyBorder="1" applyProtection="1">
      <protection locked="0"/>
    </xf>
    <xf numFmtId="4" fontId="0" fillId="2" borderId="2" xfId="0" applyNumberFormat="1" applyFill="1" applyBorder="1" applyProtection="1"/>
    <xf numFmtId="1" fontId="6" fillId="2" borderId="2" xfId="0" applyNumberFormat="1" applyFont="1" applyFill="1" applyBorder="1" applyProtection="1"/>
    <xf numFmtId="1" fontId="6" fillId="2" borderId="2" xfId="0" quotePrefix="1" applyNumberFormat="1" applyFont="1" applyFill="1" applyBorder="1" applyProtection="1"/>
    <xf numFmtId="164" fontId="2" fillId="2" borderId="2" xfId="2" applyNumberFormat="1" applyFont="1" applyFill="1" applyBorder="1" applyAlignment="1" applyProtection="1">
      <alignment horizontal="center"/>
    </xf>
    <xf numFmtId="164" fontId="2" fillId="2" borderId="2" xfId="2" applyNumberFormat="1" applyFont="1" applyFill="1" applyBorder="1" applyAlignment="1" applyProtection="1">
      <alignment horizontal="left" wrapText="1"/>
      <protection locked="0"/>
    </xf>
    <xf numFmtId="164" fontId="2" fillId="2" borderId="2" xfId="2" applyNumberFormat="1" applyFont="1" applyFill="1" applyBorder="1" applyAlignment="1" applyProtection="1">
      <alignment horizontal="left"/>
      <protection locked="0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0" fillId="0" borderId="2" xfId="0" applyFont="1" applyBorder="1" applyAlignment="1">
      <alignment horizontal="center"/>
    </xf>
    <xf numFmtId="0" fontId="9" fillId="0" borderId="2" xfId="0" applyFont="1" applyBorder="1"/>
    <xf numFmtId="15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/>
    <xf numFmtId="0" fontId="0" fillId="0" borderId="2" xfId="0" applyFill="1" applyBorder="1"/>
    <xf numFmtId="49" fontId="0" fillId="0" borderId="2" xfId="0" applyNumberFormat="1" applyFill="1" applyBorder="1" applyAlignment="1">
      <alignment horizontal="center"/>
    </xf>
    <xf numFmtId="0" fontId="0" fillId="0" borderId="0" xfId="0" applyFill="1"/>
    <xf numFmtId="2" fontId="10" fillId="0" borderId="2" xfId="0" applyNumberFormat="1" applyFont="1" applyFill="1" applyBorder="1"/>
    <xf numFmtId="2" fontId="0" fillId="0" borderId="2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2" fontId="0" fillId="0" borderId="2" xfId="0" applyNumberFormat="1" applyBorder="1"/>
    <xf numFmtId="2" fontId="0" fillId="0" borderId="2" xfId="0" applyNumberFormat="1" applyBorder="1" applyAlignment="1">
      <alignment horizontal="right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2" fontId="9" fillId="0" borderId="2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0" borderId="22" xfId="0" applyBorder="1"/>
    <xf numFmtId="0" fontId="0" fillId="0" borderId="23" xfId="0" applyBorder="1"/>
    <xf numFmtId="0" fontId="11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0" fontId="0" fillId="0" borderId="2" xfId="0" applyFill="1" applyBorder="1" applyProtection="1"/>
    <xf numFmtId="0" fontId="0" fillId="0" borderId="2" xfId="0" applyFill="1" applyBorder="1" applyAlignment="1" applyProtection="1">
      <alignment horizontal="center"/>
    </xf>
    <xf numFmtId="16" fontId="0" fillId="0" borderId="26" xfId="0" applyNumberFormat="1" applyFill="1" applyBorder="1" applyProtection="1">
      <protection locked="0"/>
    </xf>
    <xf numFmtId="16" fontId="0" fillId="0" borderId="17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" fontId="6" fillId="0" borderId="38" xfId="0" applyNumberFormat="1" applyFont="1" applyFill="1" applyBorder="1" applyProtection="1"/>
    <xf numFmtId="1" fontId="6" fillId="0" borderId="39" xfId="0" applyNumberFormat="1" applyFont="1" applyFill="1" applyBorder="1" applyProtection="1"/>
    <xf numFmtId="1" fontId="6" fillId="0" borderId="40" xfId="0" applyNumberFormat="1" applyFont="1" applyFill="1" applyBorder="1" applyProtection="1"/>
    <xf numFmtId="0" fontId="2" fillId="0" borderId="2" xfId="0" applyFont="1" applyFill="1" applyBorder="1" applyProtection="1"/>
    <xf numFmtId="1" fontId="6" fillId="0" borderId="14" xfId="0" applyNumberFormat="1" applyFont="1" applyFill="1" applyBorder="1" applyProtection="1"/>
    <xf numFmtId="1" fontId="6" fillId="0" borderId="15" xfId="0" applyNumberFormat="1" applyFont="1" applyFill="1" applyBorder="1" applyProtection="1"/>
    <xf numFmtId="1" fontId="6" fillId="0" borderId="16" xfId="0" applyNumberFormat="1" applyFont="1" applyFill="1" applyBorder="1" applyProtection="1"/>
    <xf numFmtId="0" fontId="1" fillId="0" borderId="2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165" fontId="12" fillId="0" borderId="2" xfId="1" applyNumberFormat="1" applyFont="1" applyFill="1" applyBorder="1" applyAlignment="1" applyProtection="1">
      <alignment horizontal="center"/>
      <protection locked="0"/>
    </xf>
    <xf numFmtId="166" fontId="12" fillId="0" borderId="2" xfId="1" applyNumberFormat="1" applyFont="1" applyFill="1" applyBorder="1" applyAlignment="1" applyProtection="1">
      <alignment horizontal="center"/>
      <protection locked="0"/>
    </xf>
    <xf numFmtId="166" fontId="12" fillId="0" borderId="2" xfId="1" applyNumberFormat="1" applyFont="1" applyFill="1" applyBorder="1" applyAlignment="1" applyProtection="1">
      <alignment horizontal="center"/>
    </xf>
    <xf numFmtId="164" fontId="12" fillId="0" borderId="2" xfId="1" applyNumberFormat="1" applyFont="1" applyFill="1" applyBorder="1" applyAlignment="1" applyProtection="1">
      <alignment horizontal="center"/>
    </xf>
    <xf numFmtId="164" fontId="13" fillId="2" borderId="2" xfId="1" applyNumberFormat="1" applyFont="1" applyFill="1" applyBorder="1" applyAlignment="1" applyProtection="1">
      <alignment horizontal="left"/>
      <protection locked="0"/>
    </xf>
    <xf numFmtId="164" fontId="12" fillId="0" borderId="2" xfId="1" applyNumberFormat="1" applyFont="1" applyFill="1" applyBorder="1" applyAlignment="1" applyProtection="1">
      <alignment horizontal="left"/>
      <protection locked="0"/>
    </xf>
    <xf numFmtId="164" fontId="13" fillId="0" borderId="2" xfId="1" applyNumberFormat="1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9" fillId="0" borderId="2" xfId="0" applyFont="1" applyBorder="1" applyAlignment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right"/>
    </xf>
    <xf numFmtId="15" fontId="0" fillId="0" borderId="2" xfId="0" applyNumberFormat="1" applyFont="1" applyBorder="1" applyAlignment="1"/>
    <xf numFmtId="0" fontId="0" fillId="0" borderId="2" xfId="0" applyFont="1" applyBorder="1" applyAlignment="1"/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center" vertical="top"/>
    </xf>
    <xf numFmtId="0" fontId="0" fillId="0" borderId="2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6" xfId="0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</cellXfs>
  <cellStyles count="3">
    <cellStyle name="Normal" xfId="0" builtinId="0"/>
    <cellStyle name="Normal_Redistribution and journal forms.xls" xfId="1"/>
    <cellStyle name="Normal_Redistribution and journal forms.xls 2" xfId="2"/>
  </cellStyles>
  <dxfs count="775"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tabSelected="1" workbookViewId="0">
      <selection activeCell="L13" sqref="L1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84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6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2" t="s">
        <v>65</v>
      </c>
      <c r="H10" s="62" t="s">
        <v>66</v>
      </c>
      <c r="I10" s="62" t="s">
        <v>64</v>
      </c>
      <c r="J10" s="62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2"/>
      <c r="H11" s="62"/>
      <c r="I11" s="62"/>
      <c r="J11" s="62"/>
      <c r="K11" s="62"/>
      <c r="L11" s="27"/>
      <c r="M11" s="43"/>
      <c r="N11" s="43"/>
    </row>
    <row r="12" spans="1:26" ht="15.75" x14ac:dyDescent="0.25">
      <c r="A12" s="59">
        <v>43654</v>
      </c>
      <c r="B12" s="30" t="s">
        <v>15</v>
      </c>
      <c r="C12" s="31">
        <v>44.95</v>
      </c>
      <c r="D12" s="31">
        <v>7.49</v>
      </c>
      <c r="E12" s="31"/>
      <c r="F12" s="31">
        <f>C12-D12</f>
        <v>37.46</v>
      </c>
      <c r="G12" s="57">
        <v>690</v>
      </c>
      <c r="H12" s="57">
        <v>4400</v>
      </c>
      <c r="I12" s="57"/>
      <c r="J12" s="37" t="s">
        <v>15</v>
      </c>
      <c r="K12" s="37" t="s">
        <v>77</v>
      </c>
      <c r="L12" s="45" t="s">
        <v>86</v>
      </c>
      <c r="M12" s="45" t="s">
        <v>85</v>
      </c>
      <c r="N12" s="45" t="s">
        <v>83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/>
      <c r="B13" s="49"/>
      <c r="C13" s="31"/>
      <c r="D13" s="32"/>
      <c r="E13" s="31"/>
      <c r="F13" s="31"/>
      <c r="G13" s="57"/>
      <c r="H13" s="57"/>
      <c r="I13" s="57"/>
      <c r="J13" s="37"/>
      <c r="K13" s="37"/>
      <c r="L13" s="45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/>
      <c r="B14" s="49"/>
      <c r="C14" s="31"/>
      <c r="D14" s="32"/>
      <c r="E14" s="31"/>
      <c r="F14" s="31"/>
      <c r="G14" s="57"/>
      <c r="H14" s="57"/>
      <c r="I14" s="57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/>
      <c r="B15" s="30"/>
      <c r="C15" s="31"/>
      <c r="D15" s="32"/>
      <c r="E15" s="31"/>
      <c r="F15" s="31"/>
      <c r="G15" s="57"/>
      <c r="H15" s="57"/>
      <c r="I15" s="60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/>
      <c r="B16" s="30"/>
      <c r="C16" s="31"/>
      <c r="D16" s="32"/>
      <c r="E16" s="31"/>
      <c r="F16" s="31"/>
      <c r="G16" s="57"/>
      <c r="H16" s="57"/>
      <c r="I16" s="60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60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57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3">IF(B19="S",IF(ISBLANK(E19),ROUND(C19*0.2/1.2,2),E19),"")</f>
        <v/>
      </c>
      <c r="E19" s="31"/>
      <c r="F19" s="56"/>
      <c r="G19" s="57"/>
      <c r="H19" s="57"/>
      <c r="I19" s="57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6" t="s">
        <v>63</v>
      </c>
      <c r="G20" s="57"/>
      <c r="H20" s="57" t="s">
        <v>63</v>
      </c>
      <c r="I20" s="57" t="s">
        <v>63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6" t="s">
        <v>63</v>
      </c>
      <c r="G21" s="57" t="s">
        <v>63</v>
      </c>
      <c r="H21" s="57" t="s">
        <v>63</v>
      </c>
      <c r="I21" s="57" t="s">
        <v>63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6" t="s">
        <v>63</v>
      </c>
      <c r="G22" s="57" t="s">
        <v>63</v>
      </c>
      <c r="H22" s="57" t="s">
        <v>63</v>
      </c>
      <c r="I22" s="57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6" t="s">
        <v>63</v>
      </c>
      <c r="G23" s="57" t="s">
        <v>63</v>
      </c>
      <c r="H23" s="57" t="s">
        <v>63</v>
      </c>
      <c r="I23" s="57" t="s">
        <v>63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6" t="s">
        <v>63</v>
      </c>
      <c r="G24" s="57" t="s">
        <v>63</v>
      </c>
      <c r="H24" s="57" t="s">
        <v>63</v>
      </c>
      <c r="I24" s="57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6" t="s">
        <v>63</v>
      </c>
      <c r="G25" s="57" t="s">
        <v>63</v>
      </c>
      <c r="H25" s="57" t="s">
        <v>63</v>
      </c>
      <c r="I25" s="57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6" t="s">
        <v>63</v>
      </c>
      <c r="G26" s="57" t="s">
        <v>63</v>
      </c>
      <c r="H26" s="57" t="s">
        <v>63</v>
      </c>
      <c r="I26" s="57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6" t="s">
        <v>63</v>
      </c>
      <c r="G27" s="57" t="s">
        <v>63</v>
      </c>
      <c r="H27" s="57" t="s">
        <v>63</v>
      </c>
      <c r="I27" s="57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6" t="s">
        <v>63</v>
      </c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6" t="s">
        <v>63</v>
      </c>
      <c r="G29" s="57" t="s">
        <v>63</v>
      </c>
      <c r="H29" s="57" t="s">
        <v>63</v>
      </c>
      <c r="I29" s="57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6" t="s">
        <v>63</v>
      </c>
      <c r="G30" s="57" t="s">
        <v>63</v>
      </c>
      <c r="H30" s="57" t="s">
        <v>63</v>
      </c>
      <c r="I30" s="57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6" t="s">
        <v>63</v>
      </c>
      <c r="G31" s="57" t="s">
        <v>63</v>
      </c>
      <c r="H31" s="57" t="s">
        <v>63</v>
      </c>
      <c r="I31" s="57" t="s">
        <v>63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3" t="s">
        <v>11</v>
      </c>
      <c r="B32" s="174"/>
      <c r="C32" s="39">
        <f>SUM(C12:C31)</f>
        <v>44.95</v>
      </c>
      <c r="D32" s="39">
        <f>SUM(D12:D31)</f>
        <v>7.49</v>
      </c>
      <c r="E32" s="39"/>
      <c r="F32" s="39">
        <f>SUM(F12:F31)</f>
        <v>37.46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164" t="s">
        <v>27</v>
      </c>
      <c r="C34" s="165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9:K31 K12:K14">
    <cfRule type="expression" priority="40" stopIfTrue="1">
      <formula>AND(SUM($P12:$T12)&gt;0,NOT(ISBLANK(J12)))</formula>
    </cfRule>
    <cfRule type="expression" dxfId="774" priority="41" stopIfTrue="1">
      <formula>SUM($P12:$T12)&gt;0</formula>
    </cfRule>
  </conditionalFormatting>
  <conditionalFormatting sqref="E5 C12:C15 C5 B1:E1 B3:E3 C19:C31">
    <cfRule type="expression" dxfId="773" priority="42" stopIfTrue="1">
      <formula>ISBLANK(B1)</formula>
    </cfRule>
  </conditionalFormatting>
  <conditionalFormatting sqref="L12:N12 L19:N31">
    <cfRule type="expression" dxfId="772" priority="43" stopIfTrue="1">
      <formula>AND(NOT(ISBLANK($C12)),ISBLANK(L12))</formula>
    </cfRule>
  </conditionalFormatting>
  <conditionalFormatting sqref="B12:B15 B19:B31">
    <cfRule type="expression" dxfId="771" priority="44" stopIfTrue="1">
      <formula>AND(NOT(ISBLANK(C12)),ISBLANK(B12))</formula>
    </cfRule>
  </conditionalFormatting>
  <conditionalFormatting sqref="A12:A15 A19:A31">
    <cfRule type="expression" dxfId="770" priority="45" stopIfTrue="1">
      <formula>AND(NOT(ISBLANK(C12)),ISBLANK(A12))</formula>
    </cfRule>
  </conditionalFormatting>
  <conditionalFormatting sqref="E12:E15 E19:E31">
    <cfRule type="expression" dxfId="769" priority="46" stopIfTrue="1">
      <formula>AND(NOT(ISBLANK(C12)),ISBLANK(E12),B12="S")</formula>
    </cfRule>
  </conditionalFormatting>
  <conditionalFormatting sqref="J18:K18">
    <cfRule type="expression" priority="33" stopIfTrue="1">
      <formula>AND(SUM($P18:$T18)&gt;0,NOT(ISBLANK(J18)))</formula>
    </cfRule>
    <cfRule type="expression" dxfId="768" priority="34" stopIfTrue="1">
      <formula>SUM($P18:$T18)&gt;0</formula>
    </cfRule>
  </conditionalFormatting>
  <conditionalFormatting sqref="C18">
    <cfRule type="expression" dxfId="767" priority="35" stopIfTrue="1">
      <formula>ISBLANK(C18)</formula>
    </cfRule>
  </conditionalFormatting>
  <conditionalFormatting sqref="L18:N18">
    <cfRule type="expression" dxfId="766" priority="36" stopIfTrue="1">
      <formula>AND(NOT(ISBLANK($C18)),ISBLANK(L18))</formula>
    </cfRule>
  </conditionalFormatting>
  <conditionalFormatting sqref="B18">
    <cfRule type="expression" dxfId="765" priority="37" stopIfTrue="1">
      <formula>AND(NOT(ISBLANK(C18)),ISBLANK(B18))</formula>
    </cfRule>
  </conditionalFormatting>
  <conditionalFormatting sqref="A18">
    <cfRule type="expression" dxfId="764" priority="38" stopIfTrue="1">
      <formula>AND(NOT(ISBLANK(C18)),ISBLANK(A18))</formula>
    </cfRule>
  </conditionalFormatting>
  <conditionalFormatting sqref="E18">
    <cfRule type="expression" dxfId="763" priority="39" stopIfTrue="1">
      <formula>AND(NOT(ISBLANK(C18)),ISBLANK(E18),B18="S")</formula>
    </cfRule>
  </conditionalFormatting>
  <conditionalFormatting sqref="C16:C17">
    <cfRule type="expression" dxfId="762" priority="29" stopIfTrue="1">
      <formula>ISBLANK(C16)</formula>
    </cfRule>
  </conditionalFormatting>
  <conditionalFormatting sqref="B16:B17">
    <cfRule type="expression" dxfId="761" priority="30" stopIfTrue="1">
      <formula>AND(NOT(ISBLANK(C16)),ISBLANK(B16))</formula>
    </cfRule>
  </conditionalFormatting>
  <conditionalFormatting sqref="A16:A17">
    <cfRule type="expression" dxfId="760" priority="31" stopIfTrue="1">
      <formula>AND(NOT(ISBLANK(C16)),ISBLANK(A16))</formula>
    </cfRule>
  </conditionalFormatting>
  <conditionalFormatting sqref="E16:E17">
    <cfRule type="expression" dxfId="759" priority="32" stopIfTrue="1">
      <formula>AND(NOT(ISBLANK(C16)),ISBLANK(E16),B16="S")</formula>
    </cfRule>
  </conditionalFormatting>
  <conditionalFormatting sqref="L17">
    <cfRule type="expression" dxfId="758" priority="26" stopIfTrue="1">
      <formula>AND(NOT(ISBLANK($C22)),ISBLANK(L17))</formula>
    </cfRule>
  </conditionalFormatting>
  <conditionalFormatting sqref="K17">
    <cfRule type="expression" priority="24" stopIfTrue="1">
      <formula>AND(SUM($P17:$T17)&gt;0,NOT(ISBLANK(K17)))</formula>
    </cfRule>
    <cfRule type="expression" dxfId="757" priority="25" stopIfTrue="1">
      <formula>SUM($P17:$T17)&gt;0</formula>
    </cfRule>
  </conditionalFormatting>
  <conditionalFormatting sqref="M17">
    <cfRule type="expression" dxfId="756" priority="23" stopIfTrue="1">
      <formula>AND(NOT(ISBLANK($C17)),ISBLANK(M17))</formula>
    </cfRule>
  </conditionalFormatting>
  <conditionalFormatting sqref="N17">
    <cfRule type="expression" dxfId="755" priority="22" stopIfTrue="1">
      <formula>AND(NOT(ISBLANK($C17)),ISBLANK(N17))</formula>
    </cfRule>
  </conditionalFormatting>
  <conditionalFormatting sqref="D12">
    <cfRule type="expression" dxfId="754" priority="21" stopIfTrue="1">
      <formula>AND(NOT(ISBLANK(B12)),ISBLANK(D12),A12="S")</formula>
    </cfRule>
  </conditionalFormatting>
  <conditionalFormatting sqref="L13">
    <cfRule type="expression" dxfId="753" priority="20" stopIfTrue="1">
      <formula>AND(NOT(ISBLANK($C13)),ISBLANK(L13))</formula>
    </cfRule>
  </conditionalFormatting>
  <conditionalFormatting sqref="M13">
    <cfRule type="expression" dxfId="752" priority="19" stopIfTrue="1">
      <formula>AND(NOT(ISBLANK($C13)),ISBLANK(M13))</formula>
    </cfRule>
  </conditionalFormatting>
  <conditionalFormatting sqref="N13">
    <cfRule type="expression" dxfId="751" priority="18" stopIfTrue="1">
      <formula>AND(NOT(ISBLANK($C13)),ISBLANK(N13))</formula>
    </cfRule>
  </conditionalFormatting>
  <conditionalFormatting sqref="L14">
    <cfRule type="expression" dxfId="750" priority="17" stopIfTrue="1">
      <formula>AND(NOT(ISBLANK($C14)),ISBLANK(L14))</formula>
    </cfRule>
  </conditionalFormatting>
  <conditionalFormatting sqref="M14">
    <cfRule type="expression" dxfId="749" priority="16" stopIfTrue="1">
      <formula>AND(NOT(ISBLANK($C14)),ISBLANK(M14))</formula>
    </cfRule>
  </conditionalFormatting>
  <conditionalFormatting sqref="N14">
    <cfRule type="expression" dxfId="748" priority="15" stopIfTrue="1">
      <formula>AND(NOT(ISBLANK($C14)),ISBLANK(N14))</formula>
    </cfRule>
  </conditionalFormatting>
  <conditionalFormatting sqref="K15">
    <cfRule type="expression" priority="13" stopIfTrue="1">
      <formula>AND(SUM($P15:$T15)&gt;0,NOT(ISBLANK(K15)))</formula>
    </cfRule>
    <cfRule type="expression" dxfId="747" priority="14" stopIfTrue="1">
      <formula>SUM($P15:$T15)&gt;0</formula>
    </cfRule>
  </conditionalFormatting>
  <conditionalFormatting sqref="L15">
    <cfRule type="expression" dxfId="746" priority="12" stopIfTrue="1">
      <formula>AND(NOT(ISBLANK($C15)),ISBLANK(L15))</formula>
    </cfRule>
  </conditionalFormatting>
  <conditionalFormatting sqref="M15">
    <cfRule type="expression" dxfId="745" priority="11" stopIfTrue="1">
      <formula>AND(NOT(ISBLANK($C15)),ISBLANK(M15))</formula>
    </cfRule>
  </conditionalFormatting>
  <conditionalFormatting sqref="N15">
    <cfRule type="expression" dxfId="744" priority="10" stopIfTrue="1">
      <formula>AND(NOT(ISBLANK($C15)),ISBLANK(N15))</formula>
    </cfRule>
  </conditionalFormatting>
  <conditionalFormatting sqref="K16">
    <cfRule type="expression" priority="8" stopIfTrue="1">
      <formula>AND(SUM($P16:$T16)&gt;0,NOT(ISBLANK(K16)))</formula>
    </cfRule>
    <cfRule type="expression" dxfId="743" priority="9" stopIfTrue="1">
      <formula>SUM($P16:$T16)&gt;0</formula>
    </cfRule>
  </conditionalFormatting>
  <conditionalFormatting sqref="L16">
    <cfRule type="expression" dxfId="742" priority="7" stopIfTrue="1">
      <formula>AND(NOT(ISBLANK($C16)),ISBLANK(L16))</formula>
    </cfRule>
  </conditionalFormatting>
  <conditionalFormatting sqref="M16">
    <cfRule type="expression" dxfId="741" priority="6" stopIfTrue="1">
      <formula>AND(NOT(ISBLANK($C16)),ISBLANK(M16))</formula>
    </cfRule>
  </conditionalFormatting>
  <conditionalFormatting sqref="N16">
    <cfRule type="expression" dxfId="740" priority="5" stopIfTrue="1">
      <formula>AND(NOT(ISBLANK($C16)),ISBLANK(N16))</formula>
    </cfRule>
  </conditionalFormatting>
  <conditionalFormatting sqref="F12:F15">
    <cfRule type="expression" dxfId="739" priority="4" stopIfTrue="1">
      <formula>ISBLANK(F12)</formula>
    </cfRule>
  </conditionalFormatting>
  <conditionalFormatting sqref="F16">
    <cfRule type="expression" dxfId="738" priority="3" stopIfTrue="1">
      <formula>ISBLANK(F16)</formula>
    </cfRule>
  </conditionalFormatting>
  <conditionalFormatting sqref="J12:J17">
    <cfRule type="expression" priority="1" stopIfTrue="1">
      <formula>AND(SUM($P12:$T12)&gt;0,NOT(ISBLANK(J12)))</formula>
    </cfRule>
    <cfRule type="expression" dxfId="737" priority="2" stopIfTrue="1">
      <formula>SUM($P12:$T12)&gt;0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7"/>
  <sheetViews>
    <sheetView workbookViewId="0">
      <selection activeCell="L34" sqref="L34"/>
    </sheetView>
  </sheetViews>
  <sheetFormatPr defaultColWidth="9.140625" defaultRowHeight="12.75" outlineLevelCol="1" x14ac:dyDescent="0.2"/>
  <cols>
    <col min="1" max="1" width="11" style="5" bestFit="1" customWidth="1"/>
    <col min="2" max="2" width="10.42578125" style="5" customWidth="1"/>
    <col min="3" max="3" width="11.28515625" style="5" customWidth="1"/>
    <col min="4" max="4" width="11.140625" style="5" customWidth="1"/>
    <col min="5" max="5" width="13" style="5" customWidth="1"/>
    <col min="6" max="6" width="12.42578125" style="5" customWidth="1"/>
    <col min="7" max="7" width="7.42578125" style="5" bestFit="1" customWidth="1"/>
    <col min="8" max="8" width="5.28515625" style="5" customWidth="1"/>
    <col min="9" max="9" width="9.7109375" style="5" bestFit="1" customWidth="1"/>
    <col min="10" max="10" width="7.5703125" style="5" customWidth="1"/>
    <col min="11" max="11" width="3" style="5" customWidth="1"/>
    <col min="12" max="12" width="87" style="5" customWidth="1"/>
    <col min="13" max="13" width="20.42578125" style="5" customWidth="1"/>
    <col min="14" max="14" width="9.140625" style="5"/>
    <col min="15" max="18" width="9.140625" style="5" customWidth="1" outlineLevel="1"/>
    <col min="19" max="16384" width="9.140625" style="5"/>
  </cols>
  <sheetData>
    <row r="1" spans="1:25" ht="14.25" x14ac:dyDescent="0.2">
      <c r="A1" s="148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4"/>
    </row>
    <row r="2" spans="1:25" x14ac:dyDescent="0.2">
      <c r="A2" s="149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150" t="s">
        <v>3</v>
      </c>
      <c r="B3" s="166" t="s">
        <v>272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5"/>
      <c r="H5" s="15"/>
      <c r="I5" s="15"/>
      <c r="J5" s="15"/>
      <c r="K5" s="15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6" t="s">
        <v>252</v>
      </c>
      <c r="B8" s="151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9"/>
      <c r="H8" s="169"/>
      <c r="I8" s="169"/>
      <c r="J8" s="169"/>
      <c r="K8" s="165"/>
      <c r="L8" s="17" t="s">
        <v>8</v>
      </c>
      <c r="M8" s="18" t="s">
        <v>9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20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1"/>
      <c r="H9" s="171"/>
      <c r="I9" s="171"/>
      <c r="J9" s="171"/>
      <c r="K9" s="172"/>
      <c r="L9" s="22" t="s">
        <v>31</v>
      </c>
      <c r="M9" s="23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18</v>
      </c>
      <c r="H10" s="26" t="s">
        <v>19</v>
      </c>
      <c r="I10" s="26" t="s">
        <v>20</v>
      </c>
      <c r="J10" s="26"/>
      <c r="K10" s="26"/>
      <c r="L10" s="27"/>
      <c r="M10" s="28"/>
    </row>
    <row r="11" spans="1:25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</row>
    <row r="12" spans="1:25" ht="15.75" x14ac:dyDescent="0.25">
      <c r="A12" s="59" t="s">
        <v>253</v>
      </c>
      <c r="B12" s="49" t="s">
        <v>15</v>
      </c>
      <c r="C12" s="31">
        <v>16.829999999999998</v>
      </c>
      <c r="D12" s="32">
        <v>2.81</v>
      </c>
      <c r="E12" s="32"/>
      <c r="F12" s="32">
        <f>SUM(C12-D12)</f>
        <v>14.019999999999998</v>
      </c>
      <c r="G12" s="152">
        <v>611</v>
      </c>
      <c r="H12" s="152">
        <v>4014</v>
      </c>
      <c r="I12" s="153">
        <v>61101</v>
      </c>
      <c r="J12" s="154"/>
      <c r="K12" s="155"/>
      <c r="L12" s="156" t="s">
        <v>254</v>
      </c>
      <c r="M12" s="157" t="s">
        <v>255</v>
      </c>
    </row>
    <row r="13" spans="1:25" ht="15.75" x14ac:dyDescent="0.25">
      <c r="A13" s="59" t="s">
        <v>256</v>
      </c>
      <c r="B13" s="49" t="s">
        <v>15</v>
      </c>
      <c r="C13" s="31">
        <v>40.61</v>
      </c>
      <c r="D13" s="32">
        <v>6.78</v>
      </c>
      <c r="E13" s="32"/>
      <c r="F13" s="32">
        <f t="shared" ref="F13:F19" si="0">SUM(C13-D13)</f>
        <v>33.83</v>
      </c>
      <c r="G13" s="152">
        <v>611</v>
      </c>
      <c r="H13" s="152">
        <v>4014</v>
      </c>
      <c r="I13" s="153">
        <v>61101</v>
      </c>
      <c r="J13" s="154"/>
      <c r="K13" s="155"/>
      <c r="L13" s="156" t="s">
        <v>257</v>
      </c>
      <c r="M13" s="157" t="s">
        <v>258</v>
      </c>
    </row>
    <row r="14" spans="1:25" ht="15.75" x14ac:dyDescent="0.25">
      <c r="A14" s="59" t="s">
        <v>259</v>
      </c>
      <c r="B14" s="49" t="s">
        <v>15</v>
      </c>
      <c r="C14" s="31">
        <v>8.99</v>
      </c>
      <c r="D14" s="32">
        <v>1.5</v>
      </c>
      <c r="E14" s="32"/>
      <c r="F14" s="32">
        <f t="shared" si="0"/>
        <v>7.49</v>
      </c>
      <c r="G14" s="152">
        <v>611</v>
      </c>
      <c r="H14" s="152">
        <v>4014</v>
      </c>
      <c r="I14" s="153">
        <v>61101</v>
      </c>
      <c r="J14" s="154"/>
      <c r="K14" s="155"/>
      <c r="L14" s="158" t="s">
        <v>260</v>
      </c>
      <c r="M14" s="157" t="s">
        <v>258</v>
      </c>
    </row>
    <row r="15" spans="1:25" ht="15.75" x14ac:dyDescent="0.25">
      <c r="A15" s="59" t="s">
        <v>261</v>
      </c>
      <c r="B15" s="30" t="s">
        <v>16</v>
      </c>
      <c r="C15" s="31">
        <v>7.97</v>
      </c>
      <c r="D15" s="32">
        <v>0</v>
      </c>
      <c r="E15" s="32"/>
      <c r="F15" s="32">
        <f t="shared" si="0"/>
        <v>7.97</v>
      </c>
      <c r="G15" s="152">
        <v>595</v>
      </c>
      <c r="H15" s="152">
        <v>4001</v>
      </c>
      <c r="I15" s="154"/>
      <c r="J15" s="154"/>
      <c r="K15" s="155"/>
      <c r="L15" s="158" t="s">
        <v>262</v>
      </c>
      <c r="M15" s="157" t="s">
        <v>258</v>
      </c>
    </row>
    <row r="16" spans="1:25" ht="15.75" x14ac:dyDescent="0.25">
      <c r="A16" s="59" t="s">
        <v>263</v>
      </c>
      <c r="B16" s="49" t="s">
        <v>15</v>
      </c>
      <c r="C16" s="31">
        <v>26.99</v>
      </c>
      <c r="D16" s="32">
        <v>4.5</v>
      </c>
      <c r="E16" s="32"/>
      <c r="F16" s="32">
        <f t="shared" si="0"/>
        <v>22.49</v>
      </c>
      <c r="G16" s="152">
        <v>595</v>
      </c>
      <c r="H16" s="152">
        <v>4001</v>
      </c>
      <c r="I16" s="154"/>
      <c r="J16" s="154"/>
      <c r="K16" s="155"/>
      <c r="L16" s="158" t="s">
        <v>264</v>
      </c>
      <c r="M16" s="157" t="s">
        <v>258</v>
      </c>
    </row>
    <row r="17" spans="1:13" ht="15.75" x14ac:dyDescent="0.25">
      <c r="A17" s="59" t="s">
        <v>265</v>
      </c>
      <c r="B17" s="30" t="s">
        <v>15</v>
      </c>
      <c r="C17" s="31">
        <v>619</v>
      </c>
      <c r="D17" s="32">
        <v>103.17</v>
      </c>
      <c r="E17" s="32"/>
      <c r="F17" s="32">
        <f t="shared" si="0"/>
        <v>515.83000000000004</v>
      </c>
      <c r="G17" s="152">
        <v>595</v>
      </c>
      <c r="H17" s="152">
        <v>4001</v>
      </c>
      <c r="I17" s="154"/>
      <c r="J17" s="154"/>
      <c r="K17" s="155"/>
      <c r="L17" s="158" t="s">
        <v>266</v>
      </c>
      <c r="M17" s="157" t="s">
        <v>267</v>
      </c>
    </row>
    <row r="18" spans="1:13" ht="15.75" x14ac:dyDescent="0.25">
      <c r="A18" s="59" t="s">
        <v>265</v>
      </c>
      <c r="B18" s="49" t="s">
        <v>16</v>
      </c>
      <c r="C18" s="31">
        <v>20</v>
      </c>
      <c r="D18" s="32">
        <v>0</v>
      </c>
      <c r="E18" s="32"/>
      <c r="F18" s="32">
        <f t="shared" si="0"/>
        <v>20</v>
      </c>
      <c r="G18" s="152">
        <v>595</v>
      </c>
      <c r="H18" s="152">
        <v>4001</v>
      </c>
      <c r="I18" s="154"/>
      <c r="J18" s="154"/>
      <c r="K18" s="155"/>
      <c r="L18" s="158" t="s">
        <v>268</v>
      </c>
      <c r="M18" s="157" t="s">
        <v>267</v>
      </c>
    </row>
    <row r="19" spans="1:13" ht="15.75" x14ac:dyDescent="0.25">
      <c r="A19" s="59" t="s">
        <v>269</v>
      </c>
      <c r="B19" s="30" t="s">
        <v>15</v>
      </c>
      <c r="C19" s="31">
        <v>61.18</v>
      </c>
      <c r="D19" s="32">
        <v>10.199999999999999</v>
      </c>
      <c r="E19" s="32"/>
      <c r="F19" s="32">
        <f t="shared" si="0"/>
        <v>50.980000000000004</v>
      </c>
      <c r="G19" s="152">
        <v>595</v>
      </c>
      <c r="H19" s="152">
        <v>4001</v>
      </c>
      <c r="I19" s="32"/>
      <c r="J19" s="154"/>
      <c r="K19" s="155"/>
      <c r="L19" s="158" t="s">
        <v>270</v>
      </c>
      <c r="M19" s="157" t="s">
        <v>271</v>
      </c>
    </row>
    <row r="20" spans="1:13" ht="15.75" x14ac:dyDescent="0.25">
      <c r="A20" s="59"/>
      <c r="B20" s="49"/>
      <c r="C20" s="32"/>
      <c r="D20" s="32"/>
      <c r="E20" s="31"/>
      <c r="F20" s="32"/>
      <c r="G20" s="152"/>
      <c r="H20" s="152"/>
      <c r="I20" s="154"/>
      <c r="J20" s="154"/>
      <c r="K20" s="155"/>
      <c r="L20" s="157"/>
      <c r="M20" s="157"/>
    </row>
    <row r="21" spans="1:13" ht="13.5" thickBot="1" x14ac:dyDescent="0.25">
      <c r="A21" s="173" t="s">
        <v>11</v>
      </c>
      <c r="B21" s="174"/>
      <c r="C21" s="39">
        <f>SUM(C12:C20)</f>
        <v>801.56999999999994</v>
      </c>
      <c r="D21" s="39">
        <f>SUM(D12:D20)</f>
        <v>128.96</v>
      </c>
      <c r="E21" s="39"/>
      <c r="F21" s="39">
        <f>SUM(F12:F20)</f>
        <v>672.61</v>
      </c>
      <c r="G21" s="39"/>
      <c r="H21" s="39"/>
      <c r="I21" s="39"/>
      <c r="J21" s="39"/>
      <c r="K21" s="40"/>
      <c r="L21" s="46"/>
      <c r="M21" s="47"/>
    </row>
    <row r="23" spans="1:13" x14ac:dyDescent="0.2">
      <c r="B23" s="164" t="s">
        <v>27</v>
      </c>
      <c r="C23" s="165"/>
    </row>
    <row r="24" spans="1:13" x14ac:dyDescent="0.2">
      <c r="B24" s="41" t="s">
        <v>16</v>
      </c>
      <c r="C24" s="42" t="s">
        <v>26</v>
      </c>
    </row>
    <row r="25" spans="1:13" x14ac:dyDescent="0.2">
      <c r="B25" s="41" t="s">
        <v>13</v>
      </c>
      <c r="C25" s="42" t="s">
        <v>25</v>
      </c>
    </row>
    <row r="26" spans="1:13" x14ac:dyDescent="0.2">
      <c r="B26" s="41" t="s">
        <v>15</v>
      </c>
      <c r="C26" s="42" t="s">
        <v>24</v>
      </c>
    </row>
    <row r="27" spans="1:13" x14ac:dyDescent="0.2">
      <c r="B27" s="43" t="s">
        <v>14</v>
      </c>
      <c r="C27" s="44" t="s">
        <v>23</v>
      </c>
    </row>
  </sheetData>
  <mergeCells count="6">
    <mergeCell ref="B23:C23"/>
    <mergeCell ref="B1:E1"/>
    <mergeCell ref="B3:E3"/>
    <mergeCell ref="G8:K8"/>
    <mergeCell ref="G9:K9"/>
    <mergeCell ref="A21:B21"/>
  </mergeCells>
  <conditionalFormatting sqref="K12:K16 K18:K20">
    <cfRule type="expression" priority="11" stopIfTrue="1">
      <formula>AND(SUM($O12:$S12)&gt;0,NOT(ISBLANK(K12)))</formula>
    </cfRule>
    <cfRule type="expression" dxfId="340" priority="12" stopIfTrue="1">
      <formula>SUM($O12:$S12)&gt;0</formula>
    </cfRule>
  </conditionalFormatting>
  <conditionalFormatting sqref="E5 C5 B1:E1 B3:E3 C12:C16 C18:C19">
    <cfRule type="expression" dxfId="339" priority="13" stopIfTrue="1">
      <formula>ISBLANK(B1)</formula>
    </cfRule>
  </conditionalFormatting>
  <conditionalFormatting sqref="L12:M12 L20:M20 L15:M16 L13:L14 M19 L18:M18">
    <cfRule type="expression" dxfId="338" priority="14" stopIfTrue="1">
      <formula>AND(NOT(ISBLANK($C12)),ISBLANK(L12))</formula>
    </cfRule>
  </conditionalFormatting>
  <conditionalFormatting sqref="B12:B16 B18:B20">
    <cfRule type="expression" dxfId="337" priority="15" stopIfTrue="1">
      <formula>AND(NOT(ISBLANK(C12)),ISBLANK(B12))</formula>
    </cfRule>
  </conditionalFormatting>
  <conditionalFormatting sqref="A12:A16 A18:A20">
    <cfRule type="expression" dxfId="336" priority="16" stopIfTrue="1">
      <formula>AND(NOT(ISBLANK(C12)),ISBLANK(A12))</formula>
    </cfRule>
  </conditionalFormatting>
  <conditionalFormatting sqref="G12:H16 G18:H20">
    <cfRule type="expression" dxfId="335" priority="17" stopIfTrue="1">
      <formula>AND(ISBLANK(G12),NOT(ISBLANK($C12)))</formula>
    </cfRule>
  </conditionalFormatting>
  <conditionalFormatting sqref="I12:I14">
    <cfRule type="expression" dxfId="334" priority="18" stopIfTrue="1">
      <formula>AND(ISBLANK(I12),NOT(ISBLANK(C12)))</formula>
    </cfRule>
  </conditionalFormatting>
  <conditionalFormatting sqref="E20">
    <cfRule type="expression" dxfId="333" priority="19" stopIfTrue="1">
      <formula>AND(NOT(ISBLANK(C20)),ISBLANK(E20),B20="S")</formula>
    </cfRule>
  </conditionalFormatting>
  <conditionalFormatting sqref="M14">
    <cfRule type="expression" dxfId="332" priority="9" stopIfTrue="1">
      <formula>AND(NOT(ISBLANK($C14)),ISBLANK(M14))</formula>
    </cfRule>
  </conditionalFormatting>
  <conditionalFormatting sqref="M13">
    <cfRule type="expression" dxfId="331" priority="10" stopIfTrue="1">
      <formula>AND(NOT(ISBLANK(#REF!)),ISBLANK(M13))</formula>
    </cfRule>
  </conditionalFormatting>
  <conditionalFormatting sqref="L19">
    <cfRule type="expression" dxfId="330" priority="8" stopIfTrue="1">
      <formula>AND(NOT(ISBLANK($C19)),ISBLANK(L19))</formula>
    </cfRule>
  </conditionalFormatting>
  <conditionalFormatting sqref="K17">
    <cfRule type="expression" priority="1" stopIfTrue="1">
      <formula>AND(SUM($O17:$S17)&gt;0,NOT(ISBLANK(K17)))</formula>
    </cfRule>
    <cfRule type="expression" dxfId="329" priority="2" stopIfTrue="1">
      <formula>SUM($O17:$S17)&gt;0</formula>
    </cfRule>
  </conditionalFormatting>
  <conditionalFormatting sqref="C17">
    <cfRule type="expression" dxfId="328" priority="3" stopIfTrue="1">
      <formula>ISBLANK(C17)</formula>
    </cfRule>
  </conditionalFormatting>
  <conditionalFormatting sqref="L17:M17">
    <cfRule type="expression" dxfId="327" priority="4" stopIfTrue="1">
      <formula>AND(NOT(ISBLANK($C17)),ISBLANK(L17))</formula>
    </cfRule>
  </conditionalFormatting>
  <conditionalFormatting sqref="B17">
    <cfRule type="expression" dxfId="326" priority="5" stopIfTrue="1">
      <formula>AND(NOT(ISBLANK(C17)),ISBLANK(B17))</formula>
    </cfRule>
  </conditionalFormatting>
  <conditionalFormatting sqref="A17">
    <cfRule type="expression" dxfId="325" priority="6" stopIfTrue="1">
      <formula>AND(NOT(ISBLANK(C17)),ISBLANK(A17))</formula>
    </cfRule>
  </conditionalFormatting>
  <conditionalFormatting sqref="G17:H17">
    <cfRule type="expression" dxfId="324" priority="7" stopIfTrue="1">
      <formula>AND(ISBLANK(G17),NOT(ISBLANK($C17)))</formula>
    </cfRule>
  </conditionalFormatting>
  <dataValidations count="5">
    <dataValidation type="list" allowBlank="1" showInputMessage="1" showErrorMessage="1" sqref="B12:B20">
      <formula1>$B$24:$B$27</formula1>
    </dataValidation>
    <dataValidation type="custom" allowBlank="1" showInputMessage="1" showErrorMessage="1" sqref="I12:I14 G12:G20 H13:H20">
      <formula1>P12=TRUE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K33" sqref="K3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34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237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39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139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2" t="s">
        <v>65</v>
      </c>
      <c r="H10" s="62" t="s">
        <v>66</v>
      </c>
      <c r="I10" s="62" t="s">
        <v>64</v>
      </c>
      <c r="J10" s="62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2"/>
      <c r="H11" s="62"/>
      <c r="I11" s="62"/>
      <c r="J11" s="62"/>
      <c r="K11" s="62"/>
      <c r="L11" s="27"/>
      <c r="M11" s="43"/>
      <c r="N11" s="43"/>
    </row>
    <row r="12" spans="1:26" ht="15.75" x14ac:dyDescent="0.25">
      <c r="A12" s="59">
        <v>43646</v>
      </c>
      <c r="B12" s="30"/>
      <c r="C12" s="31">
        <v>157.19999999999999</v>
      </c>
      <c r="D12" s="32">
        <v>0</v>
      </c>
      <c r="E12" s="31"/>
      <c r="F12" s="56">
        <v>157.19999999999999</v>
      </c>
      <c r="G12" s="57">
        <v>112</v>
      </c>
      <c r="H12" s="57">
        <v>4207</v>
      </c>
      <c r="I12" s="57"/>
      <c r="J12" s="37" t="s">
        <v>15</v>
      </c>
      <c r="K12" s="37" t="s">
        <v>234</v>
      </c>
      <c r="L12" s="37" t="s">
        <v>235</v>
      </c>
      <c r="M12" s="45" t="s">
        <v>229</v>
      </c>
      <c r="N12" s="45" t="s">
        <v>236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/>
      <c r="B13" s="49"/>
      <c r="C13" s="31"/>
      <c r="D13" s="32"/>
      <c r="E13" s="31"/>
      <c r="F13" s="56"/>
      <c r="G13" s="57"/>
      <c r="H13" s="57"/>
      <c r="I13" s="57"/>
      <c r="J13" s="37" t="s">
        <v>15</v>
      </c>
      <c r="K13" s="37"/>
      <c r="L13" s="45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/>
      <c r="B14" s="49"/>
      <c r="C14" s="31"/>
      <c r="D14" s="32"/>
      <c r="E14" s="31"/>
      <c r="F14" s="56"/>
      <c r="G14" s="57"/>
      <c r="H14" s="57"/>
      <c r="I14" s="57"/>
      <c r="J14" s="37" t="s">
        <v>15</v>
      </c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60"/>
      <c r="J15" s="37" t="s">
        <v>15</v>
      </c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/>
      <c r="B16" s="30"/>
      <c r="C16" s="31"/>
      <c r="D16" s="32" t="str">
        <f t="shared" ref="D16:D31" si="3">IF(B16="S",IF(ISBLANK(E16),ROUND(C16*0.2/1.2,2),E16),"")</f>
        <v/>
      </c>
      <c r="E16" s="31"/>
      <c r="F16" s="56"/>
      <c r="G16" s="57"/>
      <c r="H16" s="57"/>
      <c r="I16" s="60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/>
      <c r="B17" s="30"/>
      <c r="C17" s="31"/>
      <c r="D17" s="32" t="str">
        <f t="shared" si="3"/>
        <v/>
      </c>
      <c r="E17" s="31"/>
      <c r="F17" s="56"/>
      <c r="G17" s="57"/>
      <c r="H17" s="57"/>
      <c r="I17" s="60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/>
      <c r="B18" s="30"/>
      <c r="C18" s="31"/>
      <c r="D18" s="32" t="str">
        <f t="shared" si="3"/>
        <v/>
      </c>
      <c r="E18" s="31"/>
      <c r="F18" s="56"/>
      <c r="G18" s="57"/>
      <c r="H18" s="57"/>
      <c r="I18" s="57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9"/>
      <c r="B19" s="30"/>
      <c r="C19" s="31"/>
      <c r="D19" s="32" t="str">
        <f t="shared" si="3"/>
        <v/>
      </c>
      <c r="E19" s="31"/>
      <c r="F19" s="56"/>
      <c r="G19" s="57"/>
      <c r="H19" s="57"/>
      <c r="I19" s="57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6"/>
      <c r="G20" s="57"/>
      <c r="H20" s="57"/>
      <c r="I20" s="57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6" t="s">
        <v>63</v>
      </c>
      <c r="G21" s="57" t="s">
        <v>63</v>
      </c>
      <c r="H21" s="57" t="s">
        <v>63</v>
      </c>
      <c r="I21" s="57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6" t="s">
        <v>63</v>
      </c>
      <c r="G22" s="57" t="s">
        <v>63</v>
      </c>
      <c r="H22" s="57" t="s">
        <v>63</v>
      </c>
      <c r="I22" s="57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6" t="s">
        <v>63</v>
      </c>
      <c r="G23" s="57" t="s">
        <v>63</v>
      </c>
      <c r="H23" s="57" t="s">
        <v>63</v>
      </c>
      <c r="I23" s="57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6" t="s">
        <v>63</v>
      </c>
      <c r="G24" s="57" t="s">
        <v>63</v>
      </c>
      <c r="H24" s="57" t="s">
        <v>63</v>
      </c>
      <c r="I24" s="57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6" t="s">
        <v>63</v>
      </c>
      <c r="G25" s="57" t="s">
        <v>63</v>
      </c>
      <c r="H25" s="57" t="s">
        <v>63</v>
      </c>
      <c r="I25" s="57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6" t="s">
        <v>63</v>
      </c>
      <c r="G26" s="57" t="s">
        <v>63</v>
      </c>
      <c r="H26" s="57" t="s">
        <v>63</v>
      </c>
      <c r="I26" s="57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6" t="s">
        <v>63</v>
      </c>
      <c r="G27" s="57" t="s">
        <v>63</v>
      </c>
      <c r="H27" s="57" t="s">
        <v>63</v>
      </c>
      <c r="I27" s="57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6" t="s">
        <v>63</v>
      </c>
      <c r="G28" s="57" t="s">
        <v>63</v>
      </c>
      <c r="H28" s="57" t="s">
        <v>63</v>
      </c>
      <c r="I28" s="57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6" t="s">
        <v>63</v>
      </c>
      <c r="G29" s="57" t="s">
        <v>63</v>
      </c>
      <c r="H29" s="57" t="s">
        <v>63</v>
      </c>
      <c r="I29" s="57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6" t="s">
        <v>63</v>
      </c>
      <c r="G30" s="57" t="s">
        <v>63</v>
      </c>
      <c r="H30" s="57" t="s">
        <v>63</v>
      </c>
      <c r="I30" s="57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6" t="s">
        <v>63</v>
      </c>
      <c r="G31" s="57" t="s">
        <v>63</v>
      </c>
      <c r="H31" s="57" t="s">
        <v>63</v>
      </c>
      <c r="I31" s="57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3" t="s">
        <v>11</v>
      </c>
      <c r="B32" s="174"/>
      <c r="C32" s="39">
        <f>SUM(C12:C31)</f>
        <v>157.19999999999999</v>
      </c>
      <c r="D32" s="39">
        <f>SUM(D12:D31)</f>
        <v>0</v>
      </c>
      <c r="E32" s="39"/>
      <c r="F32" s="39">
        <f>SUM(F12:F31)</f>
        <v>157.19999999999999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164" t="s">
        <v>27</v>
      </c>
      <c r="C34" s="165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8" stopIfTrue="1">
      <formula>AND(SUM($P12:$T12)&gt;0,NOT(ISBLANK(J12)))</formula>
    </cfRule>
    <cfRule type="expression" dxfId="323" priority="29" stopIfTrue="1">
      <formula>SUM($P12:$T12)&gt;0</formula>
    </cfRule>
  </conditionalFormatting>
  <conditionalFormatting sqref="C12:C15 C5 B1:E1 B3:E3 C19:C31 E5">
    <cfRule type="expression" dxfId="322" priority="30" stopIfTrue="1">
      <formula>ISBLANK(B1)</formula>
    </cfRule>
  </conditionalFormatting>
  <conditionalFormatting sqref="M12:N12 L14:N14 L19:N31 M15">
    <cfRule type="expression" dxfId="321" priority="31" stopIfTrue="1">
      <formula>AND(NOT(ISBLANK($C12)),ISBLANK(L12))</formula>
    </cfRule>
  </conditionalFormatting>
  <conditionalFormatting sqref="B12:B15 B19:B31">
    <cfRule type="expression" dxfId="320" priority="32" stopIfTrue="1">
      <formula>AND(NOT(ISBLANK(C12)),ISBLANK(B12))</formula>
    </cfRule>
  </conditionalFormatting>
  <conditionalFormatting sqref="A12:A15 A19:A31">
    <cfRule type="expression" dxfId="319" priority="33" stopIfTrue="1">
      <formula>AND(NOT(ISBLANK(C12)),ISBLANK(A12))</formula>
    </cfRule>
  </conditionalFormatting>
  <conditionalFormatting sqref="E12:E15 E19:E31">
    <cfRule type="expression" dxfId="318" priority="34" stopIfTrue="1">
      <formula>AND(NOT(ISBLANK(C12)),ISBLANK(E12),B12="S")</formula>
    </cfRule>
  </conditionalFormatting>
  <conditionalFormatting sqref="K15">
    <cfRule type="expression" priority="25" stopIfTrue="1">
      <formula>AND(SUM($P15:$T15)&gt;0,NOT(ISBLANK(K15)))</formula>
    </cfRule>
    <cfRule type="expression" dxfId="317" priority="26" stopIfTrue="1">
      <formula>SUM($P15:$T15)&gt;0</formula>
    </cfRule>
  </conditionalFormatting>
  <conditionalFormatting sqref="L15">
    <cfRule type="expression" dxfId="316" priority="27" stopIfTrue="1">
      <formula>AND(NOT(ISBLANK($C20)),ISBLANK(L15))</formula>
    </cfRule>
  </conditionalFormatting>
  <conditionalFormatting sqref="N15">
    <cfRule type="expression" dxfId="315" priority="24" stopIfTrue="1">
      <formula>AND(NOT(ISBLANK($C20)),ISBLANK(N15))</formula>
    </cfRule>
  </conditionalFormatting>
  <conditionalFormatting sqref="K18">
    <cfRule type="expression" priority="17" stopIfTrue="1">
      <formula>AND(SUM($P18:$T18)&gt;0,NOT(ISBLANK(K18)))</formula>
    </cfRule>
    <cfRule type="expression" dxfId="314" priority="18" stopIfTrue="1">
      <formula>SUM($P18:$T18)&gt;0</formula>
    </cfRule>
  </conditionalFormatting>
  <conditionalFormatting sqref="C18">
    <cfRule type="expression" dxfId="313" priority="19" stopIfTrue="1">
      <formula>ISBLANK(C18)</formula>
    </cfRule>
  </conditionalFormatting>
  <conditionalFormatting sqref="L18:N18">
    <cfRule type="expression" dxfId="312" priority="20" stopIfTrue="1">
      <formula>AND(NOT(ISBLANK($C18)),ISBLANK(L18))</formula>
    </cfRule>
  </conditionalFormatting>
  <conditionalFormatting sqref="B18">
    <cfRule type="expression" dxfId="311" priority="21" stopIfTrue="1">
      <formula>AND(NOT(ISBLANK(C18)),ISBLANK(B18))</formula>
    </cfRule>
  </conditionalFormatting>
  <conditionalFormatting sqref="A18">
    <cfRule type="expression" dxfId="310" priority="22" stopIfTrue="1">
      <formula>AND(NOT(ISBLANK(C18)),ISBLANK(A18))</formula>
    </cfRule>
  </conditionalFormatting>
  <conditionalFormatting sqref="E18">
    <cfRule type="expression" dxfId="309" priority="23" stopIfTrue="1">
      <formula>AND(NOT(ISBLANK(C18)),ISBLANK(E18),B18="S")</formula>
    </cfRule>
  </conditionalFormatting>
  <conditionalFormatting sqref="C16:C17">
    <cfRule type="expression" dxfId="308" priority="12" stopIfTrue="1">
      <formula>ISBLANK(C16)</formula>
    </cfRule>
  </conditionalFormatting>
  <conditionalFormatting sqref="M16:M17">
    <cfRule type="expression" dxfId="307" priority="13" stopIfTrue="1">
      <formula>AND(NOT(ISBLANK($C16)),ISBLANK(M16))</formula>
    </cfRule>
  </conditionalFormatting>
  <conditionalFormatting sqref="B16:B17">
    <cfRule type="expression" dxfId="306" priority="14" stopIfTrue="1">
      <formula>AND(NOT(ISBLANK(C16)),ISBLANK(B16))</formula>
    </cfRule>
  </conditionalFormatting>
  <conditionalFormatting sqref="A16:A17">
    <cfRule type="expression" dxfId="305" priority="15" stopIfTrue="1">
      <formula>AND(NOT(ISBLANK(C16)),ISBLANK(A16))</formula>
    </cfRule>
  </conditionalFormatting>
  <conditionalFormatting sqref="E16:E17">
    <cfRule type="expression" dxfId="304" priority="16" stopIfTrue="1">
      <formula>AND(NOT(ISBLANK(C16)),ISBLANK(E16),B16="S")</formula>
    </cfRule>
  </conditionalFormatting>
  <conditionalFormatting sqref="K16:K17">
    <cfRule type="expression" priority="9" stopIfTrue="1">
      <formula>AND(SUM($P16:$T16)&gt;0,NOT(ISBLANK(K16)))</formula>
    </cfRule>
    <cfRule type="expression" dxfId="303" priority="10" stopIfTrue="1">
      <formula>SUM($P16:$T16)&gt;0</formula>
    </cfRule>
  </conditionalFormatting>
  <conditionalFormatting sqref="L16:L17">
    <cfRule type="expression" dxfId="302" priority="11" stopIfTrue="1">
      <formula>AND(NOT(ISBLANK($C21)),ISBLANK(L16))</formula>
    </cfRule>
  </conditionalFormatting>
  <conditionalFormatting sqref="N16:N17">
    <cfRule type="expression" dxfId="301" priority="8" stopIfTrue="1">
      <formula>AND(NOT(ISBLANK($C21)),ISBLANK(N16))</formula>
    </cfRule>
  </conditionalFormatting>
  <conditionalFormatting sqref="J13:K13">
    <cfRule type="expression" priority="5" stopIfTrue="1">
      <formula>AND(SUM($P13:$T13)&gt;0,NOT(ISBLANK(J13)))</formula>
    </cfRule>
    <cfRule type="expression" dxfId="300" priority="6" stopIfTrue="1">
      <formula>SUM($P13:$T13)&gt;0</formula>
    </cfRule>
  </conditionalFormatting>
  <conditionalFormatting sqref="N13">
    <cfRule type="expression" dxfId="299" priority="7" stopIfTrue="1">
      <formula>AND(NOT(ISBLANK($C13)),ISBLANK(N13))</formula>
    </cfRule>
  </conditionalFormatting>
  <conditionalFormatting sqref="M13">
    <cfRule type="expression" dxfId="298" priority="4" stopIfTrue="1">
      <formula>AND(NOT(ISBLANK($C13)),ISBLANK(M13))</formula>
    </cfRule>
  </conditionalFormatting>
  <conditionalFormatting sqref="L13">
    <cfRule type="expression" dxfId="297" priority="3" stopIfTrue="1">
      <formula>AND(NOT(ISBLANK($C13)),ISBLANK(L13))</formula>
    </cfRule>
  </conditionalFormatting>
  <conditionalFormatting sqref="L12">
    <cfRule type="expression" priority="1" stopIfTrue="1">
      <formula>AND(SUM($P12:$T12)&gt;0,NOT(ISBLANK(L12)))</formula>
    </cfRule>
    <cfRule type="expression" dxfId="296" priority="2" stopIfTrue="1">
      <formula>SUM($P12:$T12)&gt;0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38"/>
  <sheetViews>
    <sheetView workbookViewId="0">
      <selection activeCell="I31" sqref="I31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194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9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2" t="s">
        <v>65</v>
      </c>
      <c r="H10" s="62" t="s">
        <v>66</v>
      </c>
      <c r="I10" s="62" t="s">
        <v>64</v>
      </c>
      <c r="J10" s="62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2"/>
      <c r="H11" s="62"/>
      <c r="I11" s="62"/>
      <c r="J11" s="62"/>
      <c r="K11" s="62"/>
      <c r="L11" s="27"/>
      <c r="M11" s="43"/>
      <c r="N11" s="43"/>
    </row>
    <row r="12" spans="1:26" ht="15.75" x14ac:dyDescent="0.25">
      <c r="A12" s="59">
        <v>43643</v>
      </c>
      <c r="B12" s="30" t="s">
        <v>15</v>
      </c>
      <c r="C12" s="31">
        <v>360.12</v>
      </c>
      <c r="D12" s="32">
        <v>60</v>
      </c>
      <c r="E12" s="31"/>
      <c r="F12" s="56">
        <v>300.12</v>
      </c>
      <c r="G12" s="57">
        <v>260</v>
      </c>
      <c r="H12" s="57">
        <v>4014</v>
      </c>
      <c r="I12" s="57"/>
      <c r="J12" s="37" t="s">
        <v>15</v>
      </c>
      <c r="K12" s="37" t="s">
        <v>188</v>
      </c>
      <c r="L12" s="45" t="s">
        <v>189</v>
      </c>
      <c r="M12" s="45" t="s">
        <v>190</v>
      </c>
      <c r="N12" s="45" t="s">
        <v>83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>
        <v>43650</v>
      </c>
      <c r="B13" s="49" t="s">
        <v>15</v>
      </c>
      <c r="C13" s="31">
        <v>14.03</v>
      </c>
      <c r="D13" s="32">
        <v>2.34</v>
      </c>
      <c r="E13" s="31"/>
      <c r="F13" s="56">
        <v>11.69</v>
      </c>
      <c r="G13" s="57">
        <v>260</v>
      </c>
      <c r="H13" s="57">
        <v>4014</v>
      </c>
      <c r="I13" s="57"/>
      <c r="J13" s="37" t="s">
        <v>15</v>
      </c>
      <c r="K13" s="37" t="s">
        <v>188</v>
      </c>
      <c r="L13" s="45" t="s">
        <v>191</v>
      </c>
      <c r="M13" s="45" t="s">
        <v>192</v>
      </c>
      <c r="N13" s="45" t="s">
        <v>83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>
        <v>43650</v>
      </c>
      <c r="B14" s="49" t="s">
        <v>15</v>
      </c>
      <c r="C14" s="31">
        <v>21.6</v>
      </c>
      <c r="D14" s="32">
        <v>3.6</v>
      </c>
      <c r="E14" s="31"/>
      <c r="F14" s="56">
        <v>18</v>
      </c>
      <c r="G14" s="57">
        <v>260</v>
      </c>
      <c r="H14" s="57">
        <v>4014</v>
      </c>
      <c r="I14" s="57"/>
      <c r="J14" s="37" t="s">
        <v>15</v>
      </c>
      <c r="K14" s="37" t="s">
        <v>188</v>
      </c>
      <c r="L14" s="45" t="s">
        <v>193</v>
      </c>
      <c r="M14" s="45" t="s">
        <v>192</v>
      </c>
      <c r="N14" s="45" t="s">
        <v>83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57"/>
      <c r="J15" s="37" t="s">
        <v>15</v>
      </c>
      <c r="K15" s="37"/>
      <c r="L15" s="45"/>
      <c r="M15" s="45"/>
      <c r="N15" s="45" t="s">
        <v>63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/>
      <c r="B16" s="30"/>
      <c r="C16" s="31"/>
      <c r="D16" s="32"/>
      <c r="E16" s="31"/>
      <c r="F16" s="56"/>
      <c r="G16" s="57"/>
      <c r="H16" s="57"/>
      <c r="I16" s="57"/>
      <c r="J16" s="37" t="s">
        <v>15</v>
      </c>
      <c r="K16" s="37"/>
      <c r="L16" s="45"/>
      <c r="M16" s="45"/>
      <c r="N16" s="45" t="s">
        <v>63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57"/>
      <c r="J17" s="37" t="s">
        <v>15</v>
      </c>
      <c r="K17" s="37"/>
      <c r="L17" s="45"/>
      <c r="M17" s="45"/>
      <c r="N17" s="45" t="s">
        <v>63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57"/>
      <c r="J18" s="37" t="s">
        <v>15</v>
      </c>
      <c r="K18" s="37"/>
      <c r="L18" s="45"/>
      <c r="M18" s="105"/>
      <c r="N18" s="45" t="s">
        <v>63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9"/>
      <c r="B19" s="30"/>
      <c r="C19" s="31"/>
      <c r="D19" s="32"/>
      <c r="E19" s="31"/>
      <c r="F19" s="56"/>
      <c r="G19" s="57"/>
      <c r="H19" s="57"/>
      <c r="I19" s="57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59"/>
      <c r="B20" s="30"/>
      <c r="C20" s="31"/>
      <c r="D20" s="32"/>
      <c r="E20" s="31"/>
      <c r="F20" s="56"/>
      <c r="G20" s="57"/>
      <c r="H20" s="57"/>
      <c r="I20" s="57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9"/>
      <c r="B21" s="30"/>
      <c r="C21" s="31"/>
      <c r="D21" s="32"/>
      <c r="E21" s="31"/>
      <c r="F21" s="56"/>
      <c r="G21" s="57"/>
      <c r="H21" s="57"/>
      <c r="I21" s="57"/>
      <c r="J21" s="37" t="s">
        <v>15</v>
      </c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9"/>
      <c r="B22" s="30"/>
      <c r="C22" s="31"/>
      <c r="D22" s="32"/>
      <c r="E22" s="106"/>
      <c r="F22" s="56"/>
      <c r="G22" s="57"/>
      <c r="H22" s="57"/>
      <c r="I22" s="57"/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9"/>
      <c r="B23" s="30"/>
      <c r="C23" s="31"/>
      <c r="D23" s="32"/>
      <c r="E23" s="81"/>
      <c r="F23" s="56"/>
      <c r="G23" s="57"/>
      <c r="H23" s="57"/>
      <c r="I23" s="57"/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9"/>
      <c r="B24" s="30"/>
      <c r="C24" s="31"/>
      <c r="D24" s="32"/>
      <c r="E24" s="31"/>
      <c r="F24" s="56"/>
      <c r="G24" s="57"/>
      <c r="H24" s="57"/>
      <c r="I24" s="57"/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9"/>
      <c r="B25" s="30"/>
      <c r="C25" s="31"/>
      <c r="D25" s="32"/>
      <c r="E25" s="31"/>
      <c r="F25" s="56"/>
      <c r="G25" s="57"/>
      <c r="H25" s="57"/>
      <c r="I25" s="57"/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9"/>
      <c r="B26" s="30"/>
      <c r="C26" s="31"/>
      <c r="D26" s="32"/>
      <c r="E26" s="31"/>
      <c r="F26" s="56"/>
      <c r="G26" s="57"/>
      <c r="H26" s="57"/>
      <c r="I26" s="57"/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59"/>
      <c r="B27" s="30"/>
      <c r="C27" s="31"/>
      <c r="D27" s="32"/>
      <c r="E27" s="31"/>
      <c r="F27" s="56"/>
      <c r="G27" s="57"/>
      <c r="H27" s="57"/>
      <c r="I27" s="57"/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59"/>
      <c r="B28" s="30"/>
      <c r="C28" s="31"/>
      <c r="D28" s="32"/>
      <c r="E28" s="31"/>
      <c r="F28" s="56"/>
      <c r="G28" s="57"/>
      <c r="H28" s="57"/>
      <c r="I28" s="57"/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59"/>
      <c r="B29" s="30"/>
      <c r="C29" s="31"/>
      <c r="D29" s="32"/>
      <c r="E29" s="31"/>
      <c r="F29" s="56"/>
      <c r="G29" s="57"/>
      <c r="H29" s="57"/>
      <c r="I29" s="57"/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59"/>
      <c r="B30" s="30"/>
      <c r="C30" s="31"/>
      <c r="D30" s="32"/>
      <c r="E30" s="31"/>
      <c r="F30" s="56"/>
      <c r="G30" s="57"/>
      <c r="H30" s="57"/>
      <c r="I30" s="57"/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ref="D31" si="3">IF(B31="S",IF(ISBLANK(E31),ROUND(C31*0.2/1.2,2),E31),"")</f>
        <v/>
      </c>
      <c r="E31" s="31"/>
      <c r="F31" s="56" t="s">
        <v>63</v>
      </c>
      <c r="G31" s="57" t="s">
        <v>63</v>
      </c>
      <c r="H31" s="57" t="s">
        <v>63</v>
      </c>
      <c r="I31" s="57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3" t="s">
        <v>11</v>
      </c>
      <c r="B32" s="174"/>
      <c r="C32" s="39">
        <f>SUM(C12:C31)</f>
        <v>395.75</v>
      </c>
      <c r="D32" s="39">
        <f>SUM(D12:D31)</f>
        <v>65.94</v>
      </c>
      <c r="E32" s="39"/>
      <c r="F32" s="39">
        <f>SUM(F12:F31)</f>
        <v>329.81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164" t="s">
        <v>27</v>
      </c>
      <c r="C34" s="165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295" priority="5" stopIfTrue="1">
      <formula>SUM($P12:$T12)&gt;0</formula>
    </cfRule>
  </conditionalFormatting>
  <conditionalFormatting sqref="E5 C12:C31 C5 B1:E1 B3:E3">
    <cfRule type="expression" dxfId="294" priority="6" stopIfTrue="1">
      <formula>ISBLANK(B1)</formula>
    </cfRule>
  </conditionalFormatting>
  <conditionalFormatting sqref="L12:N12 L15:N17 L19:N31 L14:M14">
    <cfRule type="expression" dxfId="293" priority="7" stopIfTrue="1">
      <formula>AND(NOT(ISBLANK($C12)),ISBLANK(L12))</formula>
    </cfRule>
  </conditionalFormatting>
  <conditionalFormatting sqref="B12:B31">
    <cfRule type="expression" dxfId="292" priority="8" stopIfTrue="1">
      <formula>AND(NOT(ISBLANK(C12)),ISBLANK(B12))</formula>
    </cfRule>
  </conditionalFormatting>
  <conditionalFormatting sqref="A12:A31">
    <cfRule type="expression" dxfId="291" priority="9" stopIfTrue="1">
      <formula>AND(NOT(ISBLANK(C12)),ISBLANK(A12))</formula>
    </cfRule>
  </conditionalFormatting>
  <conditionalFormatting sqref="E12:E21 E24:E31">
    <cfRule type="expression" dxfId="290" priority="10" stopIfTrue="1">
      <formula>AND(NOT(ISBLANK(C12)),ISBLANK(E12),B12="S")</formula>
    </cfRule>
  </conditionalFormatting>
  <conditionalFormatting sqref="L13:M13">
    <cfRule type="expression" dxfId="289" priority="11" stopIfTrue="1">
      <formula>AND(NOT(ISBLANK($C18)),ISBLANK(L13))</formula>
    </cfRule>
  </conditionalFormatting>
  <conditionalFormatting sqref="N18">
    <cfRule type="expression" dxfId="288" priority="3" stopIfTrue="1">
      <formula>AND(NOT(ISBLANK($C18)),ISBLANK(N18))</formula>
    </cfRule>
  </conditionalFormatting>
  <conditionalFormatting sqref="L18">
    <cfRule type="expression" dxfId="287" priority="2" stopIfTrue="1">
      <formula>AND(NOT(ISBLANK($C18)),ISBLANK(L18))</formula>
    </cfRule>
  </conditionalFormatting>
  <conditionalFormatting sqref="E22">
    <cfRule type="expression" dxfId="286" priority="12" stopIfTrue="1">
      <formula>AND(NOT(ISBLANK(C23)),ISBLANK(E22),B23="S")</formula>
    </cfRule>
  </conditionalFormatting>
  <conditionalFormatting sqref="N13:N14">
    <cfRule type="expression" dxfId="285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7"/>
  <sheetViews>
    <sheetView workbookViewId="0">
      <selection activeCell="I35" sqref="I3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273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65">
        <v>43656</v>
      </c>
      <c r="F5" s="66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59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159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43628</v>
      </c>
      <c r="B12" s="30" t="s">
        <v>15</v>
      </c>
      <c r="C12" s="31">
        <v>10</v>
      </c>
      <c r="D12" s="32">
        <f t="shared" ref="D12:D29" si="0">IF(B12="S",IF(ISBLANK(E12),ROUND(C12*0.2/1.2,2),E12),"")</f>
        <v>1.67</v>
      </c>
      <c r="E12" s="31"/>
      <c r="F12" s="56">
        <f t="shared" ref="F12:F30" si="1">C12-D12</f>
        <v>8.33</v>
      </c>
      <c r="G12" s="57">
        <v>490</v>
      </c>
      <c r="H12" s="57">
        <v>4001</v>
      </c>
      <c r="I12" s="60"/>
      <c r="J12" s="37" t="s">
        <v>15</v>
      </c>
      <c r="K12" s="37" t="s">
        <v>273</v>
      </c>
      <c r="L12" s="45" t="s">
        <v>274</v>
      </c>
      <c r="M12" s="45" t="s">
        <v>275</v>
      </c>
      <c r="N12" s="45" t="s">
        <v>83</v>
      </c>
      <c r="P12" s="5" t="b">
        <f t="shared" ref="P12:P29" si="2">OR(G12&lt;100,LEN(G12)=2)</f>
        <v>0</v>
      </c>
      <c r="Q12" s="5" t="b">
        <f t="shared" ref="Q12:Q29" si="3">OR(H12&lt;1000,LEN(H12)=3)</f>
        <v>0</v>
      </c>
      <c r="R12" s="5" t="b">
        <f t="shared" ref="R12:R29" si="4">IF(I12&lt;1000,TRUE)</f>
        <v>1</v>
      </c>
      <c r="S12" s="5" t="e">
        <f>OR(#REF!&lt;100000,LEN(#REF!)=5)</f>
        <v>#REF!</v>
      </c>
    </row>
    <row r="13" spans="1:26" ht="15.75" x14ac:dyDescent="0.25">
      <c r="A13" s="59">
        <v>43628</v>
      </c>
      <c r="B13" s="30" t="s">
        <v>13</v>
      </c>
      <c r="C13" s="31">
        <v>12.39</v>
      </c>
      <c r="D13" s="32" t="str">
        <f t="shared" si="0"/>
        <v/>
      </c>
      <c r="E13" s="31"/>
      <c r="F13" s="56">
        <v>12.39</v>
      </c>
      <c r="G13" s="57">
        <v>490</v>
      </c>
      <c r="H13" s="57">
        <v>4011</v>
      </c>
      <c r="I13" s="60"/>
      <c r="J13" s="37" t="s">
        <v>15</v>
      </c>
      <c r="K13" s="37" t="s">
        <v>273</v>
      </c>
      <c r="L13" s="45" t="s">
        <v>276</v>
      </c>
      <c r="M13" s="45" t="s">
        <v>277</v>
      </c>
      <c r="N13" s="45" t="s">
        <v>278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59">
        <v>43628</v>
      </c>
      <c r="B14" s="30" t="s">
        <v>14</v>
      </c>
      <c r="C14" s="31">
        <v>12.7</v>
      </c>
      <c r="D14" s="32" t="str">
        <f t="shared" si="0"/>
        <v/>
      </c>
      <c r="E14" s="31"/>
      <c r="F14" s="56">
        <v>12.7</v>
      </c>
      <c r="G14" s="57">
        <v>490</v>
      </c>
      <c r="H14" s="57">
        <v>4004</v>
      </c>
      <c r="I14" s="60"/>
      <c r="J14" s="37" t="s">
        <v>15</v>
      </c>
      <c r="K14" s="37" t="s">
        <v>273</v>
      </c>
      <c r="L14" s="45" t="s">
        <v>279</v>
      </c>
      <c r="M14" s="45" t="s">
        <v>135</v>
      </c>
      <c r="N14" s="45" t="s">
        <v>139</v>
      </c>
    </row>
    <row r="15" spans="1:26" ht="15.75" x14ac:dyDescent="0.25">
      <c r="A15" s="59">
        <v>43635</v>
      </c>
      <c r="B15" s="30" t="s">
        <v>13</v>
      </c>
      <c r="C15" s="31">
        <v>47.92</v>
      </c>
      <c r="D15" s="32" t="str">
        <f t="shared" si="0"/>
        <v/>
      </c>
      <c r="E15" s="31"/>
      <c r="F15" s="56">
        <v>47.92</v>
      </c>
      <c r="G15" s="57">
        <v>490</v>
      </c>
      <c r="H15" s="57">
        <v>4004</v>
      </c>
      <c r="I15" s="60"/>
      <c r="J15" s="37" t="s">
        <v>15</v>
      </c>
      <c r="K15" s="37" t="s">
        <v>280</v>
      </c>
      <c r="L15" s="45" t="s">
        <v>281</v>
      </c>
      <c r="M15" s="45" t="s">
        <v>282</v>
      </c>
      <c r="N15" s="45" t="s">
        <v>139</v>
      </c>
    </row>
    <row r="16" spans="1:26" ht="15.75" x14ac:dyDescent="0.25">
      <c r="A16" s="59">
        <v>43637</v>
      </c>
      <c r="B16" s="30" t="s">
        <v>15</v>
      </c>
      <c r="C16" s="31">
        <v>3.5</v>
      </c>
      <c r="D16" s="32">
        <f t="shared" si="0"/>
        <v>0.57999999999999996</v>
      </c>
      <c r="E16" s="31"/>
      <c r="F16" s="56">
        <f>C16-D16</f>
        <v>2.92</v>
      </c>
      <c r="G16" s="57">
        <v>490</v>
      </c>
      <c r="H16" s="57">
        <v>4011</v>
      </c>
      <c r="I16" s="60"/>
      <c r="J16" s="37" t="s">
        <v>15</v>
      </c>
      <c r="K16" s="37" t="s">
        <v>273</v>
      </c>
      <c r="L16" s="45" t="s">
        <v>283</v>
      </c>
      <c r="M16" s="45" t="s">
        <v>284</v>
      </c>
      <c r="N16" s="45" t="s">
        <v>83</v>
      </c>
    </row>
    <row r="17" spans="1:19" ht="15.75" x14ac:dyDescent="0.25">
      <c r="A17" s="59">
        <v>43641</v>
      </c>
      <c r="B17" s="30" t="s">
        <v>13</v>
      </c>
      <c r="C17" s="31">
        <v>4.9800000000000004</v>
      </c>
      <c r="D17" s="32" t="str">
        <f t="shared" si="0"/>
        <v/>
      </c>
      <c r="E17" s="31"/>
      <c r="F17" s="56">
        <v>4.9800000000000004</v>
      </c>
      <c r="G17" s="57">
        <v>490</v>
      </c>
      <c r="H17" s="57">
        <v>4011</v>
      </c>
      <c r="I17" s="60"/>
      <c r="J17" s="37" t="s">
        <v>15</v>
      </c>
      <c r="K17" s="37" t="s">
        <v>285</v>
      </c>
      <c r="L17" s="45" t="s">
        <v>286</v>
      </c>
      <c r="M17" s="45" t="s">
        <v>133</v>
      </c>
      <c r="N17" s="45" t="s">
        <v>287</v>
      </c>
    </row>
    <row r="18" spans="1:19" ht="15.75" x14ac:dyDescent="0.25">
      <c r="A18" s="59">
        <v>43641</v>
      </c>
      <c r="B18" s="30" t="s">
        <v>13</v>
      </c>
      <c r="C18" s="31">
        <v>87.06</v>
      </c>
      <c r="D18" s="32" t="str">
        <f t="shared" si="0"/>
        <v/>
      </c>
      <c r="E18" s="31"/>
      <c r="F18" s="56">
        <v>87.06</v>
      </c>
      <c r="G18" s="57">
        <v>490</v>
      </c>
      <c r="H18" s="57">
        <v>4011</v>
      </c>
      <c r="I18" s="60"/>
      <c r="J18" s="37" t="s">
        <v>15</v>
      </c>
      <c r="K18" s="37" t="s">
        <v>273</v>
      </c>
      <c r="L18" s="45" t="s">
        <v>288</v>
      </c>
      <c r="M18" s="45" t="s">
        <v>39</v>
      </c>
      <c r="N18" s="45" t="s">
        <v>289</v>
      </c>
    </row>
    <row r="19" spans="1:19" ht="15.75" x14ac:dyDescent="0.25">
      <c r="A19" s="59">
        <v>43652</v>
      </c>
      <c r="B19" s="30" t="s">
        <v>13</v>
      </c>
      <c r="C19" s="31">
        <v>8.6300000000000008</v>
      </c>
      <c r="D19" s="32" t="str">
        <f t="shared" si="0"/>
        <v/>
      </c>
      <c r="E19" s="31"/>
      <c r="F19" s="56">
        <v>8.6300000000000008</v>
      </c>
      <c r="G19" s="57">
        <v>490</v>
      </c>
      <c r="H19" s="57">
        <v>4011</v>
      </c>
      <c r="I19" s="60"/>
      <c r="J19" s="37" t="s">
        <v>15</v>
      </c>
      <c r="K19" s="37" t="s">
        <v>273</v>
      </c>
      <c r="L19" s="45" t="s">
        <v>290</v>
      </c>
      <c r="M19" s="45" t="s">
        <v>39</v>
      </c>
      <c r="N19" s="45" t="s">
        <v>289</v>
      </c>
    </row>
    <row r="20" spans="1:19" ht="15.75" x14ac:dyDescent="0.25">
      <c r="A20" s="59">
        <v>43652</v>
      </c>
      <c r="B20" s="30" t="s">
        <v>14</v>
      </c>
      <c r="C20" s="31">
        <v>12.39</v>
      </c>
      <c r="D20" s="32" t="str">
        <f t="shared" si="0"/>
        <v/>
      </c>
      <c r="E20" s="31"/>
      <c r="F20" s="56">
        <v>12.39</v>
      </c>
      <c r="G20" s="57">
        <v>490</v>
      </c>
      <c r="H20" s="57">
        <v>4004</v>
      </c>
      <c r="I20" s="60"/>
      <c r="J20" s="37" t="s">
        <v>15</v>
      </c>
      <c r="K20" s="37" t="s">
        <v>273</v>
      </c>
      <c r="L20" s="45" t="s">
        <v>291</v>
      </c>
      <c r="M20" s="45" t="s">
        <v>135</v>
      </c>
      <c r="N20" s="45" t="s">
        <v>139</v>
      </c>
    </row>
    <row r="21" spans="1:19" ht="15.75" x14ac:dyDescent="0.25">
      <c r="A21" s="59">
        <v>43652</v>
      </c>
      <c r="B21" s="49" t="s">
        <v>15</v>
      </c>
      <c r="C21" s="31">
        <v>8.6999999999999993</v>
      </c>
      <c r="D21" s="32">
        <f t="shared" si="0"/>
        <v>1.45</v>
      </c>
      <c r="E21" s="31"/>
      <c r="F21" s="56">
        <f t="shared" si="1"/>
        <v>7.2499999999999991</v>
      </c>
      <c r="G21" s="57">
        <v>490</v>
      </c>
      <c r="H21" s="57">
        <v>4020</v>
      </c>
      <c r="I21" s="60"/>
      <c r="J21" s="37" t="s">
        <v>15</v>
      </c>
      <c r="K21" s="37" t="s">
        <v>273</v>
      </c>
      <c r="L21" s="45" t="s">
        <v>292</v>
      </c>
      <c r="M21" s="45" t="s">
        <v>293</v>
      </c>
      <c r="N21" s="45" t="s">
        <v>83</v>
      </c>
    </row>
    <row r="22" spans="1:19" ht="15.75" x14ac:dyDescent="0.25">
      <c r="A22" s="59">
        <v>43653</v>
      </c>
      <c r="B22" s="49" t="s">
        <v>13</v>
      </c>
      <c r="C22" s="31">
        <v>15.98</v>
      </c>
      <c r="D22" s="32"/>
      <c r="E22" s="31"/>
      <c r="F22" s="56">
        <f t="shared" si="1"/>
        <v>15.98</v>
      </c>
      <c r="G22" s="57">
        <v>490</v>
      </c>
      <c r="H22" s="57">
        <v>4020</v>
      </c>
      <c r="I22" s="60"/>
      <c r="J22" s="37" t="s">
        <v>15</v>
      </c>
      <c r="K22" s="37" t="s">
        <v>273</v>
      </c>
      <c r="L22" s="45" t="s">
        <v>294</v>
      </c>
      <c r="M22" s="45" t="s">
        <v>39</v>
      </c>
      <c r="N22" s="45" t="s">
        <v>83</v>
      </c>
    </row>
    <row r="23" spans="1:19" ht="15.75" x14ac:dyDescent="0.25">
      <c r="A23" s="59">
        <v>43654</v>
      </c>
      <c r="B23" s="30" t="s">
        <v>13</v>
      </c>
      <c r="C23" s="31">
        <v>5.5</v>
      </c>
      <c r="D23" s="32"/>
      <c r="E23" s="31"/>
      <c r="F23" s="56">
        <f t="shared" si="1"/>
        <v>5.5</v>
      </c>
      <c r="G23" s="57">
        <v>490</v>
      </c>
      <c r="H23" s="57">
        <v>4011</v>
      </c>
      <c r="I23" s="60"/>
      <c r="J23" s="37" t="s">
        <v>15</v>
      </c>
      <c r="K23" s="37" t="s">
        <v>273</v>
      </c>
      <c r="L23" s="45" t="s">
        <v>290</v>
      </c>
      <c r="M23" s="45" t="s">
        <v>39</v>
      </c>
      <c r="N23" s="45" t="s">
        <v>83</v>
      </c>
    </row>
    <row r="24" spans="1:19" ht="15.75" x14ac:dyDescent="0.25">
      <c r="A24" s="59">
        <v>43654</v>
      </c>
      <c r="B24" s="49" t="s">
        <v>13</v>
      </c>
      <c r="C24" s="31">
        <v>8.06</v>
      </c>
      <c r="D24" s="32"/>
      <c r="E24" s="31"/>
      <c r="F24" s="56">
        <f t="shared" si="1"/>
        <v>8.06</v>
      </c>
      <c r="G24" s="57">
        <v>490</v>
      </c>
      <c r="H24" s="57">
        <v>4011</v>
      </c>
      <c r="I24" s="60"/>
      <c r="J24" s="37" t="s">
        <v>15</v>
      </c>
      <c r="K24" s="37" t="s">
        <v>273</v>
      </c>
      <c r="L24" s="45" t="s">
        <v>290</v>
      </c>
      <c r="M24" s="45" t="s">
        <v>39</v>
      </c>
      <c r="N24" s="45" t="s">
        <v>83</v>
      </c>
      <c r="P24" s="5" t="b">
        <f t="shared" si="2"/>
        <v>0</v>
      </c>
      <c r="Q24" s="5" t="b">
        <f t="shared" si="3"/>
        <v>0</v>
      </c>
      <c r="R24" s="5" t="b">
        <f t="shared" si="4"/>
        <v>1</v>
      </c>
      <c r="S24" s="5" t="e">
        <f>OR(#REF!&lt;100000,LEN(#REF!)=5)</f>
        <v>#REF!</v>
      </c>
    </row>
    <row r="25" spans="1:19" ht="15.75" x14ac:dyDescent="0.25">
      <c r="A25" s="59">
        <v>43656</v>
      </c>
      <c r="B25" s="49" t="s">
        <v>15</v>
      </c>
      <c r="C25" s="31">
        <v>2</v>
      </c>
      <c r="D25" s="32">
        <f t="shared" si="0"/>
        <v>0.33</v>
      </c>
      <c r="E25" s="31"/>
      <c r="F25" s="56">
        <f t="shared" si="1"/>
        <v>1.67</v>
      </c>
      <c r="G25" s="57">
        <v>490</v>
      </c>
      <c r="H25" s="57">
        <v>4001</v>
      </c>
      <c r="I25" s="60"/>
      <c r="J25" s="37" t="s">
        <v>15</v>
      </c>
      <c r="K25" s="37" t="s">
        <v>273</v>
      </c>
      <c r="L25" s="45" t="s">
        <v>295</v>
      </c>
      <c r="M25" s="45" t="s">
        <v>293</v>
      </c>
      <c r="N25" s="45" t="s">
        <v>83</v>
      </c>
    </row>
    <row r="26" spans="1:19" ht="15.75" x14ac:dyDescent="0.25">
      <c r="A26" s="59">
        <v>43656</v>
      </c>
      <c r="B26" s="49" t="s">
        <v>15</v>
      </c>
      <c r="C26" s="31">
        <v>3</v>
      </c>
      <c r="D26" s="32">
        <f t="shared" si="0"/>
        <v>0.5</v>
      </c>
      <c r="E26" s="31"/>
      <c r="F26" s="56">
        <f t="shared" si="1"/>
        <v>2.5</v>
      </c>
      <c r="G26" s="57">
        <v>490</v>
      </c>
      <c r="H26" s="57">
        <v>4001</v>
      </c>
      <c r="I26" s="60"/>
      <c r="J26" s="37" t="s">
        <v>15</v>
      </c>
      <c r="K26" s="37" t="s">
        <v>273</v>
      </c>
      <c r="L26" s="45" t="s">
        <v>296</v>
      </c>
      <c r="M26" s="45" t="s">
        <v>297</v>
      </c>
      <c r="N26" s="45" t="s">
        <v>83</v>
      </c>
    </row>
    <row r="27" spans="1:19" ht="15.75" x14ac:dyDescent="0.25">
      <c r="A27" s="59"/>
      <c r="B27" s="30"/>
      <c r="C27" s="31"/>
      <c r="D27" s="32" t="str">
        <f t="shared" si="0"/>
        <v/>
      </c>
      <c r="E27" s="31"/>
      <c r="F27" s="56"/>
      <c r="G27" s="57"/>
      <c r="H27" s="57"/>
      <c r="I27" s="60"/>
      <c r="J27" s="37"/>
      <c r="K27" s="37"/>
      <c r="L27" s="45"/>
      <c r="M27" s="45"/>
      <c r="N27" s="45"/>
    </row>
    <row r="28" spans="1:19" ht="15.75" x14ac:dyDescent="0.25">
      <c r="A28" s="59"/>
      <c r="B28" s="30"/>
      <c r="C28" s="31"/>
      <c r="D28" s="32" t="str">
        <f t="shared" si="0"/>
        <v/>
      </c>
      <c r="E28" s="31"/>
      <c r="F28" s="56"/>
      <c r="G28" s="57"/>
      <c r="H28" s="57"/>
      <c r="I28" s="60"/>
      <c r="J28" s="37"/>
      <c r="K28" s="37"/>
      <c r="L28" s="45"/>
      <c r="M28" s="45"/>
      <c r="N28" s="45"/>
    </row>
    <row r="29" spans="1:19" ht="15.75" x14ac:dyDescent="0.25">
      <c r="A29" s="29"/>
      <c r="B29" s="30"/>
      <c r="C29" s="31"/>
      <c r="D29" s="32" t="str">
        <f t="shared" si="0"/>
        <v/>
      </c>
      <c r="E29" s="31"/>
      <c r="F29" s="56"/>
      <c r="G29" s="57" t="s">
        <v>63</v>
      </c>
      <c r="H29" s="57" t="s">
        <v>63</v>
      </c>
      <c r="I29" s="57" t="s">
        <v>63</v>
      </c>
      <c r="J29" s="37"/>
      <c r="K29" s="37"/>
      <c r="L29" s="45"/>
      <c r="M29" s="45"/>
      <c r="N29" s="45"/>
      <c r="P29" s="5" t="b">
        <f t="shared" si="2"/>
        <v>0</v>
      </c>
      <c r="Q29" s="5" t="b">
        <f t="shared" si="3"/>
        <v>0</v>
      </c>
      <c r="R29" s="5" t="b">
        <f t="shared" si="4"/>
        <v>0</v>
      </c>
      <c r="S29" s="5" t="e">
        <f>OR(#REF!&lt;100000,LEN(#REF!)=5)</f>
        <v>#REF!</v>
      </c>
    </row>
    <row r="30" spans="1:19" ht="13.5" thickBot="1" x14ac:dyDescent="0.25">
      <c r="A30" s="173" t="s">
        <v>11</v>
      </c>
      <c r="B30" s="174"/>
      <c r="C30" s="39">
        <f>SUM(C12:C29)</f>
        <v>242.80999999999997</v>
      </c>
      <c r="D30" s="39">
        <f>SUM(D12:D29)</f>
        <v>4.53</v>
      </c>
      <c r="E30" s="39"/>
      <c r="F30" s="67">
        <f t="shared" si="1"/>
        <v>238.27999999999997</v>
      </c>
      <c r="G30" s="58"/>
      <c r="H30" s="58"/>
      <c r="I30" s="58"/>
      <c r="J30" s="40"/>
      <c r="K30" s="40"/>
      <c r="L30" s="46"/>
      <c r="M30" s="54"/>
      <c r="N30" s="47"/>
    </row>
    <row r="32" spans="1:19" x14ac:dyDescent="0.2">
      <c r="B32" s="164" t="s">
        <v>27</v>
      </c>
      <c r="C32" s="165"/>
    </row>
    <row r="33" spans="2:11" x14ac:dyDescent="0.2">
      <c r="B33" s="41" t="s">
        <v>16</v>
      </c>
      <c r="C33" s="42" t="s">
        <v>26</v>
      </c>
    </row>
    <row r="34" spans="2:11" x14ac:dyDescent="0.2">
      <c r="B34" s="41" t="s">
        <v>13</v>
      </c>
      <c r="C34" s="42" t="s">
        <v>25</v>
      </c>
      <c r="I34" s="68"/>
      <c r="K34" s="69"/>
    </row>
    <row r="35" spans="2:11" x14ac:dyDescent="0.2">
      <c r="B35" s="41" t="s">
        <v>15</v>
      </c>
      <c r="C35" s="42" t="s">
        <v>24</v>
      </c>
      <c r="I35" s="68"/>
      <c r="K35" s="69"/>
    </row>
    <row r="36" spans="2:11" x14ac:dyDescent="0.2">
      <c r="B36" s="43" t="s">
        <v>14</v>
      </c>
      <c r="C36" s="44" t="s">
        <v>23</v>
      </c>
      <c r="I36" s="68"/>
      <c r="K36" s="69"/>
    </row>
    <row r="37" spans="2:11" x14ac:dyDescent="0.2">
      <c r="I37" s="68"/>
      <c r="K37" s="69"/>
    </row>
  </sheetData>
  <mergeCells count="6">
    <mergeCell ref="B32:C32"/>
    <mergeCell ref="B1:E1"/>
    <mergeCell ref="B3:E3"/>
    <mergeCell ref="G8:J8"/>
    <mergeCell ref="G9:J9"/>
    <mergeCell ref="A30:B30"/>
  </mergeCells>
  <conditionalFormatting sqref="J12 J29:K29 K28">
    <cfRule type="expression" priority="101" stopIfTrue="1">
      <formula>AND(SUM($P12:$T12)&gt;0,NOT(ISBLANK(J12)))</formula>
    </cfRule>
    <cfRule type="expression" dxfId="284" priority="102" stopIfTrue="1">
      <formula>SUM($P12:$T12)&gt;0</formula>
    </cfRule>
  </conditionalFormatting>
  <conditionalFormatting sqref="C5 B1:E1 B3:E3 C12 C14 C29 C18 C21 C23:C26">
    <cfRule type="expression" dxfId="283" priority="103" stopIfTrue="1">
      <formula>ISBLANK(B1)</formula>
    </cfRule>
  </conditionalFormatting>
  <conditionalFormatting sqref="L29:N29 N28">
    <cfRule type="expression" dxfId="282" priority="104" stopIfTrue="1">
      <formula>AND(NOT(ISBLANK($C28)),ISBLANK(L28))</formula>
    </cfRule>
  </conditionalFormatting>
  <conditionalFormatting sqref="B12 B29 B18 B22:B26">
    <cfRule type="expression" dxfId="281" priority="105" stopIfTrue="1">
      <formula>AND(NOT(ISBLANK(C12)),ISBLANK(B12))</formula>
    </cfRule>
  </conditionalFormatting>
  <conditionalFormatting sqref="A12 A14 A29 A18 A24">
    <cfRule type="expression" dxfId="280" priority="106" stopIfTrue="1">
      <formula>AND(NOT(ISBLANK(C12)),ISBLANK(A12))</formula>
    </cfRule>
  </conditionalFormatting>
  <conditionalFormatting sqref="E14:E26 E29">
    <cfRule type="expression" dxfId="279" priority="107" stopIfTrue="1">
      <formula>AND(NOT(ISBLANK(C14)),ISBLANK(E14),B14="S")</formula>
    </cfRule>
  </conditionalFormatting>
  <conditionalFormatting sqref="C13">
    <cfRule type="expression" dxfId="278" priority="97" stopIfTrue="1">
      <formula>ISBLANK(C13)</formula>
    </cfRule>
  </conditionalFormatting>
  <conditionalFormatting sqref="M21">
    <cfRule type="expression" dxfId="277" priority="43" stopIfTrue="1">
      <formula>AND(NOT(ISBLANK($C21)),ISBLANK(M21))</formula>
    </cfRule>
  </conditionalFormatting>
  <conditionalFormatting sqref="B13">
    <cfRule type="expression" dxfId="276" priority="98" stopIfTrue="1">
      <formula>AND(NOT(ISBLANK(C13)),ISBLANK(B13))</formula>
    </cfRule>
  </conditionalFormatting>
  <conditionalFormatting sqref="A13">
    <cfRule type="expression" dxfId="275" priority="99" stopIfTrue="1">
      <formula>AND(NOT(ISBLANK(C13)),ISBLANK(A13))</formula>
    </cfRule>
  </conditionalFormatting>
  <conditionalFormatting sqref="E12:E13">
    <cfRule type="expression" dxfId="274" priority="100" stopIfTrue="1">
      <formula>AND(NOT(ISBLANK(C12)),ISBLANK(E12),B12="S")</formula>
    </cfRule>
  </conditionalFormatting>
  <conditionalFormatting sqref="J12:J28">
    <cfRule type="expression" priority="95" stopIfTrue="1">
      <formula>AND(SUM($P12:$T12)&gt;0,NOT(ISBLANK(J12)))</formula>
    </cfRule>
    <cfRule type="expression" dxfId="273" priority="96" stopIfTrue="1">
      <formula>SUM($P12:$T12)&gt;0</formula>
    </cfRule>
  </conditionalFormatting>
  <conditionalFormatting sqref="C27">
    <cfRule type="expression" dxfId="272" priority="91" stopIfTrue="1">
      <formula>ISBLANK(C27)</formula>
    </cfRule>
  </conditionalFormatting>
  <conditionalFormatting sqref="B27">
    <cfRule type="expression" dxfId="271" priority="92" stopIfTrue="1">
      <formula>AND(NOT(ISBLANK(C27)),ISBLANK(B27))</formula>
    </cfRule>
  </conditionalFormatting>
  <conditionalFormatting sqref="A28">
    <cfRule type="expression" dxfId="270" priority="93" stopIfTrue="1">
      <formula>AND(NOT(ISBLANK(C28)),ISBLANK(A28))</formula>
    </cfRule>
  </conditionalFormatting>
  <conditionalFormatting sqref="E27">
    <cfRule type="expression" dxfId="269" priority="94" stopIfTrue="1">
      <formula>AND(NOT(ISBLANK(C27)),ISBLANK(E27),B27="S")</formula>
    </cfRule>
  </conditionalFormatting>
  <conditionalFormatting sqref="C28">
    <cfRule type="expression" dxfId="268" priority="88" stopIfTrue="1">
      <formula>ISBLANK(C28)</formula>
    </cfRule>
  </conditionalFormatting>
  <conditionalFormatting sqref="B28">
    <cfRule type="expression" dxfId="267" priority="89" stopIfTrue="1">
      <formula>AND(NOT(ISBLANK(C28)),ISBLANK(B28))</formula>
    </cfRule>
  </conditionalFormatting>
  <conditionalFormatting sqref="E28">
    <cfRule type="expression" dxfId="266" priority="90" stopIfTrue="1">
      <formula>AND(NOT(ISBLANK(C28)),ISBLANK(E28),B28="S")</formula>
    </cfRule>
  </conditionalFormatting>
  <conditionalFormatting sqref="M28">
    <cfRule type="expression" dxfId="265" priority="87" stopIfTrue="1">
      <formula>AND(NOT(ISBLANK($C28)),ISBLANK(M28))</formula>
    </cfRule>
  </conditionalFormatting>
  <conditionalFormatting sqref="L28">
    <cfRule type="expression" dxfId="264" priority="86" stopIfTrue="1">
      <formula>AND(NOT(ISBLANK($C28)),ISBLANK(L28))</formula>
    </cfRule>
  </conditionalFormatting>
  <conditionalFormatting sqref="N25">
    <cfRule type="expression" dxfId="263" priority="18" stopIfTrue="1">
      <formula>AND(NOT(ISBLANK($C25)),ISBLANK(N25))</formula>
    </cfRule>
  </conditionalFormatting>
  <conditionalFormatting sqref="N19">
    <cfRule type="expression" dxfId="262" priority="55" stopIfTrue="1">
      <formula>AND(NOT(ISBLANK($C19)),ISBLANK(N19))</formula>
    </cfRule>
  </conditionalFormatting>
  <conditionalFormatting sqref="M18">
    <cfRule type="expression" dxfId="261" priority="60" stopIfTrue="1">
      <formula>AND(NOT(ISBLANK($C18)),ISBLANK(M18))</formula>
    </cfRule>
  </conditionalFormatting>
  <conditionalFormatting sqref="K12">
    <cfRule type="expression" priority="83" stopIfTrue="1">
      <formula>AND(SUM($P12:$T12)&gt;0,NOT(ISBLANK(K12)))</formula>
    </cfRule>
    <cfRule type="expression" dxfId="260" priority="84" stopIfTrue="1">
      <formula>SUM($P12:$T12)&gt;0</formula>
    </cfRule>
  </conditionalFormatting>
  <conditionalFormatting sqref="N12">
    <cfRule type="expression" dxfId="259" priority="85" stopIfTrue="1">
      <formula>AND(NOT(ISBLANK($C12)),ISBLANK(N12))</formula>
    </cfRule>
  </conditionalFormatting>
  <conditionalFormatting sqref="M12">
    <cfRule type="expression" dxfId="258" priority="82" stopIfTrue="1">
      <formula>AND(NOT(ISBLANK($C12)),ISBLANK(M12))</formula>
    </cfRule>
  </conditionalFormatting>
  <conditionalFormatting sqref="L12">
    <cfRule type="expression" dxfId="257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256" priority="79" stopIfTrue="1">
      <formula>SUM($P13:$T13)&gt;0</formula>
    </cfRule>
  </conditionalFormatting>
  <conditionalFormatting sqref="N13">
    <cfRule type="expression" dxfId="255" priority="80" stopIfTrue="1">
      <formula>AND(NOT(ISBLANK($C13)),ISBLANK(N13))</formula>
    </cfRule>
  </conditionalFormatting>
  <conditionalFormatting sqref="M13">
    <cfRule type="expression" dxfId="254" priority="77" stopIfTrue="1">
      <formula>AND(NOT(ISBLANK($C13)),ISBLANK(M13))</formula>
    </cfRule>
  </conditionalFormatting>
  <conditionalFormatting sqref="L13">
    <cfRule type="expression" dxfId="253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252" priority="74" stopIfTrue="1">
      <formula>SUM($P14:$T14)&gt;0</formula>
    </cfRule>
  </conditionalFormatting>
  <conditionalFormatting sqref="N14">
    <cfRule type="expression" dxfId="251" priority="75" stopIfTrue="1">
      <formula>AND(NOT(ISBLANK($C14)),ISBLANK(N14))</formula>
    </cfRule>
  </conditionalFormatting>
  <conditionalFormatting sqref="M14">
    <cfRule type="expression" dxfId="250" priority="72" stopIfTrue="1">
      <formula>AND(NOT(ISBLANK($C14)),ISBLANK(M14))</formula>
    </cfRule>
  </conditionalFormatting>
  <conditionalFormatting sqref="L14">
    <cfRule type="expression" dxfId="249" priority="71" stopIfTrue="1">
      <formula>AND(NOT(ISBLANK($C14)),ISBLANK(L14))</formula>
    </cfRule>
  </conditionalFormatting>
  <conditionalFormatting sqref="A15:A17">
    <cfRule type="expression" dxfId="248" priority="70" stopIfTrue="1">
      <formula>AND(NOT(ISBLANK(C15)),ISBLANK(A15))</formula>
    </cfRule>
  </conditionalFormatting>
  <conditionalFormatting sqref="C15:C17">
    <cfRule type="expression" dxfId="247" priority="69" stopIfTrue="1">
      <formula>ISBLANK(C15)</formula>
    </cfRule>
  </conditionalFormatting>
  <conditionalFormatting sqref="K15:K17">
    <cfRule type="expression" priority="67" stopIfTrue="1">
      <formula>AND(SUM($P15:$T15)&gt;0,NOT(ISBLANK(K15)))</formula>
    </cfRule>
    <cfRule type="expression" dxfId="246" priority="68" stopIfTrue="1">
      <formula>SUM($P15:$T15)&gt;0</formula>
    </cfRule>
  </conditionalFormatting>
  <conditionalFormatting sqref="M15:M17">
    <cfRule type="expression" dxfId="245" priority="66" stopIfTrue="1">
      <formula>AND(NOT(ISBLANK($C15)),ISBLANK(M15))</formula>
    </cfRule>
  </conditionalFormatting>
  <conditionalFormatting sqref="L15:L17">
    <cfRule type="expression" dxfId="244" priority="65" stopIfTrue="1">
      <formula>AND(NOT(ISBLANK($C15)),ISBLANK(L15))</formula>
    </cfRule>
  </conditionalFormatting>
  <conditionalFormatting sqref="N15">
    <cfRule type="expression" dxfId="243" priority="64" stopIfTrue="1">
      <formula>AND(NOT(ISBLANK($C15)),ISBLANK(N15))</formula>
    </cfRule>
  </conditionalFormatting>
  <conditionalFormatting sqref="N16:N17">
    <cfRule type="expression" dxfId="242" priority="63" stopIfTrue="1">
      <formula>AND(NOT(ISBLANK($C16)),ISBLANK(N16))</formula>
    </cfRule>
  </conditionalFormatting>
  <conditionalFormatting sqref="K18">
    <cfRule type="expression" priority="61" stopIfTrue="1">
      <formula>AND(SUM($P18:$T18)&gt;0,NOT(ISBLANK(K18)))</formula>
    </cfRule>
    <cfRule type="expression" dxfId="241" priority="62" stopIfTrue="1">
      <formula>SUM($P18:$T18)&gt;0</formula>
    </cfRule>
  </conditionalFormatting>
  <conditionalFormatting sqref="L18">
    <cfRule type="expression" dxfId="240" priority="59" stopIfTrue="1">
      <formula>AND(NOT(ISBLANK($C18)),ISBLANK(L18))</formula>
    </cfRule>
  </conditionalFormatting>
  <conditionalFormatting sqref="N18">
    <cfRule type="expression" dxfId="239" priority="58" stopIfTrue="1">
      <formula>AND(NOT(ISBLANK($C18)),ISBLANK(N18))</formula>
    </cfRule>
  </conditionalFormatting>
  <conditionalFormatting sqref="C19:C20">
    <cfRule type="expression" dxfId="238" priority="56" stopIfTrue="1">
      <formula>ISBLANK(C19)</formula>
    </cfRule>
  </conditionalFormatting>
  <conditionalFormatting sqref="A19:A20">
    <cfRule type="expression" dxfId="237" priority="57" stopIfTrue="1">
      <formula>AND(NOT(ISBLANK(C19)),ISBLANK(A19))</formula>
    </cfRule>
  </conditionalFormatting>
  <conditionalFormatting sqref="K19:K20">
    <cfRule type="expression" priority="53" stopIfTrue="1">
      <formula>AND(SUM($P19:$T19)&gt;0,NOT(ISBLANK(K19)))</formula>
    </cfRule>
    <cfRule type="expression" dxfId="236" priority="54" stopIfTrue="1">
      <formula>SUM($P19:$T19)&gt;0</formula>
    </cfRule>
  </conditionalFormatting>
  <conditionalFormatting sqref="M19">
    <cfRule type="expression" dxfId="235" priority="52" stopIfTrue="1">
      <formula>AND(NOT(ISBLANK($C19)),ISBLANK(M19))</formula>
    </cfRule>
  </conditionalFormatting>
  <conditionalFormatting sqref="L19:L20">
    <cfRule type="expression" dxfId="234" priority="51" stopIfTrue="1">
      <formula>AND(NOT(ISBLANK($C19)),ISBLANK(L19))</formula>
    </cfRule>
  </conditionalFormatting>
  <conditionalFormatting sqref="N20">
    <cfRule type="expression" dxfId="233" priority="50" stopIfTrue="1">
      <formula>AND(NOT(ISBLANK($C20)),ISBLANK(N20))</formula>
    </cfRule>
  </conditionalFormatting>
  <conditionalFormatting sqref="M20">
    <cfRule type="expression" dxfId="232" priority="49" stopIfTrue="1">
      <formula>AND(NOT(ISBLANK($C20)),ISBLANK(M20))</formula>
    </cfRule>
  </conditionalFormatting>
  <conditionalFormatting sqref="A21">
    <cfRule type="expression" dxfId="231" priority="48" stopIfTrue="1">
      <formula>AND(NOT(ISBLANK(C21)),ISBLANK(A21))</formula>
    </cfRule>
  </conditionalFormatting>
  <conditionalFormatting sqref="B21">
    <cfRule type="expression" dxfId="230" priority="47" stopIfTrue="1">
      <formula>AND(NOT(ISBLANK(C21)),ISBLANK(B21))</formula>
    </cfRule>
  </conditionalFormatting>
  <conditionalFormatting sqref="K21">
    <cfRule type="expression" priority="44" stopIfTrue="1">
      <formula>AND(SUM($P21:$T21)&gt;0,NOT(ISBLANK(K21)))</formula>
    </cfRule>
    <cfRule type="expression" dxfId="229" priority="45" stopIfTrue="1">
      <formula>SUM($P21:$T21)&gt;0</formula>
    </cfRule>
  </conditionalFormatting>
  <conditionalFormatting sqref="N21">
    <cfRule type="expression" dxfId="228" priority="46" stopIfTrue="1">
      <formula>AND(NOT(ISBLANK($C21)),ISBLANK(N21))</formula>
    </cfRule>
  </conditionalFormatting>
  <conditionalFormatting sqref="L21">
    <cfRule type="expression" dxfId="227" priority="42" stopIfTrue="1">
      <formula>AND(NOT(ISBLANK($C21)),ISBLANK(L21))</formula>
    </cfRule>
  </conditionalFormatting>
  <conditionalFormatting sqref="A22">
    <cfRule type="expression" dxfId="226" priority="41" stopIfTrue="1">
      <formula>AND(NOT(ISBLANK(C22)),ISBLANK(A22))</formula>
    </cfRule>
  </conditionalFormatting>
  <conditionalFormatting sqref="C22">
    <cfRule type="expression" dxfId="225" priority="40" stopIfTrue="1">
      <formula>ISBLANK(C22)</formula>
    </cfRule>
  </conditionalFormatting>
  <conditionalFormatting sqref="K22">
    <cfRule type="expression" priority="38" stopIfTrue="1">
      <formula>AND(SUM($P22:$T22)&gt;0,NOT(ISBLANK(K22)))</formula>
    </cfRule>
    <cfRule type="expression" dxfId="224" priority="39" stopIfTrue="1">
      <formula>SUM($P22:$T22)&gt;0</formula>
    </cfRule>
  </conditionalFormatting>
  <conditionalFormatting sqref="N22">
    <cfRule type="expression" dxfId="223" priority="37" stopIfTrue="1">
      <formula>AND(NOT(ISBLANK($C22)),ISBLANK(N22))</formula>
    </cfRule>
  </conditionalFormatting>
  <conditionalFormatting sqref="L22">
    <cfRule type="expression" dxfId="222" priority="36" stopIfTrue="1">
      <formula>AND(NOT(ISBLANK($C22)),ISBLANK(L22))</formula>
    </cfRule>
  </conditionalFormatting>
  <conditionalFormatting sqref="M22">
    <cfRule type="expression" dxfId="221" priority="35" stopIfTrue="1">
      <formula>AND(NOT(ISBLANK($C22)),ISBLANK(M22))</formula>
    </cfRule>
  </conditionalFormatting>
  <conditionalFormatting sqref="A23">
    <cfRule type="expression" dxfId="220" priority="34" stopIfTrue="1">
      <formula>AND(NOT(ISBLANK(C23)),ISBLANK(A23))</formula>
    </cfRule>
  </conditionalFormatting>
  <conditionalFormatting sqref="K23">
    <cfRule type="expression" priority="31" stopIfTrue="1">
      <formula>AND(SUM($P23:$T23)&gt;0,NOT(ISBLANK(K23)))</formula>
    </cfRule>
    <cfRule type="expression" dxfId="219" priority="32" stopIfTrue="1">
      <formula>SUM($P23:$T23)&gt;0</formula>
    </cfRule>
  </conditionalFormatting>
  <conditionalFormatting sqref="N23">
    <cfRule type="expression" dxfId="218" priority="33" stopIfTrue="1">
      <formula>AND(NOT(ISBLANK($C23)),ISBLANK(N23))</formula>
    </cfRule>
  </conditionalFormatting>
  <conditionalFormatting sqref="N24">
    <cfRule type="expression" dxfId="217" priority="29" stopIfTrue="1">
      <formula>AND(NOT(ISBLANK($C24)),ISBLANK(N24))</formula>
    </cfRule>
  </conditionalFormatting>
  <conditionalFormatting sqref="M23">
    <cfRule type="expression" dxfId="216" priority="30" stopIfTrue="1">
      <formula>AND(NOT(ISBLANK($C23)),ISBLANK(M23))</formula>
    </cfRule>
  </conditionalFormatting>
  <conditionalFormatting sqref="K24">
    <cfRule type="expression" priority="27" stopIfTrue="1">
      <formula>AND(SUM($P24:$T24)&gt;0,NOT(ISBLANK(K24)))</formula>
    </cfRule>
    <cfRule type="expression" dxfId="215" priority="28" stopIfTrue="1">
      <formula>SUM($P24:$T24)&gt;0</formula>
    </cfRule>
  </conditionalFormatting>
  <conditionalFormatting sqref="M24">
    <cfRule type="expression" dxfId="214" priority="26" stopIfTrue="1">
      <formula>AND(NOT(ISBLANK($C24)),ISBLANK(M24))</formula>
    </cfRule>
  </conditionalFormatting>
  <conditionalFormatting sqref="A25">
    <cfRule type="expression" dxfId="213" priority="25" stopIfTrue="1">
      <formula>AND(NOT(ISBLANK(C25)),ISBLANK(A25))</formula>
    </cfRule>
  </conditionalFormatting>
  <conditionalFormatting sqref="L27">
    <cfRule type="expression" dxfId="212" priority="8" stopIfTrue="1">
      <formula>AND(NOT(ISBLANK($C27)),ISBLANK(L27))</formula>
    </cfRule>
  </conditionalFormatting>
  <conditionalFormatting sqref="A26">
    <cfRule type="expression" dxfId="211" priority="24" stopIfTrue="1">
      <formula>AND(NOT(ISBLANK(C26)),ISBLANK(A26))</formula>
    </cfRule>
  </conditionalFormatting>
  <conditionalFormatting sqref="K26">
    <cfRule type="expression" priority="21" stopIfTrue="1">
      <formula>AND(SUM($P26:$T26)&gt;0,NOT(ISBLANK(K26)))</formula>
    </cfRule>
    <cfRule type="expression" dxfId="210" priority="22" stopIfTrue="1">
      <formula>SUM($P26:$T26)&gt;0</formula>
    </cfRule>
  </conditionalFormatting>
  <conditionalFormatting sqref="N26">
    <cfRule type="expression" dxfId="209" priority="23" stopIfTrue="1">
      <formula>AND(NOT(ISBLANK($C26)),ISBLANK(N26))</formula>
    </cfRule>
  </conditionalFormatting>
  <conditionalFormatting sqref="L26">
    <cfRule type="expression" dxfId="208" priority="20" stopIfTrue="1">
      <formula>AND(NOT(ISBLANK($C26)),ISBLANK(L26))</formula>
    </cfRule>
  </conditionalFormatting>
  <conditionalFormatting sqref="M26">
    <cfRule type="expression" dxfId="207" priority="19" stopIfTrue="1">
      <formula>AND(NOT(ISBLANK($C26)),ISBLANK(M26))</formula>
    </cfRule>
  </conditionalFormatting>
  <conditionalFormatting sqref="K25">
    <cfRule type="expression" priority="16" stopIfTrue="1">
      <formula>AND(SUM($P25:$T25)&gt;0,NOT(ISBLANK(K25)))</formula>
    </cfRule>
    <cfRule type="expression" dxfId="206" priority="17" stopIfTrue="1">
      <formula>SUM($P25:$T25)&gt;0</formula>
    </cfRule>
  </conditionalFormatting>
  <conditionalFormatting sqref="M25">
    <cfRule type="expression" dxfId="205" priority="15" stopIfTrue="1">
      <formula>AND(NOT(ISBLANK($C25)),ISBLANK(M25))</formula>
    </cfRule>
  </conditionalFormatting>
  <conditionalFormatting sqref="L25">
    <cfRule type="expression" dxfId="204" priority="14" stopIfTrue="1">
      <formula>AND(NOT(ISBLANK($C25)),ISBLANK(L25))</formula>
    </cfRule>
  </conditionalFormatting>
  <conditionalFormatting sqref="A27">
    <cfRule type="expression" dxfId="203" priority="13" stopIfTrue="1">
      <formula>AND(NOT(ISBLANK(C27)),ISBLANK(A27))</formula>
    </cfRule>
  </conditionalFormatting>
  <conditionalFormatting sqref="K27">
    <cfRule type="expression" priority="10" stopIfTrue="1">
      <formula>AND(SUM($P27:$T27)&gt;0,NOT(ISBLANK(K27)))</formula>
    </cfRule>
    <cfRule type="expression" dxfId="202" priority="11" stopIfTrue="1">
      <formula>SUM($P27:$T27)&gt;0</formula>
    </cfRule>
  </conditionalFormatting>
  <conditionalFormatting sqref="N27">
    <cfRule type="expression" dxfId="201" priority="12" stopIfTrue="1">
      <formula>AND(NOT(ISBLANK($C27)),ISBLANK(N27))</formula>
    </cfRule>
  </conditionalFormatting>
  <conditionalFormatting sqref="M27">
    <cfRule type="expression" dxfId="200" priority="9" stopIfTrue="1">
      <formula>AND(NOT(ISBLANK($C27)),ISBLANK(M27))</formula>
    </cfRule>
  </conditionalFormatting>
  <conditionalFormatting sqref="B15">
    <cfRule type="expression" dxfId="199" priority="7" stopIfTrue="1">
      <formula>AND(NOT(ISBLANK(C15)),ISBLANK(B15))</formula>
    </cfRule>
  </conditionalFormatting>
  <conditionalFormatting sqref="B14">
    <cfRule type="expression" dxfId="198" priority="6" stopIfTrue="1">
      <formula>AND(NOT(ISBLANK(C14)),ISBLANK(B14))</formula>
    </cfRule>
  </conditionalFormatting>
  <conditionalFormatting sqref="B16:B17">
    <cfRule type="expression" dxfId="197" priority="5" stopIfTrue="1">
      <formula>AND(NOT(ISBLANK(C16)),ISBLANK(B16))</formula>
    </cfRule>
  </conditionalFormatting>
  <conditionalFormatting sqref="B19">
    <cfRule type="expression" dxfId="196" priority="4" stopIfTrue="1">
      <formula>AND(NOT(ISBLANK(C19)),ISBLANK(B19))</formula>
    </cfRule>
  </conditionalFormatting>
  <conditionalFormatting sqref="B20">
    <cfRule type="expression" dxfId="195" priority="3" stopIfTrue="1">
      <formula>AND(NOT(ISBLANK(C20)),ISBLANK(B20))</formula>
    </cfRule>
  </conditionalFormatting>
  <conditionalFormatting sqref="L23">
    <cfRule type="expression" dxfId="194" priority="2" stopIfTrue="1">
      <formula>AND(NOT(ISBLANK($C23)),ISBLANK(L23))</formula>
    </cfRule>
  </conditionalFormatting>
  <conditionalFormatting sqref="L24">
    <cfRule type="expression" dxfId="193" priority="1" stopIfTrue="1">
      <formula>AND(NOT(ISBLANK($C24)),ISBLANK(L24))</formula>
    </cfRule>
  </conditionalFormatting>
  <dataValidations count="3"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9">
      <formula1>$B$33:$B$36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I34" sqref="I34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152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65">
        <v>43656</v>
      </c>
      <c r="F5" s="66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4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64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43629</v>
      </c>
      <c r="B12" s="30" t="s">
        <v>13</v>
      </c>
      <c r="C12" s="31">
        <v>50</v>
      </c>
      <c r="D12" s="32">
        <v>0</v>
      </c>
      <c r="E12" s="31"/>
      <c r="F12" s="56">
        <f t="shared" ref="F12:F29" si="0">C12-D12</f>
        <v>50</v>
      </c>
      <c r="G12" s="57">
        <v>472</v>
      </c>
      <c r="H12" s="57">
        <v>4020</v>
      </c>
      <c r="I12" s="60"/>
      <c r="J12" s="37" t="s">
        <v>87</v>
      </c>
      <c r="K12" s="37" t="s">
        <v>136</v>
      </c>
      <c r="L12" s="45" t="s">
        <v>137</v>
      </c>
      <c r="M12" s="45" t="s">
        <v>138</v>
      </c>
      <c r="N12" s="45" t="s">
        <v>139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1</v>
      </c>
      <c r="S12" s="5" t="e">
        <f>OR(#REF!&lt;100000,LEN(#REF!)=5)</f>
        <v>#REF!</v>
      </c>
    </row>
    <row r="13" spans="1:26" ht="15.75" x14ac:dyDescent="0.25">
      <c r="A13" s="59">
        <v>43637</v>
      </c>
      <c r="B13" s="30" t="s">
        <v>15</v>
      </c>
      <c r="C13" s="31">
        <v>330</v>
      </c>
      <c r="D13" s="32">
        <f t="shared" ref="D13:D28" si="4">IF(B13="S",IF(ISBLANK(E13),ROUND(C13*0.2/1.2,2),E13),"")</f>
        <v>55</v>
      </c>
      <c r="E13" s="31"/>
      <c r="F13" s="56">
        <f t="shared" si="0"/>
        <v>275</v>
      </c>
      <c r="G13" s="57">
        <v>472</v>
      </c>
      <c r="H13" s="57">
        <v>4020</v>
      </c>
      <c r="I13" s="60"/>
      <c r="J13" s="37" t="s">
        <v>15</v>
      </c>
      <c r="K13" s="37" t="s">
        <v>136</v>
      </c>
      <c r="L13" s="45" t="s">
        <v>140</v>
      </c>
      <c r="M13" s="45" t="s">
        <v>141</v>
      </c>
      <c r="N13" s="45" t="s">
        <v>142</v>
      </c>
      <c r="P13" s="5" t="b">
        <f t="shared" si="1"/>
        <v>0</v>
      </c>
      <c r="Q13" s="5" t="b">
        <f t="shared" si="2"/>
        <v>0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59">
        <v>43637</v>
      </c>
      <c r="B14" s="30" t="s">
        <v>13</v>
      </c>
      <c r="C14" s="31">
        <v>19.38</v>
      </c>
      <c r="D14" s="32">
        <v>0</v>
      </c>
      <c r="E14" s="31"/>
      <c r="F14" s="56">
        <f t="shared" si="0"/>
        <v>19.38</v>
      </c>
      <c r="G14" s="57">
        <v>472</v>
      </c>
      <c r="H14" s="57">
        <v>4020</v>
      </c>
      <c r="I14" s="60"/>
      <c r="J14" s="37" t="s">
        <v>15</v>
      </c>
      <c r="K14" s="37" t="s">
        <v>136</v>
      </c>
      <c r="L14" s="45" t="s">
        <v>143</v>
      </c>
      <c r="M14" s="45" t="s">
        <v>39</v>
      </c>
      <c r="N14" s="45" t="s">
        <v>144</v>
      </c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60"/>
      <c r="J15" s="37" t="s">
        <v>87</v>
      </c>
      <c r="K15" s="37"/>
      <c r="L15" s="45"/>
      <c r="M15" s="45"/>
      <c r="N15" s="45"/>
    </row>
    <row r="16" spans="1:26" ht="15.75" x14ac:dyDescent="0.25">
      <c r="A16" s="59"/>
      <c r="B16" s="30"/>
      <c r="C16" s="31"/>
      <c r="D16" s="32"/>
      <c r="E16" s="31"/>
      <c r="F16" s="56"/>
      <c r="G16" s="57"/>
      <c r="H16" s="57"/>
      <c r="I16" s="60"/>
      <c r="J16" s="37" t="s">
        <v>87</v>
      </c>
      <c r="K16" s="37"/>
      <c r="L16" s="45"/>
      <c r="M16" s="45"/>
      <c r="N16" s="45"/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60"/>
      <c r="J17" s="37" t="s">
        <v>87</v>
      </c>
      <c r="K17" s="37"/>
      <c r="L17" s="45"/>
      <c r="M17" s="45"/>
      <c r="N17" s="45"/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60"/>
      <c r="J18" s="37" t="s">
        <v>15</v>
      </c>
      <c r="K18" s="37"/>
      <c r="L18" s="45"/>
      <c r="M18" s="45"/>
      <c r="N18" s="45"/>
    </row>
    <row r="19" spans="1:19" ht="15.75" x14ac:dyDescent="0.25">
      <c r="A19" s="59"/>
      <c r="B19" s="30"/>
      <c r="C19" s="31"/>
      <c r="D19" s="32"/>
      <c r="E19" s="31"/>
      <c r="F19" s="56"/>
      <c r="G19" s="57"/>
      <c r="H19" s="57"/>
      <c r="I19" s="60"/>
      <c r="J19" s="37" t="s">
        <v>15</v>
      </c>
      <c r="K19" s="37"/>
      <c r="L19" s="45"/>
      <c r="M19" s="45"/>
      <c r="N19" s="45"/>
    </row>
    <row r="20" spans="1:19" ht="15.75" x14ac:dyDescent="0.25">
      <c r="A20" s="59"/>
      <c r="B20" s="49"/>
      <c r="C20" s="31"/>
      <c r="D20" s="32" t="str">
        <f t="shared" si="4"/>
        <v/>
      </c>
      <c r="E20" s="31"/>
      <c r="F20" s="56"/>
      <c r="G20" s="57"/>
      <c r="H20" s="57"/>
      <c r="I20" s="60"/>
      <c r="J20" s="37" t="s">
        <v>15</v>
      </c>
      <c r="K20" s="37"/>
      <c r="L20" s="45"/>
      <c r="M20" s="45"/>
      <c r="N20" s="45"/>
    </row>
    <row r="21" spans="1:19" ht="15.75" x14ac:dyDescent="0.25">
      <c r="A21" s="59"/>
      <c r="B21" s="49"/>
      <c r="C21" s="31"/>
      <c r="D21" s="32" t="str">
        <f t="shared" si="4"/>
        <v/>
      </c>
      <c r="E21" s="31"/>
      <c r="F21" s="56"/>
      <c r="G21" s="57"/>
      <c r="H21" s="57"/>
      <c r="I21" s="60"/>
      <c r="J21" s="37" t="s">
        <v>15</v>
      </c>
      <c r="K21" s="37"/>
      <c r="L21" s="45"/>
      <c r="M21" s="45"/>
      <c r="N21" s="45"/>
    </row>
    <row r="22" spans="1:19" ht="15.75" x14ac:dyDescent="0.25">
      <c r="A22" s="59"/>
      <c r="B22" s="30"/>
      <c r="C22" s="31"/>
      <c r="D22" s="32" t="str">
        <f t="shared" si="4"/>
        <v/>
      </c>
      <c r="E22" s="31"/>
      <c r="F22" s="56"/>
      <c r="G22" s="57"/>
      <c r="H22" s="57"/>
      <c r="I22" s="60"/>
      <c r="J22" s="37" t="s">
        <v>15</v>
      </c>
      <c r="K22" s="37"/>
      <c r="L22" s="45"/>
      <c r="M22" s="45"/>
      <c r="N22" s="45"/>
    </row>
    <row r="23" spans="1:19" ht="15.75" x14ac:dyDescent="0.25">
      <c r="A23" s="59"/>
      <c r="B23" s="49"/>
      <c r="C23" s="31"/>
      <c r="D23" s="32" t="str">
        <f t="shared" si="4"/>
        <v/>
      </c>
      <c r="E23" s="31"/>
      <c r="F23" s="56"/>
      <c r="G23" s="57"/>
      <c r="H23" s="57"/>
      <c r="I23" s="60"/>
      <c r="J23" s="37" t="s">
        <v>15</v>
      </c>
      <c r="K23" s="37"/>
      <c r="L23" s="45"/>
      <c r="M23" s="45"/>
      <c r="N23" s="45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9"/>
      <c r="B24" s="49"/>
      <c r="C24" s="31"/>
      <c r="D24" s="32" t="str">
        <f t="shared" si="4"/>
        <v/>
      </c>
      <c r="E24" s="31"/>
      <c r="F24" s="56"/>
      <c r="G24" s="57"/>
      <c r="H24" s="57"/>
      <c r="I24" s="60"/>
      <c r="J24" s="37" t="s">
        <v>87</v>
      </c>
      <c r="K24" s="37"/>
      <c r="L24" s="45"/>
      <c r="M24" s="45"/>
      <c r="N24" s="45"/>
    </row>
    <row r="25" spans="1:19" ht="15.75" x14ac:dyDescent="0.25">
      <c r="A25" s="59"/>
      <c r="B25" s="49"/>
      <c r="C25" s="31"/>
      <c r="D25" s="32" t="str">
        <f t="shared" si="4"/>
        <v/>
      </c>
      <c r="E25" s="31"/>
      <c r="F25" s="56"/>
      <c r="G25" s="57"/>
      <c r="H25" s="57"/>
      <c r="I25" s="60"/>
      <c r="J25" s="37" t="s">
        <v>87</v>
      </c>
      <c r="K25" s="37"/>
      <c r="L25" s="45"/>
      <c r="M25" s="45"/>
      <c r="N25" s="45"/>
    </row>
    <row r="26" spans="1:19" ht="15.75" x14ac:dyDescent="0.25">
      <c r="A26" s="59"/>
      <c r="B26" s="30"/>
      <c r="C26" s="31"/>
      <c r="D26" s="32" t="str">
        <f t="shared" si="4"/>
        <v/>
      </c>
      <c r="E26" s="31"/>
      <c r="F26" s="56"/>
      <c r="G26" s="57"/>
      <c r="H26" s="57"/>
      <c r="I26" s="60"/>
      <c r="J26" s="37" t="s">
        <v>87</v>
      </c>
      <c r="K26" s="37"/>
      <c r="L26" s="45"/>
      <c r="M26" s="45"/>
      <c r="N26" s="45"/>
    </row>
    <row r="27" spans="1:19" ht="15.75" x14ac:dyDescent="0.25">
      <c r="A27" s="59"/>
      <c r="B27" s="30"/>
      <c r="C27" s="31"/>
      <c r="D27" s="32" t="str">
        <f t="shared" si="4"/>
        <v/>
      </c>
      <c r="E27" s="31"/>
      <c r="F27" s="56"/>
      <c r="G27" s="57"/>
      <c r="H27" s="57"/>
      <c r="I27" s="60"/>
      <c r="J27" s="37" t="s">
        <v>87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56"/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173" t="s">
        <v>11</v>
      </c>
      <c r="B29" s="174"/>
      <c r="C29" s="39">
        <f>SUM(C12:C28)</f>
        <v>399.38</v>
      </c>
      <c r="D29" s="39">
        <f>SUM(D12:D28)</f>
        <v>55</v>
      </c>
      <c r="E29" s="39"/>
      <c r="F29" s="67">
        <f t="shared" si="0"/>
        <v>344.38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164" t="s">
        <v>27</v>
      </c>
      <c r="C31" s="165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68"/>
      <c r="K33" s="69"/>
    </row>
    <row r="34" spans="2:11" x14ac:dyDescent="0.2">
      <c r="B34" s="41" t="s">
        <v>15</v>
      </c>
      <c r="C34" s="42" t="s">
        <v>24</v>
      </c>
      <c r="I34" s="68"/>
      <c r="K34" s="69"/>
    </row>
    <row r="35" spans="2:11" x14ac:dyDescent="0.2">
      <c r="B35" s="43" t="s">
        <v>14</v>
      </c>
      <c r="C35" s="44" t="s">
        <v>23</v>
      </c>
      <c r="I35" s="68"/>
      <c r="K35" s="69"/>
    </row>
    <row r="36" spans="2:11" x14ac:dyDescent="0.2">
      <c r="I36" s="68"/>
      <c r="K36" s="69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92" priority="102" stopIfTrue="1">
      <formula>SUM($P12:$T12)&gt;0</formula>
    </cfRule>
  </conditionalFormatting>
  <conditionalFormatting sqref="C5 B1:E1 B3:E3 C12 C14 C28 C17 C20 C22:C25">
    <cfRule type="expression" dxfId="191" priority="103" stopIfTrue="1">
      <formula>ISBLANK(B1)</formula>
    </cfRule>
  </conditionalFormatting>
  <conditionalFormatting sqref="L28:N28 N27">
    <cfRule type="expression" dxfId="190" priority="104" stopIfTrue="1">
      <formula>AND(NOT(ISBLANK($C27)),ISBLANK(L27))</formula>
    </cfRule>
  </conditionalFormatting>
  <conditionalFormatting sqref="B12 B28 B17 B21:B25">
    <cfRule type="expression" dxfId="189" priority="105" stopIfTrue="1">
      <formula>AND(NOT(ISBLANK(C12)),ISBLANK(B12))</formula>
    </cfRule>
  </conditionalFormatting>
  <conditionalFormatting sqref="A12 A14 A28 A17 A23">
    <cfRule type="expression" dxfId="188" priority="106" stopIfTrue="1">
      <formula>AND(NOT(ISBLANK(C12)),ISBLANK(A12))</formula>
    </cfRule>
  </conditionalFormatting>
  <conditionalFormatting sqref="E14:E25 E28">
    <cfRule type="expression" dxfId="187" priority="107" stopIfTrue="1">
      <formula>AND(NOT(ISBLANK(C14)),ISBLANK(E14),B14="S")</formula>
    </cfRule>
  </conditionalFormatting>
  <conditionalFormatting sqref="C13">
    <cfRule type="expression" dxfId="186" priority="97" stopIfTrue="1">
      <formula>ISBLANK(C13)</formula>
    </cfRule>
  </conditionalFormatting>
  <conditionalFormatting sqref="M20">
    <cfRule type="expression" dxfId="185" priority="42" stopIfTrue="1">
      <formula>AND(NOT(ISBLANK($C20)),ISBLANK(M20))</formula>
    </cfRule>
  </conditionalFormatting>
  <conditionalFormatting sqref="B13">
    <cfRule type="expression" dxfId="184" priority="98" stopIfTrue="1">
      <formula>AND(NOT(ISBLANK(C13)),ISBLANK(B13))</formula>
    </cfRule>
  </conditionalFormatting>
  <conditionalFormatting sqref="A13">
    <cfRule type="expression" dxfId="183" priority="99" stopIfTrue="1">
      <formula>AND(NOT(ISBLANK(C13)),ISBLANK(A13))</formula>
    </cfRule>
  </conditionalFormatting>
  <conditionalFormatting sqref="E12:E13">
    <cfRule type="expression" dxfId="182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81" priority="96" stopIfTrue="1">
      <formula>SUM($P13:$T13)&gt;0</formula>
    </cfRule>
  </conditionalFormatting>
  <conditionalFormatting sqref="C26">
    <cfRule type="expression" dxfId="180" priority="91" stopIfTrue="1">
      <formula>ISBLANK(C26)</formula>
    </cfRule>
  </conditionalFormatting>
  <conditionalFormatting sqref="B26">
    <cfRule type="expression" dxfId="179" priority="92" stopIfTrue="1">
      <formula>AND(NOT(ISBLANK(C26)),ISBLANK(B26))</formula>
    </cfRule>
  </conditionalFormatting>
  <conditionalFormatting sqref="A27">
    <cfRule type="expression" dxfId="178" priority="93" stopIfTrue="1">
      <formula>AND(NOT(ISBLANK(C27)),ISBLANK(A27))</formula>
    </cfRule>
  </conditionalFormatting>
  <conditionalFormatting sqref="E26">
    <cfRule type="expression" dxfId="177" priority="94" stopIfTrue="1">
      <formula>AND(NOT(ISBLANK(C26)),ISBLANK(E26),B26="S")</formula>
    </cfRule>
  </conditionalFormatting>
  <conditionalFormatting sqref="C27">
    <cfRule type="expression" dxfId="176" priority="88" stopIfTrue="1">
      <formula>ISBLANK(C27)</formula>
    </cfRule>
  </conditionalFormatting>
  <conditionalFormatting sqref="B27">
    <cfRule type="expression" dxfId="175" priority="89" stopIfTrue="1">
      <formula>AND(NOT(ISBLANK(C27)),ISBLANK(B27))</formula>
    </cfRule>
  </conditionalFormatting>
  <conditionalFormatting sqref="E27">
    <cfRule type="expression" dxfId="174" priority="90" stopIfTrue="1">
      <formula>AND(NOT(ISBLANK(C27)),ISBLANK(E27),B27="S")</formula>
    </cfRule>
  </conditionalFormatting>
  <conditionalFormatting sqref="M27">
    <cfRule type="expression" dxfId="173" priority="87" stopIfTrue="1">
      <formula>AND(NOT(ISBLANK($C27)),ISBLANK(M27))</formula>
    </cfRule>
  </conditionalFormatting>
  <conditionalFormatting sqref="L27">
    <cfRule type="expression" dxfId="172" priority="86" stopIfTrue="1">
      <formula>AND(NOT(ISBLANK($C27)),ISBLANK(L27))</formula>
    </cfRule>
  </conditionalFormatting>
  <conditionalFormatting sqref="N24">
    <cfRule type="expression" dxfId="171" priority="15" stopIfTrue="1">
      <formula>AND(NOT(ISBLANK($C24)),ISBLANK(N24))</formula>
    </cfRule>
  </conditionalFormatting>
  <conditionalFormatting sqref="N18">
    <cfRule type="expression" dxfId="170" priority="54" stopIfTrue="1">
      <formula>AND(NOT(ISBLANK($C18)),ISBLANK(N18))</formula>
    </cfRule>
  </conditionalFormatting>
  <conditionalFormatting sqref="M17">
    <cfRule type="expression" dxfId="169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68" priority="84" stopIfTrue="1">
      <formula>SUM($P12:$T12)&gt;0</formula>
    </cfRule>
  </conditionalFormatting>
  <conditionalFormatting sqref="N12">
    <cfRule type="expression" dxfId="167" priority="85" stopIfTrue="1">
      <formula>AND(NOT(ISBLANK($C12)),ISBLANK(N12))</formula>
    </cfRule>
  </conditionalFormatting>
  <conditionalFormatting sqref="M12">
    <cfRule type="expression" dxfId="166" priority="82" stopIfTrue="1">
      <formula>AND(NOT(ISBLANK($C12)),ISBLANK(M12))</formula>
    </cfRule>
  </conditionalFormatting>
  <conditionalFormatting sqref="L12">
    <cfRule type="expression" dxfId="165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64" priority="79" stopIfTrue="1">
      <formula>SUM($P13:$T13)&gt;0</formula>
    </cfRule>
  </conditionalFormatting>
  <conditionalFormatting sqref="N13">
    <cfRule type="expression" dxfId="163" priority="80" stopIfTrue="1">
      <formula>AND(NOT(ISBLANK($C13)),ISBLANK(N13))</formula>
    </cfRule>
  </conditionalFormatting>
  <conditionalFormatting sqref="M13">
    <cfRule type="expression" dxfId="162" priority="77" stopIfTrue="1">
      <formula>AND(NOT(ISBLANK($C13)),ISBLANK(M13))</formula>
    </cfRule>
  </conditionalFormatting>
  <conditionalFormatting sqref="L13">
    <cfRule type="expression" dxfId="161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60" priority="74" stopIfTrue="1">
      <formula>SUM($P14:$T14)&gt;0</formula>
    </cfRule>
  </conditionalFormatting>
  <conditionalFormatting sqref="N14">
    <cfRule type="expression" dxfId="159" priority="75" stopIfTrue="1">
      <formula>AND(NOT(ISBLANK($C14)),ISBLANK(N14))</formula>
    </cfRule>
  </conditionalFormatting>
  <conditionalFormatting sqref="M14">
    <cfRule type="expression" dxfId="158" priority="72" stopIfTrue="1">
      <formula>AND(NOT(ISBLANK($C14)),ISBLANK(M14))</formula>
    </cfRule>
  </conditionalFormatting>
  <conditionalFormatting sqref="L14">
    <cfRule type="expression" dxfId="157" priority="71" stopIfTrue="1">
      <formula>AND(NOT(ISBLANK($C14)),ISBLANK(L14))</formula>
    </cfRule>
  </conditionalFormatting>
  <conditionalFormatting sqref="A15:A16">
    <cfRule type="expression" dxfId="156" priority="70" stopIfTrue="1">
      <formula>AND(NOT(ISBLANK(C15)),ISBLANK(A15))</formula>
    </cfRule>
  </conditionalFormatting>
  <conditionalFormatting sqref="C15:C16">
    <cfRule type="expression" dxfId="155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54" priority="68" stopIfTrue="1">
      <formula>SUM($P15:$T15)&gt;0</formula>
    </cfRule>
  </conditionalFormatting>
  <conditionalFormatting sqref="M15:M16">
    <cfRule type="expression" dxfId="153" priority="66" stopIfTrue="1">
      <formula>AND(NOT(ISBLANK($C15)),ISBLANK(M15))</formula>
    </cfRule>
  </conditionalFormatting>
  <conditionalFormatting sqref="L15:L16">
    <cfRule type="expression" dxfId="152" priority="65" stopIfTrue="1">
      <formula>AND(NOT(ISBLANK($C15)),ISBLANK(L15))</formula>
    </cfRule>
  </conditionalFormatting>
  <conditionalFormatting sqref="N15">
    <cfRule type="expression" dxfId="151" priority="64" stopIfTrue="1">
      <formula>AND(NOT(ISBLANK($C15)),ISBLANK(N15))</formula>
    </cfRule>
  </conditionalFormatting>
  <conditionalFormatting sqref="N16">
    <cfRule type="expression" dxfId="150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49" priority="62" stopIfTrue="1">
      <formula>SUM($P17:$T17)&gt;0</formula>
    </cfRule>
  </conditionalFormatting>
  <conditionalFormatting sqref="L17">
    <cfRule type="expression" dxfId="148" priority="59" stopIfTrue="1">
      <formula>AND(NOT(ISBLANK($C17)),ISBLANK(L17))</formula>
    </cfRule>
  </conditionalFormatting>
  <conditionalFormatting sqref="N17">
    <cfRule type="expression" dxfId="147" priority="58" stopIfTrue="1">
      <formula>AND(NOT(ISBLANK($C17)),ISBLANK(N17))</formula>
    </cfRule>
  </conditionalFormatting>
  <conditionalFormatting sqref="C18:C19">
    <cfRule type="expression" dxfId="146" priority="55" stopIfTrue="1">
      <formula>ISBLANK(C18)</formula>
    </cfRule>
  </conditionalFormatting>
  <conditionalFormatting sqref="B19">
    <cfRule type="expression" dxfId="145" priority="56" stopIfTrue="1">
      <formula>AND(NOT(ISBLANK(C19)),ISBLANK(B19))</formula>
    </cfRule>
  </conditionalFormatting>
  <conditionalFormatting sqref="A18:A19">
    <cfRule type="expression" dxfId="144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43" priority="53" stopIfTrue="1">
      <formula>SUM($P18:$T18)&gt;0</formula>
    </cfRule>
  </conditionalFormatting>
  <conditionalFormatting sqref="M18">
    <cfRule type="expression" dxfId="142" priority="51" stopIfTrue="1">
      <formula>AND(NOT(ISBLANK($C18)),ISBLANK(M18))</formula>
    </cfRule>
  </conditionalFormatting>
  <conditionalFormatting sqref="L18:L19">
    <cfRule type="expression" dxfId="141" priority="50" stopIfTrue="1">
      <formula>AND(NOT(ISBLANK($C18)),ISBLANK(L18))</formula>
    </cfRule>
  </conditionalFormatting>
  <conditionalFormatting sqref="N19">
    <cfRule type="expression" dxfId="140" priority="49" stopIfTrue="1">
      <formula>AND(NOT(ISBLANK($C19)),ISBLANK(N19))</formula>
    </cfRule>
  </conditionalFormatting>
  <conditionalFormatting sqref="M19">
    <cfRule type="expression" dxfId="139" priority="48" stopIfTrue="1">
      <formula>AND(NOT(ISBLANK($C19)),ISBLANK(M19))</formula>
    </cfRule>
  </conditionalFormatting>
  <conditionalFormatting sqref="A20">
    <cfRule type="expression" dxfId="138" priority="47" stopIfTrue="1">
      <formula>AND(NOT(ISBLANK(C20)),ISBLANK(A20))</formula>
    </cfRule>
  </conditionalFormatting>
  <conditionalFormatting sqref="B20">
    <cfRule type="expression" dxfId="137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136" priority="44" stopIfTrue="1">
      <formula>SUM($P20:$T20)&gt;0</formula>
    </cfRule>
  </conditionalFormatting>
  <conditionalFormatting sqref="N20">
    <cfRule type="expression" dxfId="135" priority="45" stopIfTrue="1">
      <formula>AND(NOT(ISBLANK($C20)),ISBLANK(N20))</formula>
    </cfRule>
  </conditionalFormatting>
  <conditionalFormatting sqref="L20">
    <cfRule type="expression" dxfId="134" priority="41" stopIfTrue="1">
      <formula>AND(NOT(ISBLANK($C20)),ISBLANK(L20))</formula>
    </cfRule>
  </conditionalFormatting>
  <conditionalFormatting sqref="A21">
    <cfRule type="expression" dxfId="133" priority="40" stopIfTrue="1">
      <formula>AND(NOT(ISBLANK(C21)),ISBLANK(A21))</formula>
    </cfRule>
  </conditionalFormatting>
  <conditionalFormatting sqref="C21">
    <cfRule type="expression" dxfId="132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131" priority="38" stopIfTrue="1">
      <formula>SUM($P21:$T21)&gt;0</formula>
    </cfRule>
  </conditionalFormatting>
  <conditionalFormatting sqref="N21">
    <cfRule type="expression" dxfId="130" priority="36" stopIfTrue="1">
      <formula>AND(NOT(ISBLANK($C21)),ISBLANK(N21))</formula>
    </cfRule>
  </conditionalFormatting>
  <conditionalFormatting sqref="L21">
    <cfRule type="expression" dxfId="129" priority="35" stopIfTrue="1">
      <formula>AND(NOT(ISBLANK($C21)),ISBLANK(L21))</formula>
    </cfRule>
  </conditionalFormatting>
  <conditionalFormatting sqref="M21">
    <cfRule type="expression" dxfId="128" priority="34" stopIfTrue="1">
      <formula>AND(NOT(ISBLANK($C21)),ISBLANK(M21))</formula>
    </cfRule>
  </conditionalFormatting>
  <conditionalFormatting sqref="A22">
    <cfRule type="expression" dxfId="127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126" priority="31" stopIfTrue="1">
      <formula>SUM($P22:$T22)&gt;0</formula>
    </cfRule>
  </conditionalFormatting>
  <conditionalFormatting sqref="N22">
    <cfRule type="expression" dxfId="125" priority="32" stopIfTrue="1">
      <formula>AND(NOT(ISBLANK($C22)),ISBLANK(N22))</formula>
    </cfRule>
  </conditionalFormatting>
  <conditionalFormatting sqref="L22">
    <cfRule type="expression" dxfId="124" priority="29" stopIfTrue="1">
      <formula>AND(NOT(ISBLANK($C22)),ISBLANK(L22))</formula>
    </cfRule>
  </conditionalFormatting>
  <conditionalFormatting sqref="M22">
    <cfRule type="expression" dxfId="123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122" priority="26" stopIfTrue="1">
      <formula>SUM($P23:$T23)&gt;0</formula>
    </cfRule>
  </conditionalFormatting>
  <conditionalFormatting sqref="N23">
    <cfRule type="expression" dxfId="121" priority="27" stopIfTrue="1">
      <formula>AND(NOT(ISBLANK($C23)),ISBLANK(N23))</formula>
    </cfRule>
  </conditionalFormatting>
  <conditionalFormatting sqref="M23">
    <cfRule type="expression" dxfId="120" priority="24" stopIfTrue="1">
      <formula>AND(NOT(ISBLANK($C23)),ISBLANK(M23))</formula>
    </cfRule>
  </conditionalFormatting>
  <conditionalFormatting sqref="L23">
    <cfRule type="expression" dxfId="119" priority="23" stopIfTrue="1">
      <formula>AND(NOT(ISBLANK($C23)),ISBLANK(L23))</formula>
    </cfRule>
  </conditionalFormatting>
  <conditionalFormatting sqref="A24">
    <cfRule type="expression" dxfId="118" priority="22" stopIfTrue="1">
      <formula>AND(NOT(ISBLANK(C24)),ISBLANK(A24))</formula>
    </cfRule>
  </conditionalFormatting>
  <conditionalFormatting sqref="L26">
    <cfRule type="expression" dxfId="117" priority="5" stopIfTrue="1">
      <formula>AND(NOT(ISBLANK($C26)),ISBLANK(L26))</formula>
    </cfRule>
  </conditionalFormatting>
  <conditionalFormatting sqref="A25">
    <cfRule type="expression" dxfId="116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115" priority="19" stopIfTrue="1">
      <formula>SUM($P25:$T25)&gt;0</formula>
    </cfRule>
  </conditionalFormatting>
  <conditionalFormatting sqref="N25">
    <cfRule type="expression" dxfId="114" priority="20" stopIfTrue="1">
      <formula>AND(NOT(ISBLANK($C25)),ISBLANK(N25))</formula>
    </cfRule>
  </conditionalFormatting>
  <conditionalFormatting sqref="L25">
    <cfRule type="expression" dxfId="113" priority="17" stopIfTrue="1">
      <formula>AND(NOT(ISBLANK($C25)),ISBLANK(L25))</formula>
    </cfRule>
  </conditionalFormatting>
  <conditionalFormatting sqref="M25">
    <cfRule type="expression" dxfId="112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111" priority="14" stopIfTrue="1">
      <formula>SUM($P24:$T24)&gt;0</formula>
    </cfRule>
  </conditionalFormatting>
  <conditionalFormatting sqref="M24">
    <cfRule type="expression" dxfId="110" priority="12" stopIfTrue="1">
      <formula>AND(NOT(ISBLANK($C24)),ISBLANK(M24))</formula>
    </cfRule>
  </conditionalFormatting>
  <conditionalFormatting sqref="L24">
    <cfRule type="expression" dxfId="109" priority="11" stopIfTrue="1">
      <formula>AND(NOT(ISBLANK($C24)),ISBLANK(L24))</formula>
    </cfRule>
  </conditionalFormatting>
  <conditionalFormatting sqref="A26">
    <cfRule type="expression" dxfId="108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107" priority="8" stopIfTrue="1">
      <formula>SUM($P26:$T26)&gt;0</formula>
    </cfRule>
  </conditionalFormatting>
  <conditionalFormatting sqref="N26">
    <cfRule type="expression" dxfId="106" priority="9" stopIfTrue="1">
      <formula>AND(NOT(ISBLANK($C26)),ISBLANK(N26))</formula>
    </cfRule>
  </conditionalFormatting>
  <conditionalFormatting sqref="M26">
    <cfRule type="expression" dxfId="105" priority="6" stopIfTrue="1">
      <formula>AND(NOT(ISBLANK($C26)),ISBLANK(M26))</formula>
    </cfRule>
  </conditionalFormatting>
  <conditionalFormatting sqref="B15">
    <cfRule type="expression" dxfId="104" priority="4" stopIfTrue="1">
      <formula>AND(NOT(ISBLANK(C15)),ISBLANK(B15))</formula>
    </cfRule>
  </conditionalFormatting>
  <conditionalFormatting sqref="B14">
    <cfRule type="expression" dxfId="103" priority="3" stopIfTrue="1">
      <formula>AND(NOT(ISBLANK(C14)),ISBLANK(B14))</formula>
    </cfRule>
  </conditionalFormatting>
  <conditionalFormatting sqref="B16">
    <cfRule type="expression" dxfId="102" priority="2" stopIfTrue="1">
      <formula>AND(NOT(ISBLANK(C16)),ISBLANK(B16))</formula>
    </cfRule>
  </conditionalFormatting>
  <conditionalFormatting sqref="B18">
    <cfRule type="expression" dxfId="101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L33" sqref="L3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195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65">
        <v>43656</v>
      </c>
      <c r="F5" s="66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88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43655</v>
      </c>
      <c r="B12" s="30" t="s">
        <v>15</v>
      </c>
      <c r="C12" s="31">
        <v>67.739999999999995</v>
      </c>
      <c r="D12" s="32">
        <f t="shared" ref="D12:D28" si="0">IF(B12="S",IF(ISBLANK(E12),ROUND(C12*0.2/1.2,2),E12),"")</f>
        <v>11.29</v>
      </c>
      <c r="E12" s="31"/>
      <c r="F12" s="56">
        <f t="shared" ref="F12:F29" si="1">C12-D12</f>
        <v>56.449999999999996</v>
      </c>
      <c r="G12" s="57">
        <v>510</v>
      </c>
      <c r="H12" s="57">
        <v>2215</v>
      </c>
      <c r="I12" s="60" t="s">
        <v>153</v>
      </c>
      <c r="J12" s="37" t="s">
        <v>87</v>
      </c>
      <c r="K12" s="37" t="s">
        <v>94</v>
      </c>
      <c r="L12" s="45" t="s">
        <v>154</v>
      </c>
      <c r="M12" s="45" t="s">
        <v>96</v>
      </c>
      <c r="N12" s="45" t="s">
        <v>155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15.75" x14ac:dyDescent="0.25">
      <c r="A13" s="59"/>
      <c r="B13" s="30"/>
      <c r="C13" s="31"/>
      <c r="D13" s="32"/>
      <c r="E13" s="31"/>
      <c r="F13" s="56"/>
      <c r="G13" s="57"/>
      <c r="H13" s="57"/>
      <c r="I13" s="60"/>
      <c r="J13" s="37" t="s">
        <v>15</v>
      </c>
      <c r="K13" s="37"/>
      <c r="L13" s="45"/>
      <c r="M13" s="45"/>
      <c r="N13" s="45"/>
      <c r="P13" s="5" t="b">
        <f t="shared" si="2"/>
        <v>1</v>
      </c>
      <c r="Q13" s="5" t="b">
        <f t="shared" si="3"/>
        <v>1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59"/>
      <c r="B14" s="30"/>
      <c r="C14" s="31"/>
      <c r="D14" s="32"/>
      <c r="E14" s="31"/>
      <c r="F14" s="56"/>
      <c r="G14" s="57"/>
      <c r="H14" s="57"/>
      <c r="I14" s="60"/>
      <c r="J14" s="37" t="s">
        <v>15</v>
      </c>
      <c r="K14" s="37"/>
      <c r="L14" s="45"/>
      <c r="M14" s="45"/>
      <c r="N14" s="45"/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60"/>
      <c r="J15" s="37" t="s">
        <v>87</v>
      </c>
      <c r="K15" s="37"/>
      <c r="L15" s="45"/>
      <c r="M15" s="45"/>
      <c r="N15" s="45"/>
    </row>
    <row r="16" spans="1:26" ht="15.75" x14ac:dyDescent="0.25">
      <c r="A16" s="59"/>
      <c r="B16" s="30"/>
      <c r="C16" s="31"/>
      <c r="D16" s="32"/>
      <c r="E16" s="31"/>
      <c r="F16" s="56"/>
      <c r="G16" s="57"/>
      <c r="H16" s="57"/>
      <c r="I16" s="60"/>
      <c r="J16" s="37" t="s">
        <v>87</v>
      </c>
      <c r="K16" s="37"/>
      <c r="L16" s="45"/>
      <c r="M16" s="45"/>
      <c r="N16" s="45"/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60"/>
      <c r="J17" s="37" t="s">
        <v>87</v>
      </c>
      <c r="K17" s="37"/>
      <c r="L17" s="45"/>
      <c r="M17" s="45"/>
      <c r="N17" s="45"/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60"/>
      <c r="J18" s="37" t="s">
        <v>15</v>
      </c>
      <c r="K18" s="37"/>
      <c r="L18" s="45"/>
      <c r="M18" s="45"/>
      <c r="N18" s="45"/>
    </row>
    <row r="19" spans="1:19" ht="15.75" x14ac:dyDescent="0.25">
      <c r="A19" s="59"/>
      <c r="B19" s="30"/>
      <c r="C19" s="31"/>
      <c r="D19" s="32"/>
      <c r="E19" s="31"/>
      <c r="F19" s="56"/>
      <c r="G19" s="57"/>
      <c r="H19" s="57"/>
      <c r="I19" s="60"/>
      <c r="J19" s="37" t="s">
        <v>15</v>
      </c>
      <c r="K19" s="37"/>
      <c r="L19" s="45"/>
      <c r="M19" s="45"/>
      <c r="N19" s="45"/>
    </row>
    <row r="20" spans="1:19" ht="15.75" x14ac:dyDescent="0.25">
      <c r="A20" s="59"/>
      <c r="B20" s="49"/>
      <c r="C20" s="31"/>
      <c r="D20" s="32" t="str">
        <f t="shared" si="0"/>
        <v/>
      </c>
      <c r="E20" s="31"/>
      <c r="F20" s="56"/>
      <c r="G20" s="57"/>
      <c r="H20" s="57"/>
      <c r="I20" s="60"/>
      <c r="J20" s="37" t="s">
        <v>15</v>
      </c>
      <c r="K20" s="37"/>
      <c r="L20" s="45"/>
      <c r="M20" s="45"/>
      <c r="N20" s="45"/>
    </row>
    <row r="21" spans="1:19" ht="15.75" x14ac:dyDescent="0.25">
      <c r="A21" s="59"/>
      <c r="B21" s="49"/>
      <c r="C21" s="31"/>
      <c r="D21" s="32" t="str">
        <f t="shared" si="0"/>
        <v/>
      </c>
      <c r="E21" s="31"/>
      <c r="F21" s="56"/>
      <c r="G21" s="57"/>
      <c r="H21" s="57"/>
      <c r="I21" s="60"/>
      <c r="J21" s="37" t="s">
        <v>15</v>
      </c>
      <c r="K21" s="37"/>
      <c r="L21" s="45"/>
      <c r="M21" s="45"/>
      <c r="N21" s="45"/>
    </row>
    <row r="22" spans="1:19" ht="15.75" x14ac:dyDescent="0.25">
      <c r="A22" s="59"/>
      <c r="B22" s="30"/>
      <c r="C22" s="31"/>
      <c r="D22" s="32" t="str">
        <f t="shared" si="0"/>
        <v/>
      </c>
      <c r="E22" s="31"/>
      <c r="F22" s="56"/>
      <c r="G22" s="57"/>
      <c r="H22" s="57"/>
      <c r="I22" s="60"/>
      <c r="J22" s="37" t="s">
        <v>15</v>
      </c>
      <c r="K22" s="37"/>
      <c r="L22" s="45"/>
      <c r="M22" s="45"/>
      <c r="N22" s="45"/>
    </row>
    <row r="23" spans="1:19" ht="15.75" x14ac:dyDescent="0.25">
      <c r="A23" s="59"/>
      <c r="B23" s="49"/>
      <c r="C23" s="31"/>
      <c r="D23" s="32" t="str">
        <f t="shared" si="0"/>
        <v/>
      </c>
      <c r="E23" s="31"/>
      <c r="F23" s="56"/>
      <c r="G23" s="57"/>
      <c r="H23" s="57"/>
      <c r="I23" s="60"/>
      <c r="J23" s="37" t="s">
        <v>15</v>
      </c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59"/>
      <c r="B24" s="49"/>
      <c r="C24" s="31"/>
      <c r="D24" s="32" t="str">
        <f t="shared" si="0"/>
        <v/>
      </c>
      <c r="E24" s="31"/>
      <c r="F24" s="56"/>
      <c r="G24" s="57"/>
      <c r="H24" s="57"/>
      <c r="I24" s="60"/>
      <c r="J24" s="37" t="s">
        <v>87</v>
      </c>
      <c r="K24" s="37"/>
      <c r="L24" s="45"/>
      <c r="M24" s="45"/>
      <c r="N24" s="45"/>
    </row>
    <row r="25" spans="1:19" ht="15.75" x14ac:dyDescent="0.25">
      <c r="A25" s="59"/>
      <c r="B25" s="49"/>
      <c r="C25" s="31"/>
      <c r="D25" s="32" t="str">
        <f t="shared" si="0"/>
        <v/>
      </c>
      <c r="E25" s="31"/>
      <c r="F25" s="56"/>
      <c r="G25" s="57"/>
      <c r="H25" s="57"/>
      <c r="I25" s="60"/>
      <c r="J25" s="37" t="s">
        <v>87</v>
      </c>
      <c r="K25" s="37"/>
      <c r="L25" s="45"/>
      <c r="M25" s="45"/>
      <c r="N25" s="45"/>
    </row>
    <row r="26" spans="1:19" ht="15.75" x14ac:dyDescent="0.25">
      <c r="A26" s="59"/>
      <c r="B26" s="30"/>
      <c r="C26" s="31"/>
      <c r="D26" s="32" t="str">
        <f t="shared" si="0"/>
        <v/>
      </c>
      <c r="E26" s="31"/>
      <c r="F26" s="56"/>
      <c r="G26" s="57"/>
      <c r="H26" s="57"/>
      <c r="I26" s="60"/>
      <c r="J26" s="37" t="s">
        <v>87</v>
      </c>
      <c r="K26" s="37"/>
      <c r="L26" s="45"/>
      <c r="M26" s="45"/>
      <c r="N26" s="45"/>
    </row>
    <row r="27" spans="1:19" ht="15.75" x14ac:dyDescent="0.25">
      <c r="A27" s="59"/>
      <c r="B27" s="30"/>
      <c r="C27" s="31"/>
      <c r="D27" s="32" t="str">
        <f t="shared" si="0"/>
        <v/>
      </c>
      <c r="E27" s="31"/>
      <c r="F27" s="56"/>
      <c r="G27" s="57"/>
      <c r="H27" s="57"/>
      <c r="I27" s="60"/>
      <c r="J27" s="37" t="s">
        <v>87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6"/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73" t="s">
        <v>11</v>
      </c>
      <c r="B29" s="174"/>
      <c r="C29" s="39">
        <f>SUM(C12:C28)</f>
        <v>67.739999999999995</v>
      </c>
      <c r="D29" s="39">
        <f>SUM(D12:D28)</f>
        <v>11.29</v>
      </c>
      <c r="E29" s="39"/>
      <c r="F29" s="67">
        <f t="shared" si="1"/>
        <v>56.449999999999996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164" t="s">
        <v>27</v>
      </c>
      <c r="C31" s="165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68"/>
      <c r="K33" s="69"/>
    </row>
    <row r="34" spans="2:11" x14ac:dyDescent="0.2">
      <c r="B34" s="41" t="s">
        <v>15</v>
      </c>
      <c r="C34" s="42" t="s">
        <v>24</v>
      </c>
      <c r="I34" s="68"/>
      <c r="K34" s="69"/>
    </row>
    <row r="35" spans="2:11" x14ac:dyDescent="0.2">
      <c r="B35" s="43" t="s">
        <v>14</v>
      </c>
      <c r="C35" s="44" t="s">
        <v>23</v>
      </c>
      <c r="I35" s="68"/>
      <c r="K35" s="69"/>
    </row>
    <row r="36" spans="2:11" x14ac:dyDescent="0.2">
      <c r="I36" s="68"/>
      <c r="K36" s="69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00" priority="102" stopIfTrue="1">
      <formula>SUM($P12:$T12)&gt;0</formula>
    </cfRule>
  </conditionalFormatting>
  <conditionalFormatting sqref="C5 B1:E1 B3:E3 C12 C14 C28 C17 C20 C22:C25">
    <cfRule type="expression" dxfId="99" priority="103" stopIfTrue="1">
      <formula>ISBLANK(B1)</formula>
    </cfRule>
  </conditionalFormatting>
  <conditionalFormatting sqref="L28:N28 N27">
    <cfRule type="expression" dxfId="98" priority="104" stopIfTrue="1">
      <formula>AND(NOT(ISBLANK($C27)),ISBLANK(L27))</formula>
    </cfRule>
  </conditionalFormatting>
  <conditionalFormatting sqref="B12 B28 B17 B21:B25">
    <cfRule type="expression" dxfId="97" priority="105" stopIfTrue="1">
      <formula>AND(NOT(ISBLANK(C12)),ISBLANK(B12))</formula>
    </cfRule>
  </conditionalFormatting>
  <conditionalFormatting sqref="A12 A14 A28 A17 A23">
    <cfRule type="expression" dxfId="96" priority="106" stopIfTrue="1">
      <formula>AND(NOT(ISBLANK(C12)),ISBLANK(A12))</formula>
    </cfRule>
  </conditionalFormatting>
  <conditionalFormatting sqref="E14:E25 E28">
    <cfRule type="expression" dxfId="95" priority="107" stopIfTrue="1">
      <formula>AND(NOT(ISBLANK(C14)),ISBLANK(E14),B14="S")</formula>
    </cfRule>
  </conditionalFormatting>
  <conditionalFormatting sqref="C13">
    <cfRule type="expression" dxfId="94" priority="97" stopIfTrue="1">
      <formula>ISBLANK(C13)</formula>
    </cfRule>
  </conditionalFormatting>
  <conditionalFormatting sqref="M20">
    <cfRule type="expression" dxfId="93" priority="42" stopIfTrue="1">
      <formula>AND(NOT(ISBLANK($C20)),ISBLANK(M20))</formula>
    </cfRule>
  </conditionalFormatting>
  <conditionalFormatting sqref="B13">
    <cfRule type="expression" dxfId="92" priority="98" stopIfTrue="1">
      <formula>AND(NOT(ISBLANK(C13)),ISBLANK(B13))</formula>
    </cfRule>
  </conditionalFormatting>
  <conditionalFormatting sqref="A13">
    <cfRule type="expression" dxfId="91" priority="99" stopIfTrue="1">
      <formula>AND(NOT(ISBLANK(C13)),ISBLANK(A13))</formula>
    </cfRule>
  </conditionalFormatting>
  <conditionalFormatting sqref="E12:E13">
    <cfRule type="expression" dxfId="90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89" priority="96" stopIfTrue="1">
      <formula>SUM($P13:$T13)&gt;0</formula>
    </cfRule>
  </conditionalFormatting>
  <conditionalFormatting sqref="C26">
    <cfRule type="expression" dxfId="88" priority="91" stopIfTrue="1">
      <formula>ISBLANK(C26)</formula>
    </cfRule>
  </conditionalFormatting>
  <conditionalFormatting sqref="B26">
    <cfRule type="expression" dxfId="87" priority="92" stopIfTrue="1">
      <formula>AND(NOT(ISBLANK(C26)),ISBLANK(B26))</formula>
    </cfRule>
  </conditionalFormatting>
  <conditionalFormatting sqref="A27">
    <cfRule type="expression" dxfId="86" priority="93" stopIfTrue="1">
      <formula>AND(NOT(ISBLANK(C27)),ISBLANK(A27))</formula>
    </cfRule>
  </conditionalFormatting>
  <conditionalFormatting sqref="E26">
    <cfRule type="expression" dxfId="85" priority="94" stopIfTrue="1">
      <formula>AND(NOT(ISBLANK(C26)),ISBLANK(E26),B26="S")</formula>
    </cfRule>
  </conditionalFormatting>
  <conditionalFormatting sqref="C27">
    <cfRule type="expression" dxfId="84" priority="88" stopIfTrue="1">
      <formula>ISBLANK(C27)</formula>
    </cfRule>
  </conditionalFormatting>
  <conditionalFormatting sqref="B27">
    <cfRule type="expression" dxfId="83" priority="89" stopIfTrue="1">
      <formula>AND(NOT(ISBLANK(C27)),ISBLANK(B27))</formula>
    </cfRule>
  </conditionalFormatting>
  <conditionalFormatting sqref="E27">
    <cfRule type="expression" dxfId="82" priority="90" stopIfTrue="1">
      <formula>AND(NOT(ISBLANK(C27)),ISBLANK(E27),B27="S")</formula>
    </cfRule>
  </conditionalFormatting>
  <conditionalFormatting sqref="M27">
    <cfRule type="expression" dxfId="81" priority="87" stopIfTrue="1">
      <formula>AND(NOT(ISBLANK($C27)),ISBLANK(M27))</formula>
    </cfRule>
  </conditionalFormatting>
  <conditionalFormatting sqref="L27">
    <cfRule type="expression" dxfId="80" priority="86" stopIfTrue="1">
      <formula>AND(NOT(ISBLANK($C27)),ISBLANK(L27))</formula>
    </cfRule>
  </conditionalFormatting>
  <conditionalFormatting sqref="N24">
    <cfRule type="expression" dxfId="79" priority="15" stopIfTrue="1">
      <formula>AND(NOT(ISBLANK($C24)),ISBLANK(N24))</formula>
    </cfRule>
  </conditionalFormatting>
  <conditionalFormatting sqref="N18">
    <cfRule type="expression" dxfId="78" priority="54" stopIfTrue="1">
      <formula>AND(NOT(ISBLANK($C18)),ISBLANK(N18))</formula>
    </cfRule>
  </conditionalFormatting>
  <conditionalFormatting sqref="M17">
    <cfRule type="expression" dxfId="77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76" priority="84" stopIfTrue="1">
      <formula>SUM($P12:$T12)&gt;0</formula>
    </cfRule>
  </conditionalFormatting>
  <conditionalFormatting sqref="N12">
    <cfRule type="expression" dxfId="75" priority="85" stopIfTrue="1">
      <formula>AND(NOT(ISBLANK($C12)),ISBLANK(N12))</formula>
    </cfRule>
  </conditionalFormatting>
  <conditionalFormatting sqref="M12">
    <cfRule type="expression" dxfId="74" priority="82" stopIfTrue="1">
      <formula>AND(NOT(ISBLANK($C12)),ISBLANK(M12))</formula>
    </cfRule>
  </conditionalFormatting>
  <conditionalFormatting sqref="L12">
    <cfRule type="expression" dxfId="73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72" priority="79" stopIfTrue="1">
      <formula>SUM($P13:$T13)&gt;0</formula>
    </cfRule>
  </conditionalFormatting>
  <conditionalFormatting sqref="N13">
    <cfRule type="expression" dxfId="71" priority="80" stopIfTrue="1">
      <formula>AND(NOT(ISBLANK($C13)),ISBLANK(N13))</formula>
    </cfRule>
  </conditionalFormatting>
  <conditionalFormatting sqref="M13">
    <cfRule type="expression" dxfId="70" priority="77" stopIfTrue="1">
      <formula>AND(NOT(ISBLANK($C13)),ISBLANK(M13))</formula>
    </cfRule>
  </conditionalFormatting>
  <conditionalFormatting sqref="L13">
    <cfRule type="expression" dxfId="69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68" priority="74" stopIfTrue="1">
      <formula>SUM($P14:$T14)&gt;0</formula>
    </cfRule>
  </conditionalFormatting>
  <conditionalFormatting sqref="N14">
    <cfRule type="expression" dxfId="67" priority="75" stopIfTrue="1">
      <formula>AND(NOT(ISBLANK($C14)),ISBLANK(N14))</formula>
    </cfRule>
  </conditionalFormatting>
  <conditionalFormatting sqref="M14">
    <cfRule type="expression" dxfId="66" priority="72" stopIfTrue="1">
      <formula>AND(NOT(ISBLANK($C14)),ISBLANK(M14))</formula>
    </cfRule>
  </conditionalFormatting>
  <conditionalFormatting sqref="L14">
    <cfRule type="expression" dxfId="65" priority="71" stopIfTrue="1">
      <formula>AND(NOT(ISBLANK($C14)),ISBLANK(L14))</formula>
    </cfRule>
  </conditionalFormatting>
  <conditionalFormatting sqref="A15:A16">
    <cfRule type="expression" dxfId="64" priority="70" stopIfTrue="1">
      <formula>AND(NOT(ISBLANK(C15)),ISBLANK(A15))</formula>
    </cfRule>
  </conditionalFormatting>
  <conditionalFormatting sqref="C15:C16">
    <cfRule type="expression" dxfId="63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62" priority="68" stopIfTrue="1">
      <formula>SUM($P15:$T15)&gt;0</formula>
    </cfRule>
  </conditionalFormatting>
  <conditionalFormatting sqref="M15:M16">
    <cfRule type="expression" dxfId="61" priority="66" stopIfTrue="1">
      <formula>AND(NOT(ISBLANK($C15)),ISBLANK(M15))</formula>
    </cfRule>
  </conditionalFormatting>
  <conditionalFormatting sqref="L15:L16">
    <cfRule type="expression" dxfId="60" priority="65" stopIfTrue="1">
      <formula>AND(NOT(ISBLANK($C15)),ISBLANK(L15))</formula>
    </cfRule>
  </conditionalFormatting>
  <conditionalFormatting sqref="N15">
    <cfRule type="expression" dxfId="59" priority="64" stopIfTrue="1">
      <formula>AND(NOT(ISBLANK($C15)),ISBLANK(N15))</formula>
    </cfRule>
  </conditionalFormatting>
  <conditionalFormatting sqref="N16">
    <cfRule type="expression" dxfId="58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57" priority="62" stopIfTrue="1">
      <formula>SUM($P17:$T17)&gt;0</formula>
    </cfRule>
  </conditionalFormatting>
  <conditionalFormatting sqref="L17">
    <cfRule type="expression" dxfId="56" priority="59" stopIfTrue="1">
      <formula>AND(NOT(ISBLANK($C17)),ISBLANK(L17))</formula>
    </cfRule>
  </conditionalFormatting>
  <conditionalFormatting sqref="N17">
    <cfRule type="expression" dxfId="55" priority="58" stopIfTrue="1">
      <formula>AND(NOT(ISBLANK($C17)),ISBLANK(N17))</formula>
    </cfRule>
  </conditionalFormatting>
  <conditionalFormatting sqref="C18:C19">
    <cfRule type="expression" dxfId="54" priority="55" stopIfTrue="1">
      <formula>ISBLANK(C18)</formula>
    </cfRule>
  </conditionalFormatting>
  <conditionalFormatting sqref="B19">
    <cfRule type="expression" dxfId="53" priority="56" stopIfTrue="1">
      <formula>AND(NOT(ISBLANK(C19)),ISBLANK(B19))</formula>
    </cfRule>
  </conditionalFormatting>
  <conditionalFormatting sqref="A18:A19">
    <cfRule type="expression" dxfId="52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51" priority="53" stopIfTrue="1">
      <formula>SUM($P18:$T18)&gt;0</formula>
    </cfRule>
  </conditionalFormatting>
  <conditionalFormatting sqref="M18">
    <cfRule type="expression" dxfId="50" priority="51" stopIfTrue="1">
      <formula>AND(NOT(ISBLANK($C18)),ISBLANK(M18))</formula>
    </cfRule>
  </conditionalFormatting>
  <conditionalFormatting sqref="L18:L19">
    <cfRule type="expression" dxfId="49" priority="50" stopIfTrue="1">
      <formula>AND(NOT(ISBLANK($C18)),ISBLANK(L18))</formula>
    </cfRule>
  </conditionalFormatting>
  <conditionalFormatting sqref="N19">
    <cfRule type="expression" dxfId="48" priority="49" stopIfTrue="1">
      <formula>AND(NOT(ISBLANK($C19)),ISBLANK(N19))</formula>
    </cfRule>
  </conditionalFormatting>
  <conditionalFormatting sqref="M19">
    <cfRule type="expression" dxfId="47" priority="48" stopIfTrue="1">
      <formula>AND(NOT(ISBLANK($C19)),ISBLANK(M19))</formula>
    </cfRule>
  </conditionalFormatting>
  <conditionalFormatting sqref="A20">
    <cfRule type="expression" dxfId="46" priority="47" stopIfTrue="1">
      <formula>AND(NOT(ISBLANK(C20)),ISBLANK(A20))</formula>
    </cfRule>
  </conditionalFormatting>
  <conditionalFormatting sqref="B20">
    <cfRule type="expression" dxfId="45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44" priority="44" stopIfTrue="1">
      <formula>SUM($P20:$T20)&gt;0</formula>
    </cfRule>
  </conditionalFormatting>
  <conditionalFormatting sqref="N20">
    <cfRule type="expression" dxfId="43" priority="45" stopIfTrue="1">
      <formula>AND(NOT(ISBLANK($C20)),ISBLANK(N20))</formula>
    </cfRule>
  </conditionalFormatting>
  <conditionalFormatting sqref="L20">
    <cfRule type="expression" dxfId="42" priority="41" stopIfTrue="1">
      <formula>AND(NOT(ISBLANK($C20)),ISBLANK(L20))</formula>
    </cfRule>
  </conditionalFormatting>
  <conditionalFormatting sqref="A21">
    <cfRule type="expression" dxfId="41" priority="40" stopIfTrue="1">
      <formula>AND(NOT(ISBLANK(C21)),ISBLANK(A21))</formula>
    </cfRule>
  </conditionalFormatting>
  <conditionalFormatting sqref="C21">
    <cfRule type="expression" dxfId="40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39" priority="38" stopIfTrue="1">
      <formula>SUM($P21:$T21)&gt;0</formula>
    </cfRule>
  </conditionalFormatting>
  <conditionalFormatting sqref="N21">
    <cfRule type="expression" dxfId="38" priority="36" stopIfTrue="1">
      <formula>AND(NOT(ISBLANK($C21)),ISBLANK(N21))</formula>
    </cfRule>
  </conditionalFormatting>
  <conditionalFormatting sqref="L21">
    <cfRule type="expression" dxfId="37" priority="35" stopIfTrue="1">
      <formula>AND(NOT(ISBLANK($C21)),ISBLANK(L21))</formula>
    </cfRule>
  </conditionalFormatting>
  <conditionalFormatting sqref="M21">
    <cfRule type="expression" dxfId="36" priority="34" stopIfTrue="1">
      <formula>AND(NOT(ISBLANK($C21)),ISBLANK(M21))</formula>
    </cfRule>
  </conditionalFormatting>
  <conditionalFormatting sqref="A22">
    <cfRule type="expression" dxfId="35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34" priority="31" stopIfTrue="1">
      <formula>SUM($P22:$T22)&gt;0</formula>
    </cfRule>
  </conditionalFormatting>
  <conditionalFormatting sqref="N22">
    <cfRule type="expression" dxfId="33" priority="32" stopIfTrue="1">
      <formula>AND(NOT(ISBLANK($C22)),ISBLANK(N22))</formula>
    </cfRule>
  </conditionalFormatting>
  <conditionalFormatting sqref="L22">
    <cfRule type="expression" dxfId="32" priority="29" stopIfTrue="1">
      <formula>AND(NOT(ISBLANK($C22)),ISBLANK(L22))</formula>
    </cfRule>
  </conditionalFormatting>
  <conditionalFormatting sqref="M22">
    <cfRule type="expression" dxfId="31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30" priority="26" stopIfTrue="1">
      <formula>SUM($P23:$T23)&gt;0</formula>
    </cfRule>
  </conditionalFormatting>
  <conditionalFormatting sqref="N23">
    <cfRule type="expression" dxfId="29" priority="27" stopIfTrue="1">
      <formula>AND(NOT(ISBLANK($C23)),ISBLANK(N23))</formula>
    </cfRule>
  </conditionalFormatting>
  <conditionalFormatting sqref="M23">
    <cfRule type="expression" dxfId="28" priority="24" stopIfTrue="1">
      <formula>AND(NOT(ISBLANK($C23)),ISBLANK(M23))</formula>
    </cfRule>
  </conditionalFormatting>
  <conditionalFormatting sqref="L23">
    <cfRule type="expression" dxfId="27" priority="23" stopIfTrue="1">
      <formula>AND(NOT(ISBLANK($C23)),ISBLANK(L23))</formula>
    </cfRule>
  </conditionalFormatting>
  <conditionalFormatting sqref="A24">
    <cfRule type="expression" dxfId="26" priority="22" stopIfTrue="1">
      <formula>AND(NOT(ISBLANK(C24)),ISBLANK(A24))</formula>
    </cfRule>
  </conditionalFormatting>
  <conditionalFormatting sqref="L26">
    <cfRule type="expression" dxfId="25" priority="5" stopIfTrue="1">
      <formula>AND(NOT(ISBLANK($C26)),ISBLANK(L26))</formula>
    </cfRule>
  </conditionalFormatting>
  <conditionalFormatting sqref="A25">
    <cfRule type="expression" dxfId="24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23" priority="19" stopIfTrue="1">
      <formula>SUM($P25:$T25)&gt;0</formula>
    </cfRule>
  </conditionalFormatting>
  <conditionalFormatting sqref="N25">
    <cfRule type="expression" dxfId="22" priority="20" stopIfTrue="1">
      <formula>AND(NOT(ISBLANK($C25)),ISBLANK(N25))</formula>
    </cfRule>
  </conditionalFormatting>
  <conditionalFormatting sqref="L25">
    <cfRule type="expression" dxfId="21" priority="17" stopIfTrue="1">
      <formula>AND(NOT(ISBLANK($C25)),ISBLANK(L25))</formula>
    </cfRule>
  </conditionalFormatting>
  <conditionalFormatting sqref="M25">
    <cfRule type="expression" dxfId="20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19" priority="14" stopIfTrue="1">
      <formula>SUM($P24:$T24)&gt;0</formula>
    </cfRule>
  </conditionalFormatting>
  <conditionalFormatting sqref="M24">
    <cfRule type="expression" dxfId="18" priority="12" stopIfTrue="1">
      <formula>AND(NOT(ISBLANK($C24)),ISBLANK(M24))</formula>
    </cfRule>
  </conditionalFormatting>
  <conditionalFormatting sqref="L24">
    <cfRule type="expression" dxfId="17" priority="11" stopIfTrue="1">
      <formula>AND(NOT(ISBLANK($C24)),ISBLANK(L24))</formula>
    </cfRule>
  </conditionalFormatting>
  <conditionalFormatting sqref="A26">
    <cfRule type="expression" dxfId="16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15" priority="8" stopIfTrue="1">
      <formula>SUM($P26:$T26)&gt;0</formula>
    </cfRule>
  </conditionalFormatting>
  <conditionalFormatting sqref="N26">
    <cfRule type="expression" dxfId="14" priority="9" stopIfTrue="1">
      <formula>AND(NOT(ISBLANK($C26)),ISBLANK(N26))</formula>
    </cfRule>
  </conditionalFormatting>
  <conditionalFormatting sqref="M26">
    <cfRule type="expression" dxfId="13" priority="6" stopIfTrue="1">
      <formula>AND(NOT(ISBLANK($C26)),ISBLANK(M26))</formula>
    </cfRule>
  </conditionalFormatting>
  <conditionalFormatting sqref="B15">
    <cfRule type="expression" dxfId="12" priority="4" stopIfTrue="1">
      <formula>AND(NOT(ISBLANK(C15)),ISBLANK(B15))</formula>
    </cfRule>
  </conditionalFormatting>
  <conditionalFormatting sqref="B14">
    <cfRule type="expression" dxfId="11" priority="3" stopIfTrue="1">
      <formula>AND(NOT(ISBLANK(C14)),ISBLANK(B14))</formula>
    </cfRule>
  </conditionalFormatting>
  <conditionalFormatting sqref="B16">
    <cfRule type="expression" dxfId="10" priority="2" stopIfTrue="1">
      <formula>AND(NOT(ISBLANK(C16)),ISBLANK(B16))</formula>
    </cfRule>
  </conditionalFormatting>
  <conditionalFormatting sqref="B18">
    <cfRule type="expression" dxfId="9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38"/>
  <sheetViews>
    <sheetView workbookViewId="0">
      <selection activeCell="Q39" sqref="Q39"/>
    </sheetView>
  </sheetViews>
  <sheetFormatPr defaultRowHeight="12.75" x14ac:dyDescent="0.2"/>
  <cols>
    <col min="1" max="1" width="11.28515625" customWidth="1"/>
    <col min="2" max="2" width="10.140625" customWidth="1"/>
    <col min="3" max="3" width="14.42578125" customWidth="1"/>
    <col min="4" max="4" width="14.85546875" customWidth="1"/>
    <col min="5" max="5" width="15" customWidth="1"/>
    <col min="6" max="6" width="15.28515625" customWidth="1"/>
    <col min="15" max="15" width="10.42578125" customWidth="1"/>
    <col min="17" max="17" width="22.140625" customWidth="1"/>
  </cols>
  <sheetData>
    <row r="1" spans="1:17" x14ac:dyDescent="0.2">
      <c r="A1" s="175" t="s">
        <v>30</v>
      </c>
      <c r="B1" s="176" t="s">
        <v>76</v>
      </c>
      <c r="C1" s="176"/>
      <c r="D1" s="176"/>
      <c r="E1" s="176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x14ac:dyDescent="0.2">
      <c r="A2" s="175"/>
      <c r="B2" s="176"/>
      <c r="C2" s="176"/>
      <c r="D2" s="176"/>
      <c r="E2" s="176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5" x14ac:dyDescent="0.25">
      <c r="A3" s="175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x14ac:dyDescent="0.2">
      <c r="A4" s="175" t="s">
        <v>3</v>
      </c>
      <c r="B4" s="176" t="s">
        <v>231</v>
      </c>
      <c r="C4" s="176"/>
      <c r="D4" s="176"/>
      <c r="E4" s="176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 x14ac:dyDescent="0.2">
      <c r="A5" s="175"/>
      <c r="B5" s="176"/>
      <c r="C5" s="176"/>
      <c r="D5" s="176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</row>
    <row r="6" spans="1:17" ht="15" x14ac:dyDescent="0.25">
      <c r="A6" s="178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17" x14ac:dyDescent="0.2">
      <c r="A7" s="179" t="s">
        <v>196</v>
      </c>
      <c r="B7" s="180" t="s">
        <v>32</v>
      </c>
      <c r="C7" s="181">
        <v>43627</v>
      </c>
      <c r="D7" s="180" t="s">
        <v>33</v>
      </c>
      <c r="E7" s="181">
        <v>43656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</row>
    <row r="8" spans="1:17" x14ac:dyDescent="0.2">
      <c r="A8" s="179"/>
      <c r="B8" s="180"/>
      <c r="C8" s="182"/>
      <c r="D8" s="180"/>
      <c r="E8" s="182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</row>
    <row r="9" spans="1:17" x14ac:dyDescent="0.2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</row>
    <row r="10" spans="1:17" x14ac:dyDescent="0.2">
      <c r="A10" s="179" t="s">
        <v>197</v>
      </c>
      <c r="B10" s="179" t="s">
        <v>198</v>
      </c>
      <c r="C10" s="179" t="s">
        <v>199</v>
      </c>
      <c r="D10" s="179" t="s">
        <v>200</v>
      </c>
      <c r="E10" s="179" t="s">
        <v>201</v>
      </c>
      <c r="F10" s="179" t="s">
        <v>202</v>
      </c>
      <c r="G10" s="175"/>
      <c r="H10" s="175"/>
      <c r="I10" s="175"/>
      <c r="J10" s="175"/>
      <c r="K10" s="175"/>
      <c r="L10" s="183" t="s">
        <v>203</v>
      </c>
      <c r="M10" s="183"/>
      <c r="N10" s="183"/>
      <c r="O10" s="183"/>
      <c r="P10" s="185" t="s">
        <v>9</v>
      </c>
      <c r="Q10" s="185"/>
    </row>
    <row r="11" spans="1:17" x14ac:dyDescent="0.2">
      <c r="A11" s="179"/>
      <c r="B11" s="179"/>
      <c r="C11" s="179"/>
      <c r="D11" s="179"/>
      <c r="E11" s="179"/>
      <c r="F11" s="179"/>
      <c r="G11" s="175"/>
      <c r="H11" s="175"/>
      <c r="I11" s="175"/>
      <c r="J11" s="175"/>
      <c r="K11" s="175"/>
      <c r="L11" s="183"/>
      <c r="M11" s="183"/>
      <c r="N11" s="183"/>
      <c r="O11" s="183"/>
      <c r="P11" s="185"/>
      <c r="Q11" s="185"/>
    </row>
    <row r="12" spans="1:17" ht="15" x14ac:dyDescent="0.25">
      <c r="A12" s="178"/>
      <c r="B12" s="178"/>
      <c r="C12" s="179"/>
      <c r="D12" s="179"/>
      <c r="E12" s="179"/>
      <c r="F12" s="179"/>
      <c r="G12" s="108" t="s">
        <v>18</v>
      </c>
      <c r="H12" s="108" t="s">
        <v>19</v>
      </c>
      <c r="I12" s="108" t="s">
        <v>20</v>
      </c>
      <c r="J12" s="109"/>
      <c r="K12" s="109"/>
      <c r="L12" s="184"/>
      <c r="M12" s="184"/>
      <c r="N12" s="184"/>
      <c r="O12" s="184"/>
      <c r="P12" s="184"/>
      <c r="Q12" s="184"/>
    </row>
    <row r="13" spans="1:17" x14ac:dyDescent="0.2">
      <c r="A13" s="110">
        <v>43628</v>
      </c>
      <c r="B13" s="111" t="s">
        <v>13</v>
      </c>
      <c r="C13" s="112">
        <v>500</v>
      </c>
      <c r="D13" s="112">
        <v>0</v>
      </c>
      <c r="E13" s="112"/>
      <c r="F13" s="112">
        <v>500</v>
      </c>
      <c r="G13" s="111">
        <v>611</v>
      </c>
      <c r="H13" s="111">
        <v>4200</v>
      </c>
      <c r="I13" s="113">
        <v>61106</v>
      </c>
      <c r="J13" s="114"/>
      <c r="K13" s="111" t="s">
        <v>13</v>
      </c>
      <c r="L13" s="186" t="s">
        <v>204</v>
      </c>
      <c r="M13" s="187"/>
      <c r="N13" s="187"/>
      <c r="O13" s="188"/>
      <c r="P13" s="186" t="s">
        <v>205</v>
      </c>
      <c r="Q13" s="188"/>
    </row>
    <row r="14" spans="1:17" x14ac:dyDescent="0.2">
      <c r="A14" s="110">
        <v>43629</v>
      </c>
      <c r="B14" s="111" t="s">
        <v>13</v>
      </c>
      <c r="C14" s="112">
        <v>174</v>
      </c>
      <c r="D14" s="112">
        <v>0</v>
      </c>
      <c r="E14" s="112"/>
      <c r="F14" s="112">
        <v>174</v>
      </c>
      <c r="G14" s="111">
        <v>595</v>
      </c>
      <c r="H14" s="111">
        <v>4200</v>
      </c>
      <c r="I14" s="113">
        <v>59518</v>
      </c>
      <c r="J14" s="114"/>
      <c r="K14" s="111" t="s">
        <v>13</v>
      </c>
      <c r="L14" s="186" t="s">
        <v>206</v>
      </c>
      <c r="M14" s="187"/>
      <c r="N14" s="187"/>
      <c r="O14" s="188"/>
      <c r="P14" s="186" t="s">
        <v>207</v>
      </c>
      <c r="Q14" s="188"/>
    </row>
    <row r="15" spans="1:17" x14ac:dyDescent="0.2">
      <c r="A15" s="110">
        <v>43630</v>
      </c>
      <c r="B15" s="111" t="s">
        <v>13</v>
      </c>
      <c r="C15" s="112">
        <v>255.52</v>
      </c>
      <c r="D15" s="112">
        <v>0</v>
      </c>
      <c r="E15" s="112"/>
      <c r="F15" s="112">
        <v>255.52</v>
      </c>
      <c r="G15" s="111">
        <v>611</v>
      </c>
      <c r="H15" s="111">
        <v>4200</v>
      </c>
      <c r="I15" s="113">
        <v>61106</v>
      </c>
      <c r="J15" s="114"/>
      <c r="K15" s="111" t="s">
        <v>13</v>
      </c>
      <c r="L15" s="186" t="s">
        <v>208</v>
      </c>
      <c r="M15" s="187"/>
      <c r="N15" s="187"/>
      <c r="O15" s="188"/>
      <c r="P15" s="186" t="s">
        <v>209</v>
      </c>
      <c r="Q15" s="188"/>
    </row>
    <row r="16" spans="1:17" s="115" customFormat="1" x14ac:dyDescent="0.2">
      <c r="A16" s="110">
        <v>43630</v>
      </c>
      <c r="B16" s="111" t="s">
        <v>13</v>
      </c>
      <c r="C16" s="112">
        <v>12</v>
      </c>
      <c r="D16" s="112">
        <v>0</v>
      </c>
      <c r="E16" s="112"/>
      <c r="F16" s="112">
        <v>12</v>
      </c>
      <c r="G16" s="111">
        <v>611</v>
      </c>
      <c r="H16" s="111">
        <v>4200</v>
      </c>
      <c r="I16" s="113">
        <v>61111</v>
      </c>
      <c r="J16" s="114"/>
      <c r="K16" s="111" t="s">
        <v>13</v>
      </c>
      <c r="L16" s="186" t="s">
        <v>210</v>
      </c>
      <c r="M16" s="187"/>
      <c r="N16" s="187"/>
      <c r="O16" s="188"/>
      <c r="P16" s="186" t="s">
        <v>211</v>
      </c>
      <c r="Q16" s="188"/>
    </row>
    <row r="17" spans="1:17" s="115" customFormat="1" x14ac:dyDescent="0.2">
      <c r="A17" s="110">
        <v>43635</v>
      </c>
      <c r="B17" s="111" t="s">
        <v>13</v>
      </c>
      <c r="C17" s="112">
        <v>59.12</v>
      </c>
      <c r="D17" s="112">
        <v>0</v>
      </c>
      <c r="E17" s="112"/>
      <c r="F17" s="112">
        <v>59.12</v>
      </c>
      <c r="G17" s="111">
        <v>611</v>
      </c>
      <c r="H17" s="111">
        <v>4200</v>
      </c>
      <c r="I17" s="113">
        <v>61111</v>
      </c>
      <c r="J17" s="114"/>
      <c r="K17" s="111" t="s">
        <v>13</v>
      </c>
      <c r="L17" s="186" t="s">
        <v>210</v>
      </c>
      <c r="M17" s="187"/>
      <c r="N17" s="187"/>
      <c r="O17" s="188"/>
      <c r="P17" s="186" t="s">
        <v>211</v>
      </c>
      <c r="Q17" s="188"/>
    </row>
    <row r="18" spans="1:17" x14ac:dyDescent="0.2">
      <c r="A18" s="110">
        <v>43636</v>
      </c>
      <c r="B18" s="111" t="s">
        <v>13</v>
      </c>
      <c r="C18" s="112">
        <v>400</v>
      </c>
      <c r="D18" s="112">
        <v>0</v>
      </c>
      <c r="E18" s="112"/>
      <c r="F18" s="112">
        <v>400</v>
      </c>
      <c r="G18" s="111">
        <v>611</v>
      </c>
      <c r="H18" s="111">
        <v>4200</v>
      </c>
      <c r="I18" s="113">
        <v>61111</v>
      </c>
      <c r="J18" s="114"/>
      <c r="K18" s="111" t="s">
        <v>13</v>
      </c>
      <c r="L18" s="186" t="s">
        <v>212</v>
      </c>
      <c r="M18" s="187"/>
      <c r="N18" s="187"/>
      <c r="O18" s="188"/>
      <c r="P18" s="186" t="s">
        <v>213</v>
      </c>
      <c r="Q18" s="188"/>
    </row>
    <row r="19" spans="1:17" x14ac:dyDescent="0.2">
      <c r="A19" s="110">
        <v>43640</v>
      </c>
      <c r="B19" s="111" t="s">
        <v>13</v>
      </c>
      <c r="C19" s="112">
        <v>58.83</v>
      </c>
      <c r="D19" s="112">
        <v>0</v>
      </c>
      <c r="E19" s="112"/>
      <c r="F19" s="112">
        <v>58.83</v>
      </c>
      <c r="G19" s="111">
        <v>611</v>
      </c>
      <c r="H19" s="111">
        <v>4200</v>
      </c>
      <c r="I19" s="113">
        <v>61111</v>
      </c>
      <c r="J19" s="114"/>
      <c r="K19" s="111" t="s">
        <v>13</v>
      </c>
      <c r="L19" s="186" t="s">
        <v>210</v>
      </c>
      <c r="M19" s="187"/>
      <c r="N19" s="187"/>
      <c r="O19" s="188"/>
      <c r="P19" s="186" t="s">
        <v>211</v>
      </c>
      <c r="Q19" s="188"/>
    </row>
    <row r="20" spans="1:17" x14ac:dyDescent="0.2">
      <c r="A20" s="110">
        <v>43641</v>
      </c>
      <c r="B20" s="111" t="s">
        <v>13</v>
      </c>
      <c r="C20" s="112">
        <v>500</v>
      </c>
      <c r="D20" s="112">
        <v>0</v>
      </c>
      <c r="E20" s="112"/>
      <c r="F20" s="112">
        <v>500</v>
      </c>
      <c r="G20" s="111">
        <v>611</v>
      </c>
      <c r="H20" s="111">
        <v>4200</v>
      </c>
      <c r="I20" s="113">
        <v>61106</v>
      </c>
      <c r="J20" s="114"/>
      <c r="K20" s="111" t="s">
        <v>13</v>
      </c>
      <c r="L20" s="186" t="s">
        <v>204</v>
      </c>
      <c r="M20" s="187"/>
      <c r="N20" s="187"/>
      <c r="O20" s="188"/>
      <c r="P20" s="186" t="s">
        <v>205</v>
      </c>
      <c r="Q20" s="188"/>
    </row>
    <row r="21" spans="1:17" s="115" customFormat="1" x14ac:dyDescent="0.2">
      <c r="A21" s="110">
        <v>43642</v>
      </c>
      <c r="B21" s="111" t="s">
        <v>15</v>
      </c>
      <c r="C21" s="112">
        <v>924</v>
      </c>
      <c r="D21" s="112">
        <v>154</v>
      </c>
      <c r="E21" s="112"/>
      <c r="F21" s="112">
        <v>770</v>
      </c>
      <c r="G21" s="111">
        <v>611</v>
      </c>
      <c r="H21" s="111">
        <v>4014</v>
      </c>
      <c r="I21" s="113">
        <v>61101</v>
      </c>
      <c r="J21" s="114"/>
      <c r="K21" s="111" t="s">
        <v>15</v>
      </c>
      <c r="L21" s="186" t="s">
        <v>214</v>
      </c>
      <c r="M21" s="187"/>
      <c r="N21" s="187"/>
      <c r="O21" s="188"/>
      <c r="P21" s="186" t="s">
        <v>215</v>
      </c>
      <c r="Q21" s="188"/>
    </row>
    <row r="22" spans="1:17" s="115" customFormat="1" x14ac:dyDescent="0.2">
      <c r="A22" s="110">
        <v>43643</v>
      </c>
      <c r="B22" s="111" t="s">
        <v>13</v>
      </c>
      <c r="C22" s="112">
        <v>256.14</v>
      </c>
      <c r="D22" s="112">
        <v>0</v>
      </c>
      <c r="E22" s="112"/>
      <c r="F22" s="112">
        <v>256.14</v>
      </c>
      <c r="G22" s="111">
        <v>611</v>
      </c>
      <c r="H22" s="111">
        <v>4200</v>
      </c>
      <c r="I22" s="113">
        <v>61106</v>
      </c>
      <c r="J22" s="114"/>
      <c r="K22" s="111" t="s">
        <v>13</v>
      </c>
      <c r="L22" s="186" t="s">
        <v>208</v>
      </c>
      <c r="M22" s="187"/>
      <c r="N22" s="187"/>
      <c r="O22" s="188"/>
      <c r="P22" s="186" t="s">
        <v>209</v>
      </c>
      <c r="Q22" s="188"/>
    </row>
    <row r="23" spans="1:17" ht="15" x14ac:dyDescent="0.25">
      <c r="A23" s="110">
        <v>43645</v>
      </c>
      <c r="B23" s="111" t="s">
        <v>13</v>
      </c>
      <c r="C23" s="116">
        <v>60</v>
      </c>
      <c r="D23" s="112">
        <v>0</v>
      </c>
      <c r="E23" s="112"/>
      <c r="F23" s="112">
        <v>60</v>
      </c>
      <c r="G23" s="111">
        <v>611</v>
      </c>
      <c r="H23" s="111">
        <v>4200</v>
      </c>
      <c r="I23" s="113">
        <v>61111</v>
      </c>
      <c r="J23" s="114"/>
      <c r="K23" s="111" t="s">
        <v>13</v>
      </c>
      <c r="L23" s="186" t="s">
        <v>210</v>
      </c>
      <c r="M23" s="187"/>
      <c r="N23" s="187"/>
      <c r="O23" s="188"/>
      <c r="P23" s="186" t="s">
        <v>211</v>
      </c>
      <c r="Q23" s="188"/>
    </row>
    <row r="24" spans="1:17" ht="15" x14ac:dyDescent="0.25">
      <c r="A24" s="110">
        <v>43647</v>
      </c>
      <c r="B24" s="111" t="s">
        <v>13</v>
      </c>
      <c r="C24" s="116">
        <v>65.39</v>
      </c>
      <c r="D24" s="112">
        <v>0</v>
      </c>
      <c r="E24" s="112"/>
      <c r="F24" s="112">
        <v>65.39</v>
      </c>
      <c r="G24" s="111">
        <v>611</v>
      </c>
      <c r="H24" s="111">
        <v>4200</v>
      </c>
      <c r="I24" s="113">
        <v>61106</v>
      </c>
      <c r="J24" s="114"/>
      <c r="K24" s="111" t="s">
        <v>13</v>
      </c>
      <c r="L24" s="186" t="s">
        <v>208</v>
      </c>
      <c r="M24" s="187"/>
      <c r="N24" s="187"/>
      <c r="O24" s="188"/>
      <c r="P24" s="186" t="s">
        <v>209</v>
      </c>
      <c r="Q24" s="188"/>
    </row>
    <row r="25" spans="1:17" ht="15" x14ac:dyDescent="0.25">
      <c r="A25" s="110">
        <v>43647</v>
      </c>
      <c r="B25" s="111" t="s">
        <v>13</v>
      </c>
      <c r="C25" s="116">
        <v>268.73</v>
      </c>
      <c r="D25" s="117">
        <v>0</v>
      </c>
      <c r="E25" s="117"/>
      <c r="F25" s="117">
        <v>268.73</v>
      </c>
      <c r="G25" s="111">
        <v>611</v>
      </c>
      <c r="H25" s="111">
        <v>4200</v>
      </c>
      <c r="I25" s="113">
        <v>61106</v>
      </c>
      <c r="J25" s="114"/>
      <c r="K25" s="111" t="s">
        <v>13</v>
      </c>
      <c r="L25" s="186" t="s">
        <v>216</v>
      </c>
      <c r="M25" s="187"/>
      <c r="N25" s="187"/>
      <c r="O25" s="188"/>
      <c r="P25" s="186" t="s">
        <v>213</v>
      </c>
      <c r="Q25" s="188"/>
    </row>
    <row r="26" spans="1:17" x14ac:dyDescent="0.2">
      <c r="A26" s="110">
        <v>43648</v>
      </c>
      <c r="B26" s="111" t="s">
        <v>13</v>
      </c>
      <c r="C26" s="112">
        <v>34.39</v>
      </c>
      <c r="D26" s="117">
        <v>0</v>
      </c>
      <c r="E26" s="117"/>
      <c r="F26" s="117">
        <v>34.39</v>
      </c>
      <c r="G26" s="111">
        <v>611</v>
      </c>
      <c r="H26" s="111">
        <v>4200</v>
      </c>
      <c r="I26" s="113">
        <v>61111</v>
      </c>
      <c r="J26" s="114"/>
      <c r="K26" s="111" t="s">
        <v>13</v>
      </c>
      <c r="L26" s="189" t="s">
        <v>210</v>
      </c>
      <c r="M26" s="190"/>
      <c r="N26" s="190"/>
      <c r="O26" s="191"/>
      <c r="P26" s="189" t="s">
        <v>211</v>
      </c>
      <c r="Q26" s="191"/>
    </row>
    <row r="27" spans="1:17" s="115" customFormat="1" x14ac:dyDescent="0.2">
      <c r="A27" s="110">
        <v>43653</v>
      </c>
      <c r="B27" s="111" t="s">
        <v>13</v>
      </c>
      <c r="C27" s="112">
        <v>500</v>
      </c>
      <c r="D27" s="117">
        <v>0</v>
      </c>
      <c r="E27" s="117"/>
      <c r="F27" s="117">
        <v>500</v>
      </c>
      <c r="G27" s="111">
        <v>611</v>
      </c>
      <c r="H27" s="111">
        <v>4200</v>
      </c>
      <c r="I27" s="113">
        <v>61106</v>
      </c>
      <c r="J27" s="114"/>
      <c r="K27" s="111" t="s">
        <v>13</v>
      </c>
      <c r="L27" s="186" t="s">
        <v>204</v>
      </c>
      <c r="M27" s="187"/>
      <c r="N27" s="187"/>
      <c r="O27" s="188"/>
      <c r="P27" s="186" t="s">
        <v>205</v>
      </c>
      <c r="Q27" s="188"/>
    </row>
    <row r="28" spans="1:17" s="115" customFormat="1" x14ac:dyDescent="0.2">
      <c r="A28" s="110">
        <v>43655</v>
      </c>
      <c r="B28" s="111" t="s">
        <v>13</v>
      </c>
      <c r="C28" s="112">
        <v>59.99</v>
      </c>
      <c r="D28" s="117">
        <v>0</v>
      </c>
      <c r="E28" s="117"/>
      <c r="F28" s="117">
        <v>59.99</v>
      </c>
      <c r="G28" s="111">
        <v>595</v>
      </c>
      <c r="H28" s="111">
        <v>4200</v>
      </c>
      <c r="I28" s="113">
        <v>59518</v>
      </c>
      <c r="J28" s="114"/>
      <c r="K28" s="111" t="s">
        <v>13</v>
      </c>
      <c r="L28" s="186" t="s">
        <v>217</v>
      </c>
      <c r="M28" s="187"/>
      <c r="N28" s="187"/>
      <c r="O28" s="188"/>
      <c r="P28" s="186" t="s">
        <v>218</v>
      </c>
      <c r="Q28" s="188"/>
    </row>
    <row r="29" spans="1:17" s="115" customFormat="1" x14ac:dyDescent="0.2">
      <c r="A29" s="110">
        <v>43655</v>
      </c>
      <c r="B29" s="111" t="s">
        <v>15</v>
      </c>
      <c r="C29" s="112">
        <v>33.950000000000003</v>
      </c>
      <c r="D29" s="117">
        <v>5.66</v>
      </c>
      <c r="E29" s="117"/>
      <c r="F29" s="117">
        <v>28.29</v>
      </c>
      <c r="G29" s="111">
        <v>595</v>
      </c>
      <c r="H29" s="111">
        <v>4200</v>
      </c>
      <c r="I29" s="113">
        <v>59518</v>
      </c>
      <c r="J29" s="114"/>
      <c r="K29" s="111" t="s">
        <v>15</v>
      </c>
      <c r="L29" s="186" t="s">
        <v>219</v>
      </c>
      <c r="M29" s="187"/>
      <c r="N29" s="187"/>
      <c r="O29" s="188"/>
      <c r="P29" s="186" t="s">
        <v>218</v>
      </c>
      <c r="Q29" s="188"/>
    </row>
    <row r="30" spans="1:17" x14ac:dyDescent="0.2">
      <c r="A30" s="110">
        <v>43655</v>
      </c>
      <c r="B30" s="111" t="s">
        <v>13</v>
      </c>
      <c r="C30" s="112">
        <v>82.57</v>
      </c>
      <c r="D30" s="117">
        <v>0</v>
      </c>
      <c r="E30" s="117"/>
      <c r="F30" s="117">
        <v>82.57</v>
      </c>
      <c r="G30" s="111">
        <v>611</v>
      </c>
      <c r="H30" s="111">
        <v>4200</v>
      </c>
      <c r="I30" s="113">
        <v>61111</v>
      </c>
      <c r="J30" s="114"/>
      <c r="K30" s="111" t="s">
        <v>13</v>
      </c>
      <c r="L30" s="189" t="s">
        <v>210</v>
      </c>
      <c r="M30" s="190"/>
      <c r="N30" s="190"/>
      <c r="O30" s="191"/>
      <c r="P30" s="189" t="s">
        <v>211</v>
      </c>
      <c r="Q30" s="191"/>
    </row>
    <row r="31" spans="1:17" x14ac:dyDescent="0.2">
      <c r="A31" s="110">
        <v>43655</v>
      </c>
      <c r="B31" s="118" t="s">
        <v>15</v>
      </c>
      <c r="C31" s="119">
        <v>25.6</v>
      </c>
      <c r="D31" s="120">
        <v>4.2699999999999996</v>
      </c>
      <c r="E31" s="120"/>
      <c r="F31" s="120">
        <v>21.33</v>
      </c>
      <c r="G31" s="118">
        <v>595</v>
      </c>
      <c r="H31" s="118">
        <v>4200</v>
      </c>
      <c r="I31" s="121">
        <v>59518</v>
      </c>
      <c r="J31" s="122"/>
      <c r="K31" s="118" t="s">
        <v>15</v>
      </c>
      <c r="L31" s="189" t="s">
        <v>220</v>
      </c>
      <c r="M31" s="190"/>
      <c r="N31" s="190"/>
      <c r="O31" s="191"/>
      <c r="P31" s="189" t="s">
        <v>218</v>
      </c>
      <c r="Q31" s="191"/>
    </row>
    <row r="32" spans="1:17" ht="15" x14ac:dyDescent="0.25">
      <c r="A32" s="175" t="s">
        <v>11</v>
      </c>
      <c r="B32" s="175"/>
      <c r="C32" s="123">
        <f>SUM(C13:C31)</f>
        <v>4270.2299999999996</v>
      </c>
      <c r="D32" s="123">
        <f>SUM(D13:D31)</f>
        <v>163.93</v>
      </c>
      <c r="E32" s="123">
        <f>SUM(E13:E31)</f>
        <v>0</v>
      </c>
      <c r="F32" s="123">
        <f>SUM(F13:F31)</f>
        <v>4106.2999999999993</v>
      </c>
      <c r="G32" s="121"/>
      <c r="H32" s="121"/>
      <c r="I32" s="121"/>
      <c r="J32" s="121"/>
      <c r="K32" s="121"/>
      <c r="L32" s="189"/>
      <c r="M32" s="190"/>
      <c r="N32" s="190"/>
      <c r="O32" s="191"/>
      <c r="P32" s="189"/>
      <c r="Q32" s="191"/>
    </row>
    <row r="33" spans="2:12" x14ac:dyDescent="0.2">
      <c r="G33" s="124"/>
      <c r="H33" s="124"/>
      <c r="I33" s="125"/>
      <c r="J33" s="126"/>
      <c r="K33" s="124"/>
      <c r="L33" s="124"/>
    </row>
    <row r="34" spans="2:12" ht="15" x14ac:dyDescent="0.25">
      <c r="B34" s="192" t="s">
        <v>221</v>
      </c>
      <c r="C34" s="193"/>
      <c r="G34" s="124"/>
      <c r="H34" s="124"/>
      <c r="I34" s="125"/>
      <c r="J34" s="126"/>
      <c r="K34" s="124"/>
      <c r="L34" s="124"/>
    </row>
    <row r="35" spans="2:12" x14ac:dyDescent="0.2">
      <c r="B35" s="127" t="s">
        <v>16</v>
      </c>
      <c r="C35" s="128" t="s">
        <v>26</v>
      </c>
      <c r="G35" s="129"/>
      <c r="H35" s="129"/>
      <c r="I35" s="126"/>
      <c r="J35" s="126"/>
      <c r="K35" s="124"/>
      <c r="L35" s="130"/>
    </row>
    <row r="36" spans="2:12" x14ac:dyDescent="0.2">
      <c r="B36" s="127" t="s">
        <v>13</v>
      </c>
      <c r="C36" s="128" t="s">
        <v>25</v>
      </c>
      <c r="G36" s="124"/>
      <c r="H36" s="124"/>
      <c r="I36" s="126"/>
      <c r="J36" s="126"/>
      <c r="K36" s="124"/>
      <c r="L36" s="130"/>
    </row>
    <row r="37" spans="2:12" x14ac:dyDescent="0.2">
      <c r="B37" s="127" t="s">
        <v>15</v>
      </c>
      <c r="C37" s="128" t="s">
        <v>24</v>
      </c>
      <c r="G37" s="124"/>
      <c r="H37" s="124"/>
      <c r="I37" s="126"/>
      <c r="J37" s="126"/>
      <c r="K37" s="124"/>
      <c r="L37" s="130"/>
    </row>
    <row r="38" spans="2:12" x14ac:dyDescent="0.2">
      <c r="B38" s="131" t="s">
        <v>14</v>
      </c>
      <c r="C38" s="132" t="s">
        <v>23</v>
      </c>
    </row>
  </sheetData>
  <mergeCells count="64">
    <mergeCell ref="A32:B32"/>
    <mergeCell ref="L32:O32"/>
    <mergeCell ref="P32:Q32"/>
    <mergeCell ref="B34:C34"/>
    <mergeCell ref="L29:O29"/>
    <mergeCell ref="P29:Q29"/>
    <mergeCell ref="L30:O30"/>
    <mergeCell ref="P30:Q30"/>
    <mergeCell ref="L31:O31"/>
    <mergeCell ref="P31:Q31"/>
    <mergeCell ref="L26:O26"/>
    <mergeCell ref="P26:Q26"/>
    <mergeCell ref="L27:O27"/>
    <mergeCell ref="P27:Q27"/>
    <mergeCell ref="L28:O28"/>
    <mergeCell ref="P28:Q28"/>
    <mergeCell ref="L23:O23"/>
    <mergeCell ref="P23:Q23"/>
    <mergeCell ref="L24:O24"/>
    <mergeCell ref="P24:Q24"/>
    <mergeCell ref="L25:O25"/>
    <mergeCell ref="P25:Q25"/>
    <mergeCell ref="L20:O20"/>
    <mergeCell ref="P20:Q20"/>
    <mergeCell ref="L21:O21"/>
    <mergeCell ref="P21:Q21"/>
    <mergeCell ref="L22:O22"/>
    <mergeCell ref="P22:Q22"/>
    <mergeCell ref="L17:O17"/>
    <mergeCell ref="P17:Q17"/>
    <mergeCell ref="L18:O18"/>
    <mergeCell ref="P18:Q18"/>
    <mergeCell ref="L19:O19"/>
    <mergeCell ref="P19:Q19"/>
    <mergeCell ref="L14:O14"/>
    <mergeCell ref="P14:Q14"/>
    <mergeCell ref="L15:O15"/>
    <mergeCell ref="P15:Q15"/>
    <mergeCell ref="L16:O16"/>
    <mergeCell ref="P16:Q16"/>
    <mergeCell ref="F10:F12"/>
    <mergeCell ref="G10:K11"/>
    <mergeCell ref="L10:O12"/>
    <mergeCell ref="P10:Q12"/>
    <mergeCell ref="L13:O13"/>
    <mergeCell ref="P13:Q13"/>
    <mergeCell ref="A10:A12"/>
    <mergeCell ref="B10:B12"/>
    <mergeCell ref="C10:C12"/>
    <mergeCell ref="D10:D12"/>
    <mergeCell ref="E10:E12"/>
    <mergeCell ref="A1:A2"/>
    <mergeCell ref="B1:E2"/>
    <mergeCell ref="F1:Q9"/>
    <mergeCell ref="A3:E3"/>
    <mergeCell ref="A4:A5"/>
    <mergeCell ref="B4:E5"/>
    <mergeCell ref="A6:E6"/>
    <mergeCell ref="A7:A8"/>
    <mergeCell ref="B7:B8"/>
    <mergeCell ref="C7:C8"/>
    <mergeCell ref="D7:D8"/>
    <mergeCell ref="E7:E8"/>
    <mergeCell ref="A9:E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66" t="s">
        <v>34</v>
      </c>
      <c r="C1" s="167"/>
      <c r="D1" s="167"/>
      <c r="E1" s="168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66" t="s">
        <v>35</v>
      </c>
      <c r="C3" s="167"/>
      <c r="D3" s="167"/>
      <c r="E3" s="168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9"/>
      <c r="K8" s="169"/>
      <c r="L8" s="165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1"/>
      <c r="K9" s="171"/>
      <c r="L9" s="172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73" t="s">
        <v>11</v>
      </c>
      <c r="B32" s="174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64" t="s">
        <v>27</v>
      </c>
      <c r="C34" s="165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8" priority="2" stopIfTrue="1">
      <formula>SUM($P12:$T12)&gt;0</formula>
    </cfRule>
  </conditionalFormatting>
  <conditionalFormatting sqref="E5 C12:C31 C5 B1:E1 B3:E3">
    <cfRule type="expression" dxfId="7" priority="3" stopIfTrue="1">
      <formula>ISBLANK(B1)</formula>
    </cfRule>
  </conditionalFormatting>
  <conditionalFormatting sqref="M12:N31">
    <cfRule type="expression" dxfId="6" priority="4" stopIfTrue="1">
      <formula>AND(NOT(ISBLANK($C12)),ISBLANK(M12))</formula>
    </cfRule>
  </conditionalFormatting>
  <conditionalFormatting sqref="B12:B31">
    <cfRule type="expression" dxfId="5" priority="5" stopIfTrue="1">
      <formula>AND(NOT(ISBLANK(C12)),ISBLANK(B12))</formula>
    </cfRule>
  </conditionalFormatting>
  <conditionalFormatting sqref="A12:A31">
    <cfRule type="expression" dxfId="4" priority="6" stopIfTrue="1">
      <formula>AND(NOT(ISBLANK(C12)),ISBLANK(A12))</formula>
    </cfRule>
  </conditionalFormatting>
  <conditionalFormatting sqref="G12:G31">
    <cfRule type="expression" dxfId="3" priority="7" stopIfTrue="1">
      <formula>AND(ISBLANK(G12),NOT(ISBLANK(C12)))</formula>
    </cfRule>
  </conditionalFormatting>
  <conditionalFormatting sqref="H12:I31">
    <cfRule type="expression" dxfId="2" priority="8" stopIfTrue="1">
      <formula>AND(ISBLANK(H12),NOT(ISBLANK($C12)))</formula>
    </cfRule>
  </conditionalFormatting>
  <conditionalFormatting sqref="J12:J31">
    <cfRule type="expression" dxfId="1" priority="9" stopIfTrue="1">
      <formula>AND(ISBLANK(J12),NOT(ISBLANK(C12)))</formula>
    </cfRule>
  </conditionalFormatting>
  <conditionalFormatting sqref="E12:E31">
    <cfRule type="expression" dxfId="0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3"/>
  <sheetViews>
    <sheetView workbookViewId="0">
      <selection activeCell="F28" sqref="F2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84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6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2" t="s">
        <v>65</v>
      </c>
      <c r="H10" s="62" t="s">
        <v>66</v>
      </c>
      <c r="I10" s="62" t="s">
        <v>64</v>
      </c>
      <c r="J10" s="62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2"/>
      <c r="H11" s="62"/>
      <c r="I11" s="62"/>
      <c r="J11" s="62"/>
      <c r="K11" s="62"/>
      <c r="L11" s="27"/>
      <c r="M11" s="43"/>
      <c r="N11" s="43"/>
    </row>
    <row r="12" spans="1:26" ht="15.75" x14ac:dyDescent="0.25">
      <c r="A12" s="59">
        <v>43627</v>
      </c>
      <c r="B12" s="30" t="s">
        <v>14</v>
      </c>
      <c r="C12" s="31">
        <v>56.27</v>
      </c>
      <c r="D12" s="32">
        <v>0</v>
      </c>
      <c r="E12" s="31"/>
      <c r="F12" s="31">
        <v>56.27</v>
      </c>
      <c r="G12" s="57">
        <v>690</v>
      </c>
      <c r="H12" s="57">
        <v>4400</v>
      </c>
      <c r="I12" s="57"/>
      <c r="J12" s="37" t="s">
        <v>15</v>
      </c>
      <c r="K12" s="37" t="s">
        <v>77</v>
      </c>
      <c r="L12" s="45" t="s">
        <v>78</v>
      </c>
      <c r="M12" s="45" t="s">
        <v>81</v>
      </c>
      <c r="N12" s="45" t="s">
        <v>80</v>
      </c>
      <c r="P12" s="5" t="b">
        <f t="shared" ref="P12:P33" si="0">OR(G12&lt;100,LEN(G12)=2)</f>
        <v>0</v>
      </c>
      <c r="Q12" s="5" t="b">
        <f t="shared" ref="Q12:Q33" si="1">OR(H12&lt;1000,LEN(H12)=3)</f>
        <v>0</v>
      </c>
      <c r="R12" s="5" t="b">
        <f t="shared" ref="R12:R33" si="2">IF(I12&lt;1000,TRUE)</f>
        <v>1</v>
      </c>
      <c r="S12" s="5" t="e">
        <f>OR(#REF!&lt;100000,LEN(#REF!)=5)</f>
        <v>#REF!</v>
      </c>
    </row>
    <row r="13" spans="1:26" ht="15.75" x14ac:dyDescent="0.25">
      <c r="A13" s="59">
        <v>43629</v>
      </c>
      <c r="B13" s="30" t="s">
        <v>14</v>
      </c>
      <c r="C13" s="31">
        <v>5.48</v>
      </c>
      <c r="D13" s="31">
        <v>0</v>
      </c>
      <c r="E13" s="31"/>
      <c r="F13" s="56">
        <v>5.48</v>
      </c>
      <c r="G13" s="57">
        <v>690</v>
      </c>
      <c r="H13" s="57">
        <v>4400</v>
      </c>
      <c r="I13" s="57"/>
      <c r="J13" s="37" t="s">
        <v>15</v>
      </c>
      <c r="K13" s="37" t="s">
        <v>77</v>
      </c>
      <c r="L13" s="45" t="s">
        <v>78</v>
      </c>
      <c r="M13" s="45" t="s">
        <v>81</v>
      </c>
      <c r="N13" s="45" t="s">
        <v>80</v>
      </c>
    </row>
    <row r="14" spans="1:26" ht="15.75" x14ac:dyDescent="0.25">
      <c r="A14" s="59">
        <v>43630</v>
      </c>
      <c r="B14" s="49" t="s">
        <v>14</v>
      </c>
      <c r="C14" s="31">
        <v>8.8800000000000008</v>
      </c>
      <c r="D14" s="31">
        <v>0</v>
      </c>
      <c r="E14" s="31"/>
      <c r="F14" s="31">
        <v>8.8800000000000008</v>
      </c>
      <c r="G14" s="57">
        <v>690</v>
      </c>
      <c r="H14" s="57">
        <v>4400</v>
      </c>
      <c r="I14" s="57"/>
      <c r="J14" s="37" t="s">
        <v>15</v>
      </c>
      <c r="K14" s="37" t="s">
        <v>77</v>
      </c>
      <c r="L14" s="45" t="s">
        <v>78</v>
      </c>
      <c r="M14" s="45" t="s">
        <v>81</v>
      </c>
      <c r="N14" s="45" t="s">
        <v>80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>
        <v>43635</v>
      </c>
      <c r="B15" s="49" t="s">
        <v>14</v>
      </c>
      <c r="C15" s="31">
        <v>18.170000000000002</v>
      </c>
      <c r="D15" s="31">
        <v>0</v>
      </c>
      <c r="E15" s="31"/>
      <c r="F15" s="31">
        <v>18.170000000000002</v>
      </c>
      <c r="G15" s="57">
        <v>690</v>
      </c>
      <c r="H15" s="57">
        <v>4400</v>
      </c>
      <c r="I15" s="57"/>
      <c r="J15" s="37" t="s">
        <v>15</v>
      </c>
      <c r="K15" s="37" t="s">
        <v>77</v>
      </c>
      <c r="L15" s="45" t="s">
        <v>78</v>
      </c>
      <c r="M15" s="45" t="s">
        <v>81</v>
      </c>
      <c r="N15" s="45" t="s">
        <v>80</v>
      </c>
    </row>
    <row r="16" spans="1:26" ht="15.75" x14ac:dyDescent="0.25">
      <c r="A16" s="59">
        <v>43642</v>
      </c>
      <c r="B16" s="49" t="s">
        <v>14</v>
      </c>
      <c r="C16" s="31">
        <v>7.78</v>
      </c>
      <c r="D16" s="31">
        <v>0</v>
      </c>
      <c r="E16" s="31"/>
      <c r="F16" s="31">
        <v>7.78</v>
      </c>
      <c r="G16" s="57">
        <v>690</v>
      </c>
      <c r="H16" s="57">
        <v>4400</v>
      </c>
      <c r="I16" s="57"/>
      <c r="J16" s="37" t="s">
        <v>15</v>
      </c>
      <c r="K16" s="37" t="s">
        <v>77</v>
      </c>
      <c r="L16" s="45" t="s">
        <v>78</v>
      </c>
      <c r="M16" s="45" t="s">
        <v>81</v>
      </c>
      <c r="N16" s="45" t="s">
        <v>80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>
        <v>43646</v>
      </c>
      <c r="B17" s="30" t="s">
        <v>14</v>
      </c>
      <c r="C17" s="31">
        <v>13.29</v>
      </c>
      <c r="D17" s="31">
        <v>0</v>
      </c>
      <c r="E17" s="31"/>
      <c r="F17" s="56">
        <v>13.29</v>
      </c>
      <c r="G17" s="57">
        <v>690</v>
      </c>
      <c r="H17" s="57">
        <v>4400</v>
      </c>
      <c r="I17" s="57"/>
      <c r="J17" s="37" t="s">
        <v>15</v>
      </c>
      <c r="K17" s="37" t="s">
        <v>77</v>
      </c>
      <c r="L17" s="45" t="s">
        <v>78</v>
      </c>
      <c r="M17" s="45" t="s">
        <v>81</v>
      </c>
      <c r="N17" s="45" t="s">
        <v>80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>
        <v>43650</v>
      </c>
      <c r="B18" s="30" t="s">
        <v>14</v>
      </c>
      <c r="C18" s="31">
        <v>5.3</v>
      </c>
      <c r="D18" s="31">
        <v>0</v>
      </c>
      <c r="E18" s="31"/>
      <c r="F18" s="56">
        <v>5.3</v>
      </c>
      <c r="G18" s="57">
        <v>690</v>
      </c>
      <c r="H18" s="57">
        <v>4400</v>
      </c>
      <c r="I18" s="57"/>
      <c r="J18" s="37" t="s">
        <v>15</v>
      </c>
      <c r="K18" s="37" t="s">
        <v>77</v>
      </c>
      <c r="L18" s="45" t="s">
        <v>78</v>
      </c>
      <c r="M18" s="45" t="s">
        <v>79</v>
      </c>
      <c r="N18" s="45" t="s">
        <v>80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59">
        <v>43652</v>
      </c>
      <c r="B19" s="30" t="s">
        <v>14</v>
      </c>
      <c r="C19" s="31">
        <v>13.14</v>
      </c>
      <c r="D19" s="31">
        <v>0</v>
      </c>
      <c r="E19" s="31"/>
      <c r="F19" s="56">
        <v>13.14</v>
      </c>
      <c r="G19" s="57">
        <v>690</v>
      </c>
      <c r="H19" s="57">
        <v>4400</v>
      </c>
      <c r="I19" s="57"/>
      <c r="J19" s="37" t="s">
        <v>15</v>
      </c>
      <c r="K19" s="37" t="s">
        <v>77</v>
      </c>
      <c r="L19" s="45" t="s">
        <v>78</v>
      </c>
      <c r="M19" s="45" t="s">
        <v>81</v>
      </c>
      <c r="N19" s="45" t="s">
        <v>80</v>
      </c>
      <c r="P19" s="5" t="b">
        <f>OR(G19&lt;100,LEN(G19)=2)</f>
        <v>0</v>
      </c>
      <c r="Q19" s="5" t="b">
        <f>OR(H19&lt;1000,LEN(H19)=3)</f>
        <v>0</v>
      </c>
      <c r="R19" s="5" t="b">
        <f>IF(I19&lt;1000,TRUE)</f>
        <v>1</v>
      </c>
      <c r="S19" s="5" t="e">
        <f>OR(#REF!&lt;100000,LEN(#REF!)=5)</f>
        <v>#REF!</v>
      </c>
    </row>
    <row r="20" spans="1:19" ht="15.75" x14ac:dyDescent="0.25">
      <c r="A20" s="59"/>
      <c r="B20" s="30"/>
      <c r="C20" s="31"/>
      <c r="D20" s="31"/>
      <c r="E20" s="31"/>
      <c r="F20" s="56"/>
      <c r="G20" s="57"/>
      <c r="H20" s="57"/>
      <c r="I20" s="57"/>
      <c r="J20" s="37"/>
      <c r="K20" s="37"/>
      <c r="L20" s="45"/>
      <c r="M20" s="45"/>
      <c r="N20" s="45"/>
    </row>
    <row r="21" spans="1:19" ht="15.75" x14ac:dyDescent="0.25">
      <c r="A21" s="59"/>
      <c r="B21" s="30"/>
      <c r="C21" s="31"/>
      <c r="D21" s="31"/>
      <c r="E21" s="31"/>
      <c r="F21" s="56"/>
      <c r="G21" s="57"/>
      <c r="H21" s="57"/>
      <c r="I21" s="57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9"/>
      <c r="B22" s="30"/>
      <c r="C22" s="31"/>
      <c r="D22" s="31"/>
      <c r="E22" s="31"/>
      <c r="F22" s="56"/>
      <c r="G22" s="57"/>
      <c r="H22" s="57"/>
      <c r="I22" s="57"/>
      <c r="J22" s="37"/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9"/>
      <c r="B23" s="30"/>
      <c r="C23" s="31"/>
      <c r="D23" s="31"/>
      <c r="E23" s="31"/>
      <c r="F23" s="56"/>
      <c r="G23" s="57"/>
      <c r="H23" s="57"/>
      <c r="I23" s="57"/>
      <c r="J23" s="37"/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9"/>
      <c r="B24" s="30"/>
      <c r="C24" s="31"/>
      <c r="D24" s="31"/>
      <c r="E24" s="31"/>
      <c r="F24" s="56"/>
      <c r="G24" s="57"/>
      <c r="H24" s="57"/>
      <c r="I24" s="57"/>
      <c r="J24" s="37"/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9"/>
      <c r="B25" s="30"/>
      <c r="C25" s="31"/>
      <c r="D25" s="31"/>
      <c r="E25" s="56"/>
      <c r="F25" s="56"/>
      <c r="G25" s="57"/>
      <c r="H25" s="57"/>
      <c r="I25" s="57"/>
      <c r="J25" s="37"/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9"/>
      <c r="B26" s="30"/>
      <c r="C26" s="31"/>
      <c r="D26" s="31"/>
      <c r="E26" s="31"/>
      <c r="F26" s="56"/>
      <c r="G26" s="57"/>
      <c r="H26" s="57"/>
      <c r="I26" s="57"/>
      <c r="J26" s="37"/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59"/>
      <c r="B27" s="30"/>
      <c r="C27" s="31"/>
      <c r="D27" s="31"/>
      <c r="E27" s="31"/>
      <c r="F27" s="56"/>
      <c r="G27" s="57"/>
      <c r="H27" s="57"/>
      <c r="I27" s="57"/>
      <c r="J27" s="37"/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59"/>
      <c r="B28" s="30"/>
      <c r="C28" s="31"/>
      <c r="D28" s="31"/>
      <c r="E28" s="31"/>
      <c r="F28" s="56"/>
      <c r="G28" s="57"/>
      <c r="H28" s="57"/>
      <c r="I28" s="57"/>
      <c r="J28" s="37"/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59"/>
      <c r="B29" s="30"/>
      <c r="C29" s="31"/>
      <c r="D29" s="31"/>
      <c r="E29" s="31"/>
      <c r="F29" s="56"/>
      <c r="G29" s="57"/>
      <c r="H29" s="57"/>
      <c r="I29" s="57"/>
      <c r="J29" s="37"/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59"/>
      <c r="B30" s="30"/>
      <c r="C30" s="31"/>
      <c r="D30" s="31"/>
      <c r="E30" s="31"/>
      <c r="F30" s="56"/>
      <c r="G30" s="57"/>
      <c r="H30" s="57"/>
      <c r="I30" s="57"/>
      <c r="J30" s="37"/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5.75" x14ac:dyDescent="0.25">
      <c r="A31" s="59"/>
      <c r="B31" s="30"/>
      <c r="C31" s="31"/>
      <c r="D31" s="31"/>
      <c r="E31" s="31"/>
      <c r="F31" s="56"/>
      <c r="G31" s="57"/>
      <c r="H31" s="57"/>
      <c r="I31" s="57"/>
      <c r="J31" s="37"/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e">
        <f>OR(#REF!&lt;100000,LEN(#REF!)=5)</f>
        <v>#REF!</v>
      </c>
    </row>
    <row r="32" spans="1:19" ht="15.75" x14ac:dyDescent="0.25">
      <c r="A32" s="59"/>
      <c r="B32" s="30"/>
      <c r="C32" s="31"/>
      <c r="D32" s="31"/>
      <c r="E32" s="31"/>
      <c r="F32" s="56"/>
      <c r="G32" s="57"/>
      <c r="H32" s="57"/>
      <c r="I32" s="57"/>
      <c r="J32" s="37"/>
      <c r="K32" s="37"/>
      <c r="L32" s="45"/>
      <c r="M32" s="45"/>
      <c r="N32" s="45"/>
      <c r="P32" s="5" t="b">
        <f t="shared" si="0"/>
        <v>1</v>
      </c>
      <c r="Q32" s="5" t="b">
        <f t="shared" si="1"/>
        <v>1</v>
      </c>
      <c r="R32" s="5" t="b">
        <f t="shared" si="2"/>
        <v>1</v>
      </c>
      <c r="S32" s="5" t="e">
        <f>OR(#REF!&lt;100000,LEN(#REF!)=5)</f>
        <v>#REF!</v>
      </c>
    </row>
    <row r="33" spans="1:19" ht="15.75" x14ac:dyDescent="0.25">
      <c r="A33" s="59"/>
      <c r="B33" s="30"/>
      <c r="C33" s="31"/>
      <c r="D33" s="31"/>
      <c r="E33" s="31"/>
      <c r="F33" s="56"/>
      <c r="G33" s="57"/>
      <c r="H33" s="57"/>
      <c r="I33" s="57"/>
      <c r="J33" s="37"/>
      <c r="K33" s="37"/>
      <c r="L33" s="45"/>
      <c r="M33" s="45"/>
      <c r="N33" s="45"/>
      <c r="P33" s="5" t="b">
        <f t="shared" si="0"/>
        <v>1</v>
      </c>
      <c r="Q33" s="5" t="b">
        <f t="shared" si="1"/>
        <v>1</v>
      </c>
      <c r="R33" s="5" t="b">
        <f t="shared" si="2"/>
        <v>1</v>
      </c>
      <c r="S33" s="5" t="e">
        <f>OR(#REF!&lt;100000,LEN(#REF!)=5)</f>
        <v>#REF!</v>
      </c>
    </row>
    <row r="34" spans="1:19" ht="13.5" thickBot="1" x14ac:dyDescent="0.25">
      <c r="A34" s="173" t="s">
        <v>82</v>
      </c>
      <c r="B34" s="174"/>
      <c r="C34" s="39">
        <f>SUM(C12:C33)</f>
        <v>128.31</v>
      </c>
      <c r="D34" s="39">
        <f>SUM(D12:D33)</f>
        <v>0</v>
      </c>
      <c r="E34" s="39"/>
      <c r="F34" s="39">
        <f>SUM(F12:F33)</f>
        <v>128.31</v>
      </c>
      <c r="G34" s="58"/>
      <c r="H34" s="58"/>
      <c r="I34" s="58"/>
      <c r="J34" s="40"/>
      <c r="K34" s="40"/>
      <c r="L34" s="46"/>
      <c r="M34" s="54"/>
      <c r="N34" s="47"/>
    </row>
    <row r="36" spans="1:19" x14ac:dyDescent="0.2">
      <c r="B36" s="164" t="s">
        <v>27</v>
      </c>
      <c r="C36" s="165"/>
    </row>
    <row r="37" spans="1:19" x14ac:dyDescent="0.2">
      <c r="B37" s="41" t="s">
        <v>16</v>
      </c>
      <c r="C37" s="42" t="s">
        <v>26</v>
      </c>
    </row>
    <row r="38" spans="1:19" x14ac:dyDescent="0.2">
      <c r="B38" s="41" t="s">
        <v>13</v>
      </c>
      <c r="C38" s="42" t="s">
        <v>25</v>
      </c>
    </row>
    <row r="39" spans="1:19" x14ac:dyDescent="0.2">
      <c r="B39" s="41" t="s">
        <v>15</v>
      </c>
      <c r="C39" s="42" t="s">
        <v>24</v>
      </c>
    </row>
    <row r="40" spans="1:19" x14ac:dyDescent="0.2">
      <c r="B40" s="43" t="s">
        <v>14</v>
      </c>
      <c r="C40" s="44" t="s">
        <v>23</v>
      </c>
    </row>
    <row r="43" spans="1:19" x14ac:dyDescent="0.2">
      <c r="F43" s="5" t="s">
        <v>63</v>
      </c>
    </row>
  </sheetData>
  <mergeCells count="6">
    <mergeCell ref="B36:C36"/>
    <mergeCell ref="B1:E1"/>
    <mergeCell ref="B3:E3"/>
    <mergeCell ref="G8:J8"/>
    <mergeCell ref="G9:J9"/>
    <mergeCell ref="A34:B34"/>
  </mergeCells>
  <conditionalFormatting sqref="J21:J33 K12 K14:K16">
    <cfRule type="expression" priority="160" stopIfTrue="1">
      <formula>AND(SUM($P12:$T12)&gt;0,NOT(ISBLANK(J12)))</formula>
    </cfRule>
    <cfRule type="expression" dxfId="736" priority="161" stopIfTrue="1">
      <formula>SUM($P12:$T12)&gt;0</formula>
    </cfRule>
  </conditionalFormatting>
  <conditionalFormatting sqref="E5 C12 C5 B1:E1 B3:E3 C21:C33 C14:C17">
    <cfRule type="expression" dxfId="735" priority="162" stopIfTrue="1">
      <formula>ISBLANK(B1)</formula>
    </cfRule>
  </conditionalFormatting>
  <conditionalFormatting sqref="L29 L33 L12:N12">
    <cfRule type="expression" dxfId="734" priority="163" stopIfTrue="1">
      <formula>AND(NOT(ISBLANK($C12)),ISBLANK(L12))</formula>
    </cfRule>
  </conditionalFormatting>
  <conditionalFormatting sqref="B12 B21:B33 B14:B17">
    <cfRule type="expression" dxfId="733" priority="164" stopIfTrue="1">
      <formula>AND(NOT(ISBLANK(C12)),ISBLANK(B12))</formula>
    </cfRule>
  </conditionalFormatting>
  <conditionalFormatting sqref="A12 A22:A33 A14:A17">
    <cfRule type="expression" dxfId="732" priority="165" stopIfTrue="1">
      <formula>AND(NOT(ISBLANK(C12)),ISBLANK(A12))</formula>
    </cfRule>
  </conditionalFormatting>
  <conditionalFormatting sqref="E12 E21:E24 E26:E33 E14:E17">
    <cfRule type="expression" dxfId="731" priority="166" stopIfTrue="1">
      <formula>AND(NOT(ISBLANK(C12)),ISBLANK(E12),B12="S")</formula>
    </cfRule>
  </conditionalFormatting>
  <conditionalFormatting sqref="C20">
    <cfRule type="expression" dxfId="730" priority="158" stopIfTrue="1">
      <formula>ISBLANK(C20)</formula>
    </cfRule>
  </conditionalFormatting>
  <conditionalFormatting sqref="B20">
    <cfRule type="expression" dxfId="729" priority="159" stopIfTrue="1">
      <formula>AND(NOT(ISBLANK(C20)),ISBLANK(B20))</formula>
    </cfRule>
  </conditionalFormatting>
  <conditionalFormatting sqref="C18:C19">
    <cfRule type="expression" dxfId="728" priority="152" stopIfTrue="1">
      <formula>ISBLANK(C18)</formula>
    </cfRule>
  </conditionalFormatting>
  <conditionalFormatting sqref="B18:B19">
    <cfRule type="expression" dxfId="727" priority="153" stopIfTrue="1">
      <formula>AND(NOT(ISBLANK(C18)),ISBLANK(B18))</formula>
    </cfRule>
  </conditionalFormatting>
  <conditionalFormatting sqref="A18:A19">
    <cfRule type="expression" dxfId="726" priority="154" stopIfTrue="1">
      <formula>AND(NOT(ISBLANK(C18)),ISBLANK(A18))</formula>
    </cfRule>
  </conditionalFormatting>
  <conditionalFormatting sqref="E19">
    <cfRule type="expression" dxfId="725" priority="155" stopIfTrue="1">
      <formula>AND(NOT(ISBLANK(C19)),ISBLANK(E19),B19="S")</formula>
    </cfRule>
  </conditionalFormatting>
  <conditionalFormatting sqref="L27">
    <cfRule type="expression" dxfId="724" priority="149" stopIfTrue="1">
      <formula>AND(NOT(ISBLANK($C27)),ISBLANK(L27))</formula>
    </cfRule>
  </conditionalFormatting>
  <conditionalFormatting sqref="N27">
    <cfRule type="expression" dxfId="723" priority="148" stopIfTrue="1">
      <formula>AND(NOT(ISBLANK($C27)),ISBLANK(N27))</formula>
    </cfRule>
  </conditionalFormatting>
  <conditionalFormatting sqref="L28">
    <cfRule type="expression" dxfId="722" priority="147" stopIfTrue="1">
      <formula>AND(NOT(ISBLANK($C28)),ISBLANK(L28))</formula>
    </cfRule>
  </conditionalFormatting>
  <conditionalFormatting sqref="N28">
    <cfRule type="expression" dxfId="721" priority="146" stopIfTrue="1">
      <formula>AND(NOT(ISBLANK($C28)),ISBLANK(N28))</formula>
    </cfRule>
  </conditionalFormatting>
  <conditionalFormatting sqref="K27">
    <cfRule type="expression" priority="144" stopIfTrue="1">
      <formula>AND(SUM($P27:$T27)&gt;0,NOT(ISBLANK(K27)))</formula>
    </cfRule>
    <cfRule type="expression" dxfId="720" priority="145" stopIfTrue="1">
      <formula>SUM($P27:$T27)&gt;0</formula>
    </cfRule>
  </conditionalFormatting>
  <conditionalFormatting sqref="M27">
    <cfRule type="expression" dxfId="719" priority="143" stopIfTrue="1">
      <formula>AND(NOT(ISBLANK($C27)),ISBLANK(M27))</formula>
    </cfRule>
  </conditionalFormatting>
  <conditionalFormatting sqref="K28">
    <cfRule type="expression" priority="141" stopIfTrue="1">
      <formula>AND(SUM($P28:$T28)&gt;0,NOT(ISBLANK(K28)))</formula>
    </cfRule>
    <cfRule type="expression" dxfId="718" priority="142" stopIfTrue="1">
      <formula>SUM($P28:$T28)&gt;0</formula>
    </cfRule>
  </conditionalFormatting>
  <conditionalFormatting sqref="K29">
    <cfRule type="expression" priority="139" stopIfTrue="1">
      <formula>AND(SUM($P29:$T29)&gt;0,NOT(ISBLANK(K29)))</formula>
    </cfRule>
    <cfRule type="expression" dxfId="717" priority="140" stopIfTrue="1">
      <formula>SUM($P29:$T29)&gt;0</formula>
    </cfRule>
  </conditionalFormatting>
  <conditionalFormatting sqref="M28">
    <cfRule type="expression" dxfId="716" priority="138" stopIfTrue="1">
      <formula>AND(NOT(ISBLANK($C28)),ISBLANK(M28))</formula>
    </cfRule>
  </conditionalFormatting>
  <conditionalFormatting sqref="M29">
    <cfRule type="expression" dxfId="715" priority="137" stopIfTrue="1">
      <formula>AND(NOT(ISBLANK($C29)),ISBLANK(M29))</formula>
    </cfRule>
  </conditionalFormatting>
  <conditionalFormatting sqref="N29">
    <cfRule type="expression" dxfId="714" priority="136" stopIfTrue="1">
      <formula>AND(NOT(ISBLANK($C29)),ISBLANK(N29))</formula>
    </cfRule>
  </conditionalFormatting>
  <conditionalFormatting sqref="K30">
    <cfRule type="expression" priority="134" stopIfTrue="1">
      <formula>AND(SUM($P30:$T30)&gt;0,NOT(ISBLANK(K30)))</formula>
    </cfRule>
    <cfRule type="expression" dxfId="713" priority="135" stopIfTrue="1">
      <formula>SUM($P30:$T30)&gt;0</formula>
    </cfRule>
  </conditionalFormatting>
  <conditionalFormatting sqref="L30">
    <cfRule type="expression" dxfId="712" priority="133" stopIfTrue="1">
      <formula>AND(NOT(ISBLANK($C30)),ISBLANK(L30))</formula>
    </cfRule>
  </conditionalFormatting>
  <conditionalFormatting sqref="M30">
    <cfRule type="expression" dxfId="711" priority="132" stopIfTrue="1">
      <formula>AND(NOT(ISBLANK($C30)),ISBLANK(M30))</formula>
    </cfRule>
  </conditionalFormatting>
  <conditionalFormatting sqref="N30">
    <cfRule type="expression" dxfId="710" priority="131" stopIfTrue="1">
      <formula>AND(NOT(ISBLANK($C30)),ISBLANK(N30))</formula>
    </cfRule>
  </conditionalFormatting>
  <conditionalFormatting sqref="K31">
    <cfRule type="expression" priority="129" stopIfTrue="1">
      <formula>AND(SUM($P31:$T31)&gt;0,NOT(ISBLANK(K31)))</formula>
    </cfRule>
    <cfRule type="expression" dxfId="709" priority="130" stopIfTrue="1">
      <formula>SUM($P31:$T31)&gt;0</formula>
    </cfRule>
  </conditionalFormatting>
  <conditionalFormatting sqref="L31">
    <cfRule type="expression" dxfId="708" priority="128" stopIfTrue="1">
      <formula>AND(NOT(ISBLANK($C31)),ISBLANK(L31))</formula>
    </cfRule>
  </conditionalFormatting>
  <conditionalFormatting sqref="M31">
    <cfRule type="expression" dxfId="707" priority="127" stopIfTrue="1">
      <formula>AND(NOT(ISBLANK($C31)),ISBLANK(M31))</formula>
    </cfRule>
  </conditionalFormatting>
  <conditionalFormatting sqref="N31">
    <cfRule type="expression" dxfId="706" priority="126" stopIfTrue="1">
      <formula>AND(NOT(ISBLANK($C31)),ISBLANK(N31))</formula>
    </cfRule>
  </conditionalFormatting>
  <conditionalFormatting sqref="K32">
    <cfRule type="expression" priority="124" stopIfTrue="1">
      <formula>AND(SUM($P32:$T32)&gt;0,NOT(ISBLANK(K32)))</formula>
    </cfRule>
    <cfRule type="expression" dxfId="705" priority="125" stopIfTrue="1">
      <formula>SUM($P32:$T32)&gt;0</formula>
    </cfRule>
  </conditionalFormatting>
  <conditionalFormatting sqref="L32">
    <cfRule type="expression" dxfId="704" priority="123" stopIfTrue="1">
      <formula>AND(NOT(ISBLANK($C32)),ISBLANK(L32))</formula>
    </cfRule>
  </conditionalFormatting>
  <conditionalFormatting sqref="M32">
    <cfRule type="expression" dxfId="703" priority="122" stopIfTrue="1">
      <formula>AND(NOT(ISBLANK($C32)),ISBLANK(M32))</formula>
    </cfRule>
  </conditionalFormatting>
  <conditionalFormatting sqref="N32">
    <cfRule type="expression" dxfId="702" priority="121" stopIfTrue="1">
      <formula>AND(NOT(ISBLANK($C32)),ISBLANK(N32))</formula>
    </cfRule>
  </conditionalFormatting>
  <conditionalFormatting sqref="D14:D17 D21:D33">
    <cfRule type="expression" dxfId="701" priority="120" stopIfTrue="1">
      <formula>AND(NOT(ISBLANK(B14)),ISBLANK(D14),A14="S")</formula>
    </cfRule>
  </conditionalFormatting>
  <conditionalFormatting sqref="D20">
    <cfRule type="expression" dxfId="700" priority="119" stopIfTrue="1">
      <formula>AND(NOT(ISBLANK(B20)),ISBLANK(D20),A20="S")</formula>
    </cfRule>
  </conditionalFormatting>
  <conditionalFormatting sqref="D18:D19">
    <cfRule type="expression" dxfId="699" priority="118" stopIfTrue="1">
      <formula>AND(NOT(ISBLANK(B18)),ISBLANK(D18),A18="S")</formula>
    </cfRule>
  </conditionalFormatting>
  <conditionalFormatting sqref="K33">
    <cfRule type="expression" priority="116" stopIfTrue="1">
      <formula>AND(SUM($P33:$T33)&gt;0,NOT(ISBLANK(K33)))</formula>
    </cfRule>
    <cfRule type="expression" dxfId="698" priority="117" stopIfTrue="1">
      <formula>SUM($P33:$T33)&gt;0</formula>
    </cfRule>
  </conditionalFormatting>
  <conditionalFormatting sqref="M33">
    <cfRule type="expression" dxfId="697" priority="115" stopIfTrue="1">
      <formula>AND(NOT(ISBLANK($C33)),ISBLANK(M33))</formula>
    </cfRule>
  </conditionalFormatting>
  <conditionalFormatting sqref="N33">
    <cfRule type="expression" dxfId="696" priority="114" stopIfTrue="1">
      <formula>AND(NOT(ISBLANK($C33)),ISBLANK(N33))</formula>
    </cfRule>
  </conditionalFormatting>
  <conditionalFormatting sqref="E18">
    <cfRule type="expression" dxfId="695" priority="113" stopIfTrue="1">
      <formula>AND(NOT(ISBLANK(C18)),ISBLANK(E18),B18="S")</formula>
    </cfRule>
  </conditionalFormatting>
  <conditionalFormatting sqref="A21">
    <cfRule type="expression" dxfId="694" priority="112" stopIfTrue="1">
      <formula>AND(NOT(ISBLANK(C21)),ISBLANK(A21))</formula>
    </cfRule>
  </conditionalFormatting>
  <conditionalFormatting sqref="E20">
    <cfRule type="expression" dxfId="693" priority="111" stopIfTrue="1">
      <formula>AND(NOT(ISBLANK(C20)),ISBLANK(E20),B20="S")</formula>
    </cfRule>
  </conditionalFormatting>
  <conditionalFormatting sqref="A20">
    <cfRule type="expression" dxfId="692" priority="106" stopIfTrue="1">
      <formula>AND(NOT(ISBLANK(C20)),ISBLANK(A20))</formula>
    </cfRule>
  </conditionalFormatting>
  <conditionalFormatting sqref="K21">
    <cfRule type="expression" priority="96" stopIfTrue="1">
      <formula>AND(SUM($P21:$T21)&gt;0,NOT(ISBLANK(K21)))</formula>
    </cfRule>
    <cfRule type="expression" dxfId="691" priority="97" stopIfTrue="1">
      <formula>SUM($P21:$T21)&gt;0</formula>
    </cfRule>
  </conditionalFormatting>
  <conditionalFormatting sqref="L21">
    <cfRule type="expression" dxfId="690" priority="95" stopIfTrue="1">
      <formula>AND(NOT(ISBLANK($C21)),ISBLANK(L21))</formula>
    </cfRule>
  </conditionalFormatting>
  <conditionalFormatting sqref="K22">
    <cfRule type="expression" priority="93" stopIfTrue="1">
      <formula>AND(SUM($P22:$T22)&gt;0,NOT(ISBLANK(K22)))</formula>
    </cfRule>
    <cfRule type="expression" dxfId="689" priority="94" stopIfTrue="1">
      <formula>SUM($P22:$T22)&gt;0</formula>
    </cfRule>
  </conditionalFormatting>
  <conditionalFormatting sqref="K23">
    <cfRule type="expression" priority="91" stopIfTrue="1">
      <formula>AND(SUM($P23:$T23)&gt;0,NOT(ISBLANK(K23)))</formula>
    </cfRule>
    <cfRule type="expression" dxfId="688" priority="92" stopIfTrue="1">
      <formula>SUM($P23:$T23)&gt;0</formula>
    </cfRule>
  </conditionalFormatting>
  <conditionalFormatting sqref="L23">
    <cfRule type="expression" dxfId="687" priority="90" stopIfTrue="1">
      <formula>AND(NOT(ISBLANK($C23)),ISBLANK(L23))</formula>
    </cfRule>
  </conditionalFormatting>
  <conditionalFormatting sqref="K24">
    <cfRule type="expression" priority="88" stopIfTrue="1">
      <formula>AND(SUM($P24:$T24)&gt;0,NOT(ISBLANK(K24)))</formula>
    </cfRule>
    <cfRule type="expression" dxfId="686" priority="89" stopIfTrue="1">
      <formula>SUM($P24:$T24)&gt;0</formula>
    </cfRule>
  </conditionalFormatting>
  <conditionalFormatting sqref="L24">
    <cfRule type="expression" dxfId="685" priority="87" stopIfTrue="1">
      <formula>AND(NOT(ISBLANK($C24)),ISBLANK(L24))</formula>
    </cfRule>
  </conditionalFormatting>
  <conditionalFormatting sqref="K25">
    <cfRule type="expression" priority="85" stopIfTrue="1">
      <formula>AND(SUM($P25:$T25)&gt;0,NOT(ISBLANK(K25)))</formula>
    </cfRule>
    <cfRule type="expression" dxfId="684" priority="86" stopIfTrue="1">
      <formula>SUM($P25:$T25)&gt;0</formula>
    </cfRule>
  </conditionalFormatting>
  <conditionalFormatting sqref="K26">
    <cfRule type="expression" priority="83" stopIfTrue="1">
      <formula>AND(SUM($P26:$T26)&gt;0,NOT(ISBLANK(K26)))</formula>
    </cfRule>
    <cfRule type="expression" dxfId="683" priority="84" stopIfTrue="1">
      <formula>SUM($P26:$T26)&gt;0</formula>
    </cfRule>
  </conditionalFormatting>
  <conditionalFormatting sqref="L26">
    <cfRule type="expression" dxfId="682" priority="82" stopIfTrue="1">
      <formula>AND(NOT(ISBLANK($C26)),ISBLANK(L26))</formula>
    </cfRule>
  </conditionalFormatting>
  <conditionalFormatting sqref="M14">
    <cfRule type="expression" dxfId="681" priority="81" stopIfTrue="1">
      <formula>AND(NOT(ISBLANK($C14)),ISBLANK(M14))</formula>
    </cfRule>
  </conditionalFormatting>
  <conditionalFormatting sqref="M21">
    <cfRule type="expression" dxfId="680" priority="72" stopIfTrue="1">
      <formula>AND(NOT(ISBLANK($C21)),ISBLANK(M21))</formula>
    </cfRule>
  </conditionalFormatting>
  <conditionalFormatting sqref="N21">
    <cfRule type="expression" dxfId="679" priority="71" stopIfTrue="1">
      <formula>AND(NOT(ISBLANK($C21)),ISBLANK(N21))</formula>
    </cfRule>
  </conditionalFormatting>
  <conditionalFormatting sqref="L22">
    <cfRule type="expression" dxfId="678" priority="70" stopIfTrue="1">
      <formula>AND(NOT(ISBLANK($C22)),ISBLANK(L22))</formula>
    </cfRule>
  </conditionalFormatting>
  <conditionalFormatting sqref="M22">
    <cfRule type="expression" dxfId="677" priority="69" stopIfTrue="1">
      <formula>AND(NOT(ISBLANK($C22)),ISBLANK(M22))</formula>
    </cfRule>
  </conditionalFormatting>
  <conditionalFormatting sqref="N22">
    <cfRule type="expression" dxfId="676" priority="68" stopIfTrue="1">
      <formula>AND(NOT(ISBLANK($C22)),ISBLANK(N22))</formula>
    </cfRule>
  </conditionalFormatting>
  <conditionalFormatting sqref="M23">
    <cfRule type="expression" dxfId="675" priority="67" stopIfTrue="1">
      <formula>AND(NOT(ISBLANK($C23)),ISBLANK(M23))</formula>
    </cfRule>
  </conditionalFormatting>
  <conditionalFormatting sqref="N23">
    <cfRule type="expression" dxfId="674" priority="66" stopIfTrue="1">
      <formula>AND(NOT(ISBLANK($C23)),ISBLANK(N23))</formula>
    </cfRule>
  </conditionalFormatting>
  <conditionalFormatting sqref="M24">
    <cfRule type="expression" dxfId="673" priority="65" stopIfTrue="1">
      <formula>AND(NOT(ISBLANK($C24)),ISBLANK(M24))</formula>
    </cfRule>
  </conditionalFormatting>
  <conditionalFormatting sqref="N24">
    <cfRule type="expression" dxfId="672" priority="64" stopIfTrue="1">
      <formula>AND(NOT(ISBLANK($C24)),ISBLANK(N24))</formula>
    </cfRule>
  </conditionalFormatting>
  <conditionalFormatting sqref="L25">
    <cfRule type="expression" dxfId="671" priority="63" stopIfTrue="1">
      <formula>AND(NOT(ISBLANK($C25)),ISBLANK(L25))</formula>
    </cfRule>
  </conditionalFormatting>
  <conditionalFormatting sqref="M25">
    <cfRule type="expression" dxfId="670" priority="62" stopIfTrue="1">
      <formula>AND(NOT(ISBLANK($C25)),ISBLANK(M25))</formula>
    </cfRule>
  </conditionalFormatting>
  <conditionalFormatting sqref="N25">
    <cfRule type="expression" dxfId="669" priority="61" stopIfTrue="1">
      <formula>AND(NOT(ISBLANK($C25)),ISBLANK(N25))</formula>
    </cfRule>
  </conditionalFormatting>
  <conditionalFormatting sqref="M26">
    <cfRule type="expression" dxfId="668" priority="60" stopIfTrue="1">
      <formula>AND(NOT(ISBLANK($C26)),ISBLANK(M26))</formula>
    </cfRule>
  </conditionalFormatting>
  <conditionalFormatting sqref="N26">
    <cfRule type="expression" dxfId="667" priority="59" stopIfTrue="1">
      <formula>AND(NOT(ISBLANK($C26)),ISBLANK(N26))</formula>
    </cfRule>
  </conditionalFormatting>
  <conditionalFormatting sqref="L14">
    <cfRule type="expression" dxfId="666" priority="58" stopIfTrue="1">
      <formula>AND(NOT(ISBLANK($C14)),ISBLANK(L14))</formula>
    </cfRule>
  </conditionalFormatting>
  <conditionalFormatting sqref="N14">
    <cfRule type="expression" dxfId="665" priority="57" stopIfTrue="1">
      <formula>AND(NOT(ISBLANK($C14)),ISBLANK(N14))</formula>
    </cfRule>
  </conditionalFormatting>
  <conditionalFormatting sqref="L15">
    <cfRule type="expression" dxfId="664" priority="56" stopIfTrue="1">
      <formula>AND(NOT(ISBLANK($C15)),ISBLANK(L15))</formula>
    </cfRule>
  </conditionalFormatting>
  <conditionalFormatting sqref="M15">
    <cfRule type="expression" dxfId="663" priority="55" stopIfTrue="1">
      <formula>AND(NOT(ISBLANK($C15)),ISBLANK(M15))</formula>
    </cfRule>
  </conditionalFormatting>
  <conditionalFormatting sqref="N15">
    <cfRule type="expression" dxfId="662" priority="54" stopIfTrue="1">
      <formula>AND(NOT(ISBLANK($C15)),ISBLANK(N15))</formula>
    </cfRule>
  </conditionalFormatting>
  <conditionalFormatting sqref="L16">
    <cfRule type="expression" dxfId="661" priority="53" stopIfTrue="1">
      <formula>AND(NOT(ISBLANK($C16)),ISBLANK(L16))</formula>
    </cfRule>
  </conditionalFormatting>
  <conditionalFormatting sqref="M16">
    <cfRule type="expression" dxfId="660" priority="52" stopIfTrue="1">
      <formula>AND(NOT(ISBLANK($C16)),ISBLANK(M16))</formula>
    </cfRule>
  </conditionalFormatting>
  <conditionalFormatting sqref="N16">
    <cfRule type="expression" dxfId="659" priority="51" stopIfTrue="1">
      <formula>AND(NOT(ISBLANK($C16)),ISBLANK(N16))</formula>
    </cfRule>
  </conditionalFormatting>
  <conditionalFormatting sqref="F12 F14:F16">
    <cfRule type="expression" dxfId="658" priority="50" stopIfTrue="1">
      <formula>ISBLANK(F12)</formula>
    </cfRule>
  </conditionalFormatting>
  <conditionalFormatting sqref="J12 J14:J16">
    <cfRule type="expression" priority="48" stopIfTrue="1">
      <formula>AND(SUM($P12:$T12)&gt;0,NOT(ISBLANK(J12)))</formula>
    </cfRule>
    <cfRule type="expression" dxfId="657" priority="49" stopIfTrue="1">
      <formula>SUM($P12:$T12)&gt;0</formula>
    </cfRule>
  </conditionalFormatting>
  <conditionalFormatting sqref="K17">
    <cfRule type="expression" priority="46" stopIfTrue="1">
      <formula>AND(SUM($P17:$T17)&gt;0,NOT(ISBLANK(K17)))</formula>
    </cfRule>
    <cfRule type="expression" dxfId="656" priority="47" stopIfTrue="1">
      <formula>SUM($P17:$T17)&gt;0</formula>
    </cfRule>
  </conditionalFormatting>
  <conditionalFormatting sqref="L17">
    <cfRule type="expression" dxfId="655" priority="45" stopIfTrue="1">
      <formula>AND(NOT(ISBLANK($C17)),ISBLANK(L17))</formula>
    </cfRule>
  </conditionalFormatting>
  <conditionalFormatting sqref="M17">
    <cfRule type="expression" dxfId="654" priority="44" stopIfTrue="1">
      <formula>AND(NOT(ISBLANK($C17)),ISBLANK(M17))</formula>
    </cfRule>
  </conditionalFormatting>
  <conditionalFormatting sqref="N17">
    <cfRule type="expression" dxfId="653" priority="43" stopIfTrue="1">
      <formula>AND(NOT(ISBLANK($C17)),ISBLANK(N17))</formula>
    </cfRule>
  </conditionalFormatting>
  <conditionalFormatting sqref="J17">
    <cfRule type="expression" priority="41" stopIfTrue="1">
      <formula>AND(SUM($P17:$T17)&gt;0,NOT(ISBLANK(J17)))</formula>
    </cfRule>
    <cfRule type="expression" dxfId="652" priority="42" stopIfTrue="1">
      <formula>SUM($P17:$T17)&gt;0</formula>
    </cfRule>
  </conditionalFormatting>
  <conditionalFormatting sqref="K18">
    <cfRule type="expression" priority="39" stopIfTrue="1">
      <formula>AND(SUM($P18:$T18)&gt;0,NOT(ISBLANK(K18)))</formula>
    </cfRule>
    <cfRule type="expression" dxfId="651" priority="40" stopIfTrue="1">
      <formula>SUM($P18:$T18)&gt;0</formula>
    </cfRule>
  </conditionalFormatting>
  <conditionalFormatting sqref="L18">
    <cfRule type="expression" dxfId="650" priority="38" stopIfTrue="1">
      <formula>AND(NOT(ISBLANK($C18)),ISBLANK(L18))</formula>
    </cfRule>
  </conditionalFormatting>
  <conditionalFormatting sqref="M18">
    <cfRule type="expression" dxfId="649" priority="37" stopIfTrue="1">
      <formula>AND(NOT(ISBLANK($C18)),ISBLANK(M18))</formula>
    </cfRule>
  </conditionalFormatting>
  <conditionalFormatting sqref="N18">
    <cfRule type="expression" dxfId="648" priority="36" stopIfTrue="1">
      <formula>AND(NOT(ISBLANK($C18)),ISBLANK(N18))</formula>
    </cfRule>
  </conditionalFormatting>
  <conditionalFormatting sqref="J18">
    <cfRule type="expression" priority="34" stopIfTrue="1">
      <formula>AND(SUM($P18:$T18)&gt;0,NOT(ISBLANK(J18)))</formula>
    </cfRule>
    <cfRule type="expression" dxfId="647" priority="35" stopIfTrue="1">
      <formula>SUM($P18:$T18)&gt;0</formula>
    </cfRule>
  </conditionalFormatting>
  <conditionalFormatting sqref="K19">
    <cfRule type="expression" priority="32" stopIfTrue="1">
      <formula>AND(SUM($P19:$T19)&gt;0,NOT(ISBLANK(K19)))</formula>
    </cfRule>
    <cfRule type="expression" dxfId="646" priority="33" stopIfTrue="1">
      <formula>SUM($P19:$T19)&gt;0</formula>
    </cfRule>
  </conditionalFormatting>
  <conditionalFormatting sqref="L19">
    <cfRule type="expression" dxfId="645" priority="31" stopIfTrue="1">
      <formula>AND(NOT(ISBLANK($C19)),ISBLANK(L19))</formula>
    </cfRule>
  </conditionalFormatting>
  <conditionalFormatting sqref="M19">
    <cfRule type="expression" dxfId="644" priority="30" stopIfTrue="1">
      <formula>AND(NOT(ISBLANK($C19)),ISBLANK(M19))</formula>
    </cfRule>
  </conditionalFormatting>
  <conditionalFormatting sqref="N19">
    <cfRule type="expression" dxfId="643" priority="29" stopIfTrue="1">
      <formula>AND(NOT(ISBLANK($C19)),ISBLANK(N19))</formula>
    </cfRule>
  </conditionalFormatting>
  <conditionalFormatting sqref="J19">
    <cfRule type="expression" priority="27" stopIfTrue="1">
      <formula>AND(SUM($P19:$T19)&gt;0,NOT(ISBLANK(J19)))</formula>
    </cfRule>
    <cfRule type="expression" dxfId="642" priority="28" stopIfTrue="1">
      <formula>SUM($P19:$T19)&gt;0</formula>
    </cfRule>
  </conditionalFormatting>
  <conditionalFormatting sqref="K20">
    <cfRule type="expression" priority="18" stopIfTrue="1">
      <formula>AND(SUM($P20:$T20)&gt;0,NOT(ISBLANK(K20)))</formula>
    </cfRule>
    <cfRule type="expression" dxfId="641" priority="19" stopIfTrue="1">
      <formula>SUM($P20:$T20)&gt;0</formula>
    </cfRule>
  </conditionalFormatting>
  <conditionalFormatting sqref="L20">
    <cfRule type="expression" dxfId="640" priority="17" stopIfTrue="1">
      <formula>AND(NOT(ISBLANK($C20)),ISBLANK(L20))</formula>
    </cfRule>
  </conditionalFormatting>
  <conditionalFormatting sqref="M20">
    <cfRule type="expression" dxfId="639" priority="16" stopIfTrue="1">
      <formula>AND(NOT(ISBLANK($C20)),ISBLANK(M20))</formula>
    </cfRule>
  </conditionalFormatting>
  <conditionalFormatting sqref="N20">
    <cfRule type="expression" dxfId="638" priority="15" stopIfTrue="1">
      <formula>AND(NOT(ISBLANK($C20)),ISBLANK(N20))</formula>
    </cfRule>
  </conditionalFormatting>
  <conditionalFormatting sqref="J20">
    <cfRule type="expression" priority="13" stopIfTrue="1">
      <formula>AND(SUM($P20:$T20)&gt;0,NOT(ISBLANK(J20)))</formula>
    </cfRule>
    <cfRule type="expression" dxfId="637" priority="14" stopIfTrue="1">
      <formula>SUM($P20:$T20)&gt;0</formula>
    </cfRule>
  </conditionalFormatting>
  <conditionalFormatting sqref="C13">
    <cfRule type="expression" dxfId="636" priority="11" stopIfTrue="1">
      <formula>ISBLANK(C13)</formula>
    </cfRule>
  </conditionalFormatting>
  <conditionalFormatting sqref="B13">
    <cfRule type="expression" dxfId="635" priority="12" stopIfTrue="1">
      <formula>AND(NOT(ISBLANK(C13)),ISBLANK(B13))</formula>
    </cfRule>
  </conditionalFormatting>
  <conditionalFormatting sqref="D13">
    <cfRule type="expression" dxfId="634" priority="10" stopIfTrue="1">
      <formula>AND(NOT(ISBLANK(B13)),ISBLANK(D13),A13="S")</formula>
    </cfRule>
  </conditionalFormatting>
  <conditionalFormatting sqref="E13">
    <cfRule type="expression" dxfId="633" priority="9" stopIfTrue="1">
      <formula>AND(NOT(ISBLANK(C13)),ISBLANK(E13),B13="S")</formula>
    </cfRule>
  </conditionalFormatting>
  <conditionalFormatting sqref="A13">
    <cfRule type="expression" dxfId="632" priority="8" stopIfTrue="1">
      <formula>AND(NOT(ISBLANK(C13)),ISBLANK(A13))</formula>
    </cfRule>
  </conditionalFormatting>
  <conditionalFormatting sqref="K13">
    <cfRule type="expression" priority="6" stopIfTrue="1">
      <formula>AND(SUM($P13:$T13)&gt;0,NOT(ISBLANK(K13)))</formula>
    </cfRule>
    <cfRule type="expression" dxfId="631" priority="7" stopIfTrue="1">
      <formula>SUM($P13:$T13)&gt;0</formula>
    </cfRule>
  </conditionalFormatting>
  <conditionalFormatting sqref="L13">
    <cfRule type="expression" dxfId="630" priority="5" stopIfTrue="1">
      <formula>AND(NOT(ISBLANK($C13)),ISBLANK(L13))</formula>
    </cfRule>
  </conditionalFormatting>
  <conditionalFormatting sqref="M13">
    <cfRule type="expression" dxfId="629" priority="4" stopIfTrue="1">
      <formula>AND(NOT(ISBLANK($C13)),ISBLANK(M13))</formula>
    </cfRule>
  </conditionalFormatting>
  <conditionalFormatting sqref="N13">
    <cfRule type="expression" dxfId="628" priority="3" stopIfTrue="1">
      <formula>AND(NOT(ISBLANK($C13)),ISBLANK(N13))</formula>
    </cfRule>
  </conditionalFormatting>
  <conditionalFormatting sqref="J13">
    <cfRule type="expression" priority="1" stopIfTrue="1">
      <formula>AND(SUM($P13:$T13)&gt;0,NOT(ISBLANK(J13)))</formula>
    </cfRule>
    <cfRule type="expression" dxfId="627" priority="2" stopIfTrue="1">
      <formula>SUM($P13:$T13)&gt;0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3">
      <formula1>$B$37:$B$40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F35" sqref="F3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140625" style="5" customWidth="1"/>
    <col min="12" max="12" width="47.4257812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306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160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2" t="s">
        <v>65</v>
      </c>
      <c r="H10" s="62" t="s">
        <v>66</v>
      </c>
      <c r="I10" s="62" t="s">
        <v>64</v>
      </c>
      <c r="J10" s="62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2"/>
      <c r="H11" s="62"/>
      <c r="I11" s="62"/>
      <c r="J11" s="62"/>
      <c r="K11" s="62"/>
      <c r="L11" s="27"/>
      <c r="M11" s="43"/>
      <c r="N11" s="43"/>
    </row>
    <row r="12" spans="1:26" ht="15.75" x14ac:dyDescent="0.25">
      <c r="A12" s="59">
        <v>43627</v>
      </c>
      <c r="B12" s="30" t="s">
        <v>15</v>
      </c>
      <c r="C12" s="31">
        <v>9.9600000000000009</v>
      </c>
      <c r="D12" s="32">
        <v>1.66</v>
      </c>
      <c r="E12" s="32" t="str">
        <f t="shared" ref="D12:E31" si="0">IF(C12="S",IF(ISBLANK(F12),ROUND(D12*0.2/1.2,2),F12),"")</f>
        <v/>
      </c>
      <c r="F12" s="31">
        <f>C12-D12</f>
        <v>8.3000000000000007</v>
      </c>
      <c r="G12" s="57">
        <v>448</v>
      </c>
      <c r="H12" s="57">
        <v>4020</v>
      </c>
      <c r="I12" s="57">
        <v>21019</v>
      </c>
      <c r="J12" s="37" t="s">
        <v>15</v>
      </c>
      <c r="K12" s="37" t="s">
        <v>307</v>
      </c>
      <c r="L12" s="161" t="s">
        <v>309</v>
      </c>
      <c r="M12" s="45" t="s">
        <v>298</v>
      </c>
      <c r="N12" s="45" t="s">
        <v>139</v>
      </c>
      <c r="P12" s="5" t="b">
        <f t="shared" ref="P12:P31" si="1">OR(G12&lt;100,LEN(G12)=2)</f>
        <v>0</v>
      </c>
      <c r="Q12" s="5" t="b">
        <f t="shared" ref="Q12:Q31" si="2">OR(H12&lt;1000,LEN(H12)=3)</f>
        <v>0</v>
      </c>
      <c r="R12" s="5" t="b">
        <f t="shared" ref="R12:R31" si="3">IF(I12&lt;1000,TRUE)</f>
        <v>0</v>
      </c>
      <c r="S12" s="5" t="e">
        <f>OR(#REF!&lt;100000,LEN(#REF!)=5)</f>
        <v>#REF!</v>
      </c>
    </row>
    <row r="13" spans="1:26" ht="15.75" x14ac:dyDescent="0.25">
      <c r="A13" s="59">
        <v>43642</v>
      </c>
      <c r="B13" s="49" t="s">
        <v>13</v>
      </c>
      <c r="C13" s="31">
        <v>17.52</v>
      </c>
      <c r="D13" s="32"/>
      <c r="E13" s="32" t="str">
        <f t="shared" si="0"/>
        <v/>
      </c>
      <c r="F13" s="31">
        <f>C13-D13</f>
        <v>17.52</v>
      </c>
      <c r="G13" s="57">
        <v>212</v>
      </c>
      <c r="H13" s="57">
        <v>4020</v>
      </c>
      <c r="I13" s="57">
        <v>21019</v>
      </c>
      <c r="J13" s="37" t="s">
        <v>15</v>
      </c>
      <c r="K13" s="37" t="s">
        <v>307</v>
      </c>
      <c r="L13" s="45" t="s">
        <v>299</v>
      </c>
      <c r="M13" s="45" t="s">
        <v>300</v>
      </c>
      <c r="N13" s="45" t="s">
        <v>308</v>
      </c>
      <c r="P13" s="5" t="b">
        <f t="shared" si="1"/>
        <v>0</v>
      </c>
      <c r="Q13" s="5" t="b">
        <f t="shared" si="2"/>
        <v>0</v>
      </c>
      <c r="R13" s="5" t="b">
        <f t="shared" si="3"/>
        <v>0</v>
      </c>
      <c r="S13" s="5" t="e">
        <f>OR(#REF!&lt;100000,LEN(#REF!)=5)</f>
        <v>#REF!</v>
      </c>
    </row>
    <row r="14" spans="1:26" ht="15.75" x14ac:dyDescent="0.25">
      <c r="A14" s="59">
        <v>43643</v>
      </c>
      <c r="B14" s="49" t="s">
        <v>15</v>
      </c>
      <c r="C14" s="31">
        <v>83.47</v>
      </c>
      <c r="D14" s="32">
        <v>13.91</v>
      </c>
      <c r="E14" s="32" t="str">
        <f t="shared" si="0"/>
        <v/>
      </c>
      <c r="F14" s="31">
        <f>C14-D14</f>
        <v>69.56</v>
      </c>
      <c r="G14" s="57">
        <v>448</v>
      </c>
      <c r="H14" s="57">
        <v>4020</v>
      </c>
      <c r="I14" s="57">
        <v>21019</v>
      </c>
      <c r="J14" s="37" t="s">
        <v>15</v>
      </c>
      <c r="K14" s="37" t="s">
        <v>307</v>
      </c>
      <c r="L14" s="45" t="s">
        <v>301</v>
      </c>
      <c r="M14" s="45" t="s">
        <v>302</v>
      </c>
      <c r="N14" s="45" t="s">
        <v>83</v>
      </c>
      <c r="P14" s="5" t="b">
        <f t="shared" si="1"/>
        <v>0</v>
      </c>
      <c r="Q14" s="5" t="b">
        <f t="shared" si="2"/>
        <v>0</v>
      </c>
      <c r="R14" s="5" t="b">
        <f t="shared" si="3"/>
        <v>0</v>
      </c>
      <c r="S14" s="5" t="e">
        <f>OR(#REF!&lt;100000,LEN(#REF!)=5)</f>
        <v>#REF!</v>
      </c>
    </row>
    <row r="15" spans="1:26" ht="15.75" x14ac:dyDescent="0.25">
      <c r="A15" s="59">
        <v>43648</v>
      </c>
      <c r="B15" s="30" t="s">
        <v>14</v>
      </c>
      <c r="C15" s="31">
        <v>7.5</v>
      </c>
      <c r="D15" s="32" t="str">
        <f>IF(B15="S",IF(ISBLANK(F15),ROUND(C15*0.2/1.2,2),F15),"")</f>
        <v/>
      </c>
      <c r="E15" s="32" t="str">
        <f t="shared" si="0"/>
        <v/>
      </c>
      <c r="F15" s="31">
        <v>7.5</v>
      </c>
      <c r="G15" s="57">
        <v>212</v>
      </c>
      <c r="H15" s="57">
        <v>4020</v>
      </c>
      <c r="I15" s="57">
        <v>21019</v>
      </c>
      <c r="J15" s="37" t="s">
        <v>15</v>
      </c>
      <c r="K15" s="37" t="s">
        <v>307</v>
      </c>
      <c r="L15" s="45" t="s">
        <v>303</v>
      </c>
      <c r="M15" s="45" t="s">
        <v>298</v>
      </c>
      <c r="N15" s="45" t="s">
        <v>139</v>
      </c>
      <c r="P15" s="5" t="b">
        <f t="shared" si="1"/>
        <v>0</v>
      </c>
      <c r="Q15" s="5" t="b">
        <f t="shared" si="2"/>
        <v>0</v>
      </c>
      <c r="R15" s="5" t="b">
        <f t="shared" si="3"/>
        <v>0</v>
      </c>
      <c r="S15" s="5" t="e">
        <f>OR(#REF!&lt;100000,LEN(#REF!)=5)</f>
        <v>#REF!</v>
      </c>
    </row>
    <row r="16" spans="1:26" ht="15.75" x14ac:dyDescent="0.25">
      <c r="A16" s="59">
        <v>43649</v>
      </c>
      <c r="B16" s="30" t="s">
        <v>15</v>
      </c>
      <c r="C16" s="31">
        <v>7.6</v>
      </c>
      <c r="D16" s="32">
        <v>1.27</v>
      </c>
      <c r="E16" s="32" t="str">
        <f t="shared" si="0"/>
        <v/>
      </c>
      <c r="F16" s="31">
        <f>C16-D16</f>
        <v>6.33</v>
      </c>
      <c r="G16" s="57">
        <v>212</v>
      </c>
      <c r="H16" s="57">
        <v>4020</v>
      </c>
      <c r="I16" s="57">
        <v>21019</v>
      </c>
      <c r="J16" s="37" t="s">
        <v>15</v>
      </c>
      <c r="K16" s="37" t="s">
        <v>307</v>
      </c>
      <c r="L16" s="45" t="s">
        <v>304</v>
      </c>
      <c r="M16" s="45" t="s">
        <v>305</v>
      </c>
      <c r="N16" s="45" t="s">
        <v>139</v>
      </c>
      <c r="P16" s="5" t="b">
        <f t="shared" si="1"/>
        <v>0</v>
      </c>
      <c r="Q16" s="5" t="b">
        <f t="shared" si="2"/>
        <v>0</v>
      </c>
      <c r="R16" s="5" t="b">
        <f t="shared" si="3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0"/>
        <v/>
      </c>
      <c r="E17" s="32" t="str">
        <f t="shared" si="0"/>
        <v/>
      </c>
      <c r="F17" s="56" t="s">
        <v>63</v>
      </c>
      <c r="G17" s="57" t="s">
        <v>63</v>
      </c>
      <c r="H17" s="57" t="s">
        <v>63</v>
      </c>
      <c r="I17" s="57" t="s">
        <v>63</v>
      </c>
      <c r="J17" s="37" t="s">
        <v>15</v>
      </c>
      <c r="K17" s="37"/>
      <c r="L17" s="45" t="s">
        <v>63</v>
      </c>
      <c r="M17" s="45"/>
      <c r="N17" s="45" t="s">
        <v>63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0"/>
        <v/>
      </c>
      <c r="E18" s="31"/>
      <c r="F18" s="56" t="s">
        <v>63</v>
      </c>
      <c r="G18" s="57" t="s">
        <v>63</v>
      </c>
      <c r="H18" s="57" t="s">
        <v>63</v>
      </c>
      <c r="I18" s="57" t="s">
        <v>63</v>
      </c>
      <c r="J18" s="37" t="s">
        <v>15</v>
      </c>
      <c r="K18" s="162"/>
      <c r="L18" s="45" t="s">
        <v>63</v>
      </c>
      <c r="M18" s="163"/>
      <c r="N18" s="45" t="s">
        <v>63</v>
      </c>
      <c r="P18" s="5" t="b">
        <f t="shared" si="1"/>
        <v>0</v>
      </c>
      <c r="Q18" s="5" t="b">
        <f t="shared" si="2"/>
        <v>0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0"/>
        <v/>
      </c>
      <c r="E19" s="31"/>
      <c r="F19" s="56"/>
      <c r="G19" s="57"/>
      <c r="H19" s="57"/>
      <c r="I19" s="57"/>
      <c r="J19" s="37" t="s">
        <v>15</v>
      </c>
      <c r="K19" s="37"/>
      <c r="L19" s="45"/>
      <c r="M19" s="45"/>
      <c r="N19" s="45"/>
      <c r="P19" s="5" t="b">
        <f t="shared" si="1"/>
        <v>1</v>
      </c>
      <c r="Q19" s="5" t="b">
        <f t="shared" si="2"/>
        <v>1</v>
      </c>
      <c r="R19" s="5" t="b">
        <f t="shared" si="3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0"/>
        <v/>
      </c>
      <c r="E20" s="31"/>
      <c r="F20" s="56" t="s">
        <v>63</v>
      </c>
      <c r="G20" s="57"/>
      <c r="H20" s="57" t="s">
        <v>63</v>
      </c>
      <c r="I20" s="57" t="s">
        <v>63</v>
      </c>
      <c r="J20" s="37" t="s">
        <v>15</v>
      </c>
      <c r="K20" s="37"/>
      <c r="L20" s="45"/>
      <c r="M20" s="45"/>
      <c r="N20" s="45"/>
      <c r="P20" s="5" t="b">
        <f t="shared" si="1"/>
        <v>1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0"/>
        <v/>
      </c>
      <c r="E21" s="31"/>
      <c r="F21" s="56" t="s">
        <v>63</v>
      </c>
      <c r="G21" s="57" t="s">
        <v>63</v>
      </c>
      <c r="H21" s="57" t="s">
        <v>63</v>
      </c>
      <c r="I21" s="57" t="s">
        <v>63</v>
      </c>
      <c r="J21" s="37" t="s">
        <v>15</v>
      </c>
      <c r="K21" s="37"/>
      <c r="L21" s="45"/>
      <c r="M21" s="45"/>
      <c r="N21" s="45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0"/>
        <v/>
      </c>
      <c r="E22" s="31"/>
      <c r="F22" s="56" t="s">
        <v>63</v>
      </c>
      <c r="G22" s="57" t="s">
        <v>63</v>
      </c>
      <c r="H22" s="57" t="s">
        <v>63</v>
      </c>
      <c r="I22" s="57" t="s">
        <v>63</v>
      </c>
      <c r="J22" s="37" t="s">
        <v>15</v>
      </c>
      <c r="K22" s="37"/>
      <c r="L22" s="45"/>
      <c r="M22" s="45"/>
      <c r="N22" s="45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0"/>
        <v/>
      </c>
      <c r="E23" s="31"/>
      <c r="F23" s="56" t="s">
        <v>63</v>
      </c>
      <c r="G23" s="57" t="s">
        <v>63</v>
      </c>
      <c r="H23" s="57" t="s">
        <v>63</v>
      </c>
      <c r="I23" s="57" t="s">
        <v>63</v>
      </c>
      <c r="J23" s="37" t="s">
        <v>15</v>
      </c>
      <c r="K23" s="37"/>
      <c r="L23" s="45"/>
      <c r="M23" s="45"/>
      <c r="N23" s="45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0"/>
        <v/>
      </c>
      <c r="E24" s="31"/>
      <c r="F24" s="56" t="s">
        <v>63</v>
      </c>
      <c r="G24" s="57" t="s">
        <v>63</v>
      </c>
      <c r="H24" s="57" t="s">
        <v>63</v>
      </c>
      <c r="I24" s="57" t="s">
        <v>63</v>
      </c>
      <c r="J24" s="37" t="s">
        <v>15</v>
      </c>
      <c r="K24" s="37"/>
      <c r="L24" s="45"/>
      <c r="M24" s="45"/>
      <c r="N24" s="45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0"/>
        <v/>
      </c>
      <c r="E25" s="31"/>
      <c r="F25" s="56" t="s">
        <v>63</v>
      </c>
      <c r="G25" s="57" t="s">
        <v>63</v>
      </c>
      <c r="H25" s="57" t="s">
        <v>63</v>
      </c>
      <c r="I25" s="57" t="s">
        <v>63</v>
      </c>
      <c r="J25" s="37" t="s">
        <v>15</v>
      </c>
      <c r="K25" s="37"/>
      <c r="L25" s="45"/>
      <c r="M25" s="45"/>
      <c r="N25" s="45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0"/>
        <v/>
      </c>
      <c r="E26" s="31"/>
      <c r="F26" s="56" t="s">
        <v>63</v>
      </c>
      <c r="G26" s="57" t="s">
        <v>63</v>
      </c>
      <c r="H26" s="57" t="s">
        <v>63</v>
      </c>
      <c r="I26" s="57" t="s">
        <v>63</v>
      </c>
      <c r="J26" s="37" t="s">
        <v>15</v>
      </c>
      <c r="K26" s="37"/>
      <c r="L26" s="45"/>
      <c r="M26" s="45"/>
      <c r="N26" s="45"/>
      <c r="P26" s="5" t="b">
        <f t="shared" si="1"/>
        <v>0</v>
      </c>
      <c r="Q26" s="5" t="b">
        <f t="shared" si="2"/>
        <v>0</v>
      </c>
      <c r="R26" s="5" t="b">
        <f t="shared" si="3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0"/>
        <v/>
      </c>
      <c r="E27" s="31"/>
      <c r="F27" s="56" t="s">
        <v>63</v>
      </c>
      <c r="G27" s="57" t="s">
        <v>63</v>
      </c>
      <c r="H27" s="57" t="s">
        <v>63</v>
      </c>
      <c r="I27" s="57" t="s">
        <v>63</v>
      </c>
      <c r="J27" s="37" t="s">
        <v>15</v>
      </c>
      <c r="K27" s="37"/>
      <c r="L27" s="45"/>
      <c r="M27" s="45"/>
      <c r="N27" s="45"/>
      <c r="P27" s="5" t="b">
        <f t="shared" si="1"/>
        <v>0</v>
      </c>
      <c r="Q27" s="5" t="b">
        <f t="shared" si="2"/>
        <v>0</v>
      </c>
      <c r="R27" s="5" t="b">
        <f t="shared" si="3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6" t="s">
        <v>63</v>
      </c>
      <c r="G28" s="57" t="s">
        <v>63</v>
      </c>
      <c r="H28" s="57" t="s">
        <v>63</v>
      </c>
      <c r="I28" s="57" t="s">
        <v>63</v>
      </c>
      <c r="J28" s="37" t="s">
        <v>15</v>
      </c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0"/>
        <v/>
      </c>
      <c r="E29" s="31"/>
      <c r="F29" s="56" t="s">
        <v>63</v>
      </c>
      <c r="G29" s="57" t="s">
        <v>63</v>
      </c>
      <c r="H29" s="57" t="s">
        <v>63</v>
      </c>
      <c r="I29" s="57" t="s">
        <v>63</v>
      </c>
      <c r="J29" s="37" t="s">
        <v>15</v>
      </c>
      <c r="K29" s="37"/>
      <c r="L29" s="45"/>
      <c r="M29" s="45"/>
      <c r="N29" s="45"/>
      <c r="P29" s="5" t="b">
        <f t="shared" si="1"/>
        <v>0</v>
      </c>
      <c r="Q29" s="5" t="b">
        <f t="shared" si="2"/>
        <v>0</v>
      </c>
      <c r="R29" s="5" t="b">
        <f t="shared" si="3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0"/>
        <v/>
      </c>
      <c r="E30" s="31"/>
      <c r="F30" s="56" t="s">
        <v>63</v>
      </c>
      <c r="G30" s="57" t="s">
        <v>63</v>
      </c>
      <c r="H30" s="57" t="s">
        <v>63</v>
      </c>
      <c r="I30" s="57" t="s">
        <v>63</v>
      </c>
      <c r="J30" s="37" t="s">
        <v>15</v>
      </c>
      <c r="K30" s="37"/>
      <c r="L30" s="45"/>
      <c r="M30" s="45"/>
      <c r="N30" s="45"/>
      <c r="P30" s="5" t="b">
        <f t="shared" si="1"/>
        <v>0</v>
      </c>
      <c r="Q30" s="5" t="b">
        <f t="shared" si="2"/>
        <v>0</v>
      </c>
      <c r="R30" s="5" t="b">
        <f t="shared" si="3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0"/>
        <v/>
      </c>
      <c r="E31" s="31"/>
      <c r="F31" s="56" t="s">
        <v>63</v>
      </c>
      <c r="G31" s="57" t="s">
        <v>63</v>
      </c>
      <c r="H31" s="57" t="s">
        <v>63</v>
      </c>
      <c r="I31" s="57" t="s">
        <v>63</v>
      </c>
      <c r="J31" s="37" t="s">
        <v>15</v>
      </c>
      <c r="K31" s="37"/>
      <c r="L31" s="45"/>
      <c r="M31" s="45"/>
      <c r="N31" s="45"/>
      <c r="P31" s="5" t="b">
        <f t="shared" si="1"/>
        <v>0</v>
      </c>
      <c r="Q31" s="5" t="b">
        <f t="shared" si="2"/>
        <v>0</v>
      </c>
      <c r="R31" s="5" t="b">
        <f t="shared" si="3"/>
        <v>0</v>
      </c>
      <c r="S31" s="5" t="e">
        <f>OR(#REF!&lt;100000,LEN(#REF!)=5)</f>
        <v>#REF!</v>
      </c>
    </row>
    <row r="32" spans="1:19" ht="13.5" thickBot="1" x14ac:dyDescent="0.25">
      <c r="A32" s="173" t="s">
        <v>11</v>
      </c>
      <c r="B32" s="174"/>
      <c r="C32" s="39">
        <f>SUM(C12:C31)</f>
        <v>126.05</v>
      </c>
      <c r="D32" s="39">
        <f>SUM(D12:D31)</f>
        <v>16.84</v>
      </c>
      <c r="E32" s="39"/>
      <c r="F32" s="39">
        <f>SUM(F12:F31)</f>
        <v>109.21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164" t="s">
        <v>27</v>
      </c>
      <c r="C34" s="165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5" stopIfTrue="1">
      <formula>AND(SUM($P12:$T12)&gt;0,NOT(ISBLANK(J12)))</formula>
    </cfRule>
    <cfRule type="expression" dxfId="626" priority="6" stopIfTrue="1">
      <formula>SUM($P12:$T12)&gt;0</formula>
    </cfRule>
  </conditionalFormatting>
  <conditionalFormatting sqref="E5 C12:C31 C5 B1:E1 B3:E3">
    <cfRule type="expression" dxfId="625" priority="7" stopIfTrue="1">
      <formula>ISBLANK(B1)</formula>
    </cfRule>
  </conditionalFormatting>
  <conditionalFormatting sqref="M12:N12 L19:N31 L14:N17">
    <cfRule type="expression" dxfId="624" priority="8" stopIfTrue="1">
      <formula>AND(NOT(ISBLANK($C12)),ISBLANK(L12))</formula>
    </cfRule>
  </conditionalFormatting>
  <conditionalFormatting sqref="B12:B31">
    <cfRule type="expression" dxfId="623" priority="9" stopIfTrue="1">
      <formula>AND(NOT(ISBLANK(C12)),ISBLANK(B12))</formula>
    </cfRule>
  </conditionalFormatting>
  <conditionalFormatting sqref="A12:A31">
    <cfRule type="expression" dxfId="622" priority="10" stopIfTrue="1">
      <formula>AND(NOT(ISBLANK(C12)),ISBLANK(A12))</formula>
    </cfRule>
  </conditionalFormatting>
  <conditionalFormatting sqref="E18:E31">
    <cfRule type="expression" dxfId="621" priority="11" stopIfTrue="1">
      <formula>AND(NOT(ISBLANK(C18)),ISBLANK(E18),B18="S")</formula>
    </cfRule>
  </conditionalFormatting>
  <conditionalFormatting sqref="L13:N13">
    <cfRule type="expression" dxfId="620" priority="12" stopIfTrue="1">
      <formula>AND(NOT(ISBLANK($C18)),ISBLANK(L13))</formula>
    </cfRule>
  </conditionalFormatting>
  <conditionalFormatting sqref="N18">
    <cfRule type="expression" dxfId="619" priority="4" stopIfTrue="1">
      <formula>AND(NOT(ISBLANK($C18)),ISBLANK(N18))</formula>
    </cfRule>
  </conditionalFormatting>
  <conditionalFormatting sqref="L18">
    <cfRule type="expression" dxfId="618" priority="3" stopIfTrue="1">
      <formula>AND(NOT(ISBLANK($C18)),ISBLANK(L18))</formula>
    </cfRule>
  </conditionalFormatting>
  <conditionalFormatting sqref="L12">
    <cfRule type="expression" priority="1" stopIfTrue="1">
      <formula>AND(SUM($P12:$T12)&gt;0,NOT(ISBLANK(L12)))</formula>
    </cfRule>
    <cfRule type="expression" dxfId="617" priority="2" stopIfTrue="1">
      <formula>SUM($P12:$T12)&gt;0</formula>
    </cfRule>
  </conditionalFormatting>
  <conditionalFormatting sqref="F12:F16">
    <cfRule type="expression" dxfId="616" priority="168" stopIfTrue="1">
      <formula>AND(NOT(ISBLANK(C12)),ISBLANK(F12),B12="S")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7"/>
  <sheetViews>
    <sheetView workbookViewId="0">
      <selection activeCell="J30" sqref="J30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66" t="s">
        <v>187</v>
      </c>
      <c r="C3" s="167"/>
      <c r="D3" s="167"/>
      <c r="E3" s="168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4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21" t="s">
        <v>71</v>
      </c>
      <c r="K9" s="21" t="s">
        <v>73</v>
      </c>
      <c r="L9" s="53"/>
      <c r="M9" s="55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70" t="s">
        <v>64</v>
      </c>
      <c r="J10" s="52" t="s">
        <v>72</v>
      </c>
      <c r="K10" s="27"/>
      <c r="L10" s="43"/>
      <c r="M10" s="28"/>
    </row>
    <row r="11" spans="1:25" ht="13.5" thickBot="1" x14ac:dyDescent="0.25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59">
        <v>43637</v>
      </c>
      <c r="B12" s="30" t="s">
        <v>13</v>
      </c>
      <c r="C12" s="31">
        <v>40.47</v>
      </c>
      <c r="D12" s="31"/>
      <c r="E12" s="31"/>
      <c r="F12" s="78">
        <v>40.47</v>
      </c>
      <c r="G12" s="141">
        <v>110</v>
      </c>
      <c r="H12" s="142">
        <v>4400</v>
      </c>
      <c r="I12" s="143" t="s">
        <v>240</v>
      </c>
      <c r="J12" s="74" t="s">
        <v>120</v>
      </c>
      <c r="K12" s="45" t="s">
        <v>241</v>
      </c>
      <c r="L12" s="45" t="s">
        <v>242</v>
      </c>
      <c r="M12" s="144" t="s">
        <v>83</v>
      </c>
      <c r="O12" s="5" t="b">
        <f t="shared" ref="O12:O40" si="0">OR(G12&lt;100,LEN(G12)=2)</f>
        <v>0</v>
      </c>
      <c r="P12" s="5" t="b">
        <f t="shared" ref="P12:P40" si="1">OR(H12&lt;1000,LEN(H12)=3)</f>
        <v>0</v>
      </c>
      <c r="Q12" s="5" t="b">
        <f t="shared" ref="Q12:Q40" si="2">IF(I12&lt;1000,TRUE)</f>
        <v>0</v>
      </c>
      <c r="R12" s="5" t="e">
        <f>OR(#REF!&lt;100000,LEN(#REF!)=5)</f>
        <v>#REF!</v>
      </c>
    </row>
    <row r="13" spans="1:25" ht="15.75" x14ac:dyDescent="0.25">
      <c r="A13" s="59">
        <v>43648</v>
      </c>
      <c r="B13" s="30" t="s">
        <v>14</v>
      </c>
      <c r="C13" s="31">
        <v>31.1</v>
      </c>
      <c r="D13" s="31"/>
      <c r="E13" s="31"/>
      <c r="F13" s="78">
        <v>31.1</v>
      </c>
      <c r="G13" s="145">
        <v>110</v>
      </c>
      <c r="H13" s="146">
        <v>4400</v>
      </c>
      <c r="I13" s="147" t="s">
        <v>243</v>
      </c>
      <c r="J13" s="74" t="s">
        <v>120</v>
      </c>
      <c r="K13" s="45" t="s">
        <v>244</v>
      </c>
      <c r="L13" s="45" t="s">
        <v>245</v>
      </c>
      <c r="M13" s="144" t="s">
        <v>246</v>
      </c>
    </row>
    <row r="14" spans="1:25" ht="15.75" x14ac:dyDescent="0.25">
      <c r="A14" s="59">
        <v>43650</v>
      </c>
      <c r="B14" s="30" t="s">
        <v>15</v>
      </c>
      <c r="C14" s="31">
        <v>45.99</v>
      </c>
      <c r="D14" s="31">
        <v>7.66</v>
      </c>
      <c r="E14" s="31"/>
      <c r="F14" s="78">
        <v>38.33</v>
      </c>
      <c r="G14" s="145">
        <v>110</v>
      </c>
      <c r="H14" s="146">
        <v>4020</v>
      </c>
      <c r="I14" s="147"/>
      <c r="J14" s="74" t="s">
        <v>120</v>
      </c>
      <c r="K14" s="45" t="s">
        <v>247</v>
      </c>
      <c r="L14" s="45" t="s">
        <v>39</v>
      </c>
      <c r="M14" s="144" t="s">
        <v>248</v>
      </c>
    </row>
    <row r="15" spans="1:25" ht="15.75" x14ac:dyDescent="0.25">
      <c r="A15" s="59">
        <v>43650</v>
      </c>
      <c r="B15" s="30" t="s">
        <v>15</v>
      </c>
      <c r="C15" s="31">
        <v>46</v>
      </c>
      <c r="D15" s="31">
        <v>7.67</v>
      </c>
      <c r="E15" s="31"/>
      <c r="F15" s="78">
        <v>38.33</v>
      </c>
      <c r="G15" s="145">
        <v>110</v>
      </c>
      <c r="H15" s="146">
        <v>4020</v>
      </c>
      <c r="I15" s="147"/>
      <c r="J15" s="74" t="s">
        <v>120</v>
      </c>
      <c r="K15" s="45" t="s">
        <v>247</v>
      </c>
      <c r="L15" s="45" t="s">
        <v>39</v>
      </c>
      <c r="M15" s="144" t="s">
        <v>248</v>
      </c>
    </row>
    <row r="16" spans="1:25" ht="15.75" x14ac:dyDescent="0.25">
      <c r="A16" s="59">
        <v>43654</v>
      </c>
      <c r="B16" s="30" t="s">
        <v>13</v>
      </c>
      <c r="C16" s="31">
        <v>9.99</v>
      </c>
      <c r="D16" s="32"/>
      <c r="E16" s="31"/>
      <c r="F16" s="78">
        <v>9.99</v>
      </c>
      <c r="G16" s="76">
        <v>110</v>
      </c>
      <c r="H16" s="57">
        <v>4400</v>
      </c>
      <c r="I16" s="73" t="s">
        <v>127</v>
      </c>
      <c r="J16" s="74" t="s">
        <v>120</v>
      </c>
      <c r="K16" s="45" t="s">
        <v>249</v>
      </c>
      <c r="L16" s="45" t="s">
        <v>250</v>
      </c>
      <c r="M16" s="45" t="s">
        <v>251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15.75" x14ac:dyDescent="0.25">
      <c r="A17" s="59"/>
      <c r="B17" s="30"/>
      <c r="C17" s="31"/>
      <c r="D17" s="32"/>
      <c r="E17" s="31"/>
      <c r="F17" s="78"/>
      <c r="G17" s="76"/>
      <c r="H17" s="57"/>
      <c r="I17" s="73"/>
      <c r="J17" s="74"/>
      <c r="K17" s="45"/>
      <c r="L17" s="45"/>
      <c r="M17" s="45"/>
      <c r="O17" s="5" t="b">
        <f>OR(G17&lt;100,LEN(G17)=2)</f>
        <v>1</v>
      </c>
      <c r="P17" s="5" t="b">
        <f>OR(H17&lt;1000,LEN(H17)=3)</f>
        <v>1</v>
      </c>
      <c r="Q17" s="5" t="b">
        <f>IF(I17&lt;1000,TRUE)</f>
        <v>1</v>
      </c>
      <c r="R17" s="5" t="e">
        <f>OR(#REF!&lt;100000,LEN(#REF!)=5)</f>
        <v>#REF!</v>
      </c>
    </row>
    <row r="18" spans="1:18" ht="15.75" x14ac:dyDescent="0.25">
      <c r="A18" s="59"/>
      <c r="B18" s="30"/>
      <c r="C18" s="31"/>
      <c r="D18" s="32"/>
      <c r="E18" s="31"/>
      <c r="F18" s="78"/>
      <c r="G18" s="76"/>
      <c r="H18" s="57"/>
      <c r="I18" s="73"/>
      <c r="J18" s="74"/>
      <c r="K18" s="45"/>
      <c r="L18" s="45"/>
      <c r="M18" s="45"/>
      <c r="O18" s="5" t="b">
        <f>OR(G18&lt;100,LEN(G18)=2)</f>
        <v>1</v>
      </c>
      <c r="P18" s="5" t="b">
        <f>OR(H18&lt;1000,LEN(H18)=3)</f>
        <v>1</v>
      </c>
      <c r="Q18" s="5" t="b">
        <f>IF(I18&lt;1000,TRUE)</f>
        <v>1</v>
      </c>
      <c r="R18" s="5" t="e">
        <f>OR(#REF!&lt;100000,LEN(#REF!)=5)</f>
        <v>#REF!</v>
      </c>
    </row>
    <row r="19" spans="1:18" ht="15.75" x14ac:dyDescent="0.25">
      <c r="A19" s="59"/>
      <c r="B19" s="30"/>
      <c r="C19" s="31"/>
      <c r="D19" s="32"/>
      <c r="E19" s="81"/>
      <c r="F19" s="78"/>
      <c r="G19" s="76"/>
      <c r="H19" s="57"/>
      <c r="I19" s="73"/>
      <c r="J19" s="74"/>
      <c r="K19" s="45"/>
      <c r="L19" s="45"/>
      <c r="M19" s="45"/>
      <c r="O19" s="5" t="b">
        <f>OR(G19&lt;100,LEN(G19)=2)</f>
        <v>1</v>
      </c>
      <c r="P19" s="5" t="b">
        <f>OR(H19&lt;1000,LEN(H19)=3)</f>
        <v>1</v>
      </c>
      <c r="Q19" s="5" t="b">
        <f>IF(I19&lt;1000,TRUE)</f>
        <v>1</v>
      </c>
      <c r="R19" s="5" t="e">
        <f>OR(#REF!&lt;100000,LEN(#REF!)=5)</f>
        <v>#REF!</v>
      </c>
    </row>
    <row r="20" spans="1:18" ht="15.75" x14ac:dyDescent="0.25">
      <c r="A20" s="59"/>
      <c r="B20" s="30"/>
      <c r="C20" s="31"/>
      <c r="D20" s="32"/>
      <c r="E20" s="106"/>
      <c r="F20" s="78"/>
      <c r="G20" s="76"/>
      <c r="H20" s="57"/>
      <c r="I20" s="73"/>
      <c r="J20" s="74"/>
      <c r="K20" s="45"/>
      <c r="L20" s="45"/>
      <c r="M20" s="45"/>
      <c r="O20" s="5" t="b">
        <f>OR(G20&lt;100,LEN(G20)=2)</f>
        <v>1</v>
      </c>
      <c r="P20" s="5" t="b">
        <f>OR(H20&lt;1000,LEN(H20)=3)</f>
        <v>1</v>
      </c>
      <c r="Q20" s="5" t="b">
        <f>IF(I20&lt;1000,TRUE)</f>
        <v>1</v>
      </c>
      <c r="R20" s="5" t="e">
        <f>OR(#REF!&lt;100000,LEN(#REF!)=5)</f>
        <v>#REF!</v>
      </c>
    </row>
    <row r="21" spans="1:18" ht="15.75" x14ac:dyDescent="0.25">
      <c r="A21" s="59"/>
      <c r="B21" s="30"/>
      <c r="C21" s="31"/>
      <c r="D21" s="32"/>
      <c r="E21" s="106"/>
      <c r="F21" s="78"/>
      <c r="G21" s="76"/>
      <c r="H21" s="57"/>
      <c r="I21" s="73"/>
      <c r="J21" s="74"/>
      <c r="K21" s="45"/>
      <c r="L21" s="45"/>
      <c r="M21" s="45"/>
      <c r="O21" s="5" t="b">
        <f>OR(G21&lt;100,LEN(G21)=2)</f>
        <v>1</v>
      </c>
      <c r="P21" s="5" t="b">
        <f>OR(H21&lt;1000,LEN(H21)=3)</f>
        <v>1</v>
      </c>
    </row>
    <row r="22" spans="1:18" ht="15.75" x14ac:dyDescent="0.25">
      <c r="A22" s="59"/>
      <c r="B22" s="30"/>
      <c r="C22" s="31"/>
      <c r="D22" s="32"/>
      <c r="E22" s="31"/>
      <c r="F22" s="78"/>
      <c r="G22" s="76"/>
      <c r="H22" s="57"/>
      <c r="I22" s="73"/>
      <c r="J22" s="74"/>
      <c r="K22" s="45"/>
      <c r="L22" s="45"/>
      <c r="M22" s="45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59"/>
      <c r="B23" s="30"/>
      <c r="C23" s="31"/>
      <c r="D23" s="32"/>
      <c r="E23" s="31"/>
      <c r="F23" s="78"/>
      <c r="G23" s="76"/>
      <c r="H23" s="57"/>
      <c r="I23" s="73"/>
      <c r="J23" s="74"/>
      <c r="K23" s="45"/>
      <c r="L23" s="45"/>
      <c r="M23" s="4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59"/>
      <c r="B24" s="30"/>
      <c r="C24" s="31"/>
      <c r="D24" s="32"/>
      <c r="E24" s="31"/>
      <c r="F24" s="78"/>
      <c r="G24" s="76"/>
      <c r="H24" s="57"/>
      <c r="I24" s="73"/>
      <c r="J24" s="74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59"/>
      <c r="B25" s="30"/>
      <c r="C25" s="31"/>
      <c r="D25" s="32"/>
      <c r="E25" s="31"/>
      <c r="F25" s="78"/>
      <c r="G25" s="76"/>
      <c r="H25" s="57"/>
      <c r="I25" s="73"/>
      <c r="J25" s="74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9"/>
      <c r="B26" s="30"/>
      <c r="C26" s="31"/>
      <c r="D26" s="32"/>
      <c r="E26" s="31"/>
      <c r="F26" s="78"/>
      <c r="G26" s="76"/>
      <c r="H26" s="57"/>
      <c r="I26" s="73"/>
      <c r="J26" s="74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59"/>
      <c r="B27" s="30"/>
      <c r="C27" s="31"/>
      <c r="D27" s="32"/>
      <c r="E27" s="31"/>
      <c r="F27" s="78"/>
      <c r="G27" s="76"/>
      <c r="H27" s="57"/>
      <c r="I27" s="73"/>
      <c r="J27" s="74"/>
      <c r="K27" s="45"/>
      <c r="L27" s="45"/>
      <c r="M27" s="45"/>
      <c r="O27" s="5" t="b">
        <f t="shared" si="0"/>
        <v>1</v>
      </c>
      <c r="P27" s="5" t="b">
        <f t="shared" si="1"/>
        <v>1</v>
      </c>
    </row>
    <row r="28" spans="1:18" ht="15.75" x14ac:dyDescent="0.25">
      <c r="A28" s="59"/>
      <c r="B28" s="30"/>
      <c r="C28" s="31"/>
      <c r="D28" s="32"/>
      <c r="E28" s="31"/>
      <c r="F28" s="78"/>
      <c r="G28" s="76"/>
      <c r="H28" s="57"/>
      <c r="I28" s="73"/>
      <c r="J28" s="74"/>
      <c r="K28" s="45"/>
      <c r="L28" s="45"/>
      <c r="M28" s="45"/>
    </row>
    <row r="29" spans="1:18" ht="15.75" x14ac:dyDescent="0.25">
      <c r="A29" s="59"/>
      <c r="B29" s="30"/>
      <c r="C29" s="31"/>
      <c r="D29" s="32"/>
      <c r="E29" s="31"/>
      <c r="F29" s="78"/>
      <c r="G29" s="76"/>
      <c r="H29" s="57"/>
      <c r="I29" s="73"/>
      <c r="J29" s="74"/>
      <c r="K29" s="45"/>
      <c r="L29" s="45"/>
      <c r="M29" s="45"/>
    </row>
    <row r="30" spans="1:18" ht="15.75" x14ac:dyDescent="0.25">
      <c r="A30" s="59"/>
      <c r="B30" s="30"/>
      <c r="C30" s="31"/>
      <c r="D30" s="32"/>
      <c r="E30" s="31"/>
      <c r="F30" s="78"/>
      <c r="G30" s="76"/>
      <c r="H30" s="57"/>
      <c r="I30" s="73"/>
      <c r="J30" s="74"/>
      <c r="K30" s="45"/>
      <c r="L30" s="45"/>
      <c r="M30" s="45"/>
    </row>
    <row r="31" spans="1:18" ht="15.75" x14ac:dyDescent="0.25">
      <c r="A31" s="59"/>
      <c r="B31" s="30"/>
      <c r="C31" s="31"/>
      <c r="D31" s="32"/>
      <c r="E31" s="31"/>
      <c r="F31" s="78"/>
      <c r="G31" s="76"/>
      <c r="H31" s="57"/>
      <c r="I31" s="73"/>
      <c r="J31" s="74"/>
      <c r="K31" s="45"/>
      <c r="L31" s="45"/>
      <c r="M31" s="45"/>
    </row>
    <row r="32" spans="1:18" ht="15.75" x14ac:dyDescent="0.25">
      <c r="A32" s="59"/>
      <c r="B32" s="30"/>
      <c r="C32" s="31"/>
      <c r="D32" s="32"/>
      <c r="E32" s="31"/>
      <c r="F32" s="78"/>
      <c r="G32" s="76"/>
      <c r="H32" s="57"/>
      <c r="I32" s="73"/>
      <c r="J32" s="74"/>
      <c r="K32" s="45"/>
      <c r="L32" s="45"/>
      <c r="M32" s="45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59"/>
      <c r="B33" s="30"/>
      <c r="C33" s="31"/>
      <c r="D33" s="82"/>
      <c r="E33" s="31"/>
      <c r="F33" s="78"/>
      <c r="G33" s="76"/>
      <c r="H33" s="57"/>
      <c r="I33" s="73"/>
      <c r="J33" s="74"/>
      <c r="K33" s="45"/>
      <c r="L33" s="45"/>
      <c r="M33" s="45"/>
    </row>
    <row r="34" spans="1:18" ht="15.75" x14ac:dyDescent="0.25">
      <c r="A34" s="59"/>
      <c r="B34" s="30"/>
      <c r="C34" s="31"/>
      <c r="D34" s="82"/>
      <c r="E34" s="31"/>
      <c r="F34" s="78"/>
      <c r="G34" s="76"/>
      <c r="H34" s="57"/>
      <c r="I34" s="73"/>
      <c r="J34" s="74"/>
      <c r="K34" s="45"/>
      <c r="L34" s="45"/>
      <c r="M34" s="45"/>
    </row>
    <row r="35" spans="1:18" ht="15.75" x14ac:dyDescent="0.25">
      <c r="A35" s="59"/>
      <c r="B35" s="30"/>
      <c r="C35" s="31"/>
      <c r="D35" s="82"/>
      <c r="E35" s="31"/>
      <c r="F35" s="78"/>
      <c r="G35" s="76"/>
      <c r="H35" s="57"/>
      <c r="I35" s="73"/>
      <c r="J35" s="74"/>
      <c r="K35" s="45"/>
      <c r="L35" s="45"/>
      <c r="M35" s="45"/>
    </row>
    <row r="36" spans="1:18" ht="15.75" x14ac:dyDescent="0.25">
      <c r="A36" s="59"/>
      <c r="B36" s="30"/>
      <c r="C36" s="31"/>
      <c r="D36" s="82"/>
      <c r="E36" s="31"/>
      <c r="F36" s="78"/>
      <c r="G36" s="76"/>
      <c r="H36" s="57"/>
      <c r="I36" s="73"/>
      <c r="J36" s="74"/>
      <c r="K36" s="45"/>
      <c r="L36" s="45"/>
      <c r="M36" s="45"/>
    </row>
    <row r="37" spans="1:18" ht="15.75" x14ac:dyDescent="0.25">
      <c r="A37" s="59"/>
      <c r="B37" s="30"/>
      <c r="C37" s="31"/>
      <c r="D37" s="82"/>
      <c r="E37" s="31"/>
      <c r="F37" s="78"/>
      <c r="G37" s="76"/>
      <c r="H37" s="57"/>
      <c r="I37" s="73"/>
      <c r="J37" s="74"/>
      <c r="K37" s="45"/>
      <c r="L37" s="45"/>
      <c r="M37" s="45"/>
    </row>
    <row r="38" spans="1:18" ht="15.75" x14ac:dyDescent="0.25">
      <c r="A38" s="59"/>
      <c r="B38" s="30"/>
      <c r="C38" s="31"/>
      <c r="D38" s="82"/>
      <c r="E38" s="31"/>
      <c r="F38" s="78"/>
      <c r="G38" s="76"/>
      <c r="H38" s="57"/>
      <c r="I38" s="73"/>
      <c r="J38" s="74"/>
      <c r="K38" s="45"/>
      <c r="L38" s="45"/>
      <c r="M38" s="45"/>
    </row>
    <row r="39" spans="1:18" ht="15.75" x14ac:dyDescent="0.25">
      <c r="A39" s="59"/>
      <c r="B39" s="30"/>
      <c r="C39" s="31"/>
      <c r="D39" s="82"/>
      <c r="E39" s="31"/>
      <c r="F39" s="78"/>
      <c r="G39" s="76"/>
      <c r="H39" s="57"/>
      <c r="I39" s="73"/>
      <c r="J39" s="74"/>
      <c r="K39" s="45"/>
      <c r="L39" s="45"/>
      <c r="M39" s="45"/>
    </row>
    <row r="40" spans="1:18" ht="16.5" thickBot="1" x14ac:dyDescent="0.3">
      <c r="A40" s="138"/>
      <c r="B40" s="30"/>
      <c r="C40" s="31"/>
      <c r="D40" s="38"/>
      <c r="E40" s="31"/>
      <c r="F40" s="78"/>
      <c r="G40" s="76"/>
      <c r="H40" s="57"/>
      <c r="I40" s="73"/>
      <c r="J40" s="74"/>
      <c r="K40" s="45"/>
      <c r="L40" s="45"/>
      <c r="M40" s="45"/>
      <c r="O40" s="5" t="b">
        <f t="shared" si="0"/>
        <v>1</v>
      </c>
      <c r="P40" s="5" t="b">
        <f t="shared" si="1"/>
        <v>1</v>
      </c>
      <c r="Q40" s="5" t="b">
        <f t="shared" si="2"/>
        <v>1</v>
      </c>
      <c r="R40" s="5" t="e">
        <f>OR(#REF!&lt;100000,LEN(#REF!)=5)</f>
        <v>#REF!</v>
      </c>
    </row>
    <row r="41" spans="1:18" ht="13.5" thickBot="1" x14ac:dyDescent="0.25">
      <c r="A41" s="173" t="s">
        <v>11</v>
      </c>
      <c r="B41" s="174"/>
      <c r="C41" s="39">
        <f>SUM(C12:C40)</f>
        <v>173.55</v>
      </c>
      <c r="D41" s="39">
        <f>SUM(D12:D40)</f>
        <v>15.33</v>
      </c>
      <c r="E41" s="39"/>
      <c r="F41" s="83">
        <f>SUM(F12:F40)</f>
        <v>158.22</v>
      </c>
      <c r="G41" s="84"/>
      <c r="H41" s="58"/>
      <c r="I41" s="85"/>
      <c r="J41" s="86"/>
      <c r="K41" s="46"/>
      <c r="L41" s="54"/>
      <c r="M41" s="47"/>
    </row>
    <row r="43" spans="1:18" x14ac:dyDescent="0.2">
      <c r="B43" s="164" t="s">
        <v>27</v>
      </c>
      <c r="C43" s="165"/>
    </row>
    <row r="44" spans="1:18" x14ac:dyDescent="0.2">
      <c r="B44" s="41" t="s">
        <v>16</v>
      </c>
      <c r="C44" s="42" t="s">
        <v>26</v>
      </c>
    </row>
    <row r="45" spans="1:18" x14ac:dyDescent="0.2">
      <c r="B45" s="41" t="s">
        <v>13</v>
      </c>
      <c r="C45" s="42" t="s">
        <v>25</v>
      </c>
    </row>
    <row r="46" spans="1:18" x14ac:dyDescent="0.2">
      <c r="B46" s="41" t="s">
        <v>15</v>
      </c>
      <c r="C46" s="42" t="s">
        <v>24</v>
      </c>
    </row>
    <row r="47" spans="1:18" x14ac:dyDescent="0.2">
      <c r="B47" s="43" t="s">
        <v>14</v>
      </c>
      <c r="C47" s="44" t="s">
        <v>23</v>
      </c>
    </row>
  </sheetData>
  <mergeCells count="6">
    <mergeCell ref="B43:C43"/>
    <mergeCell ref="B1:E1"/>
    <mergeCell ref="B3:E3"/>
    <mergeCell ref="G8:I8"/>
    <mergeCell ref="G9:I9"/>
    <mergeCell ref="A41:B41"/>
  </mergeCells>
  <conditionalFormatting sqref="E5 C5 B1:E1 B3:E3 C12:C40">
    <cfRule type="expression" dxfId="615" priority="6" stopIfTrue="1">
      <formula>ISBLANK(B1)</formula>
    </cfRule>
  </conditionalFormatting>
  <conditionalFormatting sqref="K17:M40 K12:L15">
    <cfRule type="expression" dxfId="614" priority="7" stopIfTrue="1">
      <formula>AND(NOT(ISBLANK($C12)),ISBLANK(K12))</formula>
    </cfRule>
  </conditionalFormatting>
  <conditionalFormatting sqref="B12:B40">
    <cfRule type="expression" dxfId="613" priority="8" stopIfTrue="1">
      <formula>AND(NOT(ISBLANK(C12)),ISBLANK(B12))</formula>
    </cfRule>
  </conditionalFormatting>
  <conditionalFormatting sqref="A12:A40">
    <cfRule type="expression" dxfId="612" priority="9" stopIfTrue="1">
      <formula>AND(NOT(ISBLANK(C12)),ISBLANK(A12))</formula>
    </cfRule>
  </conditionalFormatting>
  <conditionalFormatting sqref="E22:E40 E16:E18 D12:E15">
    <cfRule type="expression" dxfId="611" priority="10" stopIfTrue="1">
      <formula>AND(NOT(ISBLANK(B12)),ISBLANK(D12),A12="S")</formula>
    </cfRule>
  </conditionalFormatting>
  <conditionalFormatting sqref="E20:E21">
    <cfRule type="expression" dxfId="610" priority="11" stopIfTrue="1">
      <formula>AND(NOT(ISBLANK(C19)),ISBLANK(E20),B19="S")</formula>
    </cfRule>
  </conditionalFormatting>
  <conditionalFormatting sqref="J17:J40 J12:J15">
    <cfRule type="expression" priority="4" stopIfTrue="1">
      <formula>AND(SUM($O12:$S12)&gt;0,NOT(ISBLANK(J12)))</formula>
    </cfRule>
    <cfRule type="expression" dxfId="609" priority="5" stopIfTrue="1">
      <formula>SUM($O12:$S12)&gt;0</formula>
    </cfRule>
  </conditionalFormatting>
  <conditionalFormatting sqref="J16">
    <cfRule type="expression" priority="2" stopIfTrue="1">
      <formula>AND(SUM($O16:$S16)&gt;0,NOT(ISBLANK(J16)))</formula>
    </cfRule>
    <cfRule type="expression" dxfId="608" priority="3" stopIfTrue="1">
      <formula>SUM($O16:$S16)&gt;0</formula>
    </cfRule>
  </conditionalFormatting>
  <conditionalFormatting sqref="K16:M16">
    <cfRule type="expression" dxfId="607" priority="1" stopIfTrue="1">
      <formula>AND(NOT(ISBLANK($C16)),ISBLANK(K16))</formula>
    </cfRule>
  </conditionalFormatting>
  <dataValidations count="4">
    <dataValidation type="list" allowBlank="1" showInputMessage="1" showErrorMessage="1" sqref="B12:B40">
      <formula1>$B$44:$B$47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5"/>
  <sheetViews>
    <sheetView workbookViewId="0">
      <selection activeCell="D29" sqref="D29:F29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34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238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9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89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>
        <v>4019</v>
      </c>
      <c r="I11" s="26"/>
      <c r="J11" s="26"/>
      <c r="K11" s="26"/>
      <c r="L11" s="27"/>
      <c r="M11" s="43"/>
      <c r="N11" s="43"/>
    </row>
    <row r="12" spans="1:26" ht="15.75" x14ac:dyDescent="0.25">
      <c r="A12" s="92">
        <v>43627</v>
      </c>
      <c r="B12" s="93" t="s">
        <v>15</v>
      </c>
      <c r="C12" s="94">
        <v>225</v>
      </c>
      <c r="D12" s="95">
        <f t="shared" ref="D12:D24" si="0">IF(B12="S",IF(ISBLANK(E12),ROUND(C12*0.2/1.2,2),E12),"")</f>
        <v>37.5</v>
      </c>
      <c r="E12" s="94"/>
      <c r="F12" s="56">
        <f t="shared" ref="F12:F28" si="1">C12-D12</f>
        <v>187.5</v>
      </c>
      <c r="G12" s="96">
        <v>110</v>
      </c>
      <c r="H12" s="96">
        <v>4001</v>
      </c>
      <c r="I12" s="97"/>
      <c r="J12" s="98" t="s">
        <v>15</v>
      </c>
      <c r="K12" s="98" t="s">
        <v>120</v>
      </c>
      <c r="L12" s="99" t="s">
        <v>156</v>
      </c>
      <c r="M12" s="100" t="s">
        <v>157</v>
      </c>
      <c r="N12" s="100" t="s">
        <v>158</v>
      </c>
    </row>
    <row r="13" spans="1:26" ht="15.75" x14ac:dyDescent="0.25">
      <c r="A13" s="59">
        <v>43630</v>
      </c>
      <c r="B13" s="49" t="s">
        <v>13</v>
      </c>
      <c r="C13" s="31">
        <v>62.98</v>
      </c>
      <c r="D13" s="95" t="str">
        <f t="shared" si="0"/>
        <v/>
      </c>
      <c r="E13" s="31"/>
      <c r="F13" s="56">
        <v>62.98</v>
      </c>
      <c r="G13" s="57">
        <v>520</v>
      </c>
      <c r="H13" s="57">
        <v>3026</v>
      </c>
      <c r="I13" s="60">
        <v>7069</v>
      </c>
      <c r="J13" s="101" t="s">
        <v>15</v>
      </c>
      <c r="K13" s="98" t="s">
        <v>159</v>
      </c>
      <c r="L13" s="102" t="s">
        <v>160</v>
      </c>
      <c r="M13" s="103" t="s">
        <v>161</v>
      </c>
      <c r="N13" s="103" t="s">
        <v>232</v>
      </c>
    </row>
    <row r="14" spans="1:26" ht="15.75" x14ac:dyDescent="0.25">
      <c r="A14" s="59">
        <v>43634</v>
      </c>
      <c r="B14" s="49" t="s">
        <v>15</v>
      </c>
      <c r="C14" s="31">
        <v>371.14</v>
      </c>
      <c r="D14" s="95">
        <f t="shared" si="0"/>
        <v>61.86</v>
      </c>
      <c r="E14" s="31"/>
      <c r="F14" s="56">
        <f t="shared" si="1"/>
        <v>309.27999999999997</v>
      </c>
      <c r="G14" s="57">
        <v>110</v>
      </c>
      <c r="H14" s="57">
        <v>4001</v>
      </c>
      <c r="I14" s="60"/>
      <c r="J14" s="101" t="s">
        <v>15</v>
      </c>
      <c r="K14" s="98" t="s">
        <v>120</v>
      </c>
      <c r="L14" s="102" t="s">
        <v>162</v>
      </c>
      <c r="M14" s="103" t="s">
        <v>163</v>
      </c>
      <c r="N14" s="103" t="s">
        <v>164</v>
      </c>
      <c r="P14" s="5" t="b">
        <f t="shared" ref="P14:P28" si="2">OR(G14&lt;100,LEN(G14)=2)</f>
        <v>0</v>
      </c>
      <c r="Q14" s="5" t="b">
        <f t="shared" ref="Q14:Q28" si="3">OR(H14&lt;1000,LEN(H14)=3)</f>
        <v>0</v>
      </c>
      <c r="R14" s="5" t="b">
        <f t="shared" ref="R14:R28" si="4">IF(I14&lt;1000,TRUE)</f>
        <v>1</v>
      </c>
      <c r="S14" s="5" t="e">
        <f>OR(#REF!&lt;100000,LEN(#REF!)=5)</f>
        <v>#REF!</v>
      </c>
    </row>
    <row r="15" spans="1:26" ht="15.75" x14ac:dyDescent="0.25">
      <c r="A15" s="59">
        <v>43635</v>
      </c>
      <c r="B15" s="30" t="s">
        <v>15</v>
      </c>
      <c r="C15" s="31">
        <v>41.23</v>
      </c>
      <c r="D15" s="95">
        <f t="shared" si="0"/>
        <v>6.87</v>
      </c>
      <c r="E15" s="31"/>
      <c r="F15" s="56">
        <f t="shared" si="1"/>
        <v>34.36</v>
      </c>
      <c r="G15" s="57">
        <v>110</v>
      </c>
      <c r="H15" s="57">
        <v>4001</v>
      </c>
      <c r="I15" s="57"/>
      <c r="J15" s="101" t="s">
        <v>15</v>
      </c>
      <c r="K15" s="98" t="s">
        <v>120</v>
      </c>
      <c r="L15" s="102" t="s">
        <v>165</v>
      </c>
      <c r="M15" s="103" t="s">
        <v>39</v>
      </c>
      <c r="N15" s="102" t="s">
        <v>166</v>
      </c>
      <c r="P15" s="5" t="b">
        <f t="shared" si="2"/>
        <v>0</v>
      </c>
      <c r="Q15" s="5" t="b">
        <f t="shared" si="3"/>
        <v>0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59">
        <v>43635</v>
      </c>
      <c r="B16" s="30" t="s">
        <v>15</v>
      </c>
      <c r="C16" s="31">
        <v>207</v>
      </c>
      <c r="D16" s="95">
        <v>34.49</v>
      </c>
      <c r="E16" s="31"/>
      <c r="F16" s="56">
        <f t="shared" si="1"/>
        <v>172.51</v>
      </c>
      <c r="G16" s="57">
        <v>110</v>
      </c>
      <c r="H16" s="57">
        <v>4001</v>
      </c>
      <c r="I16" s="57"/>
      <c r="J16" s="101" t="s">
        <v>15</v>
      </c>
      <c r="K16" s="98" t="s">
        <v>120</v>
      </c>
      <c r="L16" s="102" t="s">
        <v>167</v>
      </c>
      <c r="M16" s="103" t="s">
        <v>39</v>
      </c>
      <c r="N16" s="102" t="s">
        <v>168</v>
      </c>
      <c r="P16" s="5" t="b">
        <f t="shared" si="2"/>
        <v>0</v>
      </c>
      <c r="Q16" s="5" t="b">
        <f t="shared" si="3"/>
        <v>0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59">
        <v>43635</v>
      </c>
      <c r="B17" s="30" t="s">
        <v>15</v>
      </c>
      <c r="C17" s="31">
        <v>29.9</v>
      </c>
      <c r="D17" s="95">
        <f t="shared" si="0"/>
        <v>4.9800000000000004</v>
      </c>
      <c r="E17" s="31"/>
      <c r="F17" s="56">
        <f t="shared" si="1"/>
        <v>24.919999999999998</v>
      </c>
      <c r="G17" s="57">
        <v>110</v>
      </c>
      <c r="H17" s="57">
        <v>4001</v>
      </c>
      <c r="I17" s="57" t="s">
        <v>63</v>
      </c>
      <c r="J17" s="101" t="s">
        <v>15</v>
      </c>
      <c r="K17" s="98" t="s">
        <v>120</v>
      </c>
      <c r="L17" s="102" t="s">
        <v>169</v>
      </c>
      <c r="M17" s="103" t="s">
        <v>39</v>
      </c>
      <c r="N17" s="102" t="s">
        <v>158</v>
      </c>
      <c r="P17" s="5" t="b">
        <f t="shared" si="2"/>
        <v>0</v>
      </c>
      <c r="Q17" s="5" t="b">
        <f t="shared" si="3"/>
        <v>0</v>
      </c>
      <c r="R17" s="5" t="b">
        <f t="shared" si="4"/>
        <v>0</v>
      </c>
      <c r="S17" s="5" t="e">
        <f>OR(#REF!&lt;100000,LEN(#REF!)=5)</f>
        <v>#REF!</v>
      </c>
    </row>
    <row r="18" spans="1:19" ht="15.75" x14ac:dyDescent="0.25">
      <c r="A18" s="59">
        <v>43637</v>
      </c>
      <c r="B18" s="30" t="s">
        <v>15</v>
      </c>
      <c r="C18" s="31">
        <v>5.45</v>
      </c>
      <c r="D18" s="95">
        <v>0.9</v>
      </c>
      <c r="E18" s="31"/>
      <c r="F18" s="56">
        <f t="shared" si="1"/>
        <v>4.55</v>
      </c>
      <c r="G18" s="57">
        <v>110</v>
      </c>
      <c r="H18" s="57">
        <v>2001</v>
      </c>
      <c r="I18" s="57" t="s">
        <v>63</v>
      </c>
      <c r="J18" s="101" t="s">
        <v>15</v>
      </c>
      <c r="K18" s="98" t="s">
        <v>120</v>
      </c>
      <c r="L18" s="102" t="s">
        <v>170</v>
      </c>
      <c r="M18" s="103" t="s">
        <v>171</v>
      </c>
      <c r="N18" s="102" t="s">
        <v>172</v>
      </c>
      <c r="P18" s="5" t="b">
        <f t="shared" si="2"/>
        <v>0</v>
      </c>
      <c r="Q18" s="5" t="b">
        <f t="shared" si="3"/>
        <v>0</v>
      </c>
      <c r="R18" s="5" t="b">
        <f t="shared" si="4"/>
        <v>0</v>
      </c>
      <c r="S18" s="5" t="e">
        <f>OR(#REF!&lt;100000,LEN(#REF!)=5)</f>
        <v>#REF!</v>
      </c>
    </row>
    <row r="19" spans="1:19" ht="15.75" x14ac:dyDescent="0.25">
      <c r="A19" s="59">
        <v>43637</v>
      </c>
      <c r="B19" s="30" t="s">
        <v>15</v>
      </c>
      <c r="C19" s="31">
        <v>27.98</v>
      </c>
      <c r="D19" s="95">
        <f t="shared" si="0"/>
        <v>4.66</v>
      </c>
      <c r="E19" s="31"/>
      <c r="F19" s="56">
        <f t="shared" si="1"/>
        <v>23.32</v>
      </c>
      <c r="G19" s="57">
        <v>110</v>
      </c>
      <c r="H19" s="57">
        <v>4001</v>
      </c>
      <c r="I19" s="57" t="s">
        <v>63</v>
      </c>
      <c r="J19" s="101" t="s">
        <v>15</v>
      </c>
      <c r="K19" s="98" t="s">
        <v>120</v>
      </c>
      <c r="L19" s="102" t="s">
        <v>173</v>
      </c>
      <c r="M19" s="103" t="s">
        <v>39</v>
      </c>
      <c r="N19" s="102" t="s">
        <v>168</v>
      </c>
      <c r="P19" s="5" t="b">
        <f t="shared" si="2"/>
        <v>0</v>
      </c>
      <c r="Q19" s="5" t="b">
        <f t="shared" si="3"/>
        <v>0</v>
      </c>
      <c r="R19" s="5" t="b">
        <f t="shared" si="4"/>
        <v>0</v>
      </c>
      <c r="S19" s="5" t="e">
        <f>OR(#REF!&lt;100000,LEN(#REF!)=5)</f>
        <v>#REF!</v>
      </c>
    </row>
    <row r="20" spans="1:19" ht="15.75" x14ac:dyDescent="0.25">
      <c r="A20" s="92">
        <v>43640</v>
      </c>
      <c r="B20" s="104" t="s">
        <v>15</v>
      </c>
      <c r="C20" s="94">
        <v>5.95</v>
      </c>
      <c r="D20" s="95">
        <f t="shared" si="0"/>
        <v>0.99</v>
      </c>
      <c r="E20" s="94"/>
      <c r="F20" s="56">
        <f t="shared" si="1"/>
        <v>4.96</v>
      </c>
      <c r="G20" s="57">
        <v>110</v>
      </c>
      <c r="H20" s="96">
        <v>2001</v>
      </c>
      <c r="I20" s="96" t="s">
        <v>63</v>
      </c>
      <c r="J20" s="98" t="s">
        <v>15</v>
      </c>
      <c r="K20" s="98" t="s">
        <v>120</v>
      </c>
      <c r="L20" s="100" t="s">
        <v>174</v>
      </c>
      <c r="M20" s="103" t="s">
        <v>39</v>
      </c>
      <c r="N20" s="100" t="s">
        <v>175</v>
      </c>
      <c r="P20" s="5" t="b">
        <f t="shared" si="2"/>
        <v>0</v>
      </c>
      <c r="Q20" s="5" t="b">
        <f t="shared" si="3"/>
        <v>0</v>
      </c>
      <c r="R20" s="5" t="b">
        <f t="shared" si="4"/>
        <v>0</v>
      </c>
      <c r="S20" s="5" t="e">
        <f>OR(#REF!&lt;100000,LEN(#REF!)=5)</f>
        <v>#REF!</v>
      </c>
    </row>
    <row r="21" spans="1:19" ht="15.75" x14ac:dyDescent="0.25">
      <c r="A21" s="59">
        <v>43640</v>
      </c>
      <c r="B21" s="30" t="s">
        <v>13</v>
      </c>
      <c r="C21" s="31">
        <v>281.33</v>
      </c>
      <c r="D21" s="95" t="str">
        <f t="shared" si="0"/>
        <v/>
      </c>
      <c r="E21" s="31"/>
      <c r="F21" s="56">
        <v>281.33</v>
      </c>
      <c r="G21" s="57">
        <v>520</v>
      </c>
      <c r="H21" s="57">
        <v>3026</v>
      </c>
      <c r="I21" s="60">
        <v>7069</v>
      </c>
      <c r="J21" s="101" t="s">
        <v>15</v>
      </c>
      <c r="K21" s="98" t="s">
        <v>159</v>
      </c>
      <c r="L21" s="103" t="s">
        <v>176</v>
      </c>
      <c r="M21" s="103" t="s">
        <v>177</v>
      </c>
      <c r="N21" s="103" t="s">
        <v>232</v>
      </c>
      <c r="P21" s="5" t="b">
        <f t="shared" si="2"/>
        <v>0</v>
      </c>
      <c r="Q21" s="5" t="b">
        <f t="shared" si="3"/>
        <v>0</v>
      </c>
      <c r="R21" s="5" t="b">
        <f t="shared" si="4"/>
        <v>0</v>
      </c>
      <c r="S21" s="5" t="e">
        <f>OR(#REF!&lt;100000,LEN(#REF!)=5)</f>
        <v>#REF!</v>
      </c>
    </row>
    <row r="22" spans="1:19" ht="15.75" x14ac:dyDescent="0.25">
      <c r="A22" s="59">
        <v>43644</v>
      </c>
      <c r="B22" s="30" t="s">
        <v>15</v>
      </c>
      <c r="C22" s="31">
        <v>44.26</v>
      </c>
      <c r="D22" s="95">
        <v>7.37</v>
      </c>
      <c r="E22" s="31"/>
      <c r="F22" s="56">
        <f t="shared" si="1"/>
        <v>36.89</v>
      </c>
      <c r="G22" s="57">
        <v>110</v>
      </c>
      <c r="H22" s="57">
        <v>2001</v>
      </c>
      <c r="I22" s="57" t="s">
        <v>63</v>
      </c>
      <c r="J22" s="101" t="s">
        <v>15</v>
      </c>
      <c r="K22" s="98" t="s">
        <v>120</v>
      </c>
      <c r="L22" s="103" t="s">
        <v>178</v>
      </c>
      <c r="M22" s="103" t="s">
        <v>179</v>
      </c>
      <c r="N22" s="103" t="s">
        <v>180</v>
      </c>
      <c r="P22" s="5" t="b">
        <f t="shared" si="2"/>
        <v>0</v>
      </c>
      <c r="Q22" s="5" t="b">
        <f t="shared" si="3"/>
        <v>0</v>
      </c>
      <c r="R22" s="5" t="b">
        <f t="shared" si="4"/>
        <v>0</v>
      </c>
      <c r="S22" s="5" t="e">
        <f>OR(#REF!&lt;100000,LEN(#REF!)=5)</f>
        <v>#REF!</v>
      </c>
    </row>
    <row r="23" spans="1:19" ht="15.75" x14ac:dyDescent="0.25">
      <c r="A23" s="59">
        <v>43647</v>
      </c>
      <c r="B23" s="30" t="s">
        <v>15</v>
      </c>
      <c r="C23" s="31">
        <v>42.59</v>
      </c>
      <c r="D23" s="95">
        <f t="shared" si="0"/>
        <v>7.1</v>
      </c>
      <c r="E23" s="31"/>
      <c r="F23" s="56">
        <f t="shared" si="1"/>
        <v>35.49</v>
      </c>
      <c r="G23" s="57">
        <v>110</v>
      </c>
      <c r="H23" s="57">
        <v>2001</v>
      </c>
      <c r="I23" s="57" t="s">
        <v>63</v>
      </c>
      <c r="J23" s="101" t="s">
        <v>15</v>
      </c>
      <c r="K23" s="98" t="s">
        <v>120</v>
      </c>
      <c r="L23" s="103" t="s">
        <v>170</v>
      </c>
      <c r="M23" s="103" t="s">
        <v>181</v>
      </c>
      <c r="N23" s="103" t="s">
        <v>172</v>
      </c>
      <c r="P23" s="5" t="b">
        <f t="shared" si="2"/>
        <v>0</v>
      </c>
      <c r="Q23" s="5" t="b">
        <f t="shared" si="3"/>
        <v>0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59">
        <v>43654</v>
      </c>
      <c r="B24" s="30" t="s">
        <v>13</v>
      </c>
      <c r="C24" s="31">
        <v>40</v>
      </c>
      <c r="D24" s="95" t="str">
        <f t="shared" si="0"/>
        <v/>
      </c>
      <c r="E24" s="31"/>
      <c r="F24" s="56">
        <v>40</v>
      </c>
      <c r="G24" s="57">
        <v>110</v>
      </c>
      <c r="H24" s="57">
        <v>2001</v>
      </c>
      <c r="I24" s="57" t="s">
        <v>63</v>
      </c>
      <c r="J24" s="101" t="s">
        <v>15</v>
      </c>
      <c r="K24" s="98" t="s">
        <v>120</v>
      </c>
      <c r="L24" s="103" t="s">
        <v>182</v>
      </c>
      <c r="M24" s="103" t="s">
        <v>183</v>
      </c>
      <c r="N24" s="103" t="s">
        <v>172</v>
      </c>
      <c r="P24" s="5" t="b">
        <f t="shared" si="2"/>
        <v>0</v>
      </c>
      <c r="Q24" s="5" t="b">
        <f t="shared" si="3"/>
        <v>0</v>
      </c>
      <c r="R24" s="5" t="b">
        <f t="shared" si="4"/>
        <v>0</v>
      </c>
      <c r="S24" s="5" t="e">
        <f>OR(#REF!&lt;100000,LEN(#REF!)=5)</f>
        <v>#REF!</v>
      </c>
    </row>
    <row r="25" spans="1:19" ht="15.75" x14ac:dyDescent="0.25">
      <c r="A25" s="59">
        <v>43654</v>
      </c>
      <c r="B25" s="30" t="s">
        <v>15</v>
      </c>
      <c r="C25" s="31">
        <v>67.959999999999994</v>
      </c>
      <c r="D25" s="95">
        <v>11.32</v>
      </c>
      <c r="E25" s="31"/>
      <c r="F25" s="56">
        <f t="shared" si="1"/>
        <v>56.639999999999993</v>
      </c>
      <c r="G25" s="57">
        <v>110</v>
      </c>
      <c r="H25" s="57">
        <v>4001</v>
      </c>
      <c r="I25" s="57"/>
      <c r="J25" s="101" t="s">
        <v>15</v>
      </c>
      <c r="K25" s="98" t="s">
        <v>120</v>
      </c>
      <c r="L25" s="103" t="s">
        <v>184</v>
      </c>
      <c r="M25" s="103" t="s">
        <v>39</v>
      </c>
      <c r="N25" s="103" t="s">
        <v>168</v>
      </c>
      <c r="Q25" s="5" t="b">
        <f t="shared" si="3"/>
        <v>0</v>
      </c>
    </row>
    <row r="26" spans="1:19" ht="15.75" x14ac:dyDescent="0.25">
      <c r="A26" s="59">
        <v>43654</v>
      </c>
      <c r="B26" s="30" t="s">
        <v>15</v>
      </c>
      <c r="C26" s="31">
        <v>79.98</v>
      </c>
      <c r="D26" s="95">
        <v>13.34</v>
      </c>
      <c r="E26" s="31"/>
      <c r="F26" s="56">
        <f t="shared" si="1"/>
        <v>66.64</v>
      </c>
      <c r="G26" s="57">
        <v>110</v>
      </c>
      <c r="H26" s="57">
        <v>4001</v>
      </c>
      <c r="I26" s="57"/>
      <c r="J26" s="101" t="s">
        <v>15</v>
      </c>
      <c r="K26" s="98" t="s">
        <v>120</v>
      </c>
      <c r="L26" s="103" t="s">
        <v>185</v>
      </c>
      <c r="M26" s="103" t="s">
        <v>39</v>
      </c>
      <c r="N26" s="103" t="s">
        <v>168</v>
      </c>
      <c r="Q26" s="5" t="b">
        <f t="shared" si="3"/>
        <v>0</v>
      </c>
    </row>
    <row r="27" spans="1:19" ht="15.75" x14ac:dyDescent="0.25">
      <c r="A27" s="59">
        <v>43655</v>
      </c>
      <c r="B27" s="30" t="s">
        <v>15</v>
      </c>
      <c r="C27" s="31">
        <v>49.98</v>
      </c>
      <c r="D27" s="95">
        <v>8.34</v>
      </c>
      <c r="E27" s="31"/>
      <c r="F27" s="56">
        <f t="shared" si="1"/>
        <v>41.64</v>
      </c>
      <c r="G27" s="57">
        <v>110</v>
      </c>
      <c r="H27" s="57">
        <v>4001</v>
      </c>
      <c r="I27" s="57"/>
      <c r="J27" s="101" t="s">
        <v>15</v>
      </c>
      <c r="K27" s="98" t="s">
        <v>120</v>
      </c>
      <c r="L27" s="103" t="s">
        <v>186</v>
      </c>
      <c r="M27" s="103" t="s">
        <v>39</v>
      </c>
      <c r="N27" s="103" t="s">
        <v>168</v>
      </c>
      <c r="Q27" s="5" t="b">
        <f t="shared" si="3"/>
        <v>0</v>
      </c>
    </row>
    <row r="28" spans="1:19" ht="15.75" x14ac:dyDescent="0.25">
      <c r="A28" s="59">
        <v>43656</v>
      </c>
      <c r="B28" s="30" t="s">
        <v>15</v>
      </c>
      <c r="C28" s="31">
        <v>33.9</v>
      </c>
      <c r="D28" s="95">
        <v>5.66</v>
      </c>
      <c r="E28" s="31"/>
      <c r="F28" s="56">
        <f t="shared" si="1"/>
        <v>28.24</v>
      </c>
      <c r="G28" s="57">
        <v>110</v>
      </c>
      <c r="H28" s="57">
        <v>4001</v>
      </c>
      <c r="I28" s="57" t="s">
        <v>63</v>
      </c>
      <c r="J28" s="101" t="s">
        <v>15</v>
      </c>
      <c r="K28" s="98" t="s">
        <v>120</v>
      </c>
      <c r="L28" s="103" t="s">
        <v>169</v>
      </c>
      <c r="M28" s="103" t="s">
        <v>39</v>
      </c>
      <c r="N28" s="103" t="s">
        <v>158</v>
      </c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73" t="s">
        <v>11</v>
      </c>
      <c r="B29" s="174"/>
      <c r="C29" s="39">
        <f>SUM(C12:C28)</f>
        <v>1616.63</v>
      </c>
      <c r="D29" s="39">
        <f>SUM(D12:D28)</f>
        <v>205.38</v>
      </c>
      <c r="E29" s="39"/>
      <c r="F29" s="39">
        <f>SUM(F12:F28)</f>
        <v>1411.2500000000005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164" t="s">
        <v>27</v>
      </c>
      <c r="C31" s="165"/>
    </row>
    <row r="32" spans="1:19" x14ac:dyDescent="0.2">
      <c r="B32" s="41" t="s">
        <v>16</v>
      </c>
      <c r="C32" s="42" t="s">
        <v>26</v>
      </c>
    </row>
    <row r="33" spans="2:3" x14ac:dyDescent="0.2">
      <c r="B33" s="41" t="s">
        <v>13</v>
      </c>
      <c r="C33" s="42" t="s">
        <v>25</v>
      </c>
    </row>
    <row r="34" spans="2:3" x14ac:dyDescent="0.2">
      <c r="B34" s="41" t="s">
        <v>15</v>
      </c>
      <c r="C34" s="42" t="s">
        <v>24</v>
      </c>
    </row>
    <row r="35" spans="2:3" x14ac:dyDescent="0.2">
      <c r="B35" s="43" t="s">
        <v>14</v>
      </c>
      <c r="C35" s="44" t="s">
        <v>23</v>
      </c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:K28">
    <cfRule type="expression" priority="8" stopIfTrue="1">
      <formula>AND(SUM($P12:$T12)&gt;0,NOT(ISBLANK(J12)))</formula>
    </cfRule>
    <cfRule type="expression" dxfId="606" priority="9" stopIfTrue="1">
      <formula>SUM($P12:$T12)&gt;0</formula>
    </cfRule>
  </conditionalFormatting>
  <conditionalFormatting sqref="C5 B1:E1 B3:E3 C13:C28 E5">
    <cfRule type="expression" dxfId="605" priority="10" stopIfTrue="1">
      <formula>ISBLANK(B1)</formula>
    </cfRule>
  </conditionalFormatting>
  <conditionalFormatting sqref="L20 M15:N20 L21:N28">
    <cfRule type="expression" dxfId="604" priority="11" stopIfTrue="1">
      <formula>AND(NOT(ISBLANK($C15)),ISBLANK(L15))</formula>
    </cfRule>
  </conditionalFormatting>
  <conditionalFormatting sqref="B12:B28">
    <cfRule type="expression" dxfId="603" priority="12" stopIfTrue="1">
      <formula>AND(NOT(ISBLANK(C12)),ISBLANK(B12))</formula>
    </cfRule>
  </conditionalFormatting>
  <conditionalFormatting sqref="A12:A28">
    <cfRule type="expression" dxfId="602" priority="13" stopIfTrue="1">
      <formula>AND(NOT(ISBLANK(C12)),ISBLANK(A12))</formula>
    </cfRule>
  </conditionalFormatting>
  <conditionalFormatting sqref="E13:E28">
    <cfRule type="expression" dxfId="601" priority="14" stopIfTrue="1">
      <formula>AND(NOT(ISBLANK(C13)),ISBLANK(E13),B13="S")</formula>
    </cfRule>
  </conditionalFormatting>
  <conditionalFormatting sqref="L12:N12 M14:N14 M13">
    <cfRule type="expression" dxfId="600" priority="15" stopIfTrue="1">
      <formula>AND(NOT(ISBLANK(#REF!)),ISBLANK(L12))</formula>
    </cfRule>
  </conditionalFormatting>
  <conditionalFormatting sqref="C12">
    <cfRule type="expression" dxfId="599" priority="6" stopIfTrue="1">
      <formula>ISBLANK(C12)</formula>
    </cfRule>
  </conditionalFormatting>
  <conditionalFormatting sqref="E12">
    <cfRule type="expression" dxfId="598" priority="7" stopIfTrue="1">
      <formula>AND(NOT(ISBLANK(C12)),ISBLANK(E12),B12="S")</formula>
    </cfRule>
  </conditionalFormatting>
  <conditionalFormatting sqref="L13">
    <cfRule type="expression" dxfId="597" priority="5" stopIfTrue="1">
      <formula>AND(NOT(ISBLANK(#REF!)),ISBLANK(L13))</formula>
    </cfRule>
  </conditionalFormatting>
  <conditionalFormatting sqref="L14">
    <cfRule type="expression" dxfId="596" priority="4" stopIfTrue="1">
      <formula>AND(NOT(ISBLANK(#REF!)),ISBLANK(L14))</formula>
    </cfRule>
  </conditionalFormatting>
  <conditionalFormatting sqref="L15">
    <cfRule type="expression" dxfId="595" priority="3" stopIfTrue="1">
      <formula>AND(NOT(ISBLANK(#REF!)),ISBLANK(L15))</formula>
    </cfRule>
  </conditionalFormatting>
  <conditionalFormatting sqref="L16:L19">
    <cfRule type="expression" dxfId="594" priority="2" stopIfTrue="1">
      <formula>AND(NOT(ISBLANK(#REF!)),ISBLANK(L16))</formula>
    </cfRule>
  </conditionalFormatting>
  <conditionalFormatting sqref="N13">
    <cfRule type="expression" dxfId="593" priority="1" stopIfTrue="1">
      <formula>AND(NOT(ISBLANK($C13)),ISBLANK(N13))</formula>
    </cfRule>
  </conditionalFormatting>
  <dataValidations count="3">
    <dataValidation type="list" allowBlank="1" showInputMessage="1" showErrorMessage="1" sqref="B12:B28">
      <formula1>$B$32:$B$35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44"/>
  <sheetViews>
    <sheetView topLeftCell="A7" workbookViewId="0">
      <selection activeCell="D38" sqref="D38:F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66" t="s">
        <v>187</v>
      </c>
      <c r="C3" s="167"/>
      <c r="D3" s="167"/>
      <c r="E3" s="168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6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21" t="s">
        <v>71</v>
      </c>
      <c r="K9" s="21" t="s">
        <v>73</v>
      </c>
      <c r="L9" s="53"/>
      <c r="M9" s="55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70" t="s">
        <v>64</v>
      </c>
      <c r="J10" s="52" t="s">
        <v>72</v>
      </c>
      <c r="K10" s="27"/>
      <c r="L10" s="43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 t="s">
        <v>118</v>
      </c>
      <c r="K11" s="27"/>
      <c r="L11" s="43"/>
      <c r="M11" s="43"/>
    </row>
    <row r="12" spans="1:25" ht="15.75" x14ac:dyDescent="0.25">
      <c r="A12" s="71">
        <v>43629</v>
      </c>
      <c r="B12" s="49" t="s">
        <v>13</v>
      </c>
      <c r="C12" s="72">
        <v>442.5</v>
      </c>
      <c r="D12" s="72"/>
      <c r="E12" s="72"/>
      <c r="F12" s="72">
        <v>442.5</v>
      </c>
      <c r="G12" s="90">
        <v>118</v>
      </c>
      <c r="H12" s="57">
        <v>4400</v>
      </c>
      <c r="I12" s="73" t="s">
        <v>119</v>
      </c>
      <c r="J12" s="74" t="s">
        <v>120</v>
      </c>
      <c r="K12" s="75" t="s">
        <v>121</v>
      </c>
      <c r="L12" s="45" t="s">
        <v>122</v>
      </c>
      <c r="M12" s="45" t="s">
        <v>123</v>
      </c>
      <c r="O12" s="5" t="b">
        <f t="shared" ref="O12:O37" si="0">OR(G12&lt;100,LEN(G12)=2)</f>
        <v>0</v>
      </c>
      <c r="P12" s="5" t="b">
        <f t="shared" ref="P12:P37" si="1">OR(H12&lt;1000,LEN(H12)=3)</f>
        <v>0</v>
      </c>
      <c r="Q12" s="5" t="b">
        <f t="shared" ref="Q12:Q37" si="2">IF(I12&lt;1000,TRUE)</f>
        <v>0</v>
      </c>
      <c r="R12" s="5" t="e">
        <f>OR(#REF!&lt;100000,LEN(#REF!)=5)</f>
        <v>#REF!</v>
      </c>
    </row>
    <row r="13" spans="1:25" ht="15.75" x14ac:dyDescent="0.25">
      <c r="A13" s="71">
        <v>43638</v>
      </c>
      <c r="B13" s="49" t="s">
        <v>14</v>
      </c>
      <c r="C13" s="72">
        <v>9</v>
      </c>
      <c r="D13" s="72"/>
      <c r="E13" s="72"/>
      <c r="F13" s="72">
        <v>9</v>
      </c>
      <c r="G13" s="76">
        <v>118</v>
      </c>
      <c r="H13" s="57">
        <v>4400</v>
      </c>
      <c r="I13" s="73" t="s">
        <v>124</v>
      </c>
      <c r="J13" s="74" t="s">
        <v>120</v>
      </c>
      <c r="K13" s="75" t="s">
        <v>125</v>
      </c>
      <c r="L13" s="45" t="s">
        <v>126</v>
      </c>
      <c r="M13" s="77" t="s">
        <v>123</v>
      </c>
      <c r="O13" s="5" t="b">
        <f t="shared" si="0"/>
        <v>0</v>
      </c>
      <c r="P13" s="5" t="b">
        <f t="shared" si="1"/>
        <v>0</v>
      </c>
      <c r="Q13" s="5" t="b">
        <f t="shared" si="2"/>
        <v>0</v>
      </c>
      <c r="R13" s="5" t="e">
        <f>OR(#REF!&lt;100000,LEN(#REF!)=5)</f>
        <v>#REF!</v>
      </c>
    </row>
    <row r="14" spans="1:25" ht="15.75" x14ac:dyDescent="0.25">
      <c r="A14" s="71">
        <v>43638</v>
      </c>
      <c r="B14" s="49" t="s">
        <v>14</v>
      </c>
      <c r="C14" s="72">
        <v>13.75</v>
      </c>
      <c r="D14" s="72"/>
      <c r="E14" s="72"/>
      <c r="F14" s="72">
        <v>13.75</v>
      </c>
      <c r="G14" s="76">
        <v>118</v>
      </c>
      <c r="H14" s="57">
        <v>4400</v>
      </c>
      <c r="I14" s="73" t="s">
        <v>124</v>
      </c>
      <c r="J14" s="74" t="s">
        <v>120</v>
      </c>
      <c r="K14" s="45" t="s">
        <v>125</v>
      </c>
      <c r="L14" s="45" t="s">
        <v>126</v>
      </c>
      <c r="M14" s="45" t="s">
        <v>123</v>
      </c>
    </row>
    <row r="15" spans="1:25" ht="15.75" x14ac:dyDescent="0.25">
      <c r="A15" s="71">
        <v>43650</v>
      </c>
      <c r="B15" s="49" t="s">
        <v>13</v>
      </c>
      <c r="C15" s="72">
        <v>145.08000000000001</v>
      </c>
      <c r="D15" s="72"/>
      <c r="E15" s="72"/>
      <c r="F15" s="72">
        <v>145.08000000000001</v>
      </c>
      <c r="G15" s="76">
        <v>110</v>
      </c>
      <c r="H15" s="57">
        <v>4400</v>
      </c>
      <c r="I15" s="73" t="s">
        <v>127</v>
      </c>
      <c r="J15" s="74" t="s">
        <v>120</v>
      </c>
      <c r="K15" s="45" t="s">
        <v>128</v>
      </c>
      <c r="L15" s="75" t="s">
        <v>129</v>
      </c>
      <c r="M15" s="77" t="s">
        <v>83</v>
      </c>
      <c r="O15" s="5" t="b">
        <f>OR(G15&lt;100,LEN(G15)=2)</f>
        <v>0</v>
      </c>
      <c r="P15" s="5" t="b">
        <f t="shared" si="1"/>
        <v>0</v>
      </c>
      <c r="Q15" s="5" t="b">
        <f t="shared" si="2"/>
        <v>0</v>
      </c>
      <c r="R15" s="5" t="e">
        <f>OR(#REF!&lt;100000,LEN(#REF!)=5)</f>
        <v>#REF!</v>
      </c>
    </row>
    <row r="16" spans="1:25" ht="15.75" x14ac:dyDescent="0.25">
      <c r="A16" s="71">
        <v>43651</v>
      </c>
      <c r="B16" s="49" t="s">
        <v>13</v>
      </c>
      <c r="C16" s="72">
        <v>19.88</v>
      </c>
      <c r="D16" s="72">
        <v>3.31</v>
      </c>
      <c r="E16" s="72"/>
      <c r="F16" s="72">
        <f>C16-D16</f>
        <v>16.57</v>
      </c>
      <c r="G16" s="76">
        <v>110</v>
      </c>
      <c r="H16" s="57">
        <v>4001</v>
      </c>
      <c r="I16" s="73"/>
      <c r="J16" s="74" t="s">
        <v>120</v>
      </c>
      <c r="K16" s="45" t="s">
        <v>130</v>
      </c>
      <c r="L16" s="45" t="s">
        <v>131</v>
      </c>
      <c r="M16" s="77" t="s">
        <v>83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71">
        <v>43654</v>
      </c>
      <c r="B17" s="49" t="s">
        <v>15</v>
      </c>
      <c r="C17" s="72">
        <v>3.99</v>
      </c>
      <c r="D17" s="72">
        <v>0.66</v>
      </c>
      <c r="E17" s="72"/>
      <c r="F17" s="72">
        <f>C17-D17</f>
        <v>3.33</v>
      </c>
      <c r="G17" s="76">
        <v>110</v>
      </c>
      <c r="H17" s="57">
        <v>2001</v>
      </c>
      <c r="I17" s="73"/>
      <c r="J17" s="74" t="s">
        <v>120</v>
      </c>
      <c r="K17" s="45" t="s">
        <v>132</v>
      </c>
      <c r="L17" s="45" t="s">
        <v>133</v>
      </c>
      <c r="M17" s="77" t="s">
        <v>83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71">
        <v>43655</v>
      </c>
      <c r="B18" s="49" t="s">
        <v>14</v>
      </c>
      <c r="C18" s="72">
        <v>6.65</v>
      </c>
      <c r="D18" s="72"/>
      <c r="E18" s="72"/>
      <c r="F18" s="72">
        <v>6.65</v>
      </c>
      <c r="G18" s="76">
        <v>118</v>
      </c>
      <c r="H18" s="57">
        <v>4400</v>
      </c>
      <c r="I18" s="73" t="s">
        <v>124</v>
      </c>
      <c r="J18" s="74" t="s">
        <v>120</v>
      </c>
      <c r="K18" s="45" t="s">
        <v>134</v>
      </c>
      <c r="L18" s="45" t="s">
        <v>135</v>
      </c>
      <c r="M18" s="77" t="s">
        <v>123</v>
      </c>
      <c r="O18" s="5" t="b">
        <f t="shared" si="0"/>
        <v>0</v>
      </c>
      <c r="P18" s="5" t="b">
        <f t="shared" si="1"/>
        <v>0</v>
      </c>
      <c r="Q18" s="5" t="b">
        <f t="shared" si="2"/>
        <v>0</v>
      </c>
      <c r="R18" s="5" t="e">
        <f>OR(#REF!&lt;100000,LEN(#REF!)=5)</f>
        <v>#REF!</v>
      </c>
    </row>
    <row r="19" spans="1:18" ht="15.75" x14ac:dyDescent="0.25">
      <c r="A19" s="71"/>
      <c r="B19" s="49"/>
      <c r="C19" s="72"/>
      <c r="D19" s="72"/>
      <c r="E19" s="72"/>
      <c r="F19" s="72"/>
      <c r="G19" s="76"/>
      <c r="H19" s="57"/>
      <c r="I19" s="73"/>
      <c r="J19" s="74"/>
      <c r="K19" s="45"/>
      <c r="L19" s="45"/>
      <c r="M19" s="77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71"/>
      <c r="B20" s="49"/>
      <c r="C20" s="72"/>
      <c r="D20" s="72"/>
      <c r="E20" s="72"/>
      <c r="F20" s="78"/>
      <c r="G20" s="76"/>
      <c r="H20" s="57"/>
      <c r="I20" s="73"/>
      <c r="J20" s="74"/>
      <c r="K20" s="45"/>
      <c r="L20" s="45"/>
      <c r="M20" s="77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71"/>
      <c r="B21" s="49"/>
      <c r="C21" s="72"/>
      <c r="D21" s="72"/>
      <c r="E21" s="72"/>
      <c r="F21" s="78"/>
      <c r="G21" s="76"/>
      <c r="H21" s="57"/>
      <c r="I21" s="73"/>
      <c r="J21" s="74"/>
      <c r="K21" s="75"/>
      <c r="L21" s="45"/>
      <c r="M21" s="77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71"/>
      <c r="B22" s="49"/>
      <c r="C22" s="72"/>
      <c r="D22" s="72"/>
      <c r="E22" s="72"/>
      <c r="F22" s="78"/>
      <c r="G22" s="76"/>
      <c r="H22" s="57"/>
      <c r="I22" s="73"/>
      <c r="J22" s="74"/>
      <c r="K22" s="75"/>
      <c r="L22" s="45"/>
      <c r="M22" s="77"/>
      <c r="O22" s="5" t="b">
        <f t="shared" si="0"/>
        <v>1</v>
      </c>
      <c r="P22" s="5" t="b">
        <f t="shared" si="1"/>
        <v>1</v>
      </c>
    </row>
    <row r="23" spans="1:18" ht="15.75" x14ac:dyDescent="0.25">
      <c r="A23" s="71"/>
      <c r="B23" s="49"/>
      <c r="C23" s="72"/>
      <c r="D23" s="72"/>
      <c r="E23" s="72"/>
      <c r="F23" s="78"/>
      <c r="G23" s="76"/>
      <c r="H23" s="57"/>
      <c r="I23" s="73"/>
      <c r="J23" s="74"/>
      <c r="K23" s="75"/>
      <c r="L23" s="45"/>
      <c r="M23" s="77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71"/>
      <c r="B24" s="49"/>
      <c r="C24" s="72"/>
      <c r="D24" s="72"/>
      <c r="E24" s="79"/>
      <c r="F24" s="78"/>
      <c r="G24" s="76"/>
      <c r="H24" s="57"/>
      <c r="I24" s="73"/>
      <c r="J24" s="74"/>
      <c r="K24" s="75"/>
      <c r="L24" s="45"/>
      <c r="M24" s="77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71"/>
      <c r="B25" s="49"/>
      <c r="C25" s="72"/>
      <c r="D25" s="72"/>
      <c r="E25" s="80"/>
      <c r="F25" s="78"/>
      <c r="G25" s="76"/>
      <c r="H25" s="57"/>
      <c r="I25" s="73"/>
      <c r="J25" s="74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9"/>
      <c r="B26" s="30"/>
      <c r="C26" s="31"/>
      <c r="D26" s="31"/>
      <c r="E26" s="81"/>
      <c r="F26" s="78"/>
      <c r="G26" s="76"/>
      <c r="H26" s="57"/>
      <c r="I26" s="73"/>
      <c r="J26" s="74"/>
      <c r="K26" s="75"/>
      <c r="L26" s="45"/>
      <c r="M26" s="77"/>
      <c r="O26" s="5" t="b">
        <f t="shared" si="0"/>
        <v>1</v>
      </c>
      <c r="P26" s="5" t="b">
        <f t="shared" si="1"/>
        <v>1</v>
      </c>
    </row>
    <row r="27" spans="1:18" ht="15.75" x14ac:dyDescent="0.25">
      <c r="A27" s="59"/>
      <c r="B27" s="30"/>
      <c r="C27" s="31"/>
      <c r="D27" s="32"/>
      <c r="E27" s="31"/>
      <c r="F27" s="78"/>
      <c r="G27" s="76"/>
      <c r="H27" s="57"/>
      <c r="I27" s="73"/>
      <c r="J27" s="74"/>
      <c r="K27" s="75"/>
      <c r="L27" s="45"/>
      <c r="M27" s="77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59"/>
      <c r="B28" s="30"/>
      <c r="C28" s="31"/>
      <c r="D28" s="32"/>
      <c r="E28" s="31"/>
      <c r="F28" s="78"/>
      <c r="G28" s="76"/>
      <c r="H28" s="57"/>
      <c r="I28" s="73"/>
      <c r="J28" s="74"/>
      <c r="K28" s="7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59"/>
      <c r="B29" s="30"/>
      <c r="C29" s="31"/>
      <c r="D29" s="32"/>
      <c r="E29" s="31"/>
      <c r="F29" s="78"/>
      <c r="G29" s="76"/>
      <c r="H29" s="57"/>
      <c r="I29" s="73"/>
      <c r="J29" s="74"/>
      <c r="K29" s="7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59"/>
      <c r="B30" s="30"/>
      <c r="C30" s="31"/>
      <c r="D30" s="32"/>
      <c r="E30" s="31"/>
      <c r="F30" s="78"/>
      <c r="G30" s="76"/>
      <c r="H30" s="57"/>
      <c r="I30" s="73"/>
      <c r="J30" s="74"/>
      <c r="K30" s="7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59"/>
      <c r="B31" s="30"/>
      <c r="C31" s="31"/>
      <c r="D31" s="32"/>
      <c r="E31" s="31"/>
      <c r="F31" s="78"/>
      <c r="G31" s="76"/>
      <c r="H31" s="57"/>
      <c r="I31" s="73"/>
      <c r="J31" s="74"/>
      <c r="K31" s="45"/>
      <c r="L31" s="45"/>
      <c r="M31" s="45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59"/>
      <c r="B32" s="30"/>
      <c r="C32" s="31"/>
      <c r="D32" s="32"/>
      <c r="E32" s="31"/>
      <c r="F32" s="78"/>
      <c r="G32" s="76"/>
      <c r="H32" s="57"/>
      <c r="I32" s="73"/>
      <c r="J32" s="74"/>
      <c r="K32" s="45"/>
      <c r="L32" s="45"/>
      <c r="M32" s="77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59"/>
      <c r="B33" s="30"/>
      <c r="C33" s="31"/>
      <c r="D33" s="82"/>
      <c r="E33" s="31"/>
      <c r="F33" s="78"/>
      <c r="G33" s="76"/>
      <c r="H33" s="57"/>
      <c r="I33" s="73"/>
      <c r="J33" s="74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59"/>
      <c r="B34" s="30"/>
      <c r="C34" s="31"/>
      <c r="D34" s="82"/>
      <c r="E34" s="31"/>
      <c r="F34" s="78"/>
      <c r="G34" s="76"/>
      <c r="H34" s="57"/>
      <c r="I34" s="73"/>
      <c r="J34" s="74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59"/>
      <c r="B35" s="30"/>
      <c r="C35" s="31"/>
      <c r="D35" s="82"/>
      <c r="E35" s="31"/>
      <c r="F35" s="78"/>
      <c r="G35" s="76"/>
      <c r="H35" s="57"/>
      <c r="I35" s="73"/>
      <c r="J35" s="74"/>
      <c r="K35" s="45"/>
      <c r="L35" s="45"/>
      <c r="M35" s="45"/>
      <c r="O35" s="5" t="b">
        <f t="shared" si="0"/>
        <v>1</v>
      </c>
      <c r="P35" s="5" t="b">
        <f t="shared" si="1"/>
        <v>1</v>
      </c>
    </row>
    <row r="36" spans="1:18" ht="15.75" x14ac:dyDescent="0.25">
      <c r="A36" s="59"/>
      <c r="B36" s="30"/>
      <c r="C36" s="31"/>
      <c r="D36" s="82"/>
      <c r="E36" s="31"/>
      <c r="F36" s="78"/>
      <c r="G36" s="76"/>
      <c r="H36" s="57"/>
      <c r="I36" s="73"/>
      <c r="J36" s="74"/>
      <c r="K36" s="45"/>
      <c r="L36" s="45"/>
      <c r="M36" s="45"/>
    </row>
    <row r="37" spans="1:18" ht="16.5" thickBot="1" x14ac:dyDescent="0.3">
      <c r="A37" s="29"/>
      <c r="B37" s="30"/>
      <c r="C37" s="31"/>
      <c r="D37" s="38" t="str">
        <f t="shared" ref="D37" si="3">IF(B37="S",IF(ISBLANK(E37),ROUND(C37*0.2/1.2,2),E37),"")</f>
        <v/>
      </c>
      <c r="E37" s="31"/>
      <c r="F37" s="78" t="s">
        <v>63</v>
      </c>
      <c r="G37" s="76" t="s">
        <v>63</v>
      </c>
      <c r="H37" s="57" t="s">
        <v>63</v>
      </c>
      <c r="I37" s="73" t="s">
        <v>63</v>
      </c>
      <c r="J37" s="74"/>
      <c r="K37" s="45"/>
      <c r="L37" s="45"/>
      <c r="M37" s="45"/>
      <c r="O37" s="5" t="b">
        <f t="shared" si="0"/>
        <v>0</v>
      </c>
      <c r="P37" s="5" t="b">
        <f t="shared" si="1"/>
        <v>0</v>
      </c>
      <c r="Q37" s="5" t="b">
        <f t="shared" si="2"/>
        <v>0</v>
      </c>
      <c r="R37" s="5" t="e">
        <f>OR(#REF!&lt;100000,LEN(#REF!)=5)</f>
        <v>#REF!</v>
      </c>
    </row>
    <row r="38" spans="1:18" ht="13.5" thickBot="1" x14ac:dyDescent="0.25">
      <c r="A38" s="173" t="s">
        <v>11</v>
      </c>
      <c r="B38" s="174"/>
      <c r="C38" s="39">
        <f>SUM(C12:C37)</f>
        <v>640.85</v>
      </c>
      <c r="D38" s="39">
        <f>SUM(D12:D37)</f>
        <v>3.97</v>
      </c>
      <c r="E38" s="39"/>
      <c r="F38" s="83">
        <f>SUM(F12:F37)</f>
        <v>636.88000000000011</v>
      </c>
      <c r="G38" s="84"/>
      <c r="H38" s="58"/>
      <c r="I38" s="85"/>
      <c r="J38" s="86"/>
      <c r="K38" s="46"/>
      <c r="L38" s="54"/>
      <c r="M38" s="47"/>
    </row>
    <row r="40" spans="1:18" x14ac:dyDescent="0.2">
      <c r="B40" s="164" t="s">
        <v>27</v>
      </c>
      <c r="C40" s="165"/>
    </row>
    <row r="41" spans="1:18" x14ac:dyDescent="0.2">
      <c r="B41" s="41" t="s">
        <v>16</v>
      </c>
      <c r="C41" s="42" t="s">
        <v>26</v>
      </c>
    </row>
    <row r="42" spans="1:18" x14ac:dyDescent="0.2">
      <c r="B42" s="41" t="s">
        <v>13</v>
      </c>
      <c r="C42" s="42" t="s">
        <v>25</v>
      </c>
    </row>
    <row r="43" spans="1:18" x14ac:dyDescent="0.2">
      <c r="B43" s="41" t="s">
        <v>15</v>
      </c>
      <c r="C43" s="42" t="s">
        <v>24</v>
      </c>
    </row>
    <row r="44" spans="1:18" x14ac:dyDescent="0.2">
      <c r="B44" s="43" t="s">
        <v>14</v>
      </c>
      <c r="C44" s="44" t="s">
        <v>23</v>
      </c>
    </row>
  </sheetData>
  <mergeCells count="6">
    <mergeCell ref="B40:C40"/>
    <mergeCell ref="B1:E1"/>
    <mergeCell ref="B3:E3"/>
    <mergeCell ref="G8:I8"/>
    <mergeCell ref="G9:I9"/>
    <mergeCell ref="A38:B38"/>
  </mergeCells>
  <conditionalFormatting sqref="E5 C5 B1:E1 B3:E3 C12:C37 F12:F19">
    <cfRule type="expression" dxfId="592" priority="47" stopIfTrue="1">
      <formula>ISBLANK(B1)</formula>
    </cfRule>
  </conditionalFormatting>
  <conditionalFormatting sqref="K12:L12 K31:M31 K25:M25 K21:L23 L28:M28 K33:M37">
    <cfRule type="expression" dxfId="591" priority="48" stopIfTrue="1">
      <formula>AND(NOT(ISBLANK($C12)),ISBLANK(K12))</formula>
    </cfRule>
  </conditionalFormatting>
  <conditionalFormatting sqref="B12 B17:B37">
    <cfRule type="expression" dxfId="590" priority="49" stopIfTrue="1">
      <formula>AND(NOT(ISBLANK(C12)),ISBLANK(B12))</formula>
    </cfRule>
  </conditionalFormatting>
  <conditionalFormatting sqref="A12 A18:A37">
    <cfRule type="expression" dxfId="589" priority="50" stopIfTrue="1">
      <formula>AND(NOT(ISBLANK(C12)),ISBLANK(A12))</formula>
    </cfRule>
  </conditionalFormatting>
  <conditionalFormatting sqref="E27:E37 E12:E23 D12:D26">
    <cfRule type="expression" dxfId="588" priority="51" stopIfTrue="1">
      <formula>AND(NOT(ISBLANK(B12)),ISBLANK(D12),A12="S")</formula>
    </cfRule>
  </conditionalFormatting>
  <conditionalFormatting sqref="E24">
    <cfRule type="expression" dxfId="587" priority="52" stopIfTrue="1">
      <formula>AND(NOT(ISBLANK(C25)),ISBLANK(E24),B25="S")</formula>
    </cfRule>
  </conditionalFormatting>
  <conditionalFormatting sqref="J25 J31 J33:J37 J12:J23">
    <cfRule type="expression" priority="53" stopIfTrue="1">
      <formula>AND(SUM($O12:$S12)&gt;0,NOT(ISBLANK(J12)))</formula>
    </cfRule>
    <cfRule type="expression" dxfId="586" priority="54" stopIfTrue="1">
      <formula>SUM($O12:$S12)&gt;0</formula>
    </cfRule>
  </conditionalFormatting>
  <conditionalFormatting sqref="B13:B15">
    <cfRule type="expression" dxfId="585" priority="45" stopIfTrue="1">
      <formula>AND(NOT(ISBLANK(C13)),ISBLANK(B13))</formula>
    </cfRule>
  </conditionalFormatting>
  <conditionalFormatting sqref="A13:A15">
    <cfRule type="expression" dxfId="584" priority="46" stopIfTrue="1">
      <formula>AND(NOT(ISBLANK(C13)),ISBLANK(A13))</formula>
    </cfRule>
  </conditionalFormatting>
  <conditionalFormatting sqref="M12">
    <cfRule type="expression" dxfId="583" priority="44" stopIfTrue="1">
      <formula>AND(NOT(ISBLANK($C12)),ISBLANK(M12))</formula>
    </cfRule>
  </conditionalFormatting>
  <conditionalFormatting sqref="A17">
    <cfRule type="expression" dxfId="582" priority="43" stopIfTrue="1">
      <formula>AND(NOT(ISBLANK(C17)),ISBLANK(A17))</formula>
    </cfRule>
  </conditionalFormatting>
  <conditionalFormatting sqref="B16">
    <cfRule type="expression" dxfId="581" priority="41" stopIfTrue="1">
      <formula>AND(NOT(ISBLANK(C16)),ISBLANK(B16))</formula>
    </cfRule>
  </conditionalFormatting>
  <conditionalFormatting sqref="A16">
    <cfRule type="expression" dxfId="580" priority="42" stopIfTrue="1">
      <formula>AND(NOT(ISBLANK(C16)),ISBLANK(A16))</formula>
    </cfRule>
  </conditionalFormatting>
  <conditionalFormatting sqref="L13:L18">
    <cfRule type="expression" dxfId="579" priority="40" stopIfTrue="1">
      <formula>AND(NOT(ISBLANK($C13)),ISBLANK(L13))</formula>
    </cfRule>
  </conditionalFormatting>
  <conditionalFormatting sqref="K14:K18">
    <cfRule type="expression" dxfId="578" priority="39" stopIfTrue="1">
      <formula>AND(NOT(ISBLANK($C14)),ISBLANK(K14))</formula>
    </cfRule>
  </conditionalFormatting>
  <conditionalFormatting sqref="M14">
    <cfRule type="expression" dxfId="577" priority="38" stopIfTrue="1">
      <formula>AND(NOT(ISBLANK($C14)),ISBLANK(M14))</formula>
    </cfRule>
  </conditionalFormatting>
  <conditionalFormatting sqref="K13">
    <cfRule type="expression" dxfId="576" priority="37" stopIfTrue="1">
      <formula>AND(NOT(ISBLANK($C13)),ISBLANK(K13))</formula>
    </cfRule>
  </conditionalFormatting>
  <conditionalFormatting sqref="J19">
    <cfRule type="expression" priority="35" stopIfTrue="1">
      <formula>AND(SUM($O19:$S19)&gt;0,NOT(ISBLANK(J19)))</formula>
    </cfRule>
    <cfRule type="expression" dxfId="575" priority="36" stopIfTrue="1">
      <formula>SUM($O19:$S19)&gt;0</formula>
    </cfRule>
  </conditionalFormatting>
  <conditionalFormatting sqref="L19">
    <cfRule type="expression" dxfId="574" priority="34" stopIfTrue="1">
      <formula>AND(NOT(ISBLANK($C19)),ISBLANK(L19))</formula>
    </cfRule>
  </conditionalFormatting>
  <conditionalFormatting sqref="K19">
    <cfRule type="expression" dxfId="573" priority="33" stopIfTrue="1">
      <formula>AND(NOT(ISBLANK($C19)),ISBLANK(K19))</formula>
    </cfRule>
  </conditionalFormatting>
  <conditionalFormatting sqref="J20">
    <cfRule type="expression" priority="31" stopIfTrue="1">
      <formula>AND(SUM($O20:$S20)&gt;0,NOT(ISBLANK(J20)))</formula>
    </cfRule>
    <cfRule type="expression" dxfId="572" priority="32" stopIfTrue="1">
      <formula>SUM($O20:$S20)&gt;0</formula>
    </cfRule>
  </conditionalFormatting>
  <conditionalFormatting sqref="L20">
    <cfRule type="expression" dxfId="571" priority="30" stopIfTrue="1">
      <formula>AND(NOT(ISBLANK($C20)),ISBLANK(L20))</formula>
    </cfRule>
  </conditionalFormatting>
  <conditionalFormatting sqref="K20">
    <cfRule type="expression" dxfId="570" priority="29" stopIfTrue="1">
      <formula>AND(NOT(ISBLANK($C20)),ISBLANK(K20))</formula>
    </cfRule>
  </conditionalFormatting>
  <conditionalFormatting sqref="K24:L24">
    <cfRule type="expression" dxfId="569" priority="26" stopIfTrue="1">
      <formula>AND(NOT(ISBLANK($C24)),ISBLANK(K24))</formula>
    </cfRule>
  </conditionalFormatting>
  <conditionalFormatting sqref="J24">
    <cfRule type="expression" priority="27" stopIfTrue="1">
      <formula>AND(SUM($O24:$S24)&gt;0,NOT(ISBLANK(J24)))</formula>
    </cfRule>
    <cfRule type="expression" dxfId="568" priority="28" stopIfTrue="1">
      <formula>SUM($O24:$S24)&gt;0</formula>
    </cfRule>
  </conditionalFormatting>
  <conditionalFormatting sqref="K26:L26">
    <cfRule type="expression" dxfId="567" priority="23" stopIfTrue="1">
      <formula>AND(NOT(ISBLANK($C26)),ISBLANK(K26))</formula>
    </cfRule>
  </conditionalFormatting>
  <conditionalFormatting sqref="J26">
    <cfRule type="expression" priority="24" stopIfTrue="1">
      <formula>AND(SUM($O26:$S26)&gt;0,NOT(ISBLANK(J26)))</formula>
    </cfRule>
    <cfRule type="expression" dxfId="566" priority="25" stopIfTrue="1">
      <formula>SUM($O26:$S26)&gt;0</formula>
    </cfRule>
  </conditionalFormatting>
  <conditionalFormatting sqref="K27:L27">
    <cfRule type="expression" dxfId="565" priority="22" stopIfTrue="1">
      <formula>AND(NOT(ISBLANK($C27)),ISBLANK(K27))</formula>
    </cfRule>
  </conditionalFormatting>
  <conditionalFormatting sqref="K28">
    <cfRule type="expression" dxfId="564" priority="21" stopIfTrue="1">
      <formula>AND(NOT(ISBLANK($C28)),ISBLANK(K28))</formula>
    </cfRule>
  </conditionalFormatting>
  <conditionalFormatting sqref="L29:M29">
    <cfRule type="expression" dxfId="563" priority="18" stopIfTrue="1">
      <formula>AND(NOT(ISBLANK($C29)),ISBLANK(L29))</formula>
    </cfRule>
  </conditionalFormatting>
  <conditionalFormatting sqref="J29">
    <cfRule type="expression" priority="19" stopIfTrue="1">
      <formula>AND(SUM($O29:$S29)&gt;0,NOT(ISBLANK(J29)))</formula>
    </cfRule>
    <cfRule type="expression" dxfId="562" priority="20" stopIfTrue="1">
      <formula>SUM($O29:$S29)&gt;0</formula>
    </cfRule>
  </conditionalFormatting>
  <conditionalFormatting sqref="K29">
    <cfRule type="expression" dxfId="561" priority="17" stopIfTrue="1">
      <formula>AND(NOT(ISBLANK($C29)),ISBLANK(K29))</formula>
    </cfRule>
  </conditionalFormatting>
  <conditionalFormatting sqref="L30:M30">
    <cfRule type="expression" dxfId="560" priority="14" stopIfTrue="1">
      <formula>AND(NOT(ISBLANK($C30)),ISBLANK(L30))</formula>
    </cfRule>
  </conditionalFormatting>
  <conditionalFormatting sqref="J30">
    <cfRule type="expression" priority="15" stopIfTrue="1">
      <formula>AND(SUM($O30:$S30)&gt;0,NOT(ISBLANK(J30)))</formula>
    </cfRule>
    <cfRule type="expression" dxfId="559" priority="16" stopIfTrue="1">
      <formula>SUM($O30:$S30)&gt;0</formula>
    </cfRule>
  </conditionalFormatting>
  <conditionalFormatting sqref="K30">
    <cfRule type="expression" dxfId="558" priority="13" stopIfTrue="1">
      <formula>AND(NOT(ISBLANK($C30)),ISBLANK(K30))</formula>
    </cfRule>
  </conditionalFormatting>
  <conditionalFormatting sqref="J32">
    <cfRule type="expression" priority="11" stopIfTrue="1">
      <formula>AND(SUM($O32:$S32)&gt;0,NOT(ISBLANK(J32)))</formula>
    </cfRule>
    <cfRule type="expression" dxfId="557" priority="12" stopIfTrue="1">
      <formula>SUM($O32:$S32)&gt;0</formula>
    </cfRule>
  </conditionalFormatting>
  <conditionalFormatting sqref="L32">
    <cfRule type="expression" dxfId="556" priority="10" stopIfTrue="1">
      <formula>AND(NOT(ISBLANK($C32)),ISBLANK(L32))</formula>
    </cfRule>
  </conditionalFormatting>
  <conditionalFormatting sqref="K32">
    <cfRule type="expression" dxfId="555" priority="9" stopIfTrue="1">
      <formula>AND(NOT(ISBLANK($C32)),ISBLANK(K32))</formula>
    </cfRule>
  </conditionalFormatting>
  <conditionalFormatting sqref="J28">
    <cfRule type="expression" priority="7" stopIfTrue="1">
      <formula>AND(SUM($O28:$S28)&gt;0,NOT(ISBLANK(J28)))</formula>
    </cfRule>
    <cfRule type="expression" dxfId="554" priority="8" stopIfTrue="1">
      <formula>SUM($O28:$S28)&gt;0</formula>
    </cfRule>
  </conditionalFormatting>
  <conditionalFormatting sqref="J27">
    <cfRule type="expression" priority="5" stopIfTrue="1">
      <formula>AND(SUM($O27:$S27)&gt;0,NOT(ISBLANK(J27)))</formula>
    </cfRule>
    <cfRule type="expression" dxfId="553" priority="6" stopIfTrue="1">
      <formula>SUM($O27:$S27)&gt;0</formula>
    </cfRule>
  </conditionalFormatting>
  <conditionalFormatting sqref="J14">
    <cfRule type="expression" priority="3" stopIfTrue="1">
      <formula>AND(SUM($O14:$S14)&gt;0,NOT(ISBLANK(J14)))</formula>
    </cfRule>
    <cfRule type="expression" dxfId="552" priority="4" stopIfTrue="1">
      <formula>SUM($O14:$S14)&gt;0</formula>
    </cfRule>
  </conditionalFormatting>
  <conditionalFormatting sqref="J15">
    <cfRule type="expression" priority="1" stopIfTrue="1">
      <formula>AND(SUM($O15:$S15)&gt;0,NOT(ISBLANK(J15)))</formula>
    </cfRule>
    <cfRule type="expression" dxfId="551" priority="2" stopIfTrue="1">
      <formula>SUM($O15:$S15)&gt;0</formula>
    </cfRule>
  </conditionalFormatting>
  <dataValidations count="4">
    <dataValidation type="list" allowBlank="1" showInputMessage="1" showErrorMessage="1" sqref="B12:B37">
      <formula1>$B$41:$B$44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L35" sqref="L3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151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65">
        <v>43656</v>
      </c>
      <c r="F5" s="66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6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43628</v>
      </c>
      <c r="B12" s="30" t="s">
        <v>15</v>
      </c>
      <c r="C12" s="31">
        <v>54.98</v>
      </c>
      <c r="D12" s="32">
        <f t="shared" ref="D12:D28" si="0">IF(B12="S",IF(ISBLANK(E12),ROUND(C12*0.2/1.2,2),E12),"")</f>
        <v>9.16</v>
      </c>
      <c r="E12" s="31"/>
      <c r="F12" s="56">
        <f t="shared" ref="F12:F29" si="1">C12-D12</f>
        <v>45.819999999999993</v>
      </c>
      <c r="G12" s="57">
        <v>528</v>
      </c>
      <c r="H12" s="57">
        <v>4102</v>
      </c>
      <c r="I12" s="60"/>
      <c r="J12" s="37" t="s">
        <v>87</v>
      </c>
      <c r="K12" s="37" t="s">
        <v>88</v>
      </c>
      <c r="L12" s="45" t="s">
        <v>89</v>
      </c>
      <c r="M12" s="45" t="s">
        <v>90</v>
      </c>
      <c r="N12" s="45" t="s">
        <v>91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1</v>
      </c>
      <c r="S12" s="5" t="e">
        <f>OR(#REF!&lt;100000,LEN(#REF!)=5)</f>
        <v>#REF!</v>
      </c>
    </row>
    <row r="13" spans="1:26" ht="15.75" x14ac:dyDescent="0.25">
      <c r="A13" s="59">
        <v>43628</v>
      </c>
      <c r="B13" s="30" t="s">
        <v>14</v>
      </c>
      <c r="C13" s="31">
        <v>39.99</v>
      </c>
      <c r="D13" s="32">
        <v>0</v>
      </c>
      <c r="E13" s="31"/>
      <c r="F13" s="56">
        <f t="shared" si="1"/>
        <v>39.99</v>
      </c>
      <c r="G13" s="57">
        <v>528</v>
      </c>
      <c r="H13" s="57">
        <v>4102</v>
      </c>
      <c r="I13" s="60"/>
      <c r="J13" s="37" t="s">
        <v>15</v>
      </c>
      <c r="K13" s="37" t="s">
        <v>88</v>
      </c>
      <c r="L13" s="45" t="s">
        <v>92</v>
      </c>
      <c r="M13" s="45" t="s">
        <v>93</v>
      </c>
      <c r="N13" s="45" t="s">
        <v>91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59">
        <v>43629</v>
      </c>
      <c r="B14" s="30" t="s">
        <v>14</v>
      </c>
      <c r="C14" s="31">
        <v>148</v>
      </c>
      <c r="D14" s="32">
        <v>0</v>
      </c>
      <c r="E14" s="31"/>
      <c r="F14" s="56">
        <f t="shared" si="1"/>
        <v>148</v>
      </c>
      <c r="G14" s="57">
        <v>517</v>
      </c>
      <c r="H14" s="57">
        <v>2205</v>
      </c>
      <c r="I14" s="60"/>
      <c r="J14" s="37" t="s">
        <v>15</v>
      </c>
      <c r="K14" s="37" t="s">
        <v>94</v>
      </c>
      <c r="L14" s="45" t="s">
        <v>95</v>
      </c>
      <c r="M14" s="45" t="s">
        <v>96</v>
      </c>
      <c r="N14" s="45" t="s">
        <v>97</v>
      </c>
    </row>
    <row r="15" spans="1:26" ht="15.75" x14ac:dyDescent="0.25">
      <c r="A15" s="59">
        <v>43629</v>
      </c>
      <c r="B15" s="30" t="s">
        <v>15</v>
      </c>
      <c r="C15" s="31">
        <v>26.4</v>
      </c>
      <c r="D15" s="32">
        <f t="shared" si="0"/>
        <v>4.4000000000000004</v>
      </c>
      <c r="E15" s="31"/>
      <c r="F15" s="56">
        <f t="shared" si="1"/>
        <v>22</v>
      </c>
      <c r="G15" s="57">
        <v>512</v>
      </c>
      <c r="H15" s="57">
        <v>3001</v>
      </c>
      <c r="I15" s="60"/>
      <c r="J15" s="37" t="s">
        <v>87</v>
      </c>
      <c r="K15" s="37" t="s">
        <v>94</v>
      </c>
      <c r="L15" s="45" t="s">
        <v>98</v>
      </c>
      <c r="M15" s="45" t="s">
        <v>99</v>
      </c>
      <c r="N15" s="45" t="s">
        <v>100</v>
      </c>
    </row>
    <row r="16" spans="1:26" ht="15.75" x14ac:dyDescent="0.25">
      <c r="A16" s="59">
        <v>43630</v>
      </c>
      <c r="B16" s="30" t="s">
        <v>15</v>
      </c>
      <c r="C16" s="31">
        <v>28.49</v>
      </c>
      <c r="D16" s="32">
        <f t="shared" si="0"/>
        <v>4.75</v>
      </c>
      <c r="E16" s="31"/>
      <c r="F16" s="56">
        <f t="shared" si="1"/>
        <v>23.74</v>
      </c>
      <c r="G16" s="57">
        <v>512</v>
      </c>
      <c r="H16" s="57">
        <v>3001</v>
      </c>
      <c r="I16" s="60"/>
      <c r="J16" s="37" t="s">
        <v>87</v>
      </c>
      <c r="K16" s="37" t="s">
        <v>94</v>
      </c>
      <c r="L16" s="45" t="s">
        <v>98</v>
      </c>
      <c r="M16" s="45" t="s">
        <v>99</v>
      </c>
      <c r="N16" s="45" t="s">
        <v>100</v>
      </c>
    </row>
    <row r="17" spans="1:19" ht="15.75" x14ac:dyDescent="0.25">
      <c r="A17" s="59">
        <v>43633</v>
      </c>
      <c r="B17" s="30" t="s">
        <v>15</v>
      </c>
      <c r="C17" s="31">
        <v>72.5</v>
      </c>
      <c r="D17" s="32">
        <f t="shared" si="0"/>
        <v>12.08</v>
      </c>
      <c r="E17" s="31"/>
      <c r="F17" s="56">
        <f t="shared" si="1"/>
        <v>60.42</v>
      </c>
      <c r="G17" s="57">
        <v>510</v>
      </c>
      <c r="H17" s="57">
        <v>2215</v>
      </c>
      <c r="I17" s="60" t="s">
        <v>101</v>
      </c>
      <c r="J17" s="37" t="s">
        <v>87</v>
      </c>
      <c r="K17" s="37" t="s">
        <v>94</v>
      </c>
      <c r="L17" s="45" t="s">
        <v>102</v>
      </c>
      <c r="M17" s="45" t="s">
        <v>103</v>
      </c>
      <c r="N17" s="45" t="s">
        <v>104</v>
      </c>
    </row>
    <row r="18" spans="1:19" ht="15.75" x14ac:dyDescent="0.25">
      <c r="A18" s="59">
        <v>43637</v>
      </c>
      <c r="B18" s="30" t="s">
        <v>16</v>
      </c>
      <c r="C18" s="31">
        <v>72</v>
      </c>
      <c r="D18" s="32">
        <v>0</v>
      </c>
      <c r="E18" s="31"/>
      <c r="F18" s="56">
        <f t="shared" si="1"/>
        <v>72</v>
      </c>
      <c r="G18" s="57">
        <v>449</v>
      </c>
      <c r="H18" s="57">
        <v>4009</v>
      </c>
      <c r="I18" s="60"/>
      <c r="J18" s="37" t="s">
        <v>15</v>
      </c>
      <c r="K18" s="37" t="s">
        <v>105</v>
      </c>
      <c r="L18" s="45" t="s">
        <v>106</v>
      </c>
      <c r="M18" s="45" t="s">
        <v>107</v>
      </c>
      <c r="N18" s="45" t="s">
        <v>108</v>
      </c>
    </row>
    <row r="19" spans="1:19" ht="15.75" x14ac:dyDescent="0.25">
      <c r="A19" s="59">
        <v>43637</v>
      </c>
      <c r="B19" s="30" t="s">
        <v>15</v>
      </c>
      <c r="C19" s="31">
        <v>74.05</v>
      </c>
      <c r="D19" s="32">
        <f t="shared" si="0"/>
        <v>12.34</v>
      </c>
      <c r="E19" s="31"/>
      <c r="F19" s="56">
        <f t="shared" si="1"/>
        <v>61.709999999999994</v>
      </c>
      <c r="G19" s="57">
        <v>517</v>
      </c>
      <c r="H19" s="57">
        <v>2205</v>
      </c>
      <c r="I19" s="60"/>
      <c r="J19" s="37" t="s">
        <v>15</v>
      </c>
      <c r="K19" s="37" t="s">
        <v>94</v>
      </c>
      <c r="L19" s="45" t="s">
        <v>109</v>
      </c>
      <c r="M19" s="45" t="s">
        <v>110</v>
      </c>
      <c r="N19" s="45" t="s">
        <v>97</v>
      </c>
    </row>
    <row r="20" spans="1:19" ht="15.75" x14ac:dyDescent="0.25">
      <c r="A20" s="59">
        <v>43638</v>
      </c>
      <c r="B20" s="30" t="s">
        <v>15</v>
      </c>
      <c r="C20" s="31">
        <v>10</v>
      </c>
      <c r="D20" s="32">
        <f t="shared" si="0"/>
        <v>1.67</v>
      </c>
      <c r="E20" s="31"/>
      <c r="F20" s="56">
        <f t="shared" si="1"/>
        <v>8.33</v>
      </c>
      <c r="G20" s="57">
        <v>510</v>
      </c>
      <c r="H20" s="57">
        <v>2208</v>
      </c>
      <c r="I20" s="60" t="s">
        <v>111</v>
      </c>
      <c r="J20" s="37" t="s">
        <v>15</v>
      </c>
      <c r="K20" s="37" t="s">
        <v>94</v>
      </c>
      <c r="L20" s="45" t="s">
        <v>112</v>
      </c>
      <c r="M20" s="45" t="s">
        <v>113</v>
      </c>
      <c r="N20" s="45" t="s">
        <v>97</v>
      </c>
    </row>
    <row r="21" spans="1:19" ht="15.75" x14ac:dyDescent="0.25">
      <c r="A21" s="59">
        <v>43641</v>
      </c>
      <c r="B21" s="30" t="s">
        <v>15</v>
      </c>
      <c r="C21" s="31">
        <v>53.1</v>
      </c>
      <c r="D21" s="32">
        <f t="shared" si="0"/>
        <v>8.85</v>
      </c>
      <c r="E21" s="31"/>
      <c r="F21" s="56">
        <f t="shared" si="1"/>
        <v>44.25</v>
      </c>
      <c r="G21" s="57">
        <v>517</v>
      </c>
      <c r="H21" s="57">
        <v>2205</v>
      </c>
      <c r="I21" s="60"/>
      <c r="J21" s="37" t="s">
        <v>15</v>
      </c>
      <c r="K21" s="37" t="s">
        <v>94</v>
      </c>
      <c r="L21" s="45" t="s">
        <v>114</v>
      </c>
      <c r="M21" s="45" t="s">
        <v>110</v>
      </c>
      <c r="N21" s="45" t="s">
        <v>97</v>
      </c>
    </row>
    <row r="22" spans="1:19" ht="15.75" x14ac:dyDescent="0.25">
      <c r="A22" s="59">
        <v>43647</v>
      </c>
      <c r="B22" s="30" t="s">
        <v>15</v>
      </c>
      <c r="C22" s="31">
        <v>333.6</v>
      </c>
      <c r="D22" s="32">
        <f t="shared" si="0"/>
        <v>55.6</v>
      </c>
      <c r="E22" s="31"/>
      <c r="F22" s="56">
        <f t="shared" si="1"/>
        <v>278</v>
      </c>
      <c r="G22" s="57" t="s">
        <v>115</v>
      </c>
      <c r="H22" s="57">
        <v>9802</v>
      </c>
      <c r="I22" s="60" t="s">
        <v>116</v>
      </c>
      <c r="J22" s="37" t="s">
        <v>15</v>
      </c>
      <c r="K22" s="37" t="s">
        <v>94</v>
      </c>
      <c r="L22" s="45" t="s">
        <v>117</v>
      </c>
      <c r="M22" s="45" t="s">
        <v>103</v>
      </c>
      <c r="N22" s="45" t="s">
        <v>104</v>
      </c>
    </row>
    <row r="23" spans="1:19" ht="15.75" x14ac:dyDescent="0.25">
      <c r="A23" s="59"/>
      <c r="B23" s="30"/>
      <c r="C23" s="31"/>
      <c r="D23" s="32"/>
      <c r="E23" s="31"/>
      <c r="F23" s="56"/>
      <c r="G23" s="57"/>
      <c r="H23" s="57"/>
      <c r="I23" s="60"/>
      <c r="J23" s="37" t="s">
        <v>15</v>
      </c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59"/>
      <c r="B24" s="30"/>
      <c r="C24" s="31"/>
      <c r="D24" s="32"/>
      <c r="E24" s="31"/>
      <c r="F24" s="56"/>
      <c r="G24" s="57"/>
      <c r="H24" s="57"/>
      <c r="I24" s="60"/>
      <c r="J24" s="37" t="s">
        <v>87</v>
      </c>
      <c r="K24" s="37"/>
      <c r="L24" s="45"/>
      <c r="M24" s="45"/>
      <c r="N24" s="45"/>
    </row>
    <row r="25" spans="1:19" ht="15.75" x14ac:dyDescent="0.25">
      <c r="A25" s="59"/>
      <c r="B25" s="30"/>
      <c r="C25" s="31"/>
      <c r="D25" s="32"/>
      <c r="E25" s="31"/>
      <c r="F25" s="56"/>
      <c r="G25" s="57"/>
      <c r="H25" s="57"/>
      <c r="I25" s="60"/>
      <c r="J25" s="37" t="s">
        <v>87</v>
      </c>
      <c r="K25" s="37"/>
      <c r="L25" s="45"/>
      <c r="M25" s="45"/>
      <c r="N25" s="45"/>
    </row>
    <row r="26" spans="1:19" ht="15.75" x14ac:dyDescent="0.25">
      <c r="A26" s="59"/>
      <c r="B26" s="30"/>
      <c r="C26" s="31"/>
      <c r="D26" s="32"/>
      <c r="E26" s="31"/>
      <c r="F26" s="56"/>
      <c r="G26" s="57"/>
      <c r="H26" s="57"/>
      <c r="I26" s="60"/>
      <c r="J26" s="37" t="s">
        <v>87</v>
      </c>
      <c r="K26" s="37"/>
      <c r="L26" s="45"/>
      <c r="M26" s="45"/>
      <c r="N26" s="45"/>
    </row>
    <row r="27" spans="1:19" ht="15.75" x14ac:dyDescent="0.25">
      <c r="A27" s="59"/>
      <c r="B27" s="30"/>
      <c r="C27" s="31"/>
      <c r="D27" s="32" t="str">
        <f t="shared" si="0"/>
        <v/>
      </c>
      <c r="E27" s="31"/>
      <c r="F27" s="56"/>
      <c r="G27" s="57"/>
      <c r="H27" s="57"/>
      <c r="I27" s="60"/>
      <c r="J27" s="37" t="s">
        <v>87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6"/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73" t="s">
        <v>11</v>
      </c>
      <c r="B29" s="174"/>
      <c r="C29" s="39">
        <f>SUM(C12:C28)</f>
        <v>913.11</v>
      </c>
      <c r="D29" s="39">
        <f>SUM(D12:D28)</f>
        <v>108.85000000000001</v>
      </c>
      <c r="E29" s="39"/>
      <c r="F29" s="67">
        <f t="shared" si="1"/>
        <v>804.26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164" t="s">
        <v>27</v>
      </c>
      <c r="C31" s="165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68"/>
      <c r="K33" s="69"/>
    </row>
    <row r="34" spans="2:11" x14ac:dyDescent="0.2">
      <c r="B34" s="41" t="s">
        <v>15</v>
      </c>
      <c r="C34" s="42" t="s">
        <v>24</v>
      </c>
      <c r="I34" s="68"/>
      <c r="K34" s="69"/>
    </row>
    <row r="35" spans="2:11" x14ac:dyDescent="0.2">
      <c r="B35" s="43" t="s">
        <v>14</v>
      </c>
      <c r="C35" s="44" t="s">
        <v>23</v>
      </c>
      <c r="I35" s="68"/>
      <c r="K35" s="69"/>
    </row>
    <row r="36" spans="2:11" x14ac:dyDescent="0.2">
      <c r="I36" s="68"/>
      <c r="K36" s="69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99" stopIfTrue="1">
      <formula>AND(SUM($P12:$T12)&gt;0,NOT(ISBLANK(J12)))</formula>
    </cfRule>
    <cfRule type="expression" dxfId="550" priority="100" stopIfTrue="1">
      <formula>SUM($P12:$T12)&gt;0</formula>
    </cfRule>
  </conditionalFormatting>
  <conditionalFormatting sqref="C5 B1:E1 B3:E3 C12 C14 C28 C17 C20 C22:C25">
    <cfRule type="expression" dxfId="549" priority="101" stopIfTrue="1">
      <formula>ISBLANK(B1)</formula>
    </cfRule>
  </conditionalFormatting>
  <conditionalFormatting sqref="L28:N28 N27">
    <cfRule type="expression" dxfId="548" priority="102" stopIfTrue="1">
      <formula>AND(NOT(ISBLANK($C27)),ISBLANK(L27))</formula>
    </cfRule>
  </conditionalFormatting>
  <conditionalFormatting sqref="B12 B28 B17">
    <cfRule type="expression" dxfId="547" priority="103" stopIfTrue="1">
      <formula>AND(NOT(ISBLANK(C12)),ISBLANK(B12))</formula>
    </cfRule>
  </conditionalFormatting>
  <conditionalFormatting sqref="A12 A14 A28 A17 A23">
    <cfRule type="expression" dxfId="546" priority="104" stopIfTrue="1">
      <formula>AND(NOT(ISBLANK(C12)),ISBLANK(A12))</formula>
    </cfRule>
  </conditionalFormatting>
  <conditionalFormatting sqref="E28 E14:E26">
    <cfRule type="expression" dxfId="545" priority="105" stopIfTrue="1">
      <formula>AND(NOT(ISBLANK(C14)),ISBLANK(E14),B14="S")</formula>
    </cfRule>
  </conditionalFormatting>
  <conditionalFormatting sqref="C13">
    <cfRule type="expression" dxfId="544" priority="95" stopIfTrue="1">
      <formula>ISBLANK(C13)</formula>
    </cfRule>
  </conditionalFormatting>
  <conditionalFormatting sqref="M20">
    <cfRule type="expression" dxfId="543" priority="43" stopIfTrue="1">
      <formula>AND(NOT(ISBLANK($C20)),ISBLANK(M20))</formula>
    </cfRule>
  </conditionalFormatting>
  <conditionalFormatting sqref="B13">
    <cfRule type="expression" dxfId="542" priority="96" stopIfTrue="1">
      <formula>AND(NOT(ISBLANK(C13)),ISBLANK(B13))</formula>
    </cfRule>
  </conditionalFormatting>
  <conditionalFormatting sqref="A13">
    <cfRule type="expression" dxfId="541" priority="97" stopIfTrue="1">
      <formula>AND(NOT(ISBLANK(C13)),ISBLANK(A13))</formula>
    </cfRule>
  </conditionalFormatting>
  <conditionalFormatting sqref="E12:E13">
    <cfRule type="expression" dxfId="540" priority="98" stopIfTrue="1">
      <formula>AND(NOT(ISBLANK(C12)),ISBLANK(E12),B12="S")</formula>
    </cfRule>
  </conditionalFormatting>
  <conditionalFormatting sqref="J13:J27">
    <cfRule type="expression" priority="93" stopIfTrue="1">
      <formula>AND(SUM($P13:$T13)&gt;0,NOT(ISBLANK(J13)))</formula>
    </cfRule>
    <cfRule type="expression" dxfId="539" priority="94" stopIfTrue="1">
      <formula>SUM($P13:$T13)&gt;0</formula>
    </cfRule>
  </conditionalFormatting>
  <conditionalFormatting sqref="C26">
    <cfRule type="expression" dxfId="538" priority="90" stopIfTrue="1">
      <formula>ISBLANK(C26)</formula>
    </cfRule>
  </conditionalFormatting>
  <conditionalFormatting sqref="B26">
    <cfRule type="expression" dxfId="537" priority="91" stopIfTrue="1">
      <formula>AND(NOT(ISBLANK(C26)),ISBLANK(B26))</formula>
    </cfRule>
  </conditionalFormatting>
  <conditionalFormatting sqref="A27">
    <cfRule type="expression" dxfId="536" priority="92" stopIfTrue="1">
      <formula>AND(NOT(ISBLANK(C27)),ISBLANK(A27))</formula>
    </cfRule>
  </conditionalFormatting>
  <conditionalFormatting sqref="C27">
    <cfRule type="expression" dxfId="535" priority="87" stopIfTrue="1">
      <formula>ISBLANK(C27)</formula>
    </cfRule>
  </conditionalFormatting>
  <conditionalFormatting sqref="B27">
    <cfRule type="expression" dxfId="534" priority="88" stopIfTrue="1">
      <formula>AND(NOT(ISBLANK(C27)),ISBLANK(B27))</formula>
    </cfRule>
  </conditionalFormatting>
  <conditionalFormatting sqref="E27">
    <cfRule type="expression" dxfId="533" priority="89" stopIfTrue="1">
      <formula>AND(NOT(ISBLANK(C27)),ISBLANK(E27),B27="S")</formula>
    </cfRule>
  </conditionalFormatting>
  <conditionalFormatting sqref="M27">
    <cfRule type="expression" dxfId="532" priority="86" stopIfTrue="1">
      <formula>AND(NOT(ISBLANK($C27)),ISBLANK(M27))</formula>
    </cfRule>
  </conditionalFormatting>
  <conditionalFormatting sqref="L27">
    <cfRule type="expression" dxfId="531" priority="85" stopIfTrue="1">
      <formula>AND(NOT(ISBLANK($C27)),ISBLANK(L27))</formula>
    </cfRule>
  </conditionalFormatting>
  <conditionalFormatting sqref="N24">
    <cfRule type="expression" dxfId="530" priority="16" stopIfTrue="1">
      <formula>AND(NOT(ISBLANK($C24)),ISBLANK(N24))</formula>
    </cfRule>
  </conditionalFormatting>
  <conditionalFormatting sqref="N18">
    <cfRule type="expression" dxfId="529" priority="54" stopIfTrue="1">
      <formula>AND(NOT(ISBLANK($C18)),ISBLANK(N18))</formula>
    </cfRule>
  </conditionalFormatting>
  <conditionalFormatting sqref="M17">
    <cfRule type="expression" dxfId="528" priority="59" stopIfTrue="1">
      <formula>AND(NOT(ISBLANK($C17)),ISBLANK(M17))</formula>
    </cfRule>
  </conditionalFormatting>
  <conditionalFormatting sqref="K12">
    <cfRule type="expression" priority="82" stopIfTrue="1">
      <formula>AND(SUM($P12:$T12)&gt;0,NOT(ISBLANK(K12)))</formula>
    </cfRule>
    <cfRule type="expression" dxfId="527" priority="83" stopIfTrue="1">
      <formula>SUM($P12:$T12)&gt;0</formula>
    </cfRule>
  </conditionalFormatting>
  <conditionalFormatting sqref="N12">
    <cfRule type="expression" dxfId="526" priority="84" stopIfTrue="1">
      <formula>AND(NOT(ISBLANK($C12)),ISBLANK(N12))</formula>
    </cfRule>
  </conditionalFormatting>
  <conditionalFormatting sqref="M12">
    <cfRule type="expression" dxfId="525" priority="81" stopIfTrue="1">
      <formula>AND(NOT(ISBLANK($C12)),ISBLANK(M12))</formula>
    </cfRule>
  </conditionalFormatting>
  <conditionalFormatting sqref="L12">
    <cfRule type="expression" dxfId="524" priority="80" stopIfTrue="1">
      <formula>AND(NOT(ISBLANK($C12)),ISBLANK(L12))</formula>
    </cfRule>
  </conditionalFormatting>
  <conditionalFormatting sqref="K13">
    <cfRule type="expression" priority="77" stopIfTrue="1">
      <formula>AND(SUM($P13:$T13)&gt;0,NOT(ISBLANK(K13)))</formula>
    </cfRule>
    <cfRule type="expression" dxfId="523" priority="78" stopIfTrue="1">
      <formula>SUM($P13:$T13)&gt;0</formula>
    </cfRule>
  </conditionalFormatting>
  <conditionalFormatting sqref="N13">
    <cfRule type="expression" dxfId="522" priority="79" stopIfTrue="1">
      <formula>AND(NOT(ISBLANK($C13)),ISBLANK(N13))</formula>
    </cfRule>
  </conditionalFormatting>
  <conditionalFormatting sqref="M13">
    <cfRule type="expression" dxfId="521" priority="76" stopIfTrue="1">
      <formula>AND(NOT(ISBLANK($C13)),ISBLANK(M13))</formula>
    </cfRule>
  </conditionalFormatting>
  <conditionalFormatting sqref="L13">
    <cfRule type="expression" dxfId="520" priority="75" stopIfTrue="1">
      <formula>AND(NOT(ISBLANK($C13)),ISBLANK(L13))</formula>
    </cfRule>
  </conditionalFormatting>
  <conditionalFormatting sqref="K14">
    <cfRule type="expression" priority="72" stopIfTrue="1">
      <formula>AND(SUM($P14:$T14)&gt;0,NOT(ISBLANK(K14)))</formula>
    </cfRule>
    <cfRule type="expression" dxfId="519" priority="73" stopIfTrue="1">
      <formula>SUM($P14:$T14)&gt;0</formula>
    </cfRule>
  </conditionalFormatting>
  <conditionalFormatting sqref="N14">
    <cfRule type="expression" dxfId="518" priority="74" stopIfTrue="1">
      <formula>AND(NOT(ISBLANK($C14)),ISBLANK(N14))</formula>
    </cfRule>
  </conditionalFormatting>
  <conditionalFormatting sqref="M14">
    <cfRule type="expression" dxfId="517" priority="71" stopIfTrue="1">
      <formula>AND(NOT(ISBLANK($C14)),ISBLANK(M14))</formula>
    </cfRule>
  </conditionalFormatting>
  <conditionalFormatting sqref="L14">
    <cfRule type="expression" dxfId="516" priority="70" stopIfTrue="1">
      <formula>AND(NOT(ISBLANK($C14)),ISBLANK(L14))</formula>
    </cfRule>
  </conditionalFormatting>
  <conditionalFormatting sqref="A15:A16">
    <cfRule type="expression" dxfId="515" priority="69" stopIfTrue="1">
      <formula>AND(NOT(ISBLANK(C15)),ISBLANK(A15))</formula>
    </cfRule>
  </conditionalFormatting>
  <conditionalFormatting sqref="C15:C16">
    <cfRule type="expression" dxfId="514" priority="68" stopIfTrue="1">
      <formula>ISBLANK(C15)</formula>
    </cfRule>
  </conditionalFormatting>
  <conditionalFormatting sqref="K15:K16">
    <cfRule type="expression" priority="66" stopIfTrue="1">
      <formula>AND(SUM($P15:$T15)&gt;0,NOT(ISBLANK(K15)))</formula>
    </cfRule>
    <cfRule type="expression" dxfId="513" priority="67" stopIfTrue="1">
      <formula>SUM($P15:$T15)&gt;0</formula>
    </cfRule>
  </conditionalFormatting>
  <conditionalFormatting sqref="M15:M16">
    <cfRule type="expression" dxfId="512" priority="65" stopIfTrue="1">
      <formula>AND(NOT(ISBLANK($C15)),ISBLANK(M15))</formula>
    </cfRule>
  </conditionalFormatting>
  <conditionalFormatting sqref="L15:L16">
    <cfRule type="expression" dxfId="511" priority="64" stopIfTrue="1">
      <formula>AND(NOT(ISBLANK($C15)),ISBLANK(L15))</formula>
    </cfRule>
  </conditionalFormatting>
  <conditionalFormatting sqref="N15">
    <cfRule type="expression" dxfId="510" priority="63" stopIfTrue="1">
      <formula>AND(NOT(ISBLANK($C15)),ISBLANK(N15))</formula>
    </cfRule>
  </conditionalFormatting>
  <conditionalFormatting sqref="N16">
    <cfRule type="expression" dxfId="509" priority="62" stopIfTrue="1">
      <formula>AND(NOT(ISBLANK($C16)),ISBLANK(N16))</formula>
    </cfRule>
  </conditionalFormatting>
  <conditionalFormatting sqref="K17">
    <cfRule type="expression" priority="60" stopIfTrue="1">
      <formula>AND(SUM($P17:$T17)&gt;0,NOT(ISBLANK(K17)))</formula>
    </cfRule>
    <cfRule type="expression" dxfId="508" priority="61" stopIfTrue="1">
      <formula>SUM($P17:$T17)&gt;0</formula>
    </cfRule>
  </conditionalFormatting>
  <conditionalFormatting sqref="L17">
    <cfRule type="expression" dxfId="507" priority="58" stopIfTrue="1">
      <formula>AND(NOT(ISBLANK($C17)),ISBLANK(L17))</formula>
    </cfRule>
  </conditionalFormatting>
  <conditionalFormatting sqref="N17">
    <cfRule type="expression" dxfId="506" priority="57" stopIfTrue="1">
      <formula>AND(NOT(ISBLANK($C17)),ISBLANK(N17))</formula>
    </cfRule>
  </conditionalFormatting>
  <conditionalFormatting sqref="C18:C19">
    <cfRule type="expression" dxfId="505" priority="55" stopIfTrue="1">
      <formula>ISBLANK(C18)</formula>
    </cfRule>
  </conditionalFormatting>
  <conditionalFormatting sqref="A18:A19">
    <cfRule type="expression" dxfId="504" priority="56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503" priority="53" stopIfTrue="1">
      <formula>SUM($P18:$T18)&gt;0</formula>
    </cfRule>
  </conditionalFormatting>
  <conditionalFormatting sqref="M18">
    <cfRule type="expression" dxfId="502" priority="51" stopIfTrue="1">
      <formula>AND(NOT(ISBLANK($C18)),ISBLANK(M18))</formula>
    </cfRule>
  </conditionalFormatting>
  <conditionalFormatting sqref="L18:L19">
    <cfRule type="expression" dxfId="501" priority="50" stopIfTrue="1">
      <formula>AND(NOT(ISBLANK($C18)),ISBLANK(L18))</formula>
    </cfRule>
  </conditionalFormatting>
  <conditionalFormatting sqref="N19">
    <cfRule type="expression" dxfId="500" priority="49" stopIfTrue="1">
      <formula>AND(NOT(ISBLANK($C19)),ISBLANK(N19))</formula>
    </cfRule>
  </conditionalFormatting>
  <conditionalFormatting sqref="M19">
    <cfRule type="expression" dxfId="499" priority="48" stopIfTrue="1">
      <formula>AND(NOT(ISBLANK($C19)),ISBLANK(M19))</formula>
    </cfRule>
  </conditionalFormatting>
  <conditionalFormatting sqref="A20">
    <cfRule type="expression" dxfId="498" priority="47" stopIfTrue="1">
      <formula>AND(NOT(ISBLANK(C20)),ISBLANK(A20))</formula>
    </cfRule>
  </conditionalFormatting>
  <conditionalFormatting sqref="K20">
    <cfRule type="expression" priority="44" stopIfTrue="1">
      <formula>AND(SUM($P20:$T20)&gt;0,NOT(ISBLANK(K20)))</formula>
    </cfRule>
    <cfRule type="expression" dxfId="497" priority="45" stopIfTrue="1">
      <formula>SUM($P20:$T20)&gt;0</formula>
    </cfRule>
  </conditionalFormatting>
  <conditionalFormatting sqref="N20">
    <cfRule type="expression" dxfId="496" priority="46" stopIfTrue="1">
      <formula>AND(NOT(ISBLANK($C20)),ISBLANK(N20))</formula>
    </cfRule>
  </conditionalFormatting>
  <conditionalFormatting sqref="L20">
    <cfRule type="expression" dxfId="495" priority="42" stopIfTrue="1">
      <formula>AND(NOT(ISBLANK($C20)),ISBLANK(L20))</formula>
    </cfRule>
  </conditionalFormatting>
  <conditionalFormatting sqref="A21">
    <cfRule type="expression" dxfId="494" priority="41" stopIfTrue="1">
      <formula>AND(NOT(ISBLANK(C21)),ISBLANK(A21))</formula>
    </cfRule>
  </conditionalFormatting>
  <conditionalFormatting sqref="C21">
    <cfRule type="expression" dxfId="493" priority="40" stopIfTrue="1">
      <formula>ISBLANK(C21)</formula>
    </cfRule>
  </conditionalFormatting>
  <conditionalFormatting sqref="K21">
    <cfRule type="expression" priority="38" stopIfTrue="1">
      <formula>AND(SUM($P21:$T21)&gt;0,NOT(ISBLANK(K21)))</formula>
    </cfRule>
    <cfRule type="expression" dxfId="492" priority="39" stopIfTrue="1">
      <formula>SUM($P21:$T21)&gt;0</formula>
    </cfRule>
  </conditionalFormatting>
  <conditionalFormatting sqref="N21">
    <cfRule type="expression" dxfId="491" priority="37" stopIfTrue="1">
      <formula>AND(NOT(ISBLANK($C21)),ISBLANK(N21))</formula>
    </cfRule>
  </conditionalFormatting>
  <conditionalFormatting sqref="L21">
    <cfRule type="expression" dxfId="490" priority="36" stopIfTrue="1">
      <formula>AND(NOT(ISBLANK($C21)),ISBLANK(L21))</formula>
    </cfRule>
  </conditionalFormatting>
  <conditionalFormatting sqref="M21">
    <cfRule type="expression" dxfId="489" priority="35" stopIfTrue="1">
      <formula>AND(NOT(ISBLANK($C21)),ISBLANK(M21))</formula>
    </cfRule>
  </conditionalFormatting>
  <conditionalFormatting sqref="A22">
    <cfRule type="expression" dxfId="488" priority="34" stopIfTrue="1">
      <formula>AND(NOT(ISBLANK(C22)),ISBLANK(A22))</formula>
    </cfRule>
  </conditionalFormatting>
  <conditionalFormatting sqref="K22">
    <cfRule type="expression" priority="31" stopIfTrue="1">
      <formula>AND(SUM($P22:$T22)&gt;0,NOT(ISBLANK(K22)))</formula>
    </cfRule>
    <cfRule type="expression" dxfId="487" priority="32" stopIfTrue="1">
      <formula>SUM($P22:$T22)&gt;0</formula>
    </cfRule>
  </conditionalFormatting>
  <conditionalFormatting sqref="N22">
    <cfRule type="expression" dxfId="486" priority="33" stopIfTrue="1">
      <formula>AND(NOT(ISBLANK($C22)),ISBLANK(N22))</formula>
    </cfRule>
  </conditionalFormatting>
  <conditionalFormatting sqref="L22">
    <cfRule type="expression" dxfId="485" priority="30" stopIfTrue="1">
      <formula>AND(NOT(ISBLANK($C22)),ISBLANK(L22))</formula>
    </cfRule>
  </conditionalFormatting>
  <conditionalFormatting sqref="M22">
    <cfRule type="expression" dxfId="484" priority="29" stopIfTrue="1">
      <formula>AND(NOT(ISBLANK($C22)),ISBLANK(M22))</formula>
    </cfRule>
  </conditionalFormatting>
  <conditionalFormatting sqref="K23">
    <cfRule type="expression" priority="26" stopIfTrue="1">
      <formula>AND(SUM($P23:$T23)&gt;0,NOT(ISBLANK(K23)))</formula>
    </cfRule>
    <cfRule type="expression" dxfId="483" priority="27" stopIfTrue="1">
      <formula>SUM($P23:$T23)&gt;0</formula>
    </cfRule>
  </conditionalFormatting>
  <conditionalFormatting sqref="N23">
    <cfRule type="expression" dxfId="482" priority="28" stopIfTrue="1">
      <formula>AND(NOT(ISBLANK($C23)),ISBLANK(N23))</formula>
    </cfRule>
  </conditionalFormatting>
  <conditionalFormatting sqref="M23">
    <cfRule type="expression" dxfId="481" priority="25" stopIfTrue="1">
      <formula>AND(NOT(ISBLANK($C23)),ISBLANK(M23))</formula>
    </cfRule>
  </conditionalFormatting>
  <conditionalFormatting sqref="L23">
    <cfRule type="expression" dxfId="480" priority="24" stopIfTrue="1">
      <formula>AND(NOT(ISBLANK($C23)),ISBLANK(L23))</formula>
    </cfRule>
  </conditionalFormatting>
  <conditionalFormatting sqref="A24">
    <cfRule type="expression" dxfId="479" priority="23" stopIfTrue="1">
      <formula>AND(NOT(ISBLANK(C24)),ISBLANK(A24))</formula>
    </cfRule>
  </conditionalFormatting>
  <conditionalFormatting sqref="L26">
    <cfRule type="expression" dxfId="478" priority="6" stopIfTrue="1">
      <formula>AND(NOT(ISBLANK($C26)),ISBLANK(L26))</formula>
    </cfRule>
  </conditionalFormatting>
  <conditionalFormatting sqref="A25">
    <cfRule type="expression" dxfId="477" priority="22" stopIfTrue="1">
      <formula>AND(NOT(ISBLANK(C25)),ISBLANK(A25))</formula>
    </cfRule>
  </conditionalFormatting>
  <conditionalFormatting sqref="K25">
    <cfRule type="expression" priority="19" stopIfTrue="1">
      <formula>AND(SUM($P25:$T25)&gt;0,NOT(ISBLANK(K25)))</formula>
    </cfRule>
    <cfRule type="expression" dxfId="476" priority="20" stopIfTrue="1">
      <formula>SUM($P25:$T25)&gt;0</formula>
    </cfRule>
  </conditionalFormatting>
  <conditionalFormatting sqref="N25">
    <cfRule type="expression" dxfId="475" priority="21" stopIfTrue="1">
      <formula>AND(NOT(ISBLANK($C25)),ISBLANK(N25))</formula>
    </cfRule>
  </conditionalFormatting>
  <conditionalFormatting sqref="L25">
    <cfRule type="expression" dxfId="474" priority="18" stopIfTrue="1">
      <formula>AND(NOT(ISBLANK($C25)),ISBLANK(L25))</formula>
    </cfRule>
  </conditionalFormatting>
  <conditionalFormatting sqref="M25">
    <cfRule type="expression" dxfId="473" priority="17" stopIfTrue="1">
      <formula>AND(NOT(ISBLANK($C25)),ISBLANK(M25))</formula>
    </cfRule>
  </conditionalFormatting>
  <conditionalFormatting sqref="K24">
    <cfRule type="expression" priority="14" stopIfTrue="1">
      <formula>AND(SUM($P24:$T24)&gt;0,NOT(ISBLANK(K24)))</formula>
    </cfRule>
    <cfRule type="expression" dxfId="472" priority="15" stopIfTrue="1">
      <formula>SUM($P24:$T24)&gt;0</formula>
    </cfRule>
  </conditionalFormatting>
  <conditionalFormatting sqref="M24">
    <cfRule type="expression" dxfId="471" priority="13" stopIfTrue="1">
      <formula>AND(NOT(ISBLANK($C24)),ISBLANK(M24))</formula>
    </cfRule>
  </conditionalFormatting>
  <conditionalFormatting sqref="L24">
    <cfRule type="expression" dxfId="470" priority="12" stopIfTrue="1">
      <formula>AND(NOT(ISBLANK($C24)),ISBLANK(L24))</formula>
    </cfRule>
  </conditionalFormatting>
  <conditionalFormatting sqref="A26">
    <cfRule type="expression" dxfId="469" priority="11" stopIfTrue="1">
      <formula>AND(NOT(ISBLANK(C26)),ISBLANK(A26))</formula>
    </cfRule>
  </conditionalFormatting>
  <conditionalFormatting sqref="K26">
    <cfRule type="expression" priority="8" stopIfTrue="1">
      <formula>AND(SUM($P26:$T26)&gt;0,NOT(ISBLANK(K26)))</formula>
    </cfRule>
    <cfRule type="expression" dxfId="468" priority="9" stopIfTrue="1">
      <formula>SUM($P26:$T26)&gt;0</formula>
    </cfRule>
  </conditionalFormatting>
  <conditionalFormatting sqref="N26">
    <cfRule type="expression" dxfId="467" priority="10" stopIfTrue="1">
      <formula>AND(NOT(ISBLANK($C26)),ISBLANK(N26))</formula>
    </cfRule>
  </conditionalFormatting>
  <conditionalFormatting sqref="M26">
    <cfRule type="expression" dxfId="466" priority="7" stopIfTrue="1">
      <formula>AND(NOT(ISBLANK($C26)),ISBLANK(M26))</formula>
    </cfRule>
  </conditionalFormatting>
  <conditionalFormatting sqref="B15">
    <cfRule type="expression" dxfId="465" priority="5" stopIfTrue="1">
      <formula>AND(NOT(ISBLANK(C15)),ISBLANK(B15))</formula>
    </cfRule>
  </conditionalFormatting>
  <conditionalFormatting sqref="B14">
    <cfRule type="expression" dxfId="464" priority="4" stopIfTrue="1">
      <formula>AND(NOT(ISBLANK(C14)),ISBLANK(B14))</formula>
    </cfRule>
  </conditionalFormatting>
  <conditionalFormatting sqref="B16">
    <cfRule type="expression" dxfId="463" priority="3" stopIfTrue="1">
      <formula>AND(NOT(ISBLANK(C16)),ISBLANK(B16))</formula>
    </cfRule>
  </conditionalFormatting>
  <conditionalFormatting sqref="B18">
    <cfRule type="expression" dxfId="462" priority="2" stopIfTrue="1">
      <formula>AND(NOT(ISBLANK(C18)),ISBLANK(B18))</formula>
    </cfRule>
  </conditionalFormatting>
  <conditionalFormatting sqref="B19:B25">
    <cfRule type="expression" dxfId="461" priority="1" stopIfTrue="1">
      <formula>AND(NOT(ISBLANK(C19)),ISBLANK(B19))</formula>
    </cfRule>
  </conditionalFormatting>
  <dataValidations count="3"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8">
      <formula1>$B$32:$B$35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6"/>
  <sheetViews>
    <sheetView workbookViewId="0">
      <selection activeCell="L33" sqref="L3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76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6" t="s">
        <v>239</v>
      </c>
      <c r="C3" s="167"/>
      <c r="D3" s="167"/>
      <c r="E3" s="16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65">
        <v>43656</v>
      </c>
      <c r="F5" s="66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7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87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31.5" x14ac:dyDescent="0.25">
      <c r="A12" s="59" t="s">
        <v>145</v>
      </c>
      <c r="B12" s="30" t="s">
        <v>15</v>
      </c>
      <c r="C12" s="31">
        <v>44.23</v>
      </c>
      <c r="D12" s="32">
        <f t="shared" ref="D12:D28" si="0">IF(B12="S",IF(ISBLANK(E12),ROUND(C12*0.2/1.2,2),E12),"")</f>
        <v>7.37</v>
      </c>
      <c r="E12" s="31"/>
      <c r="F12" s="56">
        <v>44.23</v>
      </c>
      <c r="G12" s="57">
        <v>140</v>
      </c>
      <c r="H12" s="57">
        <v>2005</v>
      </c>
      <c r="I12" s="60" t="s">
        <v>146</v>
      </c>
      <c r="J12" s="37" t="s">
        <v>87</v>
      </c>
      <c r="K12" s="37" t="s">
        <v>147</v>
      </c>
      <c r="L12" s="45" t="s">
        <v>148</v>
      </c>
      <c r="M12" s="45" t="s">
        <v>149</v>
      </c>
      <c r="N12" s="75" t="s">
        <v>150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0</v>
      </c>
      <c r="S12" s="5" t="e">
        <f>OR(#REF!&lt;100000,LEN(#REF!)=5)</f>
        <v>#REF!</v>
      </c>
    </row>
    <row r="13" spans="1:26" ht="15.75" x14ac:dyDescent="0.25">
      <c r="A13" s="59"/>
      <c r="B13" s="30"/>
      <c r="C13" s="31"/>
      <c r="D13" s="32"/>
      <c r="E13" s="31"/>
      <c r="F13" s="56"/>
      <c r="G13" s="57"/>
      <c r="H13" s="57"/>
      <c r="I13" s="60"/>
      <c r="J13" s="37" t="s">
        <v>15</v>
      </c>
      <c r="K13" s="37"/>
      <c r="L13" s="45"/>
      <c r="M13" s="45"/>
      <c r="N13" s="45"/>
      <c r="P13" s="5" t="b">
        <f t="shared" si="1"/>
        <v>1</v>
      </c>
      <c r="Q13" s="5" t="b">
        <f t="shared" si="2"/>
        <v>1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59"/>
      <c r="B14" s="30"/>
      <c r="C14" s="31"/>
      <c r="D14" s="32"/>
      <c r="E14" s="31"/>
      <c r="F14" s="56"/>
      <c r="G14" s="57"/>
      <c r="H14" s="57"/>
      <c r="I14" s="60"/>
      <c r="J14" s="37" t="s">
        <v>15</v>
      </c>
      <c r="K14" s="37"/>
      <c r="L14" s="45"/>
      <c r="M14" s="45"/>
      <c r="N14" s="45"/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60"/>
      <c r="J15" s="37" t="s">
        <v>87</v>
      </c>
      <c r="K15" s="37"/>
      <c r="L15" s="45"/>
      <c r="M15" s="45"/>
      <c r="N15" s="45"/>
    </row>
    <row r="16" spans="1:26" ht="15.75" x14ac:dyDescent="0.25">
      <c r="A16" s="59"/>
      <c r="B16" s="30"/>
      <c r="C16" s="31"/>
      <c r="D16" s="32"/>
      <c r="E16" s="31"/>
      <c r="F16" s="56"/>
      <c r="G16" s="57"/>
      <c r="H16" s="57"/>
      <c r="I16" s="60"/>
      <c r="J16" s="37" t="s">
        <v>87</v>
      </c>
      <c r="K16" s="37"/>
      <c r="L16" s="45"/>
      <c r="M16" s="45"/>
      <c r="N16" s="45"/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60"/>
      <c r="J17" s="37" t="s">
        <v>87</v>
      </c>
      <c r="K17" s="37"/>
      <c r="L17" s="45"/>
      <c r="M17" s="45"/>
      <c r="N17" s="45"/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60"/>
      <c r="J18" s="37" t="s">
        <v>15</v>
      </c>
      <c r="K18" s="37"/>
      <c r="L18" s="45"/>
      <c r="M18" s="45"/>
      <c r="N18" s="45"/>
    </row>
    <row r="19" spans="1:19" ht="15.75" x14ac:dyDescent="0.25">
      <c r="A19" s="59"/>
      <c r="B19" s="30"/>
      <c r="C19" s="31"/>
      <c r="D19" s="32" t="str">
        <f t="shared" si="0"/>
        <v/>
      </c>
      <c r="E19" s="31"/>
      <c r="F19" s="56"/>
      <c r="G19" s="57"/>
      <c r="H19" s="57"/>
      <c r="I19" s="60"/>
      <c r="J19" s="37" t="s">
        <v>15</v>
      </c>
      <c r="K19" s="37"/>
      <c r="L19" s="45"/>
      <c r="M19" s="45"/>
      <c r="N19" s="45"/>
    </row>
    <row r="20" spans="1:19" ht="15.75" x14ac:dyDescent="0.25">
      <c r="A20" s="59"/>
      <c r="B20" s="49"/>
      <c r="C20" s="31"/>
      <c r="D20" s="32" t="str">
        <f t="shared" si="0"/>
        <v/>
      </c>
      <c r="E20" s="31"/>
      <c r="F20" s="56"/>
      <c r="G20" s="57"/>
      <c r="H20" s="57"/>
      <c r="I20" s="60"/>
      <c r="J20" s="37" t="s">
        <v>15</v>
      </c>
      <c r="K20" s="37"/>
      <c r="L20" s="45"/>
      <c r="M20" s="45"/>
      <c r="N20" s="45"/>
    </row>
    <row r="21" spans="1:19" ht="15.75" x14ac:dyDescent="0.25">
      <c r="A21" s="59"/>
      <c r="B21" s="49"/>
      <c r="C21" s="31"/>
      <c r="D21" s="32" t="str">
        <f t="shared" si="0"/>
        <v/>
      </c>
      <c r="E21" s="31"/>
      <c r="F21" s="56"/>
      <c r="G21" s="57"/>
      <c r="H21" s="57"/>
      <c r="I21" s="60"/>
      <c r="J21" s="37" t="s">
        <v>15</v>
      </c>
      <c r="K21" s="37"/>
      <c r="L21" s="45"/>
      <c r="M21" s="45"/>
      <c r="N21" s="45"/>
    </row>
    <row r="22" spans="1:19" ht="15.75" x14ac:dyDescent="0.25">
      <c r="A22" s="59"/>
      <c r="B22" s="30"/>
      <c r="C22" s="31"/>
      <c r="D22" s="32" t="str">
        <f t="shared" si="0"/>
        <v/>
      </c>
      <c r="E22" s="31"/>
      <c r="F22" s="56"/>
      <c r="G22" s="57"/>
      <c r="H22" s="57"/>
      <c r="I22" s="60"/>
      <c r="J22" s="37" t="s">
        <v>15</v>
      </c>
      <c r="K22" s="37"/>
      <c r="L22" s="45"/>
      <c r="M22" s="45"/>
      <c r="N22" s="45"/>
    </row>
    <row r="23" spans="1:19" ht="15.75" x14ac:dyDescent="0.25">
      <c r="A23" s="59"/>
      <c r="B23" s="49"/>
      <c r="C23" s="31"/>
      <c r="D23" s="32" t="str">
        <f t="shared" si="0"/>
        <v/>
      </c>
      <c r="E23" s="31"/>
      <c r="F23" s="56"/>
      <c r="G23" s="57"/>
      <c r="H23" s="57"/>
      <c r="I23" s="60"/>
      <c r="J23" s="37" t="s">
        <v>15</v>
      </c>
      <c r="K23" s="37"/>
      <c r="L23" s="45"/>
      <c r="M23" s="45"/>
      <c r="N23" s="45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9"/>
      <c r="B24" s="49"/>
      <c r="C24" s="31"/>
      <c r="D24" s="32" t="str">
        <f t="shared" si="0"/>
        <v/>
      </c>
      <c r="E24" s="31"/>
      <c r="F24" s="56"/>
      <c r="G24" s="57"/>
      <c r="H24" s="57"/>
      <c r="I24" s="60"/>
      <c r="J24" s="37" t="s">
        <v>87</v>
      </c>
      <c r="K24" s="37"/>
      <c r="L24" s="45"/>
      <c r="M24" s="45"/>
      <c r="N24" s="45"/>
    </row>
    <row r="25" spans="1:19" ht="15.75" x14ac:dyDescent="0.25">
      <c r="A25" s="59"/>
      <c r="B25" s="49"/>
      <c r="C25" s="31"/>
      <c r="D25" s="32" t="str">
        <f t="shared" si="0"/>
        <v/>
      </c>
      <c r="E25" s="31"/>
      <c r="F25" s="56"/>
      <c r="G25" s="57"/>
      <c r="H25" s="57"/>
      <c r="I25" s="60"/>
      <c r="J25" s="37" t="s">
        <v>87</v>
      </c>
      <c r="K25" s="37"/>
      <c r="L25" s="45"/>
      <c r="M25" s="45"/>
      <c r="N25" s="45"/>
    </row>
    <row r="26" spans="1:19" ht="15.75" x14ac:dyDescent="0.25">
      <c r="A26" s="59"/>
      <c r="B26" s="30"/>
      <c r="C26" s="31"/>
      <c r="D26" s="32" t="str">
        <f t="shared" si="0"/>
        <v/>
      </c>
      <c r="E26" s="31"/>
      <c r="F26" s="56"/>
      <c r="G26" s="57"/>
      <c r="H26" s="57"/>
      <c r="I26" s="60"/>
      <c r="J26" s="37" t="s">
        <v>87</v>
      </c>
      <c r="K26" s="37"/>
      <c r="L26" s="45"/>
      <c r="M26" s="45"/>
      <c r="N26" s="45"/>
    </row>
    <row r="27" spans="1:19" ht="15.75" x14ac:dyDescent="0.25">
      <c r="A27" s="59"/>
      <c r="B27" s="30"/>
      <c r="C27" s="31"/>
      <c r="D27" s="32" t="str">
        <f t="shared" si="0"/>
        <v/>
      </c>
      <c r="E27" s="31"/>
      <c r="F27" s="56"/>
      <c r="G27" s="57"/>
      <c r="H27" s="57"/>
      <c r="I27" s="60"/>
      <c r="J27" s="37" t="s">
        <v>87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6"/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173" t="s">
        <v>11</v>
      </c>
      <c r="B29" s="174"/>
      <c r="C29" s="39">
        <f>SUM(C12:C28)</f>
        <v>44.23</v>
      </c>
      <c r="D29" s="39">
        <f>SUM(D12:D28)</f>
        <v>7.37</v>
      </c>
      <c r="E29" s="39"/>
      <c r="F29" s="67">
        <f t="shared" ref="F29" si="4">C29-D29</f>
        <v>36.86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164" t="s">
        <v>27</v>
      </c>
      <c r="C31" s="165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68"/>
      <c r="K33" s="69"/>
    </row>
    <row r="34" spans="2:11" x14ac:dyDescent="0.2">
      <c r="B34" s="41" t="s">
        <v>15</v>
      </c>
      <c r="C34" s="42" t="s">
        <v>24</v>
      </c>
      <c r="I34" s="68"/>
      <c r="K34" s="69"/>
    </row>
    <row r="35" spans="2:11" x14ac:dyDescent="0.2">
      <c r="B35" s="43" t="s">
        <v>14</v>
      </c>
      <c r="C35" s="44" t="s">
        <v>23</v>
      </c>
      <c r="I35" s="68"/>
      <c r="K35" s="69"/>
    </row>
    <row r="36" spans="2:11" x14ac:dyDescent="0.2">
      <c r="I36" s="68"/>
      <c r="K36" s="69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460" priority="102" stopIfTrue="1">
      <formula>SUM($P12:$T12)&gt;0</formula>
    </cfRule>
  </conditionalFormatting>
  <conditionalFormatting sqref="C5 B1:E1 B3:E3 C12 C14 C28 C17 C20 C22:C25">
    <cfRule type="expression" dxfId="459" priority="103" stopIfTrue="1">
      <formula>ISBLANK(B1)</formula>
    </cfRule>
  </conditionalFormatting>
  <conditionalFormatting sqref="L28:N28 N27">
    <cfRule type="expression" dxfId="458" priority="104" stopIfTrue="1">
      <formula>AND(NOT(ISBLANK($C27)),ISBLANK(L27))</formula>
    </cfRule>
  </conditionalFormatting>
  <conditionalFormatting sqref="B12 B28 B17 B21:B25">
    <cfRule type="expression" dxfId="457" priority="105" stopIfTrue="1">
      <formula>AND(NOT(ISBLANK(C12)),ISBLANK(B12))</formula>
    </cfRule>
  </conditionalFormatting>
  <conditionalFormatting sqref="A12 A14 A28 A17 A23">
    <cfRule type="expression" dxfId="456" priority="106" stopIfTrue="1">
      <formula>AND(NOT(ISBLANK(C12)),ISBLANK(A12))</formula>
    </cfRule>
  </conditionalFormatting>
  <conditionalFormatting sqref="E14:E25 E28">
    <cfRule type="expression" dxfId="455" priority="107" stopIfTrue="1">
      <formula>AND(NOT(ISBLANK(C14)),ISBLANK(E14),B14="S")</formula>
    </cfRule>
  </conditionalFormatting>
  <conditionalFormatting sqref="C13">
    <cfRule type="expression" dxfId="454" priority="97" stopIfTrue="1">
      <formula>ISBLANK(C13)</formula>
    </cfRule>
  </conditionalFormatting>
  <conditionalFormatting sqref="M20">
    <cfRule type="expression" dxfId="453" priority="42" stopIfTrue="1">
      <formula>AND(NOT(ISBLANK($C20)),ISBLANK(M20))</formula>
    </cfRule>
  </conditionalFormatting>
  <conditionalFormatting sqref="B13">
    <cfRule type="expression" dxfId="452" priority="98" stopIfTrue="1">
      <formula>AND(NOT(ISBLANK(C13)),ISBLANK(B13))</formula>
    </cfRule>
  </conditionalFormatting>
  <conditionalFormatting sqref="A13">
    <cfRule type="expression" dxfId="451" priority="99" stopIfTrue="1">
      <formula>AND(NOT(ISBLANK(C13)),ISBLANK(A13))</formula>
    </cfRule>
  </conditionalFormatting>
  <conditionalFormatting sqref="E12:E13">
    <cfRule type="expression" dxfId="450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449" priority="96" stopIfTrue="1">
      <formula>SUM($P13:$T13)&gt;0</formula>
    </cfRule>
  </conditionalFormatting>
  <conditionalFormatting sqref="C26">
    <cfRule type="expression" dxfId="448" priority="91" stopIfTrue="1">
      <formula>ISBLANK(C26)</formula>
    </cfRule>
  </conditionalFormatting>
  <conditionalFormatting sqref="B26">
    <cfRule type="expression" dxfId="447" priority="92" stopIfTrue="1">
      <formula>AND(NOT(ISBLANK(C26)),ISBLANK(B26))</formula>
    </cfRule>
  </conditionalFormatting>
  <conditionalFormatting sqref="A27">
    <cfRule type="expression" dxfId="446" priority="93" stopIfTrue="1">
      <formula>AND(NOT(ISBLANK(C27)),ISBLANK(A27))</formula>
    </cfRule>
  </conditionalFormatting>
  <conditionalFormatting sqref="E26">
    <cfRule type="expression" dxfId="445" priority="94" stopIfTrue="1">
      <formula>AND(NOT(ISBLANK(C26)),ISBLANK(E26),B26="S")</formula>
    </cfRule>
  </conditionalFormatting>
  <conditionalFormatting sqref="C27">
    <cfRule type="expression" dxfId="444" priority="88" stopIfTrue="1">
      <formula>ISBLANK(C27)</formula>
    </cfRule>
  </conditionalFormatting>
  <conditionalFormatting sqref="B27">
    <cfRule type="expression" dxfId="443" priority="89" stopIfTrue="1">
      <formula>AND(NOT(ISBLANK(C27)),ISBLANK(B27))</formula>
    </cfRule>
  </conditionalFormatting>
  <conditionalFormatting sqref="E27">
    <cfRule type="expression" dxfId="442" priority="90" stopIfTrue="1">
      <formula>AND(NOT(ISBLANK(C27)),ISBLANK(E27),B27="S")</formula>
    </cfRule>
  </conditionalFormatting>
  <conditionalFormatting sqref="M27">
    <cfRule type="expression" dxfId="441" priority="87" stopIfTrue="1">
      <formula>AND(NOT(ISBLANK($C27)),ISBLANK(M27))</formula>
    </cfRule>
  </conditionalFormatting>
  <conditionalFormatting sqref="L27">
    <cfRule type="expression" dxfId="440" priority="86" stopIfTrue="1">
      <formula>AND(NOT(ISBLANK($C27)),ISBLANK(L27))</formula>
    </cfRule>
  </conditionalFormatting>
  <conditionalFormatting sqref="N24">
    <cfRule type="expression" dxfId="439" priority="15" stopIfTrue="1">
      <formula>AND(NOT(ISBLANK($C24)),ISBLANK(N24))</formula>
    </cfRule>
  </conditionalFormatting>
  <conditionalFormatting sqref="N18">
    <cfRule type="expression" dxfId="438" priority="54" stopIfTrue="1">
      <formula>AND(NOT(ISBLANK($C18)),ISBLANK(N18))</formula>
    </cfRule>
  </conditionalFormatting>
  <conditionalFormatting sqref="M17">
    <cfRule type="expression" dxfId="437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436" priority="84" stopIfTrue="1">
      <formula>SUM($P12:$T12)&gt;0</formula>
    </cfRule>
  </conditionalFormatting>
  <conditionalFormatting sqref="N12">
    <cfRule type="expression" dxfId="435" priority="85" stopIfTrue="1">
      <formula>AND(NOT(ISBLANK($C12)),ISBLANK(N12))</formula>
    </cfRule>
  </conditionalFormatting>
  <conditionalFormatting sqref="M12">
    <cfRule type="expression" dxfId="434" priority="82" stopIfTrue="1">
      <formula>AND(NOT(ISBLANK($C12)),ISBLANK(M12))</formula>
    </cfRule>
  </conditionalFormatting>
  <conditionalFormatting sqref="L12">
    <cfRule type="expression" dxfId="433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432" priority="79" stopIfTrue="1">
      <formula>SUM($P13:$T13)&gt;0</formula>
    </cfRule>
  </conditionalFormatting>
  <conditionalFormatting sqref="N13">
    <cfRule type="expression" dxfId="431" priority="80" stopIfTrue="1">
      <formula>AND(NOT(ISBLANK($C13)),ISBLANK(N13))</formula>
    </cfRule>
  </conditionalFormatting>
  <conditionalFormatting sqref="M13">
    <cfRule type="expression" dxfId="430" priority="77" stopIfTrue="1">
      <formula>AND(NOT(ISBLANK($C13)),ISBLANK(M13))</formula>
    </cfRule>
  </conditionalFormatting>
  <conditionalFormatting sqref="L13">
    <cfRule type="expression" dxfId="429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428" priority="74" stopIfTrue="1">
      <formula>SUM($P14:$T14)&gt;0</formula>
    </cfRule>
  </conditionalFormatting>
  <conditionalFormatting sqref="N14">
    <cfRule type="expression" dxfId="427" priority="75" stopIfTrue="1">
      <formula>AND(NOT(ISBLANK($C14)),ISBLANK(N14))</formula>
    </cfRule>
  </conditionalFormatting>
  <conditionalFormatting sqref="M14">
    <cfRule type="expression" dxfId="426" priority="72" stopIfTrue="1">
      <formula>AND(NOT(ISBLANK($C14)),ISBLANK(M14))</formula>
    </cfRule>
  </conditionalFormatting>
  <conditionalFormatting sqref="L14">
    <cfRule type="expression" dxfId="425" priority="71" stopIfTrue="1">
      <formula>AND(NOT(ISBLANK($C14)),ISBLANK(L14))</formula>
    </cfRule>
  </conditionalFormatting>
  <conditionalFormatting sqref="A15:A16">
    <cfRule type="expression" dxfId="424" priority="70" stopIfTrue="1">
      <formula>AND(NOT(ISBLANK(C15)),ISBLANK(A15))</formula>
    </cfRule>
  </conditionalFormatting>
  <conditionalFormatting sqref="C15:C16">
    <cfRule type="expression" dxfId="423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422" priority="68" stopIfTrue="1">
      <formula>SUM($P15:$T15)&gt;0</formula>
    </cfRule>
  </conditionalFormatting>
  <conditionalFormatting sqref="M15:M16">
    <cfRule type="expression" dxfId="421" priority="66" stopIfTrue="1">
      <formula>AND(NOT(ISBLANK($C15)),ISBLANK(M15))</formula>
    </cfRule>
  </conditionalFormatting>
  <conditionalFormatting sqref="L15:L16">
    <cfRule type="expression" dxfId="420" priority="65" stopIfTrue="1">
      <formula>AND(NOT(ISBLANK($C15)),ISBLANK(L15))</formula>
    </cfRule>
  </conditionalFormatting>
  <conditionalFormatting sqref="N15">
    <cfRule type="expression" dxfId="419" priority="64" stopIfTrue="1">
      <formula>AND(NOT(ISBLANK($C15)),ISBLANK(N15))</formula>
    </cfRule>
  </conditionalFormatting>
  <conditionalFormatting sqref="N16">
    <cfRule type="expression" dxfId="418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417" priority="62" stopIfTrue="1">
      <formula>SUM($P17:$T17)&gt;0</formula>
    </cfRule>
  </conditionalFormatting>
  <conditionalFormatting sqref="L17">
    <cfRule type="expression" dxfId="416" priority="59" stopIfTrue="1">
      <formula>AND(NOT(ISBLANK($C17)),ISBLANK(L17))</formula>
    </cfRule>
  </conditionalFormatting>
  <conditionalFormatting sqref="N17">
    <cfRule type="expression" dxfId="415" priority="58" stopIfTrue="1">
      <formula>AND(NOT(ISBLANK($C17)),ISBLANK(N17))</formula>
    </cfRule>
  </conditionalFormatting>
  <conditionalFormatting sqref="C18:C19">
    <cfRule type="expression" dxfId="414" priority="55" stopIfTrue="1">
      <formula>ISBLANK(C18)</formula>
    </cfRule>
  </conditionalFormatting>
  <conditionalFormatting sqref="B19">
    <cfRule type="expression" dxfId="413" priority="56" stopIfTrue="1">
      <formula>AND(NOT(ISBLANK(C19)),ISBLANK(B19))</formula>
    </cfRule>
  </conditionalFormatting>
  <conditionalFormatting sqref="A18:A19">
    <cfRule type="expression" dxfId="412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411" priority="53" stopIfTrue="1">
      <formula>SUM($P18:$T18)&gt;0</formula>
    </cfRule>
  </conditionalFormatting>
  <conditionalFormatting sqref="M18">
    <cfRule type="expression" dxfId="410" priority="51" stopIfTrue="1">
      <formula>AND(NOT(ISBLANK($C18)),ISBLANK(M18))</formula>
    </cfRule>
  </conditionalFormatting>
  <conditionalFormatting sqref="L18:L19">
    <cfRule type="expression" dxfId="409" priority="50" stopIfTrue="1">
      <formula>AND(NOT(ISBLANK($C18)),ISBLANK(L18))</formula>
    </cfRule>
  </conditionalFormatting>
  <conditionalFormatting sqref="N19">
    <cfRule type="expression" dxfId="408" priority="49" stopIfTrue="1">
      <formula>AND(NOT(ISBLANK($C19)),ISBLANK(N19))</formula>
    </cfRule>
  </conditionalFormatting>
  <conditionalFormatting sqref="M19">
    <cfRule type="expression" dxfId="407" priority="48" stopIfTrue="1">
      <formula>AND(NOT(ISBLANK($C19)),ISBLANK(M19))</formula>
    </cfRule>
  </conditionalFormatting>
  <conditionalFormatting sqref="A20">
    <cfRule type="expression" dxfId="406" priority="47" stopIfTrue="1">
      <formula>AND(NOT(ISBLANK(C20)),ISBLANK(A20))</formula>
    </cfRule>
  </conditionalFormatting>
  <conditionalFormatting sqref="B20">
    <cfRule type="expression" dxfId="405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404" priority="44" stopIfTrue="1">
      <formula>SUM($P20:$T20)&gt;0</formula>
    </cfRule>
  </conditionalFormatting>
  <conditionalFormatting sqref="N20">
    <cfRule type="expression" dxfId="403" priority="45" stopIfTrue="1">
      <formula>AND(NOT(ISBLANK($C20)),ISBLANK(N20))</formula>
    </cfRule>
  </conditionalFormatting>
  <conditionalFormatting sqref="L20">
    <cfRule type="expression" dxfId="402" priority="41" stopIfTrue="1">
      <formula>AND(NOT(ISBLANK($C20)),ISBLANK(L20))</formula>
    </cfRule>
  </conditionalFormatting>
  <conditionalFormatting sqref="A21">
    <cfRule type="expression" dxfId="401" priority="40" stopIfTrue="1">
      <formula>AND(NOT(ISBLANK(C21)),ISBLANK(A21))</formula>
    </cfRule>
  </conditionalFormatting>
  <conditionalFormatting sqref="C21">
    <cfRule type="expression" dxfId="400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399" priority="38" stopIfTrue="1">
      <formula>SUM($P21:$T21)&gt;0</formula>
    </cfRule>
  </conditionalFormatting>
  <conditionalFormatting sqref="N21">
    <cfRule type="expression" dxfId="398" priority="36" stopIfTrue="1">
      <formula>AND(NOT(ISBLANK($C21)),ISBLANK(N21))</formula>
    </cfRule>
  </conditionalFormatting>
  <conditionalFormatting sqref="L21">
    <cfRule type="expression" dxfId="397" priority="35" stopIfTrue="1">
      <formula>AND(NOT(ISBLANK($C21)),ISBLANK(L21))</formula>
    </cfRule>
  </conditionalFormatting>
  <conditionalFormatting sqref="M21">
    <cfRule type="expression" dxfId="396" priority="34" stopIfTrue="1">
      <formula>AND(NOT(ISBLANK($C21)),ISBLANK(M21))</formula>
    </cfRule>
  </conditionalFormatting>
  <conditionalFormatting sqref="A22">
    <cfRule type="expression" dxfId="395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394" priority="31" stopIfTrue="1">
      <formula>SUM($P22:$T22)&gt;0</formula>
    </cfRule>
  </conditionalFormatting>
  <conditionalFormatting sqref="N22">
    <cfRule type="expression" dxfId="393" priority="32" stopIfTrue="1">
      <formula>AND(NOT(ISBLANK($C22)),ISBLANK(N22))</formula>
    </cfRule>
  </conditionalFormatting>
  <conditionalFormatting sqref="L22">
    <cfRule type="expression" dxfId="392" priority="29" stopIfTrue="1">
      <formula>AND(NOT(ISBLANK($C22)),ISBLANK(L22))</formula>
    </cfRule>
  </conditionalFormatting>
  <conditionalFormatting sqref="M22">
    <cfRule type="expression" dxfId="391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390" priority="26" stopIfTrue="1">
      <formula>SUM($P23:$T23)&gt;0</formula>
    </cfRule>
  </conditionalFormatting>
  <conditionalFormatting sqref="N23">
    <cfRule type="expression" dxfId="389" priority="27" stopIfTrue="1">
      <formula>AND(NOT(ISBLANK($C23)),ISBLANK(N23))</formula>
    </cfRule>
  </conditionalFormatting>
  <conditionalFormatting sqref="M23">
    <cfRule type="expression" dxfId="388" priority="24" stopIfTrue="1">
      <formula>AND(NOT(ISBLANK($C23)),ISBLANK(M23))</formula>
    </cfRule>
  </conditionalFormatting>
  <conditionalFormatting sqref="L23">
    <cfRule type="expression" dxfId="387" priority="23" stopIfTrue="1">
      <formula>AND(NOT(ISBLANK($C23)),ISBLANK(L23))</formula>
    </cfRule>
  </conditionalFormatting>
  <conditionalFormatting sqref="A24">
    <cfRule type="expression" dxfId="386" priority="22" stopIfTrue="1">
      <formula>AND(NOT(ISBLANK(C24)),ISBLANK(A24))</formula>
    </cfRule>
  </conditionalFormatting>
  <conditionalFormatting sqref="L26">
    <cfRule type="expression" dxfId="385" priority="5" stopIfTrue="1">
      <formula>AND(NOT(ISBLANK($C26)),ISBLANK(L26))</formula>
    </cfRule>
  </conditionalFormatting>
  <conditionalFormatting sqref="A25">
    <cfRule type="expression" dxfId="384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383" priority="19" stopIfTrue="1">
      <formula>SUM($P25:$T25)&gt;0</formula>
    </cfRule>
  </conditionalFormatting>
  <conditionalFormatting sqref="N25">
    <cfRule type="expression" dxfId="382" priority="20" stopIfTrue="1">
      <formula>AND(NOT(ISBLANK($C25)),ISBLANK(N25))</formula>
    </cfRule>
  </conditionalFormatting>
  <conditionalFormatting sqref="L25">
    <cfRule type="expression" dxfId="381" priority="17" stopIfTrue="1">
      <formula>AND(NOT(ISBLANK($C25)),ISBLANK(L25))</formula>
    </cfRule>
  </conditionalFormatting>
  <conditionalFormatting sqref="M25">
    <cfRule type="expression" dxfId="380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379" priority="14" stopIfTrue="1">
      <formula>SUM($P24:$T24)&gt;0</formula>
    </cfRule>
  </conditionalFormatting>
  <conditionalFormatting sqref="M24">
    <cfRule type="expression" dxfId="378" priority="12" stopIfTrue="1">
      <formula>AND(NOT(ISBLANK($C24)),ISBLANK(M24))</formula>
    </cfRule>
  </conditionalFormatting>
  <conditionalFormatting sqref="L24">
    <cfRule type="expression" dxfId="377" priority="11" stopIfTrue="1">
      <formula>AND(NOT(ISBLANK($C24)),ISBLANK(L24))</formula>
    </cfRule>
  </conditionalFormatting>
  <conditionalFormatting sqref="A26">
    <cfRule type="expression" dxfId="376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375" priority="8" stopIfTrue="1">
      <formula>SUM($P26:$T26)&gt;0</formula>
    </cfRule>
  </conditionalFormatting>
  <conditionalFormatting sqref="N26">
    <cfRule type="expression" dxfId="374" priority="9" stopIfTrue="1">
      <formula>AND(NOT(ISBLANK($C26)),ISBLANK(N26))</formula>
    </cfRule>
  </conditionalFormatting>
  <conditionalFormatting sqref="M26">
    <cfRule type="expression" dxfId="373" priority="6" stopIfTrue="1">
      <formula>AND(NOT(ISBLANK($C26)),ISBLANK(M26))</formula>
    </cfRule>
  </conditionalFormatting>
  <conditionalFormatting sqref="B15">
    <cfRule type="expression" dxfId="372" priority="4" stopIfTrue="1">
      <formula>AND(NOT(ISBLANK(C15)),ISBLANK(B15))</formula>
    </cfRule>
  </conditionalFormatting>
  <conditionalFormatting sqref="B14">
    <cfRule type="expression" dxfId="371" priority="3" stopIfTrue="1">
      <formula>AND(NOT(ISBLANK(C14)),ISBLANK(B14))</formula>
    </cfRule>
  </conditionalFormatting>
  <conditionalFormatting sqref="B16">
    <cfRule type="expression" dxfId="370" priority="2" stopIfTrue="1">
      <formula>AND(NOT(ISBLANK(C16)),ISBLANK(B16))</formula>
    </cfRule>
  </conditionalFormatting>
  <conditionalFormatting sqref="B18">
    <cfRule type="expression" dxfId="369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6"/>
  <sheetViews>
    <sheetView workbookViewId="0">
      <selection activeCell="L33" sqref="L3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6" t="s">
        <v>34</v>
      </c>
      <c r="C1" s="167"/>
      <c r="D1" s="167"/>
      <c r="E1" s="16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66" t="s">
        <v>233</v>
      </c>
      <c r="C3" s="167"/>
      <c r="D3" s="167"/>
      <c r="E3" s="168"/>
      <c r="F3" s="10"/>
      <c r="G3" s="10"/>
      <c r="H3" s="10"/>
      <c r="I3" s="10"/>
      <c r="J3" s="10"/>
      <c r="K3" s="10"/>
      <c r="L3" s="133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43627</v>
      </c>
      <c r="D5" s="12" t="s">
        <v>33</v>
      </c>
      <c r="E5" s="48">
        <v>43656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7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4" t="s">
        <v>21</v>
      </c>
      <c r="H8" s="169"/>
      <c r="I8" s="169"/>
      <c r="J8" s="165"/>
      <c r="K8" s="107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0"/>
      <c r="H9" s="171"/>
      <c r="I9" s="171"/>
      <c r="J9" s="172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2" t="s">
        <v>65</v>
      </c>
      <c r="H10" s="62" t="s">
        <v>66</v>
      </c>
      <c r="I10" s="62" t="s">
        <v>64</v>
      </c>
      <c r="J10" s="62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2"/>
      <c r="H11" s="62"/>
      <c r="I11" s="62"/>
      <c r="J11" s="62"/>
      <c r="K11" s="62"/>
      <c r="L11" s="27"/>
      <c r="M11" s="43"/>
      <c r="N11" s="43"/>
    </row>
    <row r="12" spans="1:26" ht="15.75" x14ac:dyDescent="0.25">
      <c r="A12" s="134">
        <v>43634</v>
      </c>
      <c r="B12" s="30" t="s">
        <v>13</v>
      </c>
      <c r="C12" s="31">
        <v>25.28</v>
      </c>
      <c r="D12" s="32">
        <v>0</v>
      </c>
      <c r="E12" s="135"/>
      <c r="F12" s="56">
        <v>25.28</v>
      </c>
      <c r="G12" s="57">
        <v>440</v>
      </c>
      <c r="H12" s="57">
        <v>4020</v>
      </c>
      <c r="I12" s="57"/>
      <c r="J12" s="37" t="s">
        <v>15</v>
      </c>
      <c r="K12" s="136" t="s">
        <v>222</v>
      </c>
      <c r="L12" s="135" t="s">
        <v>223</v>
      </c>
      <c r="M12" s="135" t="s">
        <v>224</v>
      </c>
      <c r="N12" s="135" t="s">
        <v>225</v>
      </c>
    </row>
    <row r="13" spans="1:26" ht="15.75" x14ac:dyDescent="0.25">
      <c r="A13" s="134">
        <v>43637</v>
      </c>
      <c r="B13" s="30" t="s">
        <v>15</v>
      </c>
      <c r="C13" s="31">
        <v>3.6</v>
      </c>
      <c r="D13" s="32">
        <v>0.6</v>
      </c>
      <c r="E13" s="31"/>
      <c r="F13" s="56">
        <v>3</v>
      </c>
      <c r="G13" s="57">
        <v>449</v>
      </c>
      <c r="H13" s="57">
        <v>4200</v>
      </c>
      <c r="I13" s="57"/>
      <c r="J13" s="37" t="s">
        <v>15</v>
      </c>
      <c r="K13" s="136" t="s">
        <v>222</v>
      </c>
      <c r="L13" s="135" t="s">
        <v>226</v>
      </c>
      <c r="M13" s="135" t="s">
        <v>135</v>
      </c>
      <c r="N13" s="135" t="s">
        <v>83</v>
      </c>
    </row>
    <row r="14" spans="1:26" ht="15.75" x14ac:dyDescent="0.25">
      <c r="A14" s="134">
        <v>43646</v>
      </c>
      <c r="B14" s="30" t="s">
        <v>13</v>
      </c>
      <c r="C14" s="31">
        <v>568.80999999999995</v>
      </c>
      <c r="D14" s="32">
        <v>0</v>
      </c>
      <c r="E14" s="31"/>
      <c r="F14" s="56">
        <v>568.80999999999995</v>
      </c>
      <c r="G14" s="57">
        <v>112</v>
      </c>
      <c r="H14" s="57">
        <v>4207</v>
      </c>
      <c r="I14" s="57"/>
      <c r="J14" s="37" t="s">
        <v>15</v>
      </c>
      <c r="K14" s="37" t="s">
        <v>227</v>
      </c>
      <c r="L14" s="45" t="s">
        <v>228</v>
      </c>
      <c r="M14" s="45" t="s">
        <v>229</v>
      </c>
      <c r="N14" s="45" t="s">
        <v>230</v>
      </c>
    </row>
    <row r="15" spans="1:26" ht="15.75" x14ac:dyDescent="0.25">
      <c r="A15" s="137"/>
      <c r="B15" s="30"/>
      <c r="C15" s="31"/>
      <c r="D15" s="32"/>
      <c r="E15" s="31"/>
      <c r="F15" s="56"/>
      <c r="G15" s="57"/>
      <c r="H15" s="57"/>
      <c r="I15" s="57"/>
      <c r="J15" s="37"/>
      <c r="K15" s="136"/>
      <c r="L15" s="135"/>
      <c r="M15" s="135"/>
      <c r="N15" s="135"/>
    </row>
    <row r="16" spans="1:26" ht="15.75" x14ac:dyDescent="0.25">
      <c r="A16" s="137"/>
      <c r="B16" s="30"/>
      <c r="C16" s="31"/>
      <c r="D16" s="32"/>
      <c r="E16" s="31"/>
      <c r="F16" s="56"/>
      <c r="G16" s="57"/>
      <c r="H16" s="57"/>
      <c r="I16" s="57"/>
      <c r="J16" s="37"/>
      <c r="K16" s="136"/>
      <c r="L16" s="135"/>
      <c r="M16" s="135"/>
      <c r="N16" s="135"/>
    </row>
    <row r="17" spans="1:19" ht="15.75" x14ac:dyDescent="0.25">
      <c r="A17" s="137"/>
      <c r="B17" s="30"/>
      <c r="C17" s="31"/>
      <c r="D17" s="32"/>
      <c r="E17" s="31"/>
      <c r="F17" s="56"/>
      <c r="G17" s="57"/>
      <c r="H17" s="57"/>
      <c r="I17" s="57"/>
      <c r="J17" s="37"/>
      <c r="K17" s="136"/>
      <c r="L17" s="135"/>
      <c r="M17" s="135"/>
      <c r="N17" s="135"/>
    </row>
    <row r="18" spans="1:19" ht="15.75" x14ac:dyDescent="0.25">
      <c r="A18" s="137"/>
      <c r="B18" s="30"/>
      <c r="C18" s="31"/>
      <c r="D18" s="32"/>
      <c r="E18" s="31"/>
      <c r="F18" s="56"/>
      <c r="G18" s="57"/>
      <c r="H18" s="57"/>
      <c r="I18" s="57"/>
      <c r="J18" s="37"/>
      <c r="K18" s="136"/>
      <c r="L18" s="135"/>
      <c r="M18" s="135"/>
      <c r="N18" s="135"/>
    </row>
    <row r="19" spans="1:19" ht="15.75" x14ac:dyDescent="0.25">
      <c r="A19" s="138"/>
      <c r="B19" s="30"/>
      <c r="C19" s="31"/>
      <c r="D19" s="32"/>
      <c r="E19" s="31"/>
      <c r="F19" s="56"/>
      <c r="G19" s="57"/>
      <c r="H19" s="57"/>
      <c r="I19" s="57"/>
      <c r="J19" s="37"/>
      <c r="K19" s="37"/>
      <c r="L19" s="45"/>
      <c r="M19" s="45"/>
      <c r="N19" s="45"/>
      <c r="P19" s="5" t="b">
        <f t="shared" ref="P19:P29" si="0">OR(G19&lt;100,LEN(G19)=2)</f>
        <v>1</v>
      </c>
      <c r="Q19" s="5" t="b">
        <f t="shared" ref="Q19:Q29" si="1">OR(H19&lt;1000,LEN(H19)=3)</f>
        <v>1</v>
      </c>
      <c r="R19" s="5" t="b">
        <f t="shared" ref="R19:R29" si="2">IF(I19&lt;1000,TRUE)</f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ref="D20:D29" si="3">IF(B20="S",IF(ISBLANK(E20),ROUND(C20*0.2/1.2,2),E20),"")</f>
        <v/>
      </c>
      <c r="E20" s="31"/>
      <c r="F20" s="56" t="s">
        <v>63</v>
      </c>
      <c r="G20" s="57" t="s">
        <v>63</v>
      </c>
      <c r="H20" s="57" t="s">
        <v>63</v>
      </c>
      <c r="I20" s="57" t="s">
        <v>63</v>
      </c>
      <c r="J20" s="37"/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/>
      <c r="E21" s="31"/>
      <c r="F21" s="56"/>
      <c r="G21" s="57"/>
      <c r="H21" s="57"/>
      <c r="I21" s="57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6" t="s">
        <v>63</v>
      </c>
      <c r="G22" s="57" t="s">
        <v>63</v>
      </c>
      <c r="H22" s="57" t="s">
        <v>63</v>
      </c>
      <c r="I22" s="57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6" t="s">
        <v>63</v>
      </c>
      <c r="G23" s="57" t="s">
        <v>63</v>
      </c>
      <c r="H23" s="57" t="s">
        <v>63</v>
      </c>
      <c r="I23" s="57" t="s">
        <v>63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6" t="s">
        <v>63</v>
      </c>
      <c r="G24" s="57" t="s">
        <v>63</v>
      </c>
      <c r="H24" s="57" t="s">
        <v>63</v>
      </c>
      <c r="I24" s="57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6" t="s">
        <v>63</v>
      </c>
      <c r="G25" s="57" t="s">
        <v>63</v>
      </c>
      <c r="H25" s="57" t="s">
        <v>63</v>
      </c>
      <c r="I25" s="57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6" t="s">
        <v>63</v>
      </c>
      <c r="G26" s="57" t="s">
        <v>63</v>
      </c>
      <c r="H26" s="57" t="s">
        <v>63</v>
      </c>
      <c r="I26" s="57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6" t="s">
        <v>63</v>
      </c>
      <c r="G27" s="57" t="s">
        <v>63</v>
      </c>
      <c r="H27" s="57" t="s">
        <v>63</v>
      </c>
      <c r="I27" s="57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6" t="s">
        <v>63</v>
      </c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6.5" thickBot="1" x14ac:dyDescent="0.3">
      <c r="A29" s="29"/>
      <c r="B29" s="30"/>
      <c r="C29" s="31"/>
      <c r="D29" s="38" t="str">
        <f t="shared" si="3"/>
        <v/>
      </c>
      <c r="E29" s="31"/>
      <c r="F29" s="56" t="s">
        <v>63</v>
      </c>
      <c r="G29" s="57" t="s">
        <v>63</v>
      </c>
      <c r="H29" s="57" t="s">
        <v>63</v>
      </c>
      <c r="I29" s="57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3.5" thickBot="1" x14ac:dyDescent="0.25">
      <c r="A30" s="173" t="s">
        <v>11</v>
      </c>
      <c r="B30" s="174"/>
      <c r="C30" s="39">
        <f>SUM(C12:C29)</f>
        <v>597.68999999999994</v>
      </c>
      <c r="D30" s="39">
        <f>SUM(D12:D29)</f>
        <v>0.6</v>
      </c>
      <c r="E30" s="39"/>
      <c r="F30" s="39">
        <f>SUM(F12:F29)</f>
        <v>597.08999999999992</v>
      </c>
      <c r="G30" s="58"/>
      <c r="H30" s="58"/>
      <c r="I30" s="58"/>
      <c r="J30" s="40"/>
      <c r="K30" s="40"/>
      <c r="L30" s="46"/>
      <c r="M30" s="54"/>
      <c r="N30" s="47"/>
    </row>
    <row r="32" spans="1:19" x14ac:dyDescent="0.2">
      <c r="B32" s="164" t="s">
        <v>27</v>
      </c>
      <c r="C32" s="165"/>
      <c r="F32" s="69"/>
    </row>
    <row r="33" spans="2:3" x14ac:dyDescent="0.2">
      <c r="B33" s="41" t="s">
        <v>16</v>
      </c>
      <c r="C33" s="42" t="s">
        <v>26</v>
      </c>
    </row>
    <row r="34" spans="2:3" x14ac:dyDescent="0.2">
      <c r="B34" s="41" t="s">
        <v>13</v>
      </c>
      <c r="C34" s="42" t="s">
        <v>25</v>
      </c>
    </row>
    <row r="35" spans="2:3" x14ac:dyDescent="0.2">
      <c r="B35" s="41" t="s">
        <v>15</v>
      </c>
      <c r="C35" s="42" t="s">
        <v>24</v>
      </c>
    </row>
    <row r="36" spans="2:3" x14ac:dyDescent="0.2">
      <c r="B36" s="43" t="s">
        <v>14</v>
      </c>
      <c r="C36" s="44" t="s">
        <v>23</v>
      </c>
    </row>
  </sheetData>
  <mergeCells count="6">
    <mergeCell ref="B32:C32"/>
    <mergeCell ref="B1:E1"/>
    <mergeCell ref="B3:E3"/>
    <mergeCell ref="G8:J8"/>
    <mergeCell ref="G9:J9"/>
    <mergeCell ref="A30:B30"/>
  </mergeCells>
  <conditionalFormatting sqref="J20:K29 J19">
    <cfRule type="expression" priority="20" stopIfTrue="1">
      <formula>AND(SUM($P19:$T19)&gt;0,NOT(ISBLANK(J19)))</formula>
    </cfRule>
    <cfRule type="expression" dxfId="368" priority="21" stopIfTrue="1">
      <formula>SUM($P19:$T19)&gt;0</formula>
    </cfRule>
  </conditionalFormatting>
  <conditionalFormatting sqref="C5 B1:E1 B3:E3 E5 C19:C29 C15 C12:C13">
    <cfRule type="expression" dxfId="367" priority="22" stopIfTrue="1">
      <formula>ISBLANK(B1)</formula>
    </cfRule>
  </conditionalFormatting>
  <conditionalFormatting sqref="L20:N29">
    <cfRule type="expression" dxfId="366" priority="23" stopIfTrue="1">
      <formula>AND(NOT(ISBLANK($C20)),ISBLANK(L20))</formula>
    </cfRule>
  </conditionalFormatting>
  <conditionalFormatting sqref="B13 B16:B17 B19:B29">
    <cfRule type="expression" dxfId="365" priority="24" stopIfTrue="1">
      <formula>AND(NOT(ISBLANK(C13)),ISBLANK(B13))</formula>
    </cfRule>
  </conditionalFormatting>
  <conditionalFormatting sqref="A13:A14 A16:A17 A19:A29">
    <cfRule type="expression" dxfId="364" priority="25" stopIfTrue="1">
      <formula>AND(NOT(ISBLANK(C13)),ISBLANK(A13))</formula>
    </cfRule>
  </conditionalFormatting>
  <conditionalFormatting sqref="E19:E29 E13">
    <cfRule type="expression" dxfId="363" priority="26" stopIfTrue="1">
      <formula>AND(NOT(ISBLANK(C13)),ISBLANK(E13),B13="S")</formula>
    </cfRule>
  </conditionalFormatting>
  <conditionalFormatting sqref="K19">
    <cfRule type="expression" priority="17" stopIfTrue="1">
      <formula>AND(SUM(#REF!)&gt;0,NOT(ISBLANK(K19)))</formula>
    </cfRule>
    <cfRule type="expression" dxfId="362" priority="18" stopIfTrue="1">
      <formula>SUM(#REF!)&gt;0</formula>
    </cfRule>
  </conditionalFormatting>
  <conditionalFormatting sqref="L19:N19">
    <cfRule type="expression" dxfId="361" priority="19" stopIfTrue="1">
      <formula>AND(NOT(ISBLANK(#REF!)),ISBLANK(L19))</formula>
    </cfRule>
  </conditionalFormatting>
  <conditionalFormatting sqref="C16:C17">
    <cfRule type="expression" dxfId="360" priority="15" stopIfTrue="1">
      <formula>ISBLANK(C16)</formula>
    </cfRule>
  </conditionalFormatting>
  <conditionalFormatting sqref="E16:E17">
    <cfRule type="expression" dxfId="359" priority="16" stopIfTrue="1">
      <formula>AND(NOT(ISBLANK(C16)),ISBLANK(E16),B16="S")</formula>
    </cfRule>
  </conditionalFormatting>
  <conditionalFormatting sqref="B12">
    <cfRule type="expression" dxfId="358" priority="27" stopIfTrue="1">
      <formula>AND(NOT(ISBLANK(C15)),ISBLANK(B12))</formula>
    </cfRule>
  </conditionalFormatting>
  <conditionalFormatting sqref="A12">
    <cfRule type="expression" dxfId="357" priority="28" stopIfTrue="1">
      <formula>AND(NOT(ISBLANK(C15)),ISBLANK(A12))</formula>
    </cfRule>
  </conditionalFormatting>
  <conditionalFormatting sqref="J16:J18">
    <cfRule type="expression" priority="29" stopIfTrue="1">
      <formula>AND(SUM($P12:$T12)&gt;0,NOT(ISBLANK(J16)))</formula>
    </cfRule>
    <cfRule type="expression" dxfId="356" priority="30" stopIfTrue="1">
      <formula>SUM($P12:$T12)&gt;0</formula>
    </cfRule>
  </conditionalFormatting>
  <conditionalFormatting sqref="B15">
    <cfRule type="expression" dxfId="355" priority="31" stopIfTrue="1">
      <formula>AND(NOT(ISBLANK(#REF!)),ISBLANK(B15))</formula>
    </cfRule>
  </conditionalFormatting>
  <conditionalFormatting sqref="A15">
    <cfRule type="expression" dxfId="354" priority="32" stopIfTrue="1">
      <formula>AND(NOT(ISBLANK(#REF!)),ISBLANK(A15))</formula>
    </cfRule>
  </conditionalFormatting>
  <conditionalFormatting sqref="B18">
    <cfRule type="expression" dxfId="353" priority="13" stopIfTrue="1">
      <formula>AND(NOT(ISBLANK(C18)),ISBLANK(B18))</formula>
    </cfRule>
  </conditionalFormatting>
  <conditionalFormatting sqref="A18">
    <cfRule type="expression" dxfId="352" priority="14" stopIfTrue="1">
      <formula>AND(NOT(ISBLANK(C18)),ISBLANK(A18))</formula>
    </cfRule>
  </conditionalFormatting>
  <conditionalFormatting sqref="C18">
    <cfRule type="expression" dxfId="351" priority="11" stopIfTrue="1">
      <formula>ISBLANK(C18)</formula>
    </cfRule>
  </conditionalFormatting>
  <conditionalFormatting sqref="E18">
    <cfRule type="expression" dxfId="350" priority="12" stopIfTrue="1">
      <formula>AND(NOT(ISBLANK(C18)),ISBLANK(E18),B18="S")</formula>
    </cfRule>
  </conditionalFormatting>
  <conditionalFormatting sqref="J14">
    <cfRule type="expression" priority="6" stopIfTrue="1">
      <formula>AND(SUM($P14:$T14)&gt;0,NOT(ISBLANK(J14)))</formula>
    </cfRule>
    <cfRule type="expression" dxfId="349" priority="7" stopIfTrue="1">
      <formula>SUM($P14:$T14)&gt;0</formula>
    </cfRule>
  </conditionalFormatting>
  <conditionalFormatting sqref="C14">
    <cfRule type="expression" dxfId="348" priority="8" stopIfTrue="1">
      <formula>ISBLANK(C14)</formula>
    </cfRule>
  </conditionalFormatting>
  <conditionalFormatting sqref="B14">
    <cfRule type="expression" dxfId="347" priority="9" stopIfTrue="1">
      <formula>AND(NOT(ISBLANK(C14)),ISBLANK(B14))</formula>
    </cfRule>
  </conditionalFormatting>
  <conditionalFormatting sqref="E14">
    <cfRule type="expression" dxfId="346" priority="10" stopIfTrue="1">
      <formula>AND(NOT(ISBLANK(C14)),ISBLANK(E14),B14="S")</formula>
    </cfRule>
  </conditionalFormatting>
  <conditionalFormatting sqref="K14">
    <cfRule type="expression" priority="3" stopIfTrue="1">
      <formula>AND(SUM($P7:$T7)&gt;0,NOT(ISBLANK(K14)))</formula>
    </cfRule>
    <cfRule type="expression" dxfId="345" priority="4" stopIfTrue="1">
      <formula>SUM($P7:$T7)&gt;0</formula>
    </cfRule>
  </conditionalFormatting>
  <conditionalFormatting sqref="L14:N14">
    <cfRule type="expression" dxfId="344" priority="5" stopIfTrue="1">
      <formula>AND(NOT(ISBLANK($C7)),ISBLANK(L14))</formula>
    </cfRule>
  </conditionalFormatting>
  <conditionalFormatting sqref="J12:J13">
    <cfRule type="expression" priority="1" stopIfTrue="1">
      <formula>AND(SUM($P10:$T10)&gt;0,NOT(ISBLANK(J12)))</formula>
    </cfRule>
    <cfRule type="expression" dxfId="343" priority="2" stopIfTrue="1">
      <formula>SUM($P10:$T10)&gt;0</formula>
    </cfRule>
  </conditionalFormatting>
  <conditionalFormatting sqref="J15">
    <cfRule type="expression" priority="33" stopIfTrue="1">
      <formula>AND(SUM(#REF!)&gt;0,NOT(ISBLANK(J15)))</formula>
    </cfRule>
    <cfRule type="expression" dxfId="342" priority="34" stopIfTrue="1">
      <formula>SUM(#REF!)&gt;0</formula>
    </cfRule>
  </conditionalFormatting>
  <conditionalFormatting sqref="E15">
    <cfRule type="expression" dxfId="341" priority="35" stopIfTrue="1">
      <formula>AND(NOT(ISBLANK(C15)),ISBLANK(E15),#REF!="S")</formula>
    </cfRule>
  </conditionalFormatting>
  <dataValidations count="3">
    <dataValidation type="list" allowBlank="1" showInputMessage="1" showErrorMessage="1" sqref="B12:B29">
      <formula1>$B$33:$B$36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Windle Valley</vt:lpstr>
      <vt:lpstr>Windle</vt:lpstr>
      <vt:lpstr>Civic</vt:lpstr>
      <vt:lpstr>Camb Theatre</vt:lpstr>
      <vt:lpstr>C Theatre</vt:lpstr>
      <vt:lpstr>Theatre</vt:lpstr>
      <vt:lpstr>Parks</vt:lpstr>
      <vt:lpstr>Business</vt:lpstr>
      <vt:lpstr>Media</vt:lpstr>
      <vt:lpstr>JW</vt:lpstr>
      <vt:lpstr>Corporate</vt:lpstr>
      <vt:lpstr>Drainage</vt:lpstr>
      <vt:lpstr>Museum</vt:lpstr>
      <vt:lpstr>Leisure</vt:lpstr>
      <vt:lpstr>LWCP</vt:lpstr>
      <vt:lpstr>JWW</vt:lpstr>
      <vt:lpstr>Example</vt:lpstr>
    </vt:vector>
  </TitlesOfParts>
  <Company>SHBC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2019-07-31T06:58:48Z</cp:lastPrinted>
  <dcterms:created xsi:type="dcterms:W3CDTF">2011-07-25T12:59:48Z</dcterms:created>
  <dcterms:modified xsi:type="dcterms:W3CDTF">2019-07-31T07:00:38Z</dcterms:modified>
</cp:coreProperties>
</file>