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xcel\Barclaycard &amp; Corporate Cards\"/>
    </mc:Choice>
  </mc:AlternateContent>
  <bookViews>
    <workbookView xWindow="120" yWindow="105" windowWidth="15480" windowHeight="11580"/>
  </bookViews>
  <sheets>
    <sheet name="JWS" sheetId="1" r:id="rId1"/>
    <sheet name="Theatre" sheetId="4" r:id="rId2"/>
    <sheet name="Camb Theatre" sheetId="5" r:id="rId3"/>
    <sheet name="C Theatre" sheetId="6" r:id="rId4"/>
    <sheet name="Windle" sheetId="7" r:id="rId5"/>
    <sheet name="Civic Events" sheetId="8" r:id="rId6"/>
    <sheet name="Windle V" sheetId="9" r:id="rId7"/>
    <sheet name="Parks" sheetId="10" r:id="rId8"/>
    <sheet name="Business" sheetId="11" r:id="rId9"/>
    <sheet name="Housing" sheetId="12" r:id="rId10"/>
    <sheet name="Media" sheetId="13" r:id="rId11"/>
    <sheet name="Corporate" sheetId="14" r:id="rId12"/>
    <sheet name="JWW" sheetId="15" r:id="rId13"/>
    <sheet name="Museum" sheetId="16" r:id="rId14"/>
    <sheet name="Land Drainage" sheetId="17" r:id="rId15"/>
    <sheet name="Leisure" sheetId="18" r:id="rId16"/>
  </sheets>
  <calcPr calcId="162913"/>
</workbook>
</file>

<file path=xl/calcChain.xml><?xml version="1.0" encoding="utf-8"?>
<calcChain xmlns="http://schemas.openxmlformats.org/spreadsheetml/2006/main">
  <c r="P29" i="15" l="1"/>
  <c r="O29" i="15"/>
  <c r="R28" i="15"/>
  <c r="Q28" i="15"/>
  <c r="P28" i="15"/>
  <c r="O28" i="15"/>
  <c r="R27" i="15"/>
  <c r="Q27" i="15"/>
  <c r="P27" i="15"/>
  <c r="O27" i="15"/>
  <c r="R26" i="15"/>
  <c r="Q26" i="15"/>
  <c r="P26" i="15"/>
  <c r="O26" i="15"/>
  <c r="P24" i="15"/>
  <c r="O24" i="15"/>
  <c r="R15" i="15"/>
  <c r="Q15" i="15"/>
  <c r="P15" i="15"/>
  <c r="O15" i="15"/>
  <c r="D38" i="15"/>
  <c r="C38" i="15"/>
  <c r="R37" i="15"/>
  <c r="Q37" i="15"/>
  <c r="P37" i="15"/>
  <c r="O37" i="15"/>
  <c r="D37" i="15"/>
  <c r="P35" i="15"/>
  <c r="O35" i="15"/>
  <c r="P34" i="15"/>
  <c r="O34" i="15"/>
  <c r="P33" i="15"/>
  <c r="O33" i="15"/>
  <c r="R32" i="15"/>
  <c r="Q32" i="15"/>
  <c r="P32" i="15"/>
  <c r="O32" i="15"/>
  <c r="R31" i="15"/>
  <c r="Q31" i="15"/>
  <c r="P31" i="15"/>
  <c r="O31" i="15"/>
  <c r="R30" i="15"/>
  <c r="Q30" i="15"/>
  <c r="P30" i="15"/>
  <c r="O30" i="15"/>
  <c r="R25" i="15"/>
  <c r="Q25" i="15"/>
  <c r="P25" i="15"/>
  <c r="O25" i="15"/>
  <c r="R23" i="15"/>
  <c r="Q23" i="15"/>
  <c r="P23" i="15"/>
  <c r="O23" i="15"/>
  <c r="P22" i="15"/>
  <c r="O22" i="15"/>
  <c r="Q21" i="15"/>
  <c r="P21" i="15"/>
  <c r="O21" i="15"/>
  <c r="R20" i="15"/>
  <c r="Q20" i="15"/>
  <c r="P20" i="15"/>
  <c r="O20" i="15"/>
  <c r="R19" i="15"/>
  <c r="Q19" i="15"/>
  <c r="P19" i="15"/>
  <c r="O19" i="15"/>
  <c r="R18" i="15"/>
  <c r="Q18" i="15"/>
  <c r="P18" i="15"/>
  <c r="O18" i="15"/>
  <c r="R17" i="15"/>
  <c r="Q17" i="15"/>
  <c r="P17" i="15"/>
  <c r="O17" i="15"/>
  <c r="F38" i="15"/>
  <c r="R16" i="15"/>
  <c r="Q16" i="15"/>
  <c r="P16" i="15"/>
  <c r="O16" i="15"/>
  <c r="R13" i="15"/>
  <c r="Q13" i="15"/>
  <c r="P13" i="15"/>
  <c r="O13" i="15"/>
  <c r="R12" i="15"/>
  <c r="Q12" i="15"/>
  <c r="P12" i="15"/>
  <c r="O12" i="15"/>
  <c r="F17" i="5" l="1"/>
  <c r="F13" i="5"/>
  <c r="S13" i="7" l="1"/>
  <c r="R13" i="7"/>
  <c r="Q13" i="7"/>
  <c r="P13" i="7"/>
  <c r="F38" i="5"/>
  <c r="C38" i="5"/>
  <c r="R37" i="5"/>
  <c r="Q37" i="5"/>
  <c r="P37" i="5"/>
  <c r="O37" i="5"/>
  <c r="D37" i="5"/>
  <c r="D38" i="5" s="1"/>
  <c r="P35" i="5"/>
  <c r="O35" i="5"/>
  <c r="P34" i="5"/>
  <c r="O34" i="5"/>
  <c r="P33" i="5"/>
  <c r="O33" i="5"/>
  <c r="R32" i="5"/>
  <c r="Q32" i="5"/>
  <c r="P32" i="5"/>
  <c r="O32" i="5"/>
  <c r="R31" i="5"/>
  <c r="Q31" i="5"/>
  <c r="P31" i="5"/>
  <c r="O31" i="5"/>
  <c r="R30" i="5"/>
  <c r="Q30" i="5"/>
  <c r="P30" i="5"/>
  <c r="O30" i="5"/>
  <c r="R29" i="5"/>
  <c r="Q29" i="5"/>
  <c r="P29" i="5"/>
  <c r="O29" i="5"/>
  <c r="R28" i="5"/>
  <c r="Q28" i="5"/>
  <c r="P28" i="5"/>
  <c r="O28" i="5"/>
  <c r="R27" i="5"/>
  <c r="Q27" i="5"/>
  <c r="P27" i="5"/>
  <c r="O27" i="5"/>
  <c r="P26" i="5"/>
  <c r="O26" i="5"/>
  <c r="R25" i="5"/>
  <c r="Q25" i="5"/>
  <c r="P25" i="5"/>
  <c r="O25" i="5"/>
  <c r="R24" i="5"/>
  <c r="Q24" i="5"/>
  <c r="P24" i="5"/>
  <c r="O24" i="5"/>
  <c r="R23" i="5"/>
  <c r="Q23" i="5"/>
  <c r="P23" i="5"/>
  <c r="O23" i="5"/>
  <c r="P22" i="5"/>
  <c r="O22" i="5"/>
  <c r="Q21" i="5"/>
  <c r="P21" i="5"/>
  <c r="O21" i="5"/>
  <c r="R20" i="5"/>
  <c r="Q20" i="5"/>
  <c r="P20" i="5"/>
  <c r="O20" i="5"/>
  <c r="R19" i="5"/>
  <c r="Q19" i="5"/>
  <c r="P19" i="5"/>
  <c r="O19" i="5"/>
  <c r="R18" i="5"/>
  <c r="Q18" i="5"/>
  <c r="P18" i="5"/>
  <c r="O18" i="5"/>
  <c r="R17" i="5"/>
  <c r="Q17" i="5"/>
  <c r="P17" i="5"/>
  <c r="O17" i="5"/>
  <c r="R16" i="5"/>
  <c r="Q16" i="5"/>
  <c r="P16" i="5"/>
  <c r="O16" i="5"/>
  <c r="R15" i="5"/>
  <c r="Q15" i="5"/>
  <c r="P15" i="5"/>
  <c r="O15" i="5"/>
  <c r="R13" i="5"/>
  <c r="Q13" i="5"/>
  <c r="P13" i="5"/>
  <c r="O13" i="5"/>
  <c r="R12" i="5"/>
  <c r="Q12" i="5"/>
  <c r="P12" i="5"/>
  <c r="O12" i="5"/>
  <c r="F32" i="9" l="1"/>
  <c r="C29" i="10" l="1"/>
  <c r="S28" i="10"/>
  <c r="R28" i="10"/>
  <c r="Q28" i="10"/>
  <c r="P28" i="10"/>
  <c r="D28" i="10"/>
  <c r="D27" i="10"/>
  <c r="D26" i="10"/>
  <c r="S23" i="10"/>
  <c r="R23" i="10"/>
  <c r="Q23" i="10"/>
  <c r="P23" i="10"/>
  <c r="D18" i="10"/>
  <c r="F17" i="10"/>
  <c r="D16" i="10"/>
  <c r="F16" i="10" s="1"/>
  <c r="D15" i="10"/>
  <c r="F15" i="10" s="1"/>
  <c r="D14" i="10"/>
  <c r="F14" i="10" s="1"/>
  <c r="S13" i="10"/>
  <c r="R13" i="10"/>
  <c r="Q13" i="10"/>
  <c r="P13" i="10"/>
  <c r="D13" i="10"/>
  <c r="F13" i="10" s="1"/>
  <c r="S12" i="10"/>
  <c r="R12" i="10"/>
  <c r="Q12" i="10"/>
  <c r="P12" i="10"/>
  <c r="D12" i="10"/>
  <c r="F12" i="10" s="1"/>
  <c r="D29" i="10" l="1"/>
  <c r="F29" i="10" s="1"/>
  <c r="C29" i="16"/>
  <c r="S28" i="16"/>
  <c r="R28" i="16"/>
  <c r="Q28" i="16"/>
  <c r="P28" i="16"/>
  <c r="D28" i="16"/>
  <c r="D27" i="16"/>
  <c r="D26" i="16"/>
  <c r="S23" i="16"/>
  <c r="R23" i="16"/>
  <c r="Q23" i="16"/>
  <c r="P23" i="16"/>
  <c r="D18" i="16"/>
  <c r="F17" i="16"/>
  <c r="D16" i="16"/>
  <c r="F16" i="16" s="1"/>
  <c r="F15" i="16"/>
  <c r="F14" i="16"/>
  <c r="S13" i="16"/>
  <c r="R13" i="16"/>
  <c r="Q13" i="16"/>
  <c r="P13" i="16"/>
  <c r="S12" i="16"/>
  <c r="R12" i="16"/>
  <c r="Q12" i="16"/>
  <c r="P12" i="16"/>
  <c r="D12" i="16"/>
  <c r="F12" i="16" s="1"/>
  <c r="D29" i="16" l="1"/>
  <c r="F29" i="16" s="1"/>
  <c r="F32" i="17" l="1"/>
  <c r="C32" i="17"/>
  <c r="S31" i="17"/>
  <c r="R31" i="17"/>
  <c r="Q31" i="17"/>
  <c r="P31" i="17"/>
  <c r="D31" i="17"/>
  <c r="D32" i="17" s="1"/>
  <c r="S30" i="17"/>
  <c r="R30" i="17"/>
  <c r="Q30" i="17"/>
  <c r="P30" i="17"/>
  <c r="S29" i="17"/>
  <c r="R29" i="17"/>
  <c r="Q29" i="17"/>
  <c r="P29" i="17"/>
  <c r="S28" i="17"/>
  <c r="R28" i="17"/>
  <c r="Q28" i="17"/>
  <c r="P28" i="17"/>
  <c r="S27" i="17"/>
  <c r="R27" i="17"/>
  <c r="Q27" i="17"/>
  <c r="P27" i="17"/>
  <c r="S26" i="17"/>
  <c r="R26" i="17"/>
  <c r="Q26" i="17"/>
  <c r="P26" i="17"/>
  <c r="S25" i="17"/>
  <c r="R25" i="17"/>
  <c r="Q25" i="17"/>
  <c r="P25" i="17"/>
  <c r="S24" i="17"/>
  <c r="R24" i="17"/>
  <c r="Q24" i="17"/>
  <c r="P24" i="17"/>
  <c r="S23" i="17"/>
  <c r="R23" i="17"/>
  <c r="Q23" i="17"/>
  <c r="P23" i="17"/>
  <c r="S22" i="17"/>
  <c r="R22" i="17"/>
  <c r="Q22" i="17"/>
  <c r="P22" i="17"/>
  <c r="S21" i="17"/>
  <c r="R21" i="17"/>
  <c r="Q21" i="17"/>
  <c r="P21" i="17"/>
  <c r="S20" i="17"/>
  <c r="R20" i="17"/>
  <c r="Q20" i="17"/>
  <c r="P20" i="17"/>
  <c r="S19" i="17"/>
  <c r="R19" i="17"/>
  <c r="Q19" i="17"/>
  <c r="P19" i="17"/>
  <c r="S18" i="17"/>
  <c r="R18" i="17"/>
  <c r="Q18" i="17"/>
  <c r="P18" i="17"/>
  <c r="S17" i="17"/>
  <c r="R17" i="17"/>
  <c r="Q17" i="17"/>
  <c r="P17" i="17"/>
  <c r="S16" i="17"/>
  <c r="R16" i="17"/>
  <c r="Q16" i="17"/>
  <c r="P16" i="17"/>
  <c r="S15" i="17"/>
  <c r="R15" i="17"/>
  <c r="Q15" i="17"/>
  <c r="P15" i="17"/>
  <c r="S14" i="17"/>
  <c r="R14" i="17"/>
  <c r="Q14" i="17"/>
  <c r="P14" i="17"/>
  <c r="S13" i="17"/>
  <c r="R13" i="17"/>
  <c r="Q13" i="17"/>
  <c r="P13" i="17"/>
  <c r="S12" i="17"/>
  <c r="R12" i="17"/>
  <c r="Q12" i="17"/>
  <c r="P12" i="17"/>
  <c r="F25" i="13" l="1"/>
  <c r="C25" i="13"/>
  <c r="D24" i="13"/>
  <c r="D23" i="13"/>
  <c r="D22" i="13"/>
  <c r="S21" i="13"/>
  <c r="R21" i="13"/>
  <c r="Q21" i="13"/>
  <c r="P21" i="13"/>
  <c r="S20" i="13"/>
  <c r="R20" i="13"/>
  <c r="Q20" i="13"/>
  <c r="P20" i="13"/>
  <c r="S19" i="13"/>
  <c r="R19" i="13"/>
  <c r="Q19" i="13"/>
  <c r="P19" i="13"/>
  <c r="S18" i="13"/>
  <c r="R18" i="13"/>
  <c r="Q18" i="13"/>
  <c r="P18" i="13"/>
  <c r="D18" i="13"/>
  <c r="D25" i="13" s="1"/>
  <c r="S17" i="13"/>
  <c r="R17" i="13"/>
  <c r="Q17" i="13"/>
  <c r="P17" i="13"/>
  <c r="S16" i="13"/>
  <c r="R16" i="13"/>
  <c r="Q16" i="13"/>
  <c r="P16" i="13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C26" i="6" l="1"/>
  <c r="S25" i="6"/>
  <c r="R25" i="6"/>
  <c r="Q25" i="6"/>
  <c r="P25" i="6"/>
  <c r="D25" i="6"/>
  <c r="S24" i="6"/>
  <c r="R24" i="6"/>
  <c r="Q24" i="6"/>
  <c r="P24" i="6"/>
  <c r="D24" i="6"/>
  <c r="S23" i="6"/>
  <c r="R23" i="6"/>
  <c r="Q23" i="6"/>
  <c r="P23" i="6"/>
  <c r="D23" i="6"/>
  <c r="S22" i="6"/>
  <c r="R22" i="6"/>
  <c r="Q22" i="6"/>
  <c r="P22" i="6"/>
  <c r="D22" i="6"/>
  <c r="S21" i="6"/>
  <c r="R21" i="6"/>
  <c r="Q21" i="6"/>
  <c r="P21" i="6"/>
  <c r="D21" i="6"/>
  <c r="S20" i="6"/>
  <c r="R20" i="6"/>
  <c r="Q20" i="6"/>
  <c r="P20" i="6"/>
  <c r="S19" i="6"/>
  <c r="R19" i="6"/>
  <c r="Q19" i="6"/>
  <c r="P19" i="6"/>
  <c r="D19" i="6"/>
  <c r="F19" i="6" s="1"/>
  <c r="S18" i="6"/>
  <c r="R18" i="6"/>
  <c r="Q18" i="6"/>
  <c r="P18" i="6"/>
  <c r="D18" i="6"/>
  <c r="F18" i="6" s="1"/>
  <c r="S17" i="6"/>
  <c r="R17" i="6"/>
  <c r="Q17" i="6"/>
  <c r="P17" i="6"/>
  <c r="S16" i="6"/>
  <c r="R16" i="6"/>
  <c r="Q16" i="6"/>
  <c r="P16" i="6"/>
  <c r="D16" i="6"/>
  <c r="F16" i="6" s="1"/>
  <c r="S15" i="6"/>
  <c r="R15" i="6"/>
  <c r="Q15" i="6"/>
  <c r="P15" i="6"/>
  <c r="D15" i="6"/>
  <c r="S14" i="6"/>
  <c r="R14" i="6"/>
  <c r="Q14" i="6"/>
  <c r="P14" i="6"/>
  <c r="D14" i="6"/>
  <c r="F14" i="6" s="1"/>
  <c r="D13" i="6"/>
  <c r="F13" i="6" s="1"/>
  <c r="D12" i="6"/>
  <c r="D26" i="6" l="1"/>
  <c r="F26" i="6"/>
  <c r="F32" i="12" l="1"/>
  <c r="C32" i="12"/>
  <c r="S31" i="12"/>
  <c r="R31" i="12"/>
  <c r="Q31" i="12"/>
  <c r="P31" i="12"/>
  <c r="D31" i="12"/>
  <c r="S30" i="12"/>
  <c r="R30" i="12"/>
  <c r="Q30" i="12"/>
  <c r="P30" i="12"/>
  <c r="D30" i="12"/>
  <c r="S29" i="12"/>
  <c r="R29" i="12"/>
  <c r="Q29" i="12"/>
  <c r="P29" i="12"/>
  <c r="D29" i="12"/>
  <c r="S28" i="12"/>
  <c r="R28" i="12"/>
  <c r="Q28" i="12"/>
  <c r="P28" i="12"/>
  <c r="D28" i="12"/>
  <c r="D32" i="12" s="1"/>
  <c r="S27" i="12"/>
  <c r="R27" i="12"/>
  <c r="Q27" i="12"/>
  <c r="P27" i="12"/>
  <c r="S26" i="12"/>
  <c r="R26" i="12"/>
  <c r="Q26" i="12"/>
  <c r="P26" i="12"/>
  <c r="S25" i="12"/>
  <c r="R25" i="12"/>
  <c r="Q25" i="12"/>
  <c r="P25" i="12"/>
  <c r="S24" i="12"/>
  <c r="R24" i="12"/>
  <c r="Q24" i="12"/>
  <c r="P24" i="12"/>
  <c r="S23" i="12"/>
  <c r="R23" i="12"/>
  <c r="Q23" i="12"/>
  <c r="P23" i="12"/>
  <c r="S22" i="12"/>
  <c r="R22" i="12"/>
  <c r="Q22" i="12"/>
  <c r="P22" i="12"/>
  <c r="S21" i="12"/>
  <c r="R21" i="12"/>
  <c r="Q21" i="12"/>
  <c r="P21" i="12"/>
  <c r="S20" i="12"/>
  <c r="R20" i="12"/>
  <c r="Q20" i="12"/>
  <c r="P20" i="12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5" i="12"/>
  <c r="R15" i="12"/>
  <c r="Q15" i="12"/>
  <c r="P15" i="12"/>
  <c r="S14" i="12"/>
  <c r="R14" i="12"/>
  <c r="Q14" i="12"/>
  <c r="P14" i="12"/>
  <c r="S12" i="12"/>
  <c r="R12" i="12"/>
  <c r="Q12" i="12"/>
  <c r="P12" i="12"/>
  <c r="F32" i="14" l="1"/>
  <c r="C32" i="14"/>
  <c r="S31" i="14"/>
  <c r="R31" i="14"/>
  <c r="Q31" i="14"/>
  <c r="P31" i="14"/>
  <c r="D31" i="14"/>
  <c r="S30" i="14"/>
  <c r="R30" i="14"/>
  <c r="Q30" i="14"/>
  <c r="P30" i="14"/>
  <c r="D30" i="14"/>
  <c r="S29" i="14"/>
  <c r="R29" i="14"/>
  <c r="Q29" i="14"/>
  <c r="P29" i="14"/>
  <c r="D29" i="14"/>
  <c r="S28" i="14"/>
  <c r="R28" i="14"/>
  <c r="Q28" i="14"/>
  <c r="P28" i="14"/>
  <c r="D28" i="14"/>
  <c r="S27" i="14"/>
  <c r="R27" i="14"/>
  <c r="Q27" i="14"/>
  <c r="P27" i="14"/>
  <c r="D27" i="14"/>
  <c r="S26" i="14"/>
  <c r="R26" i="14"/>
  <c r="Q26" i="14"/>
  <c r="P26" i="14"/>
  <c r="D26" i="14"/>
  <c r="S25" i="14"/>
  <c r="R25" i="14"/>
  <c r="Q25" i="14"/>
  <c r="P25" i="14"/>
  <c r="D25" i="14"/>
  <c r="S24" i="14"/>
  <c r="R24" i="14"/>
  <c r="Q24" i="14"/>
  <c r="P24" i="14"/>
  <c r="D24" i="14"/>
  <c r="S23" i="14"/>
  <c r="R23" i="14"/>
  <c r="Q23" i="14"/>
  <c r="P23" i="14"/>
  <c r="D23" i="14"/>
  <c r="S22" i="14"/>
  <c r="R22" i="14"/>
  <c r="Q22" i="14"/>
  <c r="P22" i="14"/>
  <c r="D22" i="14"/>
  <c r="S21" i="14"/>
  <c r="R21" i="14"/>
  <c r="Q21" i="14"/>
  <c r="P21" i="14"/>
  <c r="D21" i="14"/>
  <c r="S20" i="14"/>
  <c r="R20" i="14"/>
  <c r="Q20" i="14"/>
  <c r="P20" i="14"/>
  <c r="D20" i="14"/>
  <c r="S19" i="14"/>
  <c r="R19" i="14"/>
  <c r="Q19" i="14"/>
  <c r="P19" i="14"/>
  <c r="D19" i="14"/>
  <c r="S18" i="14"/>
  <c r="R18" i="14"/>
  <c r="Q18" i="14"/>
  <c r="P18" i="14"/>
  <c r="D18" i="14"/>
  <c r="S17" i="14"/>
  <c r="R17" i="14"/>
  <c r="Q17" i="14"/>
  <c r="P17" i="14"/>
  <c r="S16" i="14"/>
  <c r="R16" i="14"/>
  <c r="Q16" i="14"/>
  <c r="P16" i="14"/>
  <c r="D16" i="14"/>
  <c r="D32" i="14" s="1"/>
  <c r="S15" i="14"/>
  <c r="R15" i="14"/>
  <c r="Q15" i="14"/>
  <c r="P15" i="14"/>
  <c r="S14" i="14"/>
  <c r="R14" i="14"/>
  <c r="Q14" i="14"/>
  <c r="P14" i="14"/>
  <c r="S13" i="14"/>
  <c r="R13" i="14"/>
  <c r="Q13" i="14"/>
  <c r="P13" i="14"/>
  <c r="S12" i="14"/>
  <c r="R12" i="14"/>
  <c r="Q12" i="14"/>
  <c r="P12" i="14"/>
  <c r="C29" i="18" l="1"/>
  <c r="S28" i="18"/>
  <c r="R28" i="18"/>
  <c r="Q28" i="18"/>
  <c r="P28" i="18"/>
  <c r="D28" i="18"/>
  <c r="D27" i="18"/>
  <c r="D26" i="18"/>
  <c r="S23" i="18"/>
  <c r="R23" i="18"/>
  <c r="Q23" i="18"/>
  <c r="P23" i="18"/>
  <c r="D15" i="18"/>
  <c r="F15" i="18" s="1"/>
  <c r="F14" i="18"/>
  <c r="S13" i="18"/>
  <c r="R13" i="18"/>
  <c r="Q13" i="18"/>
  <c r="P13" i="18"/>
  <c r="D13" i="18"/>
  <c r="S12" i="18"/>
  <c r="R12" i="18"/>
  <c r="Q12" i="18"/>
  <c r="P12" i="18"/>
  <c r="F12" i="18"/>
  <c r="D29" i="18" l="1"/>
  <c r="F29" i="18" s="1"/>
  <c r="F13" i="18"/>
  <c r="F31" i="11" l="1"/>
  <c r="C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S18" i="11"/>
  <c r="R18" i="11"/>
  <c r="Q18" i="11"/>
  <c r="P18" i="11"/>
  <c r="D18" i="11"/>
  <c r="S17" i="11"/>
  <c r="R17" i="11"/>
  <c r="Q17" i="11"/>
  <c r="P17" i="11"/>
  <c r="D17" i="11"/>
  <c r="S16" i="11"/>
  <c r="R16" i="11"/>
  <c r="Q16" i="11"/>
  <c r="P16" i="11"/>
  <c r="D16" i="11"/>
  <c r="S15" i="11"/>
  <c r="R15" i="11"/>
  <c r="Q15" i="11"/>
  <c r="P15" i="11"/>
  <c r="D15" i="11"/>
  <c r="S14" i="11"/>
  <c r="R14" i="11"/>
  <c r="Q14" i="11"/>
  <c r="P14" i="11"/>
  <c r="D14" i="11"/>
  <c r="S13" i="11"/>
  <c r="R13" i="11"/>
  <c r="Q13" i="11"/>
  <c r="P13" i="11"/>
  <c r="D13" i="11"/>
  <c r="S12" i="11"/>
  <c r="R12" i="11"/>
  <c r="Q12" i="11"/>
  <c r="P12" i="11"/>
  <c r="D12" i="11"/>
  <c r="F32" i="8"/>
  <c r="C32" i="8"/>
  <c r="S31" i="8"/>
  <c r="R31" i="8"/>
  <c r="Q31" i="8"/>
  <c r="P31" i="8"/>
  <c r="D31" i="8"/>
  <c r="S30" i="8"/>
  <c r="R30" i="8"/>
  <c r="Q30" i="8"/>
  <c r="P30" i="8"/>
  <c r="D30" i="8"/>
  <c r="S29" i="8"/>
  <c r="R29" i="8"/>
  <c r="Q29" i="8"/>
  <c r="P29" i="8"/>
  <c r="D29" i="8"/>
  <c r="S28" i="8"/>
  <c r="R28" i="8"/>
  <c r="Q28" i="8"/>
  <c r="P28" i="8"/>
  <c r="D28" i="8"/>
  <c r="S27" i="8"/>
  <c r="R27" i="8"/>
  <c r="Q27" i="8"/>
  <c r="P27" i="8"/>
  <c r="D27" i="8"/>
  <c r="S26" i="8"/>
  <c r="R26" i="8"/>
  <c r="Q26" i="8"/>
  <c r="P26" i="8"/>
  <c r="D26" i="8"/>
  <c r="S25" i="8"/>
  <c r="R25" i="8"/>
  <c r="Q25" i="8"/>
  <c r="P25" i="8"/>
  <c r="D25" i="8"/>
  <c r="S24" i="8"/>
  <c r="R24" i="8"/>
  <c r="Q24" i="8"/>
  <c r="P24" i="8"/>
  <c r="D24" i="8"/>
  <c r="S23" i="8"/>
  <c r="R23" i="8"/>
  <c r="Q23" i="8"/>
  <c r="P23" i="8"/>
  <c r="D23" i="8"/>
  <c r="S22" i="8"/>
  <c r="R22" i="8"/>
  <c r="Q22" i="8"/>
  <c r="P22" i="8"/>
  <c r="D22" i="8"/>
  <c r="S21" i="8"/>
  <c r="R21" i="8"/>
  <c r="Q21" i="8"/>
  <c r="P21" i="8"/>
  <c r="D21" i="8"/>
  <c r="S20" i="8"/>
  <c r="R20" i="8"/>
  <c r="Q20" i="8"/>
  <c r="P20" i="8"/>
  <c r="D20" i="8"/>
  <c r="S19" i="8"/>
  <c r="R19" i="8"/>
  <c r="Q19" i="8"/>
  <c r="P19" i="8"/>
  <c r="D19" i="8"/>
  <c r="S18" i="8"/>
  <c r="R18" i="8"/>
  <c r="Q18" i="8"/>
  <c r="P18" i="8"/>
  <c r="D18" i="8"/>
  <c r="S17" i="8"/>
  <c r="R17" i="8"/>
  <c r="Q17" i="8"/>
  <c r="P17" i="8"/>
  <c r="D17" i="8"/>
  <c r="S16" i="8"/>
  <c r="R16" i="8"/>
  <c r="Q16" i="8"/>
  <c r="P16" i="8"/>
  <c r="D16" i="8"/>
  <c r="S15" i="8"/>
  <c r="R15" i="8"/>
  <c r="Q15" i="8"/>
  <c r="P15" i="8"/>
  <c r="D15" i="8"/>
  <c r="S14" i="8"/>
  <c r="R14" i="8"/>
  <c r="Q14" i="8"/>
  <c r="P14" i="8"/>
  <c r="D14" i="8"/>
  <c r="S13" i="8"/>
  <c r="R13" i="8"/>
  <c r="Q13" i="8"/>
  <c r="P13" i="8"/>
  <c r="S12" i="8"/>
  <c r="R12" i="8"/>
  <c r="Q12" i="8"/>
  <c r="P12" i="8"/>
  <c r="D31" i="11" l="1"/>
  <c r="D32" i="8"/>
  <c r="F32" i="7"/>
  <c r="C32" i="7"/>
  <c r="S31" i="7"/>
  <c r="R31" i="7"/>
  <c r="Q31" i="7"/>
  <c r="P31" i="7"/>
  <c r="D31" i="7"/>
  <c r="S30" i="7"/>
  <c r="R30" i="7"/>
  <c r="Q30" i="7"/>
  <c r="P30" i="7"/>
  <c r="D30" i="7"/>
  <c r="S29" i="7"/>
  <c r="R29" i="7"/>
  <c r="Q29" i="7"/>
  <c r="P29" i="7"/>
  <c r="D29" i="7"/>
  <c r="S28" i="7"/>
  <c r="R28" i="7"/>
  <c r="Q28" i="7"/>
  <c r="P28" i="7"/>
  <c r="D28" i="7"/>
  <c r="S27" i="7"/>
  <c r="R27" i="7"/>
  <c r="Q27" i="7"/>
  <c r="P27" i="7"/>
  <c r="D27" i="7"/>
  <c r="S26" i="7"/>
  <c r="R26" i="7"/>
  <c r="Q26" i="7"/>
  <c r="P26" i="7"/>
  <c r="D26" i="7"/>
  <c r="S25" i="7"/>
  <c r="R25" i="7"/>
  <c r="Q25" i="7"/>
  <c r="P25" i="7"/>
  <c r="D25" i="7"/>
  <c r="S24" i="7"/>
  <c r="R24" i="7"/>
  <c r="Q24" i="7"/>
  <c r="P24" i="7"/>
  <c r="D24" i="7"/>
  <c r="S23" i="7"/>
  <c r="R23" i="7"/>
  <c r="Q23" i="7"/>
  <c r="P23" i="7"/>
  <c r="D23" i="7"/>
  <c r="S22" i="7"/>
  <c r="R22" i="7"/>
  <c r="Q22" i="7"/>
  <c r="P22" i="7"/>
  <c r="D22" i="7"/>
  <c r="S21" i="7"/>
  <c r="R21" i="7"/>
  <c r="Q21" i="7"/>
  <c r="P21" i="7"/>
  <c r="D21" i="7"/>
  <c r="S20" i="7"/>
  <c r="R20" i="7"/>
  <c r="Q20" i="7"/>
  <c r="P20" i="7"/>
  <c r="D20" i="7"/>
  <c r="S19" i="7"/>
  <c r="R19" i="7"/>
  <c r="Q19" i="7"/>
  <c r="P19" i="7"/>
  <c r="D19" i="7"/>
  <c r="D32" i="7" s="1"/>
  <c r="S18" i="7"/>
  <c r="R18" i="7"/>
  <c r="Q18" i="7"/>
  <c r="P18" i="7"/>
  <c r="S17" i="7"/>
  <c r="R17" i="7"/>
  <c r="Q17" i="7"/>
  <c r="P17" i="7"/>
  <c r="S16" i="7"/>
  <c r="R16" i="7"/>
  <c r="Q16" i="7"/>
  <c r="P16" i="7"/>
  <c r="S15" i="7"/>
  <c r="R15" i="7"/>
  <c r="Q15" i="7"/>
  <c r="P15" i="7"/>
  <c r="S14" i="7"/>
  <c r="R14" i="7"/>
  <c r="Q14" i="7"/>
  <c r="P14" i="7"/>
  <c r="S12" i="7"/>
  <c r="R12" i="7"/>
  <c r="Q12" i="7"/>
  <c r="P12" i="7"/>
  <c r="E32" i="9" l="1"/>
  <c r="C32" i="9"/>
  <c r="S31" i="9"/>
  <c r="R31" i="9"/>
  <c r="Q31" i="9"/>
  <c r="P31" i="9"/>
  <c r="S30" i="9"/>
  <c r="R30" i="9"/>
  <c r="Q30" i="9"/>
  <c r="P30" i="9"/>
  <c r="S29" i="9"/>
  <c r="R29" i="9"/>
  <c r="Q29" i="9"/>
  <c r="P29" i="9"/>
  <c r="S28" i="9"/>
  <c r="R28" i="9"/>
  <c r="Q28" i="9"/>
  <c r="P28" i="9"/>
  <c r="S27" i="9"/>
  <c r="R27" i="9"/>
  <c r="Q27" i="9"/>
  <c r="P27" i="9"/>
  <c r="S26" i="9"/>
  <c r="R26" i="9"/>
  <c r="Q26" i="9"/>
  <c r="P26" i="9"/>
  <c r="S25" i="9"/>
  <c r="R25" i="9"/>
  <c r="Q25" i="9"/>
  <c r="P25" i="9"/>
  <c r="S24" i="9"/>
  <c r="R24" i="9"/>
  <c r="Q24" i="9"/>
  <c r="P24" i="9"/>
  <c r="S23" i="9"/>
  <c r="R23" i="9"/>
  <c r="Q23" i="9"/>
  <c r="P23" i="9"/>
  <c r="S22" i="9"/>
  <c r="R22" i="9"/>
  <c r="Q22" i="9"/>
  <c r="P22" i="9"/>
  <c r="S21" i="9"/>
  <c r="R21" i="9"/>
  <c r="Q21" i="9"/>
  <c r="P21" i="9"/>
  <c r="S20" i="9"/>
  <c r="R20" i="9"/>
  <c r="Q20" i="9"/>
  <c r="P20" i="9"/>
  <c r="S19" i="9"/>
  <c r="R19" i="9"/>
  <c r="Q19" i="9"/>
  <c r="P19" i="9"/>
  <c r="S18" i="9"/>
  <c r="R18" i="9"/>
  <c r="Q18" i="9"/>
  <c r="P18" i="9"/>
  <c r="S17" i="9"/>
  <c r="R17" i="9"/>
  <c r="Q17" i="9"/>
  <c r="P17" i="9"/>
  <c r="S16" i="9"/>
  <c r="R16" i="9"/>
  <c r="Q16" i="9"/>
  <c r="P16" i="9"/>
  <c r="S15" i="9"/>
  <c r="R15" i="9"/>
  <c r="Q15" i="9"/>
  <c r="P15" i="9"/>
  <c r="S14" i="9"/>
  <c r="R14" i="9"/>
  <c r="Q14" i="9"/>
  <c r="P14" i="9"/>
  <c r="S13" i="9"/>
  <c r="R13" i="9"/>
  <c r="Q13" i="9"/>
  <c r="P13" i="9"/>
  <c r="S12" i="9"/>
  <c r="R12" i="9"/>
  <c r="Q12" i="9"/>
  <c r="P12" i="9"/>
  <c r="F37" i="4" l="1"/>
  <c r="D37" i="4"/>
  <c r="C37" i="4"/>
  <c r="R36" i="4"/>
  <c r="Q36" i="4"/>
  <c r="P36" i="4"/>
  <c r="O36" i="4"/>
  <c r="R28" i="4"/>
  <c r="Q28" i="4"/>
  <c r="P28" i="4"/>
  <c r="O28" i="4"/>
  <c r="P23" i="4"/>
  <c r="O23" i="4"/>
  <c r="R22" i="4"/>
  <c r="Q22" i="4"/>
  <c r="P22" i="4"/>
  <c r="O22" i="4"/>
  <c r="R21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P17" i="4"/>
  <c r="O17" i="4"/>
  <c r="R16" i="4"/>
  <c r="Q16" i="4"/>
  <c r="P16" i="4"/>
  <c r="O16" i="4"/>
  <c r="R15" i="4"/>
  <c r="Q15" i="4"/>
  <c r="P15" i="4"/>
  <c r="O15" i="4"/>
  <c r="R14" i="4"/>
  <c r="Q14" i="4"/>
  <c r="P14" i="4"/>
  <c r="O14" i="4"/>
  <c r="R13" i="4"/>
  <c r="Q13" i="4"/>
  <c r="P13" i="4"/>
  <c r="O13" i="4"/>
  <c r="R12" i="4"/>
  <c r="Q12" i="4"/>
  <c r="P12" i="4"/>
  <c r="O12" i="4"/>
  <c r="F12" i="1" l="1"/>
  <c r="D12" i="1" l="1"/>
  <c r="D14" i="1"/>
  <c r="F14" i="1" s="1"/>
  <c r="F15" i="1"/>
  <c r="D16" i="1"/>
  <c r="F16" i="1" s="1"/>
  <c r="D17" i="1"/>
  <c r="F17" i="1" s="1"/>
  <c r="D18" i="1"/>
  <c r="D19" i="1"/>
  <c r="D20" i="1"/>
  <c r="D21" i="1"/>
  <c r="F18" i="1"/>
  <c r="F19" i="1"/>
  <c r="F20" i="1"/>
  <c r="F21" i="1"/>
  <c r="D13" i="1"/>
  <c r="F13" i="1" s="1"/>
  <c r="C22" i="1"/>
  <c r="F22" i="1" l="1"/>
  <c r="D22" i="1"/>
</calcChain>
</file>

<file path=xl/sharedStrings.xml><?xml version="1.0" encoding="utf-8"?>
<sst xmlns="http://schemas.openxmlformats.org/spreadsheetml/2006/main" count="1812" uniqueCount="243">
  <si>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</si>
  <si>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</si>
  <si>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</si>
  <si>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</si>
  <si>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</si>
  <si>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</si>
  <si>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</si>
  <si>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</si>
  <si>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</si>
  <si>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</si>
  <si>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</si>
  <si>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</si>
  <si>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</si>
  <si>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</si>
  <si>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</si>
  <si>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</si>
  <si>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</si>
  <si>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</si>
  <si>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</si>
  <si>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</si>
  <si>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</si>
  <si>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</si>
  <si>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</si>
  <si>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</si>
  <si>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</si>
  <si>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</si>
  <si>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</si>
  <si>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</si>
  <si>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</si>
  <si>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</si>
  <si>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</si>
  <si>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 xml:space="preserve"> </t>
  </si>
  <si>
    <t>BARCLAYCARD</t>
  </si>
  <si>
    <t>Date of</t>
  </si>
  <si>
    <t>Transaction</t>
  </si>
  <si>
    <t>Repairs to  for HV58 HKB</t>
  </si>
  <si>
    <t>Road tax for HV58 HKB</t>
  </si>
  <si>
    <t>DVLA</t>
  </si>
  <si>
    <t>Road tax for RK61 WCD</t>
  </si>
  <si>
    <t>Key cutting</t>
  </si>
  <si>
    <t>Timpson ltd</t>
  </si>
  <si>
    <t>s</t>
  </si>
  <si>
    <t>Lynchford services</t>
  </si>
  <si>
    <t xml:space="preserve">Date </t>
  </si>
  <si>
    <t xml:space="preserve">Department </t>
  </si>
  <si>
    <t>Merchant Category</t>
  </si>
  <si>
    <t xml:space="preserve">of </t>
  </si>
  <si>
    <t xml:space="preserve">incurring the </t>
  </si>
  <si>
    <t>Summary of the purpose of the expenditure</t>
  </si>
  <si>
    <t>e.g. computers, software etc</t>
  </si>
  <si>
    <t>CCentre</t>
  </si>
  <si>
    <t>ACode</t>
  </si>
  <si>
    <t>Classification</t>
  </si>
  <si>
    <t>expenditure</t>
  </si>
  <si>
    <t>FRONT</t>
  </si>
  <si>
    <t>Theatre</t>
  </si>
  <si>
    <t>Monthly music subscription</t>
  </si>
  <si>
    <t>Spotify</t>
  </si>
  <si>
    <t>Music</t>
  </si>
  <si>
    <t>Joint Waste Solutions</t>
  </si>
  <si>
    <t>Camberley Theatre</t>
  </si>
  <si>
    <t>Community Services</t>
  </si>
  <si>
    <t>Equipment</t>
  </si>
  <si>
    <t>Morrisons</t>
  </si>
  <si>
    <t>Food items</t>
  </si>
  <si>
    <t xml:space="preserve">Food </t>
  </si>
  <si>
    <t>Coop</t>
  </si>
  <si>
    <t>Total</t>
  </si>
  <si>
    <t>Windle Valley</t>
  </si>
  <si>
    <t>Activity equipment</t>
  </si>
  <si>
    <t>Activities to share</t>
  </si>
  <si>
    <t xml:space="preserve">New Mayors Allowance/Uniform </t>
  </si>
  <si>
    <t xml:space="preserve">Jabot for New Mayor  </t>
  </si>
  <si>
    <t>Ede &amp; Ravenscroft</t>
  </si>
  <si>
    <t>Gloves for new Mayor</t>
  </si>
  <si>
    <t xml:space="preserve">Cadet Direct </t>
  </si>
  <si>
    <t>Civic Events</t>
  </si>
  <si>
    <t>Executive Head of Business</t>
  </si>
  <si>
    <t>Car Parking</t>
  </si>
  <si>
    <t>DVLA Tax R006 GXT</t>
  </si>
  <si>
    <t>Vehicle</t>
  </si>
  <si>
    <t>Clothing</t>
  </si>
  <si>
    <t>00510</t>
  </si>
  <si>
    <t>Business</t>
  </si>
  <si>
    <t>Flowers for Kevin Cantlon Memorial</t>
  </si>
  <si>
    <t>Allsorts</t>
  </si>
  <si>
    <t>Florists</t>
  </si>
  <si>
    <t>Flowers and Catering for Kevin Cantlon Memorial</t>
  </si>
  <si>
    <t>Longacres</t>
  </si>
  <si>
    <t>Nurseries</t>
  </si>
  <si>
    <t>Keys Cut for Windlemere</t>
  </si>
  <si>
    <t>Guardwell</t>
  </si>
  <si>
    <t>Locksmiths</t>
  </si>
  <si>
    <t>Leisure</t>
  </si>
  <si>
    <t>CORPORATE CARD</t>
  </si>
  <si>
    <t>Democratic Services</t>
  </si>
  <si>
    <t>Councillors' buffet for meeting</t>
  </si>
  <si>
    <t>Marks and Spencer</t>
  </si>
  <si>
    <t>food and drink</t>
  </si>
  <si>
    <t>Media and Marketing</t>
  </si>
  <si>
    <t>advertising</t>
  </si>
  <si>
    <t>Facebook</t>
  </si>
  <si>
    <t>theatre</t>
  </si>
  <si>
    <t>Executive Head of Corporate</t>
  </si>
  <si>
    <t>C05</t>
  </si>
  <si>
    <t>Housing</t>
  </si>
  <si>
    <t>1st Stage Application for Vehicle Crossover Works</t>
  </si>
  <si>
    <t>Surrey CC</t>
  </si>
  <si>
    <t>Statutory Bodies</t>
  </si>
  <si>
    <t>2nd Stage Application for Vehicle Crossover Works</t>
  </si>
  <si>
    <t>Batteries</t>
  </si>
  <si>
    <t>Grandabatteries</t>
  </si>
  <si>
    <t>13amp Cable</t>
  </si>
  <si>
    <t>Amazon</t>
  </si>
  <si>
    <t>Electrical</t>
  </si>
  <si>
    <t>Table Cloths</t>
  </si>
  <si>
    <t>Bentley Brown</t>
  </si>
  <si>
    <t>Equipment Hire</t>
  </si>
  <si>
    <t>Bubble Fluid</t>
  </si>
  <si>
    <t>Stage Depot</t>
  </si>
  <si>
    <t>Fluid</t>
  </si>
  <si>
    <t>Bolt</t>
  </si>
  <si>
    <t>Security</t>
  </si>
  <si>
    <t>Light Bulb</t>
  </si>
  <si>
    <t>Toolstation</t>
  </si>
  <si>
    <t>Light bulb Direct</t>
  </si>
  <si>
    <t>Amazon to refund - cancelled order</t>
  </si>
  <si>
    <t>amazon</t>
  </si>
  <si>
    <t>Marketing and Communications</t>
  </si>
  <si>
    <t>Thank you gift for judging awards</t>
  </si>
  <si>
    <t>Waitrose</t>
  </si>
  <si>
    <t>Gift</t>
  </si>
  <si>
    <t>Cables for sound equipment</t>
  </si>
  <si>
    <t>Adobe Creative Cloud - subscription</t>
  </si>
  <si>
    <t>Adobe</t>
  </si>
  <si>
    <t>Software</t>
  </si>
  <si>
    <t>Notice Board Magnets</t>
  </si>
  <si>
    <t>Plastic name tags</t>
  </si>
  <si>
    <t>Temporary Event Notice</t>
  </si>
  <si>
    <t>Surrey Heath Borough Council</t>
  </si>
  <si>
    <t>License</t>
  </si>
  <si>
    <t>Theatre Marketing</t>
  </si>
  <si>
    <t>Event Advertising</t>
  </si>
  <si>
    <t>Advertising</t>
  </si>
  <si>
    <t>Christmas in Camberley web domain monthly charge</t>
  </si>
  <si>
    <t>Namesco</t>
  </si>
  <si>
    <t>Domain Subscription</t>
  </si>
  <si>
    <t>Drainage</t>
  </si>
  <si>
    <t>Fixings</t>
  </si>
  <si>
    <t>Plastech</t>
  </si>
  <si>
    <t>Screwfix</t>
  </si>
  <si>
    <t>AHC Camberley</t>
  </si>
  <si>
    <t>Land Drainage</t>
  </si>
  <si>
    <t>Museum</t>
  </si>
  <si>
    <t>Malteser Bunnies for Easter activity</t>
  </si>
  <si>
    <t>Sainsburys</t>
  </si>
  <si>
    <t>food</t>
  </si>
  <si>
    <t>26.03.19</t>
  </si>
  <si>
    <t>Rice cakes for volunteer event</t>
  </si>
  <si>
    <t>Bacon and Bagels fore volunteer event</t>
  </si>
  <si>
    <t>04.04.19</t>
  </si>
  <si>
    <t>3 x cushions for children's area in museum</t>
  </si>
  <si>
    <t>First Home Choice</t>
  </si>
  <si>
    <t>equipment</t>
  </si>
  <si>
    <t>Biscuits for volunteer refreshments in kitchen</t>
  </si>
  <si>
    <t>Teabags, coffeee and biscuits in kitchen</t>
  </si>
  <si>
    <t>Greenspace</t>
  </si>
  <si>
    <t>keys fo SANGS</t>
  </si>
  <si>
    <t xml:space="preserve">Guardwell </t>
  </si>
  <si>
    <t>chainsaw service for SANGS</t>
  </si>
  <si>
    <t>DD Hire</t>
  </si>
  <si>
    <t>Machinery service</t>
  </si>
  <si>
    <t>Puncture repair</t>
  </si>
  <si>
    <t>Merityre</t>
  </si>
  <si>
    <t>tyre fitters</t>
  </si>
  <si>
    <t>turf/ grass</t>
  </si>
  <si>
    <t>Southdown Landscapes</t>
  </si>
  <si>
    <t>Landscapers</t>
  </si>
  <si>
    <t>NEC Parking for Parkex re- Frimley Lodge Park</t>
  </si>
  <si>
    <t>NEC parking</t>
  </si>
  <si>
    <t>car parking</t>
  </si>
  <si>
    <t>Padlocks for SANGS</t>
  </si>
  <si>
    <t>Parks and Open Spaces</t>
  </si>
  <si>
    <t>Misc</t>
  </si>
  <si>
    <t>T</t>
  </si>
  <si>
    <t>Parking at Gatwick airport for AprilFestival</t>
  </si>
  <si>
    <t>GatwickAirport.com</t>
  </si>
  <si>
    <t>Parking</t>
  </si>
  <si>
    <t>Cleaning items for carpet stains</t>
  </si>
  <si>
    <t>Wilko</t>
  </si>
  <si>
    <t>Cleaning</t>
  </si>
  <si>
    <t>CEO / Town Centre</t>
  </si>
  <si>
    <t>Chair covers for Town Centre event (Beauty and the B)</t>
  </si>
  <si>
    <t>Costume hire for Town Centre event (Beauty and the B)</t>
  </si>
  <si>
    <t>Molly Limpetts</t>
  </si>
  <si>
    <t>HOSPI</t>
  </si>
  <si>
    <t>Conference Lunch</t>
  </si>
  <si>
    <t>Good Taste</t>
  </si>
  <si>
    <t>Food</t>
  </si>
  <si>
    <t>Craft materials for Town Centre event (Beauty and the)</t>
  </si>
  <si>
    <t>Arts and Crafts</t>
  </si>
  <si>
    <t>Handheld Vax</t>
  </si>
  <si>
    <t>Argos</t>
  </si>
  <si>
    <t>HR</t>
  </si>
  <si>
    <t>Food expenses in Denmark for Theatre festival</t>
  </si>
  <si>
    <t>Bambino</t>
  </si>
  <si>
    <t>Urinal valves for mens toilet</t>
  </si>
  <si>
    <t>Smart Products</t>
  </si>
  <si>
    <t>Coop Kvicky</t>
  </si>
  <si>
    <t>Café Chic</t>
  </si>
  <si>
    <t>Sportlight fee for Panto castings</t>
  </si>
  <si>
    <t>Spotlight</t>
  </si>
  <si>
    <t>Professional Services</t>
  </si>
  <si>
    <t>OTHER</t>
  </si>
  <si>
    <t>V</t>
  </si>
  <si>
    <t>Café Friends</t>
  </si>
  <si>
    <t>Aalborg Airport</t>
  </si>
  <si>
    <t>11BAR</t>
  </si>
  <si>
    <t>Milk for bar</t>
  </si>
  <si>
    <t>Drink</t>
  </si>
  <si>
    <t>Housing Services</t>
  </si>
  <si>
    <t>Joint Waste Services</t>
  </si>
  <si>
    <t>JWS</t>
  </si>
  <si>
    <t>GOOGLE SUBSCRIPTION</t>
  </si>
  <si>
    <t>GOOGLE</t>
  </si>
  <si>
    <t>SUBSCRIPTION</t>
  </si>
  <si>
    <t>COMMERCIAL SUPPLIES</t>
  </si>
  <si>
    <t>ISTOCK</t>
  </si>
  <si>
    <t>EQUIPMENT</t>
  </si>
  <si>
    <t>COMPUTER EQUIPMENT</t>
  </si>
  <si>
    <t>ANIMAKER INC</t>
  </si>
  <si>
    <t>CPH BAINES STORE</t>
  </si>
  <si>
    <t>PRESSURE SENSITIVE</t>
  </si>
  <si>
    <t>PHOENIX SUPPLIES</t>
  </si>
  <si>
    <t>EMPLOYMENT AGENCY STAFF</t>
  </si>
  <si>
    <t>CREATIVEPOOL</t>
  </si>
  <si>
    <t>RESOURCES</t>
  </si>
  <si>
    <t>DESIGN JOBS BOARD</t>
  </si>
  <si>
    <t>ADVERTISING SERVICES</t>
  </si>
  <si>
    <t>WORKING PLANT PAYT</t>
  </si>
  <si>
    <t>ADVERTISING</t>
  </si>
  <si>
    <t>HOOSUITE INC</t>
  </si>
  <si>
    <t>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</si>
</sst>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00"/>
    <numFmt numFmtId="166" formatCode="00000"/>
    <numFmt numFmtId="167" formatCode="[$-409]d\-mmm\-yy;@"/>
  </numFmts>
  <fonts count="10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8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14" fontId="0" fillId="0" borderId="17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4" fillId="0" borderId="22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4" fontId="6" fillId="0" borderId="25" xfId="0" applyNumberFormat="1" applyFont="1" applyFill="1" applyBorder="1" applyProtection="1"/>
    <xf numFmtId="1" fontId="6" fillId="0" borderId="17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6" fillId="0" borderId="33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0" fontId="0" fillId="0" borderId="15" xfId="0" applyBorder="1" applyAlignment="1"/>
    <xf numFmtId="4" fontId="0" fillId="0" borderId="2" xfId="0" applyNumberFormat="1" applyFill="1" applyBorder="1" applyAlignment="1" applyProtection="1">
      <protection locked="0"/>
    </xf>
    <xf numFmtId="4" fontId="0" fillId="0" borderId="9" xfId="0" applyNumberFormat="1" applyFill="1" applyBorder="1" applyProtection="1"/>
    <xf numFmtId="16" fontId="0" fillId="0" borderId="17" xfId="0" applyNumberFormat="1" applyFill="1" applyBorder="1" applyProtection="1">
      <protection locked="0"/>
    </xf>
    <xf numFmtId="4" fontId="1" fillId="0" borderId="34" xfId="0" applyNumberFormat="1" applyFont="1" applyFill="1" applyBorder="1" applyProtection="1"/>
    <xf numFmtId="1" fontId="1" fillId="0" borderId="35" xfId="0" applyNumberFormat="1" applyFont="1" applyFill="1" applyBorder="1" applyProtection="1"/>
    <xf numFmtId="1" fontId="1" fillId="0" borderId="19" xfId="0" applyNumberFormat="1" applyFont="1" applyFill="1" applyBorder="1" applyProtection="1"/>
    <xf numFmtId="1" fontId="1" fillId="0" borderId="36" xfId="0" applyNumberFormat="1" applyFont="1" applyFill="1" applyBorder="1" applyProtection="1"/>
    <xf numFmtId="0" fontId="0" fillId="0" borderId="30" xfId="0" applyFill="1" applyBorder="1" applyProtection="1"/>
    <xf numFmtId="0" fontId="0" fillId="0" borderId="37" xfId="0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4" fontId="0" fillId="0" borderId="17" xfId="0" applyNumberFormat="1" applyFill="1" applyBorder="1" applyAlignment="1" applyProtection="1">
      <alignment horizontal="center"/>
      <protection locked="0"/>
    </xf>
    <xf numFmtId="1" fontId="6" fillId="0" borderId="2" xfId="0" quotePrefix="1" applyNumberFormat="1" applyFont="1" applyFill="1" applyBorder="1" applyProtection="1"/>
    <xf numFmtId="164" fontId="2" fillId="0" borderId="12" xfId="1" applyNumberFormat="1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" fontId="6" fillId="0" borderId="2" xfId="0" quotePrefix="1" applyNumberFormat="1" applyFont="1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 applyProtection="1">
      <alignment horizontal="center"/>
    </xf>
    <xf numFmtId="0" fontId="9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2" fillId="0" borderId="0" xfId="0" applyFont="1" applyFill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Protection="1"/>
    <xf numFmtId="1" fontId="6" fillId="0" borderId="33" xfId="0" quotePrefix="1" applyNumberFormat="1" applyFont="1" applyFill="1" applyBorder="1" applyProtection="1"/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1" fillId="0" borderId="28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2" fillId="0" borderId="2" xfId="0" applyFont="1" applyFill="1" applyBorder="1" applyProtection="1"/>
  </cellXfs>
  <cellStyles count="3">
    <cellStyle name="Normal" xfId="0" builtinId="0"/>
    <cellStyle name="Normal_Redistribution and journal forms.xls" xfId="1"/>
    <cellStyle name="Normal_Redistribution and journal forms.xls 2" xfId="2"/>
  </cellStyles>
  <dxfs count="659"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28"/>
  <sheetViews>
    <sheetView tabSelected="1" zoomScale="90" workbookViewId="0">
      <selection activeCell="E31" sqref="E31"/>
    </sheetView>
  </sheetViews>
  <sheetFormatPr defaultColWidth="9.140625" defaultRowHeight="12.75" outlineLevelCol="1" x14ac:dyDescent="0.2"/>
  <cols>
    <col min="1" max="1" width="11" style="5" bestFit="1" customWidth="1"/>
    <col min="2" max="2" width="10.42578125" style="5" customWidth="1"/>
    <col min="3" max="6" width="15.7109375" style="5" customWidth="1"/>
    <col min="7" max="7" width="7.42578125" style="5" bestFit="1" customWidth="1"/>
    <col min="8" max="8" width="5.28515625" style="5" customWidth="1"/>
    <col min="9" max="9" width="9.7109375" style="5" bestFit="1" customWidth="1"/>
    <col min="10" max="10" width="7.5703125" style="5" customWidth="1"/>
    <col min="11" max="11" width="3" style="5" customWidth="1"/>
    <col min="12" max="12" width="50.7109375" style="5" customWidth="1"/>
    <col min="13" max="13" width="27.42578125" style="5" customWidth="1"/>
    <col min="14" max="14" width="9.140625" style="5"/>
    <col min="15" max="18" width="9.140625" style="5" customWidth="1" outlineLevel="1"/>
    <col min="19" max="16384" width="9.140625" style="5"/>
  </cols>
  <sheetData>
    <row r="1" spans="1:25" ht="36.75" customHeight="1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36.75" customHeight="1" x14ac:dyDescent="0.2">
      <c r="A3" s="9" t="s">
        <v>1</v>
      </c>
      <c r="B3" s="116" t="s">
        <v>59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36" customHeight="1" x14ac:dyDescent="0.2">
      <c r="A5" s="11" t="s">
        <v>10</v>
      </c>
      <c r="B5" s="12" t="s">
        <v>29</v>
      </c>
      <c r="C5" s="47">
        <v>43507</v>
      </c>
      <c r="D5" s="12" t="s">
        <v>30</v>
      </c>
      <c r="E5" s="47">
        <v>43534</v>
      </c>
      <c r="F5" s="13"/>
      <c r="G5" s="15"/>
      <c r="H5" s="15"/>
      <c r="I5" s="15"/>
      <c r="J5" s="15"/>
      <c r="K5" s="15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6" t="s">
        <v>33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23"/>
      <c r="H8" s="123"/>
      <c r="I8" s="123"/>
      <c r="J8" s="123"/>
      <c r="K8" s="120"/>
      <c r="L8" s="17" t="s">
        <v>6</v>
      </c>
      <c r="M8" s="18" t="s">
        <v>7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20" t="s">
        <v>34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4"/>
      <c r="H9" s="124"/>
      <c r="I9" s="124"/>
      <c r="J9" s="124"/>
      <c r="K9" s="125"/>
      <c r="L9" s="22" t="s">
        <v>28</v>
      </c>
      <c r="M9" s="23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24"/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15</v>
      </c>
      <c r="H10" s="26" t="s">
        <v>16</v>
      </c>
      <c r="I10" s="26" t="s">
        <v>17</v>
      </c>
      <c r="J10" s="26"/>
      <c r="K10" s="26"/>
      <c r="L10" s="27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2"/>
    </row>
    <row r="12" spans="1:25" ht="20.100000000000001" customHeight="1" x14ac:dyDescent="0.25">
      <c r="A12" s="49">
        <v>43535</v>
      </c>
      <c r="B12" s="30" t="s">
        <v>11</v>
      </c>
      <c r="C12" s="31">
        <v>252.5</v>
      </c>
      <c r="D12" s="32" t="str">
        <f>IF(B12="S",IF(ISBLANK(E12),ROUND(C12*0.2/1.2,2),E12),"")</f>
        <v/>
      </c>
      <c r="E12" s="31"/>
      <c r="F12" s="32">
        <f>IF(ISBLANK(C12),"",IF(B12="S",C12-D12,C12))</f>
        <v>252.5</v>
      </c>
      <c r="G12" s="33">
        <v>595</v>
      </c>
      <c r="H12" s="33">
        <v>3012</v>
      </c>
      <c r="I12" s="34"/>
      <c r="J12" s="35">
        <v>0</v>
      </c>
      <c r="K12" s="36" t="s">
        <v>13</v>
      </c>
      <c r="L12" s="44" t="s">
        <v>36</v>
      </c>
      <c r="M12" s="44" t="s">
        <v>37</v>
      </c>
    </row>
    <row r="13" spans="1:25" ht="20.100000000000001" customHeight="1" x14ac:dyDescent="0.25">
      <c r="A13" s="49">
        <v>43535</v>
      </c>
      <c r="B13" s="48" t="s">
        <v>11</v>
      </c>
      <c r="C13" s="31">
        <v>252.5</v>
      </c>
      <c r="D13" s="32" t="str">
        <f>IF(B13="S",IF(ISBLANK(E13),ROUND(C13*0.2/1.2,2),E13),"")</f>
        <v/>
      </c>
      <c r="E13" s="31"/>
      <c r="F13" s="32">
        <f>IF(ISBLANK(C13),"",IF(B13="S",C13-D13,C13))</f>
        <v>252.5</v>
      </c>
      <c r="G13" s="33">
        <v>595</v>
      </c>
      <c r="H13" s="33">
        <v>3012</v>
      </c>
      <c r="I13" s="34"/>
      <c r="J13" s="35">
        <v>0</v>
      </c>
      <c r="K13" s="36" t="s">
        <v>13</v>
      </c>
      <c r="L13" s="44" t="s">
        <v>38</v>
      </c>
      <c r="M13" s="44" t="s">
        <v>37</v>
      </c>
    </row>
    <row r="14" spans="1:25" ht="20.100000000000001" customHeight="1" x14ac:dyDescent="0.25">
      <c r="A14" s="49">
        <v>43535</v>
      </c>
      <c r="B14" s="48" t="s">
        <v>11</v>
      </c>
      <c r="C14" s="31">
        <v>26.5</v>
      </c>
      <c r="D14" s="32" t="str">
        <f t="shared" ref="D14:D21" si="0">IF(B14="S",IF(ISBLANK(E14),ROUND(C14*0.2/1.2,2),E14),"")</f>
        <v/>
      </c>
      <c r="E14" s="31"/>
      <c r="F14" s="32">
        <f t="shared" ref="F14:F21" si="1">IF(ISBLANK(C14),"",IF(B14="S",C14-D14,C14))</f>
        <v>26.5</v>
      </c>
      <c r="G14" s="33">
        <v>595</v>
      </c>
      <c r="H14" s="33">
        <v>4001</v>
      </c>
      <c r="I14" s="34"/>
      <c r="J14" s="35">
        <v>0</v>
      </c>
      <c r="K14" s="36" t="s">
        <v>13</v>
      </c>
      <c r="L14" s="44" t="s">
        <v>39</v>
      </c>
      <c r="M14" s="44" t="s">
        <v>40</v>
      </c>
    </row>
    <row r="15" spans="1:25" ht="20.100000000000001" customHeight="1" x14ac:dyDescent="0.25">
      <c r="A15" s="49">
        <v>43544</v>
      </c>
      <c r="B15" s="30" t="s">
        <v>11</v>
      </c>
      <c r="C15" s="31">
        <v>233.94</v>
      </c>
      <c r="D15" s="32">
        <v>34</v>
      </c>
      <c r="E15" s="31"/>
      <c r="F15" s="32">
        <f t="shared" si="1"/>
        <v>233.94</v>
      </c>
      <c r="G15" s="33">
        <v>595</v>
      </c>
      <c r="H15" s="33">
        <v>3001</v>
      </c>
      <c r="I15" s="34"/>
      <c r="J15" s="35">
        <v>0</v>
      </c>
      <c r="K15" s="36" t="s">
        <v>13</v>
      </c>
      <c r="L15" s="44" t="s">
        <v>35</v>
      </c>
      <c r="M15" s="44" t="s">
        <v>42</v>
      </c>
    </row>
    <row r="16" spans="1:25" ht="20.100000000000001" customHeight="1" x14ac:dyDescent="0.25">
      <c r="A16" s="49">
        <v>43559</v>
      </c>
      <c r="B16" s="30" t="s">
        <v>11</v>
      </c>
      <c r="C16" s="31">
        <v>94.68</v>
      </c>
      <c r="D16" s="32" t="str">
        <f t="shared" si="0"/>
        <v/>
      </c>
      <c r="E16" s="31"/>
      <c r="F16" s="32">
        <f t="shared" si="1"/>
        <v>94.68</v>
      </c>
      <c r="G16" s="33">
        <v>595</v>
      </c>
      <c r="H16" s="33">
        <v>3001</v>
      </c>
      <c r="I16" s="34" t="s">
        <v>31</v>
      </c>
      <c r="J16" s="35">
        <v>0</v>
      </c>
      <c r="K16" s="36" t="s">
        <v>13</v>
      </c>
      <c r="L16" s="44" t="s">
        <v>35</v>
      </c>
      <c r="M16" s="44" t="s">
        <v>42</v>
      </c>
    </row>
    <row r="17" spans="1:13" ht="20.100000000000001" customHeight="1" x14ac:dyDescent="0.25">
      <c r="A17" s="49">
        <v>43561</v>
      </c>
      <c r="B17" s="30" t="s">
        <v>13</v>
      </c>
      <c r="C17" s="31">
        <v>433.37</v>
      </c>
      <c r="D17" s="32">
        <f t="shared" si="0"/>
        <v>72.23</v>
      </c>
      <c r="E17" s="31"/>
      <c r="F17" s="32">
        <f t="shared" si="1"/>
        <v>361.14</v>
      </c>
      <c r="G17" s="33">
        <v>595</v>
      </c>
      <c r="H17" s="33">
        <v>3001</v>
      </c>
      <c r="I17" s="34"/>
      <c r="J17" s="35">
        <v>0</v>
      </c>
      <c r="K17" s="36" t="s">
        <v>41</v>
      </c>
      <c r="L17" s="44" t="s">
        <v>35</v>
      </c>
      <c r="M17" s="44" t="s">
        <v>42</v>
      </c>
    </row>
    <row r="18" spans="1:13" ht="20.100000000000001" customHeight="1" x14ac:dyDescent="0.25">
      <c r="A18" s="29"/>
      <c r="B18" s="30"/>
      <c r="C18" s="31"/>
      <c r="D18" s="32" t="str">
        <f t="shared" si="0"/>
        <v/>
      </c>
      <c r="E18" s="31"/>
      <c r="F18" s="32" t="str">
        <f t="shared" si="1"/>
        <v/>
      </c>
      <c r="G18" s="33"/>
      <c r="H18" s="33"/>
      <c r="I18" s="34"/>
      <c r="J18" s="35">
        <v>0</v>
      </c>
      <c r="K18" s="36" t="s">
        <v>13</v>
      </c>
      <c r="L18" s="44"/>
      <c r="M18" s="44"/>
    </row>
    <row r="19" spans="1:13" ht="20.100000000000001" customHeight="1" x14ac:dyDescent="0.25">
      <c r="A19" s="29"/>
      <c r="B19" s="30"/>
      <c r="C19" s="31"/>
      <c r="D19" s="32" t="str">
        <f t="shared" si="0"/>
        <v/>
      </c>
      <c r="E19" s="31"/>
      <c r="F19" s="32" t="str">
        <f t="shared" si="1"/>
        <v/>
      </c>
      <c r="G19" s="33"/>
      <c r="H19" s="33"/>
      <c r="I19" s="34"/>
      <c r="J19" s="35">
        <v>0</v>
      </c>
      <c r="K19" s="36" t="s">
        <v>13</v>
      </c>
      <c r="L19" s="44"/>
      <c r="M19" s="44"/>
    </row>
    <row r="20" spans="1:13" ht="20.100000000000001" customHeight="1" x14ac:dyDescent="0.25">
      <c r="A20" s="29"/>
      <c r="B20" s="30"/>
      <c r="C20" s="31"/>
      <c r="D20" s="32" t="str">
        <f t="shared" si="0"/>
        <v/>
      </c>
      <c r="E20" s="31"/>
      <c r="F20" s="32" t="str">
        <f t="shared" si="1"/>
        <v/>
      </c>
      <c r="G20" s="33"/>
      <c r="H20" s="33"/>
      <c r="I20" s="34"/>
      <c r="J20" s="35">
        <v>0</v>
      </c>
      <c r="K20" s="36" t="s">
        <v>13</v>
      </c>
      <c r="L20" s="44"/>
      <c r="M20" s="44"/>
    </row>
    <row r="21" spans="1:13" ht="20.100000000000001" customHeight="1" thickBot="1" x14ac:dyDescent="0.3">
      <c r="A21" s="29"/>
      <c r="B21" s="30"/>
      <c r="C21" s="31"/>
      <c r="D21" s="37" t="str">
        <f t="shared" si="0"/>
        <v/>
      </c>
      <c r="E21" s="31"/>
      <c r="F21" s="37" t="str">
        <f t="shared" si="1"/>
        <v/>
      </c>
      <c r="G21" s="33"/>
      <c r="H21" s="33"/>
      <c r="I21" s="34"/>
      <c r="J21" s="35">
        <v>0</v>
      </c>
      <c r="K21" s="36" t="s">
        <v>13</v>
      </c>
      <c r="L21" s="44"/>
      <c r="M21" s="44"/>
    </row>
    <row r="22" spans="1:13" ht="20.100000000000001" customHeight="1" thickBot="1" x14ac:dyDescent="0.25">
      <c r="A22" s="121" t="s">
        <v>9</v>
      </c>
      <c r="B22" s="122"/>
      <c r="C22" s="38">
        <f>SUM(C12:C21)</f>
        <v>1293.4900000000002</v>
      </c>
      <c r="D22" s="38">
        <f>SUM(D12:D21)</f>
        <v>106.23</v>
      </c>
      <c r="E22" s="38"/>
      <c r="F22" s="38">
        <f>SUM(F12:F21)</f>
        <v>1221.2600000000002</v>
      </c>
      <c r="G22" s="38"/>
      <c r="H22" s="38"/>
      <c r="I22" s="38"/>
      <c r="J22" s="38"/>
      <c r="K22" s="39"/>
      <c r="L22" s="45"/>
      <c r="M22" s="46"/>
    </row>
    <row r="24" spans="1:13" x14ac:dyDescent="0.2">
      <c r="B24" s="119" t="s">
        <v>24</v>
      </c>
      <c r="C24" s="120"/>
    </row>
    <row r="25" spans="1:13" x14ac:dyDescent="0.2">
      <c r="B25" s="40" t="s">
        <v>14</v>
      </c>
      <c r="C25" s="41" t="s">
        <v>23</v>
      </c>
    </row>
    <row r="26" spans="1:13" x14ac:dyDescent="0.2">
      <c r="B26" s="40" t="s">
        <v>11</v>
      </c>
      <c r="C26" s="41" t="s">
        <v>22</v>
      </c>
    </row>
    <row r="27" spans="1:13" x14ac:dyDescent="0.2">
      <c r="B27" s="40" t="s">
        <v>13</v>
      </c>
      <c r="C27" s="41" t="s">
        <v>21</v>
      </c>
    </row>
    <row r="28" spans="1:13" x14ac:dyDescent="0.2">
      <c r="B28" s="42" t="s">
        <v>12</v>
      </c>
      <c r="C28" s="43" t="s">
        <v>20</v>
      </c>
    </row>
  </sheetData>
  <mergeCells count="6">
    <mergeCell ref="B3:E3"/>
    <mergeCell ref="B1:E1"/>
    <mergeCell ref="B24:C24"/>
    <mergeCell ref="A22:B22"/>
    <mergeCell ref="G8:K8"/>
    <mergeCell ref="G9:K9"/>
  </mergeCells>
  <phoneticPr fontId="5" type="noConversion"/>
  <conditionalFormatting sqref="K12:K21">
    <cfRule type="expression" priority="1" stopIfTrue="1">
      <formula>AND(SUM($O12:$S12)&gt;0,NOT(ISBLANK(K12)))</formula>
    </cfRule>
    <cfRule type="expression" dxfId="658" priority="2" stopIfTrue="1">
      <formula>SUM($O12:$S12)&gt;0</formula>
    </cfRule>
  </conditionalFormatting>
  <conditionalFormatting sqref="E5 C5 B1:E1 B3:E3 C12:C21">
    <cfRule type="expression" dxfId="657" priority="3" stopIfTrue="1">
      <formula>ISBLANK(B1)</formula>
    </cfRule>
  </conditionalFormatting>
  <conditionalFormatting sqref="L12:M12 L14:M21">
    <cfRule type="expression" dxfId="656" priority="4" stopIfTrue="1">
      <formula>AND(NOT(ISBLANK($C12)),ISBLANK(L12))</formula>
    </cfRule>
  </conditionalFormatting>
  <conditionalFormatting sqref="B12:B21">
    <cfRule type="expression" dxfId="655" priority="5" stopIfTrue="1">
      <formula>AND(NOT(ISBLANK(C12)),ISBLANK(B12))</formula>
    </cfRule>
  </conditionalFormatting>
  <conditionalFormatting sqref="A12:A21">
    <cfRule type="expression" dxfId="654" priority="6" stopIfTrue="1">
      <formula>AND(NOT(ISBLANK(C12)),ISBLANK(A12))</formula>
    </cfRule>
  </conditionalFormatting>
  <conditionalFormatting sqref="G12:H21">
    <cfRule type="expression" dxfId="653" priority="8" stopIfTrue="1">
      <formula>AND(ISBLANK(G12),NOT(ISBLANK($C12)))</formula>
    </cfRule>
  </conditionalFormatting>
  <conditionalFormatting sqref="I12:I21">
    <cfRule type="expression" dxfId="652" priority="9" stopIfTrue="1">
      <formula>AND(ISBLANK(I12),NOT(ISBLANK(C12)))</formula>
    </cfRule>
  </conditionalFormatting>
  <conditionalFormatting sqref="E12:E21">
    <cfRule type="expression" dxfId="651" priority="10" stopIfTrue="1">
      <formula>AND(NOT(ISBLANK(C12)),ISBLANK(E12),B12="S")</formula>
    </cfRule>
  </conditionalFormatting>
  <conditionalFormatting sqref="L13:M13">
    <cfRule type="expression" dxfId="650" priority="31" stopIfTrue="1">
      <formula>AND(NOT(ISBLANK(#REF!)),ISBLANK(L13))</formula>
    </cfRule>
  </conditionalFormatting>
  <dataValidations count="5"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1">
      <formula1>$B$25:$B$28</formula1>
    </dataValidation>
    <dataValidation type="custom" allowBlank="1" showInputMessage="1" showErrorMessage="1" sqref="G12:G21 I12:I21 H13:H21">
      <formula1>P12=TRUE</formula1>
    </dataValidation>
  </dataValidations>
  <pageMargins left="0.37" right="0.31" top="0.68" bottom="0.68" header="0.34" footer="0.25"/>
  <pageSetup paperSize="9" scale="73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B4" sqref="B4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62.140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94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220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9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89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74" t="s">
        <v>50</v>
      </c>
      <c r="H10" s="74" t="s">
        <v>51</v>
      </c>
      <c r="I10" s="74" t="s">
        <v>52</v>
      </c>
      <c r="J10" s="74"/>
      <c r="K10" s="56" t="s">
        <v>53</v>
      </c>
      <c r="L10" s="27"/>
      <c r="M10" s="42"/>
      <c r="N10" s="28"/>
    </row>
    <row r="11" spans="1:26" x14ac:dyDescent="0.2">
      <c r="A11" s="24"/>
      <c r="B11" s="25"/>
      <c r="C11" s="25"/>
      <c r="D11" s="25"/>
      <c r="E11" s="25"/>
      <c r="F11" s="25"/>
      <c r="G11" s="74"/>
      <c r="H11" s="74"/>
      <c r="I11" s="74"/>
      <c r="J11" s="74"/>
      <c r="K11" s="74"/>
      <c r="L11" s="27"/>
      <c r="M11" s="42"/>
      <c r="N11" s="42"/>
    </row>
    <row r="12" spans="1:26" ht="15.75" x14ac:dyDescent="0.25">
      <c r="A12" s="49">
        <v>43545</v>
      </c>
      <c r="B12" s="30" t="s">
        <v>11</v>
      </c>
      <c r="C12" s="31">
        <v>77</v>
      </c>
      <c r="D12" s="32">
        <v>0</v>
      </c>
      <c r="E12" s="31">
        <v>0</v>
      </c>
      <c r="F12" s="75">
        <v>77</v>
      </c>
      <c r="G12" s="59" t="s">
        <v>104</v>
      </c>
      <c r="H12" s="77">
        <v>9821</v>
      </c>
      <c r="I12" s="77"/>
      <c r="J12" s="36"/>
      <c r="K12" s="36" t="s">
        <v>105</v>
      </c>
      <c r="L12" s="44" t="s">
        <v>106</v>
      </c>
      <c r="M12" s="44" t="s">
        <v>107</v>
      </c>
      <c r="N12" s="44" t="s">
        <v>108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49">
        <v>43551</v>
      </c>
      <c r="B13" s="30" t="s">
        <v>11</v>
      </c>
      <c r="C13" s="31">
        <v>148</v>
      </c>
      <c r="D13" s="32">
        <v>0</v>
      </c>
      <c r="E13" s="31">
        <v>0</v>
      </c>
      <c r="F13" s="75">
        <v>148</v>
      </c>
      <c r="G13" s="59" t="s">
        <v>104</v>
      </c>
      <c r="H13" s="77">
        <v>9821</v>
      </c>
      <c r="I13" s="77"/>
      <c r="J13" s="36"/>
      <c r="K13" s="36" t="s">
        <v>105</v>
      </c>
      <c r="L13" s="44" t="s">
        <v>109</v>
      </c>
      <c r="M13" s="44" t="s">
        <v>107</v>
      </c>
      <c r="N13" s="44" t="s">
        <v>108</v>
      </c>
    </row>
    <row r="14" spans="1:26" ht="15.75" x14ac:dyDescent="0.25">
      <c r="A14" s="49"/>
      <c r="B14" s="48"/>
      <c r="C14" s="31"/>
      <c r="D14" s="32"/>
      <c r="E14" s="31"/>
      <c r="F14" s="75"/>
      <c r="G14" s="59"/>
      <c r="H14" s="77"/>
      <c r="I14" s="77"/>
      <c r="J14" s="36"/>
      <c r="K14" s="36"/>
      <c r="L14" s="44"/>
      <c r="M14" s="44"/>
      <c r="N14" s="44"/>
      <c r="P14" s="5" t="b">
        <f>OR(G15&lt;100,LEN(G15)=2)</f>
        <v>1</v>
      </c>
      <c r="Q14" s="5" t="b">
        <f>OR(H15&lt;1000,LEN(H15)=3)</f>
        <v>1</v>
      </c>
      <c r="R14" s="5" t="b">
        <f>IF(I15&lt;1000,TRUE)</f>
        <v>1</v>
      </c>
      <c r="S14" s="5" t="e">
        <f>OR(#REF!&lt;100000,LEN(#REF!)=5)</f>
        <v>#REF!</v>
      </c>
    </row>
    <row r="15" spans="1:26" ht="15.75" x14ac:dyDescent="0.25">
      <c r="A15" s="49"/>
      <c r="B15" s="48"/>
      <c r="C15" s="31"/>
      <c r="D15" s="32"/>
      <c r="E15" s="31"/>
      <c r="F15" s="75"/>
      <c r="G15" s="59"/>
      <c r="H15" s="77"/>
      <c r="I15" s="77"/>
      <c r="J15" s="36"/>
      <c r="K15" s="36"/>
      <c r="L15" s="44"/>
      <c r="M15" s="44"/>
      <c r="N15" s="44"/>
      <c r="P15" s="5" t="e">
        <f>OR(#REF!&lt;100,LEN(#REF!)=2)</f>
        <v>#REF!</v>
      </c>
      <c r="Q15" s="5" t="e">
        <f>OR(#REF!&lt;1000,LEN(#REF!)=3)</f>
        <v>#REF!</v>
      </c>
      <c r="R15" s="5" t="e">
        <f>IF(#REF!&lt;1000,TRUE)</f>
        <v>#REF!</v>
      </c>
      <c r="S15" s="5" t="e">
        <f>OR(#REF!&lt;100000,LEN(#REF!)=5)</f>
        <v>#REF!</v>
      </c>
    </row>
    <row r="16" spans="1:26" ht="15.75" x14ac:dyDescent="0.25">
      <c r="A16" s="49"/>
      <c r="B16" s="30"/>
      <c r="C16" s="31"/>
      <c r="D16" s="32"/>
      <c r="E16" s="31"/>
      <c r="F16" s="75"/>
      <c r="G16" s="59"/>
      <c r="H16" s="77"/>
      <c r="I16" s="77"/>
      <c r="J16" s="36"/>
      <c r="K16" s="36"/>
      <c r="L16" s="44"/>
      <c r="M16" s="44"/>
      <c r="N16" s="44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49"/>
      <c r="B17" s="30"/>
      <c r="C17" s="31"/>
      <c r="D17" s="32"/>
      <c r="E17" s="31"/>
      <c r="F17" s="75"/>
      <c r="G17" s="59"/>
      <c r="H17" s="77"/>
      <c r="I17" s="77"/>
      <c r="J17" s="36"/>
      <c r="K17" s="36"/>
      <c r="L17" s="44"/>
      <c r="M17" s="44"/>
      <c r="N17" s="44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49"/>
      <c r="B18" s="30"/>
      <c r="C18" s="31"/>
      <c r="D18" s="32"/>
      <c r="E18" s="31"/>
      <c r="F18" s="75"/>
      <c r="G18" s="59"/>
      <c r="H18" s="77"/>
      <c r="I18" s="77"/>
      <c r="J18" s="36"/>
      <c r="K18" s="81"/>
      <c r="L18" s="44"/>
      <c r="M18" s="82"/>
      <c r="N18" s="44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49"/>
      <c r="B19" s="30"/>
      <c r="C19" s="31"/>
      <c r="D19" s="32"/>
      <c r="E19" s="31"/>
      <c r="F19" s="75"/>
      <c r="G19" s="59"/>
      <c r="H19" s="77"/>
      <c r="I19" s="77"/>
      <c r="J19" s="36"/>
      <c r="K19" s="36"/>
      <c r="L19" s="44"/>
      <c r="M19" s="44"/>
      <c r="N19" s="44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9"/>
      <c r="B20" s="30"/>
      <c r="C20" s="31"/>
      <c r="D20" s="32"/>
      <c r="E20" s="31"/>
      <c r="F20" s="75"/>
      <c r="G20" s="59"/>
      <c r="H20" s="77"/>
      <c r="I20" s="77"/>
      <c r="J20" s="36"/>
      <c r="K20" s="36"/>
      <c r="L20" s="44"/>
      <c r="M20" s="44"/>
      <c r="N20" s="44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49"/>
      <c r="B21" s="30"/>
      <c r="C21" s="31"/>
      <c r="D21" s="32"/>
      <c r="E21" s="31"/>
      <c r="F21" s="75"/>
      <c r="G21" s="59"/>
      <c r="H21" s="77"/>
      <c r="I21" s="77"/>
      <c r="J21" s="36"/>
      <c r="K21" s="36"/>
      <c r="L21" s="44"/>
      <c r="M21" s="44"/>
      <c r="N21" s="44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49"/>
      <c r="B22" s="30"/>
      <c r="C22" s="31"/>
      <c r="D22" s="32"/>
      <c r="E22" s="31"/>
      <c r="F22" s="75"/>
      <c r="G22" s="59"/>
      <c r="H22" s="77"/>
      <c r="I22" s="77"/>
      <c r="J22" s="36"/>
      <c r="K22" s="36"/>
      <c r="L22" s="44"/>
      <c r="M22" s="44"/>
      <c r="N22" s="44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49"/>
      <c r="B23" s="30"/>
      <c r="C23" s="31"/>
      <c r="D23" s="32"/>
      <c r="E23" s="31"/>
      <c r="F23" s="75"/>
      <c r="G23" s="77"/>
      <c r="H23" s="77"/>
      <c r="I23" s="77"/>
      <c r="J23" s="36"/>
      <c r="K23" s="36"/>
      <c r="L23" s="44"/>
      <c r="M23" s="44"/>
      <c r="N23" s="44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49"/>
      <c r="B24" s="30"/>
      <c r="C24" s="31"/>
      <c r="D24" s="32"/>
      <c r="E24" s="31"/>
      <c r="F24" s="75"/>
      <c r="G24" s="59"/>
      <c r="H24" s="77"/>
      <c r="I24" s="77"/>
      <c r="J24" s="36"/>
      <c r="K24" s="36"/>
      <c r="L24" s="44"/>
      <c r="M24" s="44"/>
      <c r="N24" s="44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49"/>
      <c r="B25" s="30"/>
      <c r="C25" s="31"/>
      <c r="D25" s="32"/>
      <c r="E25" s="31"/>
      <c r="F25" s="75"/>
      <c r="G25" s="59"/>
      <c r="H25" s="77"/>
      <c r="I25" s="77"/>
      <c r="J25" s="36"/>
      <c r="K25" s="36"/>
      <c r="L25" s="44"/>
      <c r="M25" s="44"/>
      <c r="N25" s="44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49"/>
      <c r="B26" s="30"/>
      <c r="C26" s="31"/>
      <c r="D26" s="32"/>
      <c r="E26" s="31"/>
      <c r="F26" s="75"/>
      <c r="G26" s="59"/>
      <c r="H26" s="77"/>
      <c r="I26" s="59"/>
      <c r="J26" s="36"/>
      <c r="K26" s="36"/>
      <c r="L26" s="44"/>
      <c r="M26" s="44"/>
      <c r="N26" s="44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49"/>
      <c r="B27" s="30"/>
      <c r="C27" s="31"/>
      <c r="D27" s="32"/>
      <c r="E27" s="31"/>
      <c r="F27" s="75"/>
      <c r="G27" s="59"/>
      <c r="H27" s="77"/>
      <c r="I27" s="59"/>
      <c r="J27" s="36"/>
      <c r="K27" s="36"/>
      <c r="L27" s="44"/>
      <c r="M27" s="44"/>
      <c r="N27" s="44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ref="D28:D31" si="3">IF(B28="S",IF(ISBLANK(E28),ROUND(C28*0.2/1.2,2),E28),"")</f>
        <v/>
      </c>
      <c r="E28" s="31"/>
      <c r="F28" s="75" t="s">
        <v>31</v>
      </c>
      <c r="G28" s="59" t="s">
        <v>31</v>
      </c>
      <c r="H28" s="59" t="s">
        <v>31</v>
      </c>
      <c r="I28" s="59" t="s">
        <v>31</v>
      </c>
      <c r="J28" s="36" t="s">
        <v>13</v>
      </c>
      <c r="K28" s="36"/>
      <c r="L28" s="44"/>
      <c r="M28" s="44"/>
      <c r="N28" s="44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75" t="s">
        <v>31</v>
      </c>
      <c r="G29" s="59" t="s">
        <v>31</v>
      </c>
      <c r="H29" s="59" t="s">
        <v>31</v>
      </c>
      <c r="I29" s="59" t="s">
        <v>31</v>
      </c>
      <c r="J29" s="36" t="s">
        <v>13</v>
      </c>
      <c r="K29" s="36"/>
      <c r="L29" s="44"/>
      <c r="M29" s="44"/>
      <c r="N29" s="44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75" t="s">
        <v>31</v>
      </c>
      <c r="G30" s="59" t="s">
        <v>31</v>
      </c>
      <c r="H30" s="59" t="s">
        <v>31</v>
      </c>
      <c r="I30" s="59" t="s">
        <v>31</v>
      </c>
      <c r="J30" s="36" t="s">
        <v>13</v>
      </c>
      <c r="K30" s="36"/>
      <c r="L30" s="44"/>
      <c r="M30" s="44"/>
      <c r="N30" s="44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7" t="str">
        <f t="shared" si="3"/>
        <v/>
      </c>
      <c r="E31" s="31"/>
      <c r="F31" s="75" t="s">
        <v>31</v>
      </c>
      <c r="G31" s="59" t="s">
        <v>31</v>
      </c>
      <c r="H31" s="59" t="s">
        <v>31</v>
      </c>
      <c r="I31" s="59" t="s">
        <v>31</v>
      </c>
      <c r="J31" s="36" t="s">
        <v>13</v>
      </c>
      <c r="K31" s="36"/>
      <c r="L31" s="44"/>
      <c r="M31" s="44"/>
      <c r="N31" s="44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1" t="s">
        <v>9</v>
      </c>
      <c r="B32" s="122"/>
      <c r="C32" s="38">
        <f>SUM(C12:C31)</f>
        <v>225</v>
      </c>
      <c r="D32" s="38">
        <f>SUM(D12:D31)</f>
        <v>0</v>
      </c>
      <c r="E32" s="38"/>
      <c r="F32" s="38">
        <f>SUM(F12:F31)</f>
        <v>225</v>
      </c>
      <c r="G32" s="68"/>
      <c r="H32" s="68"/>
      <c r="I32" s="68"/>
      <c r="J32" s="39"/>
      <c r="K32" s="39"/>
      <c r="L32" s="45"/>
      <c r="M32" s="71"/>
      <c r="N32" s="46"/>
    </row>
    <row r="34" spans="2:3" x14ac:dyDescent="0.2">
      <c r="B34" s="119" t="s">
        <v>24</v>
      </c>
      <c r="C34" s="120"/>
    </row>
    <row r="35" spans="2:3" x14ac:dyDescent="0.2">
      <c r="B35" s="40" t="s">
        <v>14</v>
      </c>
      <c r="C35" s="41" t="s">
        <v>23</v>
      </c>
    </row>
    <row r="36" spans="2:3" x14ac:dyDescent="0.2">
      <c r="B36" s="40" t="s">
        <v>11</v>
      </c>
      <c r="C36" s="41" t="s">
        <v>22</v>
      </c>
    </row>
    <row r="37" spans="2:3" x14ac:dyDescent="0.2">
      <c r="B37" s="40" t="s">
        <v>13</v>
      </c>
      <c r="C37" s="41" t="s">
        <v>21</v>
      </c>
    </row>
    <row r="38" spans="2:3" x14ac:dyDescent="0.2">
      <c r="B38" s="42" t="s">
        <v>12</v>
      </c>
      <c r="C38" s="43" t="s">
        <v>20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6:K31 J12:K13">
    <cfRule type="expression" priority="3" stopIfTrue="1">
      <formula>AND(SUM($P12:$T12)&gt;0,NOT(ISBLANK(J12)))</formula>
    </cfRule>
    <cfRule type="expression" dxfId="340" priority="4" stopIfTrue="1">
      <formula>SUM($P12:$T12)&gt;0</formula>
    </cfRule>
  </conditionalFormatting>
  <conditionalFormatting sqref="E5 C5 B1:E1 B3:E3 C12:C31">
    <cfRule type="expression" dxfId="339" priority="5" stopIfTrue="1">
      <formula>ISBLANK(B1)</formula>
    </cfRule>
  </conditionalFormatting>
  <conditionalFormatting sqref="L19:N31 L15:N17 L12:N13">
    <cfRule type="expression" dxfId="338" priority="6" stopIfTrue="1">
      <formula>AND(NOT(ISBLANK($C12)),ISBLANK(L12))</formula>
    </cfRule>
  </conditionalFormatting>
  <conditionalFormatting sqref="B12:B31">
    <cfRule type="expression" dxfId="337" priority="7" stopIfTrue="1">
      <formula>AND(NOT(ISBLANK(C12)),ISBLANK(B12))</formula>
    </cfRule>
  </conditionalFormatting>
  <conditionalFormatting sqref="A12:A31">
    <cfRule type="expression" dxfId="336" priority="8" stopIfTrue="1">
      <formula>AND(NOT(ISBLANK(C12)),ISBLANK(A12))</formula>
    </cfRule>
  </conditionalFormatting>
  <conditionalFormatting sqref="E12:E31">
    <cfRule type="expression" dxfId="335" priority="9" stopIfTrue="1">
      <formula>AND(NOT(ISBLANK(C12)),ISBLANK(E12),B12="S")</formula>
    </cfRule>
  </conditionalFormatting>
  <conditionalFormatting sqref="L14:N14">
    <cfRule type="expression" dxfId="334" priority="10" stopIfTrue="1">
      <formula>AND(NOT(ISBLANK($C18)),ISBLANK(L14))</formula>
    </cfRule>
  </conditionalFormatting>
  <conditionalFormatting sqref="N18">
    <cfRule type="expression" dxfId="333" priority="2" stopIfTrue="1">
      <formula>AND(NOT(ISBLANK($C18)),ISBLANK(N18))</formula>
    </cfRule>
  </conditionalFormatting>
  <conditionalFormatting sqref="L18">
    <cfRule type="expression" dxfId="332" priority="1" stopIfTrue="1">
      <formula>AND(NOT(ISBLANK($C18)),ISBLANK(L18))</formula>
    </cfRule>
  </conditionalFormatting>
  <conditionalFormatting sqref="J15:K15">
    <cfRule type="expression" priority="11" stopIfTrue="1">
      <formula>AND(SUM($P14:$T14)&gt;0,NOT(ISBLANK(J15)))</formula>
    </cfRule>
    <cfRule type="expression" dxfId="331" priority="12" stopIfTrue="1">
      <formula>SUM($P14:$T14)&gt;0</formula>
    </cfRule>
  </conditionalFormatting>
  <conditionalFormatting sqref="J14:K14">
    <cfRule type="expression" priority="13" stopIfTrue="1">
      <formula>AND(SUM(#REF!)&gt;0,NOT(ISBLANK(J14)))</formula>
    </cfRule>
    <cfRule type="expression" dxfId="330" priority="14" stopIfTrue="1">
      <formula>SUM(#REF!)&gt;0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1"/>
  <sheetViews>
    <sheetView topLeftCell="B1" workbookViewId="0">
      <selection activeCell="L12" sqref="L12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94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1</v>
      </c>
      <c r="B3" s="116" t="s">
        <v>99</v>
      </c>
      <c r="C3" s="117"/>
      <c r="D3" s="117"/>
      <c r="E3" s="118"/>
      <c r="F3" s="10"/>
      <c r="G3" s="10"/>
      <c r="H3" s="10"/>
      <c r="I3" s="10"/>
      <c r="J3" s="10"/>
      <c r="K3" s="10"/>
      <c r="L3" s="99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2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92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26" t="s">
        <v>52</v>
      </c>
      <c r="J10" s="26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2"/>
      <c r="N11" s="42"/>
    </row>
    <row r="12" spans="1:26" ht="15.75" x14ac:dyDescent="0.25">
      <c r="A12" s="100">
        <v>43535</v>
      </c>
      <c r="B12" s="48" t="s">
        <v>13</v>
      </c>
      <c r="C12" s="31">
        <v>25.5</v>
      </c>
      <c r="D12" s="32">
        <v>4.25</v>
      </c>
      <c r="E12" s="31"/>
      <c r="F12" s="75">
        <v>21.25</v>
      </c>
      <c r="G12" s="59">
        <v>440</v>
      </c>
      <c r="H12" s="59">
        <v>4020</v>
      </c>
      <c r="I12" s="59"/>
      <c r="J12" s="36" t="s">
        <v>13</v>
      </c>
      <c r="K12" s="36" t="s">
        <v>128</v>
      </c>
      <c r="L12" s="101" t="s">
        <v>129</v>
      </c>
      <c r="M12" s="44" t="s">
        <v>130</v>
      </c>
      <c r="N12" s="44" t="s">
        <v>131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65">
        <v>43535</v>
      </c>
      <c r="B13" s="30" t="s">
        <v>11</v>
      </c>
      <c r="C13" s="31">
        <v>14.98</v>
      </c>
      <c r="D13" s="32">
        <v>0</v>
      </c>
      <c r="E13" s="31"/>
      <c r="F13" s="75">
        <v>14.98</v>
      </c>
      <c r="G13" s="59">
        <v>440</v>
      </c>
      <c r="H13" s="59">
        <v>4020</v>
      </c>
      <c r="I13" s="59"/>
      <c r="J13" s="36" t="s">
        <v>13</v>
      </c>
      <c r="K13" s="102" t="s">
        <v>128</v>
      </c>
      <c r="L13" s="103" t="s">
        <v>132</v>
      </c>
      <c r="M13" s="103" t="s">
        <v>113</v>
      </c>
      <c r="N13" s="103" t="s">
        <v>62</v>
      </c>
      <c r="P13" s="5" t="b">
        <f>OR(G17&lt;100,LEN(G17)=2)</f>
        <v>0</v>
      </c>
      <c r="Q13" s="5" t="b">
        <f>OR(H17&lt;1000,LEN(H17)=3)</f>
        <v>0</v>
      </c>
      <c r="R13" s="5" t="b">
        <f>IF(I15&lt;1000,TRUE)</f>
        <v>0</v>
      </c>
      <c r="S13" s="5" t="e">
        <f>OR(#REF!&lt;100000,LEN(#REF!)=5)</f>
        <v>#REF!</v>
      </c>
    </row>
    <row r="14" spans="1:26" ht="15.75" x14ac:dyDescent="0.25">
      <c r="A14" s="65">
        <v>43542</v>
      </c>
      <c r="B14" s="30" t="s">
        <v>11</v>
      </c>
      <c r="C14" s="31">
        <v>25.28</v>
      </c>
      <c r="D14" s="32">
        <v>0</v>
      </c>
      <c r="E14" s="31"/>
      <c r="F14" s="75">
        <v>25.28</v>
      </c>
      <c r="G14" s="59">
        <v>440</v>
      </c>
      <c r="H14" s="59">
        <v>4020</v>
      </c>
      <c r="I14" s="59"/>
      <c r="J14" s="36" t="s">
        <v>13</v>
      </c>
      <c r="K14" s="104" t="s">
        <v>128</v>
      </c>
      <c r="L14" s="103" t="s">
        <v>133</v>
      </c>
      <c r="M14" s="103" t="s">
        <v>134</v>
      </c>
      <c r="N14" s="103" t="s">
        <v>135</v>
      </c>
      <c r="P14" s="5" t="e">
        <f>OR(#REF!&lt;100,LEN(#REF!)=2)</f>
        <v>#REF!</v>
      </c>
      <c r="Q14" s="5" t="e">
        <f>OR(#REF!&lt;1000,LEN(#REF!)=3)</f>
        <v>#REF!</v>
      </c>
      <c r="R14" s="5" t="b">
        <f t="shared" ref="R14:R21" si="0">IF(I17&lt;1000,TRUE)</f>
        <v>0</v>
      </c>
      <c r="S14" s="5" t="e">
        <f>OR(#REF!&lt;100000,LEN(#REF!)=5)</f>
        <v>#REF!</v>
      </c>
    </row>
    <row r="15" spans="1:26" ht="15.75" x14ac:dyDescent="0.25">
      <c r="A15" s="65">
        <v>43544</v>
      </c>
      <c r="B15" s="30" t="s">
        <v>13</v>
      </c>
      <c r="C15" s="31">
        <v>18.510000000000002</v>
      </c>
      <c r="D15" s="32">
        <v>3.09</v>
      </c>
      <c r="E15" s="31"/>
      <c r="F15" s="75">
        <v>15.42</v>
      </c>
      <c r="G15" s="59">
        <v>268</v>
      </c>
      <c r="H15" s="59">
        <v>4001</v>
      </c>
      <c r="I15" s="59" t="s">
        <v>31</v>
      </c>
      <c r="J15" s="36" t="s">
        <v>13</v>
      </c>
      <c r="K15" s="102" t="s">
        <v>95</v>
      </c>
      <c r="L15" s="103" t="s">
        <v>136</v>
      </c>
      <c r="M15" s="103" t="s">
        <v>113</v>
      </c>
      <c r="N15" s="103" t="s">
        <v>62</v>
      </c>
      <c r="P15" s="5" t="b">
        <f t="shared" ref="P15:P21" si="1">OR(G18&lt;100,LEN(G18)=2)</f>
        <v>0</v>
      </c>
      <c r="Q15" s="5" t="b">
        <f t="shared" ref="Q15:Q21" si="2">OR(H18&lt;1000,LEN(H18)=3)</f>
        <v>0</v>
      </c>
      <c r="R15" s="5" t="b">
        <f t="shared" si="0"/>
        <v>0</v>
      </c>
      <c r="S15" s="5" t="e">
        <f>OR(#REF!&lt;100000,LEN(#REF!)=5)</f>
        <v>#REF!</v>
      </c>
    </row>
    <row r="16" spans="1:26" ht="15.75" x14ac:dyDescent="0.25">
      <c r="A16" s="65">
        <v>43545</v>
      </c>
      <c r="B16" s="30" t="s">
        <v>13</v>
      </c>
      <c r="C16" s="31">
        <v>19.579999999999998</v>
      </c>
      <c r="D16" s="32">
        <v>3.27</v>
      </c>
      <c r="E16" s="31"/>
      <c r="F16" s="75">
        <v>16.309999999999999</v>
      </c>
      <c r="G16" s="59">
        <v>449</v>
      </c>
      <c r="H16" s="59">
        <v>4226</v>
      </c>
      <c r="I16" s="59"/>
      <c r="J16" s="36" t="s">
        <v>13</v>
      </c>
      <c r="K16" s="36" t="s">
        <v>128</v>
      </c>
      <c r="L16" s="44" t="s">
        <v>137</v>
      </c>
      <c r="M16" s="44" t="s">
        <v>113</v>
      </c>
      <c r="N16" s="44" t="s">
        <v>62</v>
      </c>
      <c r="P16" s="5" t="b">
        <f t="shared" si="1"/>
        <v>0</v>
      </c>
      <c r="Q16" s="5" t="b">
        <f t="shared" si="2"/>
        <v>0</v>
      </c>
      <c r="R16" s="5" t="b">
        <f t="shared" si="0"/>
        <v>0</v>
      </c>
      <c r="S16" s="5" t="e">
        <f>OR(#REF!&lt;100000,LEN(#REF!)=5)</f>
        <v>#REF!</v>
      </c>
    </row>
    <row r="17" spans="1:19" ht="15.75" x14ac:dyDescent="0.25">
      <c r="A17" s="65">
        <v>43549</v>
      </c>
      <c r="B17" s="30" t="s">
        <v>13</v>
      </c>
      <c r="C17" s="31">
        <v>116.29</v>
      </c>
      <c r="D17" s="32">
        <v>19.38</v>
      </c>
      <c r="E17" s="31"/>
      <c r="F17" s="75">
        <v>96.91</v>
      </c>
      <c r="G17" s="59">
        <v>268</v>
      </c>
      <c r="H17" s="59">
        <v>4001</v>
      </c>
      <c r="I17" s="59" t="s">
        <v>31</v>
      </c>
      <c r="J17" s="36" t="s">
        <v>13</v>
      </c>
      <c r="K17" s="36" t="s">
        <v>95</v>
      </c>
      <c r="L17" s="44" t="s">
        <v>136</v>
      </c>
      <c r="M17" s="44" t="s">
        <v>113</v>
      </c>
      <c r="N17" s="44" t="s">
        <v>62</v>
      </c>
      <c r="P17" s="5" t="b">
        <f t="shared" si="1"/>
        <v>0</v>
      </c>
      <c r="Q17" s="5" t="b">
        <f t="shared" si="2"/>
        <v>0</v>
      </c>
      <c r="R17" s="5" t="b">
        <f t="shared" si="0"/>
        <v>0</v>
      </c>
      <c r="S17" s="5" t="e">
        <f>OR(#REF!&lt;100000,LEN(#REF!)=5)</f>
        <v>#REF!</v>
      </c>
    </row>
    <row r="18" spans="1:19" ht="15.75" x14ac:dyDescent="0.25">
      <c r="A18" s="65">
        <v>43549</v>
      </c>
      <c r="B18" s="30" t="s">
        <v>13</v>
      </c>
      <c r="C18" s="31">
        <v>18.36</v>
      </c>
      <c r="D18" s="32">
        <f t="shared" ref="D18" si="3">IF(B18="S",IF(ISBLANK(E18),ROUND(C18*0.2/1.2,2),E18),"")</f>
        <v>3.06</v>
      </c>
      <c r="E18" s="31"/>
      <c r="F18" s="75">
        <v>15.3</v>
      </c>
      <c r="G18" s="59">
        <v>268</v>
      </c>
      <c r="H18" s="59">
        <v>4001</v>
      </c>
      <c r="I18" s="59" t="s">
        <v>31</v>
      </c>
      <c r="J18" s="36" t="s">
        <v>13</v>
      </c>
      <c r="K18" s="36" t="s">
        <v>95</v>
      </c>
      <c r="L18" s="44" t="s">
        <v>136</v>
      </c>
      <c r="M18" s="44" t="s">
        <v>113</v>
      </c>
      <c r="N18" s="44" t="s">
        <v>62</v>
      </c>
      <c r="P18" s="5" t="b">
        <f t="shared" si="1"/>
        <v>0</v>
      </c>
      <c r="Q18" s="5" t="b">
        <f t="shared" si="2"/>
        <v>0</v>
      </c>
      <c r="R18" s="5" t="b">
        <f t="shared" si="0"/>
        <v>0</v>
      </c>
      <c r="S18" s="5" t="e">
        <f>OR(#REF!&lt;100000,LEN(#REF!)=5)</f>
        <v>#REF!</v>
      </c>
    </row>
    <row r="19" spans="1:19" ht="15.75" x14ac:dyDescent="0.25">
      <c r="A19" s="65">
        <v>43550</v>
      </c>
      <c r="B19" s="30" t="s">
        <v>11</v>
      </c>
      <c r="C19" s="31">
        <v>21</v>
      </c>
      <c r="D19" s="32">
        <v>0</v>
      </c>
      <c r="E19" s="31"/>
      <c r="F19" s="75">
        <v>21</v>
      </c>
      <c r="G19" s="59">
        <v>449</v>
      </c>
      <c r="H19" s="59">
        <v>4226</v>
      </c>
      <c r="I19" s="59" t="s">
        <v>31</v>
      </c>
      <c r="J19" s="36" t="s">
        <v>13</v>
      </c>
      <c r="K19" s="36" t="s">
        <v>128</v>
      </c>
      <c r="L19" s="44" t="s">
        <v>138</v>
      </c>
      <c r="M19" s="44" t="s">
        <v>139</v>
      </c>
      <c r="N19" s="44" t="s">
        <v>140</v>
      </c>
      <c r="P19" s="5" t="b">
        <f t="shared" si="1"/>
        <v>0</v>
      </c>
      <c r="Q19" s="5" t="b">
        <f t="shared" si="2"/>
        <v>0</v>
      </c>
      <c r="R19" s="5" t="b">
        <f t="shared" si="0"/>
        <v>0</v>
      </c>
      <c r="S19" s="5" t="e">
        <f>OR(#REF!&lt;100000,LEN(#REF!)=5)</f>
        <v>#REF!</v>
      </c>
    </row>
    <row r="20" spans="1:19" ht="15.75" x14ac:dyDescent="0.25">
      <c r="A20" s="65">
        <v>43555</v>
      </c>
      <c r="B20" s="30" t="s">
        <v>11</v>
      </c>
      <c r="C20" s="31">
        <v>444.83</v>
      </c>
      <c r="D20" s="32">
        <v>0</v>
      </c>
      <c r="E20" s="31"/>
      <c r="F20" s="75">
        <v>444.83</v>
      </c>
      <c r="G20" s="59">
        <v>112</v>
      </c>
      <c r="H20" s="59">
        <v>4207</v>
      </c>
      <c r="I20" s="59" t="s">
        <v>31</v>
      </c>
      <c r="J20" s="36" t="s">
        <v>13</v>
      </c>
      <c r="K20" s="36" t="s">
        <v>141</v>
      </c>
      <c r="L20" s="44" t="s">
        <v>142</v>
      </c>
      <c r="M20" s="44" t="s">
        <v>101</v>
      </c>
      <c r="N20" s="44" t="s">
        <v>143</v>
      </c>
      <c r="P20" s="5" t="b">
        <f t="shared" si="1"/>
        <v>0</v>
      </c>
      <c r="Q20" s="5" t="b">
        <f t="shared" si="2"/>
        <v>0</v>
      </c>
      <c r="R20" s="5" t="b">
        <f t="shared" si="0"/>
        <v>0</v>
      </c>
      <c r="S20" s="5" t="e">
        <f>OR(#REF!&lt;100000,LEN(#REF!)=5)</f>
        <v>#REF!</v>
      </c>
    </row>
    <row r="21" spans="1:19" ht="15.75" x14ac:dyDescent="0.25">
      <c r="A21" s="65">
        <v>43560</v>
      </c>
      <c r="B21" s="30" t="s">
        <v>13</v>
      </c>
      <c r="C21" s="31">
        <v>7.18</v>
      </c>
      <c r="D21" s="32">
        <v>1.2</v>
      </c>
      <c r="E21" s="31"/>
      <c r="F21" s="75">
        <v>5.98</v>
      </c>
      <c r="G21" s="59">
        <v>112</v>
      </c>
      <c r="H21" s="59">
        <v>4207</v>
      </c>
      <c r="I21" s="59" t="s">
        <v>31</v>
      </c>
      <c r="J21" s="36" t="s">
        <v>13</v>
      </c>
      <c r="K21" s="36" t="s">
        <v>141</v>
      </c>
      <c r="L21" s="44" t="s">
        <v>144</v>
      </c>
      <c r="M21" s="44" t="s">
        <v>145</v>
      </c>
      <c r="N21" s="44" t="s">
        <v>146</v>
      </c>
      <c r="P21" s="5" t="b">
        <f t="shared" si="1"/>
        <v>0</v>
      </c>
      <c r="Q21" s="5" t="b">
        <f t="shared" si="2"/>
        <v>0</v>
      </c>
      <c r="R21" s="5" t="b">
        <f t="shared" si="0"/>
        <v>0</v>
      </c>
      <c r="S21" s="5" t="e">
        <f>OR(#REF!&lt;100000,LEN(#REF!)=5)</f>
        <v>#REF!</v>
      </c>
    </row>
    <row r="22" spans="1:19" ht="16.5" thickBot="1" x14ac:dyDescent="0.3">
      <c r="A22" s="93" t="s">
        <v>9</v>
      </c>
      <c r="B22" s="30"/>
      <c r="C22" s="31"/>
      <c r="D22" s="32" t="str">
        <f t="shared" ref="D22:D24" si="4">IF(B22="S",IF(ISBLANK(E22),ROUND(C22*0.2/1.2,2),E22),"")</f>
        <v/>
      </c>
      <c r="E22" s="31"/>
      <c r="F22" s="75" t="s">
        <v>31</v>
      </c>
      <c r="G22" s="59" t="s">
        <v>31</v>
      </c>
      <c r="H22" s="59" t="s">
        <v>31</v>
      </c>
      <c r="I22" s="59" t="s">
        <v>31</v>
      </c>
      <c r="J22" s="36"/>
      <c r="K22" s="36"/>
      <c r="L22" s="44"/>
      <c r="M22" s="44"/>
      <c r="N22" s="44"/>
    </row>
    <row r="23" spans="1:19" ht="15.75" x14ac:dyDescent="0.25">
      <c r="B23" s="30"/>
      <c r="C23" s="31"/>
      <c r="D23" s="32" t="str">
        <f t="shared" si="4"/>
        <v/>
      </c>
      <c r="E23" s="31"/>
      <c r="F23" s="75" t="s">
        <v>31</v>
      </c>
      <c r="G23" s="59" t="s">
        <v>31</v>
      </c>
      <c r="H23" s="59" t="s">
        <v>31</v>
      </c>
      <c r="I23" s="59" t="s">
        <v>31</v>
      </c>
      <c r="J23" s="36"/>
      <c r="K23" s="36"/>
      <c r="L23" s="44"/>
      <c r="M23" s="44"/>
      <c r="N23" s="44"/>
    </row>
    <row r="24" spans="1:19" ht="16.5" thickBot="1" x14ac:dyDescent="0.3">
      <c r="B24" s="30"/>
      <c r="C24" s="31"/>
      <c r="D24" s="37" t="str">
        <f t="shared" si="4"/>
        <v/>
      </c>
      <c r="E24" s="31"/>
      <c r="F24" s="75" t="s">
        <v>31</v>
      </c>
      <c r="G24" s="59" t="s">
        <v>31</v>
      </c>
      <c r="H24" s="59" t="s">
        <v>31</v>
      </c>
      <c r="I24" s="59" t="s">
        <v>31</v>
      </c>
      <c r="J24" s="36"/>
      <c r="K24" s="36"/>
      <c r="L24" s="44"/>
      <c r="M24" s="44"/>
      <c r="N24" s="44"/>
    </row>
    <row r="25" spans="1:19" ht="13.5" thickBot="1" x14ac:dyDescent="0.25">
      <c r="B25" s="94"/>
      <c r="C25" s="38">
        <f>SUM(C12:C24)</f>
        <v>711.50999999999988</v>
      </c>
      <c r="D25" s="38">
        <f>SUM(D12:D24)</f>
        <v>34.25</v>
      </c>
      <c r="E25" s="38"/>
      <c r="F25" s="38">
        <f>SUM(F12:F24)</f>
        <v>677.26</v>
      </c>
      <c r="G25" s="68"/>
      <c r="H25" s="68"/>
      <c r="I25" s="68"/>
      <c r="J25" s="39"/>
      <c r="K25" s="39"/>
      <c r="L25" s="45"/>
      <c r="M25" s="71"/>
      <c r="N25" s="46"/>
    </row>
    <row r="27" spans="1:19" x14ac:dyDescent="0.2">
      <c r="B27" s="119" t="s">
        <v>24</v>
      </c>
      <c r="C27" s="120"/>
      <c r="F27" s="88"/>
    </row>
    <row r="28" spans="1:19" x14ac:dyDescent="0.2">
      <c r="B28" s="40" t="s">
        <v>14</v>
      </c>
      <c r="C28" s="41" t="s">
        <v>23</v>
      </c>
    </row>
    <row r="29" spans="1:19" x14ac:dyDescent="0.2">
      <c r="B29" s="40" t="s">
        <v>11</v>
      </c>
      <c r="C29" s="41" t="s">
        <v>22</v>
      </c>
    </row>
    <row r="30" spans="1:19" x14ac:dyDescent="0.2">
      <c r="B30" s="40" t="s">
        <v>13</v>
      </c>
      <c r="C30" s="41" t="s">
        <v>21</v>
      </c>
    </row>
    <row r="31" spans="1:19" x14ac:dyDescent="0.2">
      <c r="B31" s="42" t="s">
        <v>12</v>
      </c>
      <c r="C31" s="43" t="s">
        <v>20</v>
      </c>
    </row>
  </sheetData>
  <mergeCells count="5">
    <mergeCell ref="B1:E1"/>
    <mergeCell ref="B3:E3"/>
    <mergeCell ref="G8:J8"/>
    <mergeCell ref="G9:J9"/>
    <mergeCell ref="B27:C27"/>
  </mergeCells>
  <conditionalFormatting sqref="J12:J17">
    <cfRule type="expression" priority="9" stopIfTrue="1">
      <formula>AND(SUM($P12:$T12)&gt;0,NOT(ISBLANK(J12)))</formula>
    </cfRule>
    <cfRule type="expression" dxfId="329" priority="10" stopIfTrue="1">
      <formula>SUM($P12:$T12)&gt;0</formula>
    </cfRule>
  </conditionalFormatting>
  <conditionalFormatting sqref="C5 B1:E1 B3:E3 C12 E5 C16:C24">
    <cfRule type="expression" dxfId="328" priority="11" stopIfTrue="1">
      <formula>ISBLANK(B1)</formula>
    </cfRule>
  </conditionalFormatting>
  <conditionalFormatting sqref="L12:N12 L16:N16 L18:N24">
    <cfRule type="expression" dxfId="327" priority="12" stopIfTrue="1">
      <formula>AND(NOT(ISBLANK($C12)),ISBLANK(L12))</formula>
    </cfRule>
  </conditionalFormatting>
  <conditionalFormatting sqref="B12 B18:B24 B16">
    <cfRule type="expression" dxfId="326" priority="13" stopIfTrue="1">
      <formula>AND(NOT(ISBLANK(C12)),ISBLANK(B12))</formula>
    </cfRule>
  </conditionalFormatting>
  <conditionalFormatting sqref="A12">
    <cfRule type="expression" dxfId="325" priority="14" stopIfTrue="1">
      <formula>AND(NOT(ISBLANK(C12)),ISBLANK(A12))</formula>
    </cfRule>
  </conditionalFormatting>
  <conditionalFormatting sqref="E12 E18:E24 E16">
    <cfRule type="expression" dxfId="324" priority="15" stopIfTrue="1">
      <formula>AND(NOT(ISBLANK(C12)),ISBLANK(E12),B12="S")</formula>
    </cfRule>
  </conditionalFormatting>
  <conditionalFormatting sqref="K12">
    <cfRule type="expression" priority="7" stopIfTrue="1">
      <formula>AND(SUM($P12:$T12)&gt;0,NOT(ISBLANK(K12)))</formula>
    </cfRule>
    <cfRule type="expression" dxfId="323" priority="8" stopIfTrue="1">
      <formula>SUM($P12:$T12)&gt;0</formula>
    </cfRule>
  </conditionalFormatting>
  <conditionalFormatting sqref="C13 C15">
    <cfRule type="expression" dxfId="322" priority="4" stopIfTrue="1">
      <formula>ISBLANK(C13)</formula>
    </cfRule>
  </conditionalFormatting>
  <conditionalFormatting sqref="B13">
    <cfRule type="expression" dxfId="321" priority="5" stopIfTrue="1">
      <formula>AND(NOT(ISBLANK(#REF!)),ISBLANK(B13))</formula>
    </cfRule>
  </conditionalFormatting>
  <conditionalFormatting sqref="E13 E15">
    <cfRule type="expression" dxfId="320" priority="6" stopIfTrue="1">
      <formula>AND(NOT(ISBLANK(C13)),ISBLANK(E13),#REF!="S")</formula>
    </cfRule>
  </conditionalFormatting>
  <conditionalFormatting sqref="J18:K24 K17">
    <cfRule type="expression" priority="16" stopIfTrue="1">
      <formula>AND(SUM($P14:$T14)&gt;0,NOT(ISBLANK(J17)))</formula>
    </cfRule>
    <cfRule type="expression" dxfId="319" priority="17" stopIfTrue="1">
      <formula>SUM($P14:$T14)&gt;0</formula>
    </cfRule>
  </conditionalFormatting>
  <conditionalFormatting sqref="A15:A21">
    <cfRule type="expression" dxfId="318" priority="18" stopIfTrue="1">
      <formula>AND(NOT(ISBLANK(C18)),ISBLANK(A15))</formula>
    </cfRule>
  </conditionalFormatting>
  <conditionalFormatting sqref="B14">
    <cfRule type="expression" dxfId="317" priority="3" stopIfTrue="1">
      <formula>AND(NOT(ISBLANK(C14)),ISBLANK(B14))</formula>
    </cfRule>
  </conditionalFormatting>
  <conditionalFormatting sqref="C14">
    <cfRule type="expression" dxfId="316" priority="1" stopIfTrue="1">
      <formula>ISBLANK(C14)</formula>
    </cfRule>
  </conditionalFormatting>
  <conditionalFormatting sqref="E14">
    <cfRule type="expression" dxfId="315" priority="2" stopIfTrue="1">
      <formula>AND(NOT(ISBLANK(C14)),ISBLANK(E14),B14="S")</formula>
    </cfRule>
  </conditionalFormatting>
  <conditionalFormatting sqref="K16">
    <cfRule type="expression" priority="19" stopIfTrue="1">
      <formula>AND(SUM(#REF!)&gt;0,NOT(ISBLANK(K16)))</formula>
    </cfRule>
    <cfRule type="expression" dxfId="314" priority="20" stopIfTrue="1">
      <formula>SUM(#REF!)&gt;0</formula>
    </cfRule>
  </conditionalFormatting>
  <conditionalFormatting sqref="L17:N17">
    <cfRule type="expression" dxfId="313" priority="21" stopIfTrue="1">
      <formula>AND(NOT(ISBLANK(#REF!)),ISBLANK(L17))</formula>
    </cfRule>
  </conditionalFormatting>
  <conditionalFormatting sqref="B15">
    <cfRule type="expression" dxfId="312" priority="22" stopIfTrue="1">
      <formula>AND(NOT(ISBLANK(C17)),ISBLANK(B15))</formula>
    </cfRule>
  </conditionalFormatting>
  <conditionalFormatting sqref="B17">
    <cfRule type="expression" dxfId="311" priority="23" stopIfTrue="1">
      <formula>AND(NOT(ISBLANK(#REF!)),ISBLANK(B17))</formula>
    </cfRule>
  </conditionalFormatting>
  <conditionalFormatting sqref="E17">
    <cfRule type="expression" dxfId="310" priority="24" stopIfTrue="1">
      <formula>AND(NOT(ISBLANK(C17)),ISBLANK(E17),B15="S")</formula>
    </cfRule>
  </conditionalFormatting>
  <conditionalFormatting sqref="A14">
    <cfRule type="expression" dxfId="309" priority="25" stopIfTrue="1">
      <formula>AND(NOT(ISBLANK(#REF!)),ISBLANK(A14))</formula>
    </cfRule>
  </conditionalFormatting>
  <conditionalFormatting sqref="A13">
    <cfRule type="expression" dxfId="308" priority="26" stopIfTrue="1">
      <formula>AND(NOT(ISBLANK(C17)),ISBLANK(A13))</formula>
    </cfRule>
  </conditionalFormatting>
  <dataValidations count="3">
    <dataValidation type="list" allowBlank="1" showInputMessage="1" showErrorMessage="1" sqref="B12:B24">
      <formula1>$B$28:$B$31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L36" sqref="L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94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103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3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83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74" t="s">
        <v>50</v>
      </c>
      <c r="H10" s="74" t="s">
        <v>51</v>
      </c>
      <c r="I10" s="74" t="s">
        <v>52</v>
      </c>
      <c r="J10" s="74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74"/>
      <c r="H11" s="74"/>
      <c r="I11" s="74"/>
      <c r="J11" s="74"/>
      <c r="K11" s="74"/>
      <c r="L11" s="27"/>
      <c r="M11" s="42"/>
      <c r="N11" s="42"/>
    </row>
    <row r="12" spans="1:26" ht="15.75" x14ac:dyDescent="0.25">
      <c r="A12" s="49">
        <v>43551</v>
      </c>
      <c r="B12" s="30" t="s">
        <v>12</v>
      </c>
      <c r="C12" s="31">
        <v>191</v>
      </c>
      <c r="D12" s="32"/>
      <c r="E12" s="31"/>
      <c r="F12" s="75">
        <v>191</v>
      </c>
      <c r="G12" s="59">
        <v>210</v>
      </c>
      <c r="H12" s="59">
        <v>1101</v>
      </c>
      <c r="I12" s="59"/>
      <c r="J12" s="36" t="s">
        <v>13</v>
      </c>
      <c r="K12" s="36" t="s">
        <v>95</v>
      </c>
      <c r="L12" s="44" t="s">
        <v>96</v>
      </c>
      <c r="M12" s="44" t="s">
        <v>97</v>
      </c>
      <c r="N12" s="44" t="s">
        <v>98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49">
        <v>43555</v>
      </c>
      <c r="B13" s="48" t="s">
        <v>11</v>
      </c>
      <c r="C13" s="31">
        <v>143.88</v>
      </c>
      <c r="D13" s="32"/>
      <c r="E13" s="31"/>
      <c r="F13" s="75">
        <v>143.88</v>
      </c>
      <c r="G13" s="59">
        <v>112</v>
      </c>
      <c r="H13" s="59">
        <v>4207</v>
      </c>
      <c r="I13" s="59"/>
      <c r="J13" s="36" t="s">
        <v>13</v>
      </c>
      <c r="K13" s="36" t="s">
        <v>99</v>
      </c>
      <c r="L13" s="44" t="s">
        <v>100</v>
      </c>
      <c r="M13" s="44" t="s">
        <v>101</v>
      </c>
      <c r="N13" s="44" t="s">
        <v>102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49"/>
      <c r="B14" s="48"/>
      <c r="C14" s="31"/>
      <c r="D14" s="32"/>
      <c r="E14" s="31"/>
      <c r="F14" s="75"/>
      <c r="G14" s="59"/>
      <c r="H14" s="59"/>
      <c r="I14" s="59"/>
      <c r="J14" s="36" t="s">
        <v>13</v>
      </c>
      <c r="K14" s="36"/>
      <c r="L14" s="44"/>
      <c r="M14" s="44"/>
      <c r="N14" s="44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49"/>
      <c r="B15" s="30"/>
      <c r="C15" s="31"/>
      <c r="D15" s="32"/>
      <c r="E15" s="31"/>
      <c r="F15" s="75"/>
      <c r="G15" s="59"/>
      <c r="H15" s="59"/>
      <c r="I15" s="77"/>
      <c r="J15" s="36" t="s">
        <v>13</v>
      </c>
      <c r="K15" s="36"/>
      <c r="L15" s="44"/>
      <c r="M15" s="44"/>
      <c r="N15" s="44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49"/>
      <c r="B16" s="30"/>
      <c r="C16" s="31"/>
      <c r="D16" s="32" t="str">
        <f t="shared" ref="D16:D31" si="3">IF(B16="S",IF(ISBLANK(E16),ROUND(C16*0.2/1.2,2),E16),"")</f>
        <v/>
      </c>
      <c r="E16" s="31"/>
      <c r="F16" s="75"/>
      <c r="G16" s="59"/>
      <c r="H16" s="59"/>
      <c r="I16" s="77"/>
      <c r="J16" s="36" t="s">
        <v>13</v>
      </c>
      <c r="K16" s="36"/>
      <c r="L16" s="44"/>
      <c r="M16" s="44"/>
      <c r="N16" s="44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49"/>
      <c r="B17" s="30"/>
      <c r="C17" s="31"/>
      <c r="D17" s="32"/>
      <c r="E17" s="31"/>
      <c r="F17" s="75"/>
      <c r="G17" s="59"/>
      <c r="H17" s="59"/>
      <c r="I17" s="77"/>
      <c r="J17" s="36" t="s">
        <v>13</v>
      </c>
      <c r="K17" s="36"/>
      <c r="L17" s="44"/>
      <c r="M17" s="44"/>
      <c r="N17" s="44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49"/>
      <c r="B18" s="30"/>
      <c r="C18" s="31"/>
      <c r="D18" s="32" t="str">
        <f t="shared" si="3"/>
        <v/>
      </c>
      <c r="E18" s="31"/>
      <c r="F18" s="75"/>
      <c r="G18" s="59"/>
      <c r="H18" s="59"/>
      <c r="I18" s="59"/>
      <c r="J18" s="36" t="s">
        <v>13</v>
      </c>
      <c r="K18" s="36"/>
      <c r="L18" s="44"/>
      <c r="M18" s="44"/>
      <c r="N18" s="44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49"/>
      <c r="B19" s="30"/>
      <c r="C19" s="31"/>
      <c r="D19" s="32" t="str">
        <f t="shared" si="3"/>
        <v/>
      </c>
      <c r="E19" s="31"/>
      <c r="F19" s="75"/>
      <c r="G19" s="59"/>
      <c r="H19" s="59"/>
      <c r="I19" s="59"/>
      <c r="J19" s="36" t="s">
        <v>13</v>
      </c>
      <c r="K19" s="36"/>
      <c r="L19" s="44"/>
      <c r="M19" s="44"/>
      <c r="N19" s="44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75"/>
      <c r="G20" s="59"/>
      <c r="H20" s="59"/>
      <c r="I20" s="59"/>
      <c r="J20" s="36" t="s">
        <v>13</v>
      </c>
      <c r="K20" s="36"/>
      <c r="L20" s="44"/>
      <c r="M20" s="44"/>
      <c r="N20" s="44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75" t="s">
        <v>31</v>
      </c>
      <c r="G21" s="59" t="s">
        <v>31</v>
      </c>
      <c r="H21" s="59" t="s">
        <v>31</v>
      </c>
      <c r="I21" s="59" t="s">
        <v>31</v>
      </c>
      <c r="J21" s="36" t="s">
        <v>13</v>
      </c>
      <c r="K21" s="36"/>
      <c r="L21" s="44"/>
      <c r="M21" s="44"/>
      <c r="N21" s="44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75" t="s">
        <v>31</v>
      </c>
      <c r="G22" s="59" t="s">
        <v>31</v>
      </c>
      <c r="H22" s="59" t="s">
        <v>31</v>
      </c>
      <c r="I22" s="59" t="s">
        <v>31</v>
      </c>
      <c r="J22" s="36" t="s">
        <v>13</v>
      </c>
      <c r="K22" s="36"/>
      <c r="L22" s="44"/>
      <c r="M22" s="44"/>
      <c r="N22" s="44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75" t="s">
        <v>31</v>
      </c>
      <c r="G23" s="59" t="s">
        <v>31</v>
      </c>
      <c r="H23" s="59" t="s">
        <v>31</v>
      </c>
      <c r="I23" s="59" t="s">
        <v>31</v>
      </c>
      <c r="J23" s="36" t="s">
        <v>13</v>
      </c>
      <c r="K23" s="36"/>
      <c r="L23" s="44"/>
      <c r="M23" s="44"/>
      <c r="N23" s="44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75" t="s">
        <v>31</v>
      </c>
      <c r="G24" s="59" t="s">
        <v>31</v>
      </c>
      <c r="H24" s="59" t="s">
        <v>31</v>
      </c>
      <c r="I24" s="59" t="s">
        <v>31</v>
      </c>
      <c r="J24" s="36" t="s">
        <v>13</v>
      </c>
      <c r="K24" s="36"/>
      <c r="L24" s="44"/>
      <c r="M24" s="44"/>
      <c r="N24" s="44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75" t="s">
        <v>31</v>
      </c>
      <c r="G25" s="59" t="s">
        <v>31</v>
      </c>
      <c r="H25" s="59" t="s">
        <v>31</v>
      </c>
      <c r="I25" s="59" t="s">
        <v>31</v>
      </c>
      <c r="J25" s="36" t="s">
        <v>13</v>
      </c>
      <c r="K25" s="36"/>
      <c r="L25" s="44"/>
      <c r="M25" s="44"/>
      <c r="N25" s="44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75" t="s">
        <v>31</v>
      </c>
      <c r="G26" s="59" t="s">
        <v>31</v>
      </c>
      <c r="H26" s="59" t="s">
        <v>31</v>
      </c>
      <c r="I26" s="59" t="s">
        <v>31</v>
      </c>
      <c r="J26" s="36" t="s">
        <v>13</v>
      </c>
      <c r="K26" s="36"/>
      <c r="L26" s="44"/>
      <c r="M26" s="44"/>
      <c r="N26" s="44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75" t="s">
        <v>31</v>
      </c>
      <c r="G27" s="59" t="s">
        <v>31</v>
      </c>
      <c r="H27" s="59" t="s">
        <v>31</v>
      </c>
      <c r="I27" s="59" t="s">
        <v>31</v>
      </c>
      <c r="J27" s="36" t="s">
        <v>13</v>
      </c>
      <c r="K27" s="36"/>
      <c r="L27" s="44"/>
      <c r="M27" s="44"/>
      <c r="N27" s="44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75" t="s">
        <v>31</v>
      </c>
      <c r="G28" s="59" t="s">
        <v>31</v>
      </c>
      <c r="H28" s="59" t="s">
        <v>31</v>
      </c>
      <c r="I28" s="59" t="s">
        <v>31</v>
      </c>
      <c r="J28" s="36" t="s">
        <v>13</v>
      </c>
      <c r="K28" s="36"/>
      <c r="L28" s="44"/>
      <c r="M28" s="44"/>
      <c r="N28" s="44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75" t="s">
        <v>31</v>
      </c>
      <c r="G29" s="59" t="s">
        <v>31</v>
      </c>
      <c r="H29" s="59" t="s">
        <v>31</v>
      </c>
      <c r="I29" s="59" t="s">
        <v>31</v>
      </c>
      <c r="J29" s="36" t="s">
        <v>13</v>
      </c>
      <c r="K29" s="36"/>
      <c r="L29" s="44"/>
      <c r="M29" s="44"/>
      <c r="N29" s="44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75" t="s">
        <v>31</v>
      </c>
      <c r="G30" s="59" t="s">
        <v>31</v>
      </c>
      <c r="H30" s="59" t="s">
        <v>31</v>
      </c>
      <c r="I30" s="59" t="s">
        <v>31</v>
      </c>
      <c r="J30" s="36" t="s">
        <v>13</v>
      </c>
      <c r="K30" s="36"/>
      <c r="L30" s="44"/>
      <c r="M30" s="44"/>
      <c r="N30" s="44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7" t="str">
        <f t="shared" si="3"/>
        <v/>
      </c>
      <c r="E31" s="31"/>
      <c r="F31" s="75" t="s">
        <v>31</v>
      </c>
      <c r="G31" s="59" t="s">
        <v>31</v>
      </c>
      <c r="H31" s="59" t="s">
        <v>31</v>
      </c>
      <c r="I31" s="59" t="s">
        <v>31</v>
      </c>
      <c r="J31" s="36" t="s">
        <v>13</v>
      </c>
      <c r="K31" s="36"/>
      <c r="L31" s="44"/>
      <c r="M31" s="44"/>
      <c r="N31" s="44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1" t="s">
        <v>9</v>
      </c>
      <c r="B32" s="122"/>
      <c r="C32" s="38">
        <f>SUM(C12:C31)</f>
        <v>334.88</v>
      </c>
      <c r="D32" s="38">
        <f>SUM(D12:D31)</f>
        <v>0</v>
      </c>
      <c r="E32" s="38"/>
      <c r="F32" s="38">
        <f>SUM(F12:F31)</f>
        <v>334.88</v>
      </c>
      <c r="G32" s="68"/>
      <c r="H32" s="68"/>
      <c r="I32" s="68"/>
      <c r="J32" s="39"/>
      <c r="K32" s="39"/>
      <c r="L32" s="45"/>
      <c r="M32" s="71"/>
      <c r="N32" s="46"/>
    </row>
    <row r="34" spans="2:3" x14ac:dyDescent="0.2">
      <c r="B34" s="119" t="s">
        <v>24</v>
      </c>
      <c r="C34" s="120"/>
    </row>
    <row r="35" spans="2:3" x14ac:dyDescent="0.2">
      <c r="B35" s="40" t="s">
        <v>14</v>
      </c>
      <c r="C35" s="41" t="s">
        <v>23</v>
      </c>
    </row>
    <row r="36" spans="2:3" x14ac:dyDescent="0.2">
      <c r="B36" s="40" t="s">
        <v>11</v>
      </c>
      <c r="C36" s="41" t="s">
        <v>22</v>
      </c>
    </row>
    <row r="37" spans="2:3" x14ac:dyDescent="0.2">
      <c r="B37" s="40" t="s">
        <v>13</v>
      </c>
      <c r="C37" s="41" t="s">
        <v>21</v>
      </c>
    </row>
    <row r="38" spans="2:3" x14ac:dyDescent="0.2">
      <c r="B38" s="42" t="s">
        <v>12</v>
      </c>
      <c r="C38" s="43" t="s">
        <v>20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8" stopIfTrue="1">
      <formula>AND(SUM($P12:$T12)&gt;0,NOT(ISBLANK(J12)))</formula>
    </cfRule>
    <cfRule type="expression" dxfId="307" priority="29" stopIfTrue="1">
      <formula>SUM($P12:$T12)&gt;0</formula>
    </cfRule>
  </conditionalFormatting>
  <conditionalFormatting sqref="C12:C15 C5 B1:E1 B3:E3 C19:C31 E5">
    <cfRule type="expression" dxfId="306" priority="30" stopIfTrue="1">
      <formula>ISBLANK(B1)</formula>
    </cfRule>
  </conditionalFormatting>
  <conditionalFormatting sqref="L12:N12 L14:N14 L19:N31 M15">
    <cfRule type="expression" dxfId="305" priority="31" stopIfTrue="1">
      <formula>AND(NOT(ISBLANK($C12)),ISBLANK(L12))</formula>
    </cfRule>
  </conditionalFormatting>
  <conditionalFormatting sqref="B12:B15 B19:B31">
    <cfRule type="expression" dxfId="304" priority="32" stopIfTrue="1">
      <formula>AND(NOT(ISBLANK(C12)),ISBLANK(B12))</formula>
    </cfRule>
  </conditionalFormatting>
  <conditionalFormatting sqref="A12:A15 A19:A31">
    <cfRule type="expression" dxfId="303" priority="33" stopIfTrue="1">
      <formula>AND(NOT(ISBLANK(C12)),ISBLANK(A12))</formula>
    </cfRule>
  </conditionalFormatting>
  <conditionalFormatting sqref="E12:E15 E19:E31">
    <cfRule type="expression" dxfId="302" priority="34" stopIfTrue="1">
      <formula>AND(NOT(ISBLANK(C12)),ISBLANK(E12),B12="S")</formula>
    </cfRule>
  </conditionalFormatting>
  <conditionalFormatting sqref="K15">
    <cfRule type="expression" priority="25" stopIfTrue="1">
      <formula>AND(SUM($P15:$T15)&gt;0,NOT(ISBLANK(K15)))</formula>
    </cfRule>
    <cfRule type="expression" dxfId="301" priority="26" stopIfTrue="1">
      <formula>SUM($P15:$T15)&gt;0</formula>
    </cfRule>
  </conditionalFormatting>
  <conditionalFormatting sqref="L15">
    <cfRule type="expression" dxfId="300" priority="27" stopIfTrue="1">
      <formula>AND(NOT(ISBLANK($C20)),ISBLANK(L15))</formula>
    </cfRule>
  </conditionalFormatting>
  <conditionalFormatting sqref="N15">
    <cfRule type="expression" dxfId="299" priority="24" stopIfTrue="1">
      <formula>AND(NOT(ISBLANK($C20)),ISBLANK(N15))</formula>
    </cfRule>
  </conditionalFormatting>
  <conditionalFormatting sqref="K18">
    <cfRule type="expression" priority="17" stopIfTrue="1">
      <formula>AND(SUM($P18:$T18)&gt;0,NOT(ISBLANK(K18)))</formula>
    </cfRule>
    <cfRule type="expression" dxfId="298" priority="18" stopIfTrue="1">
      <formula>SUM($P18:$T18)&gt;0</formula>
    </cfRule>
  </conditionalFormatting>
  <conditionalFormatting sqref="C18">
    <cfRule type="expression" dxfId="297" priority="19" stopIfTrue="1">
      <formula>ISBLANK(C18)</formula>
    </cfRule>
  </conditionalFormatting>
  <conditionalFormatting sqref="L18:N18">
    <cfRule type="expression" dxfId="296" priority="20" stopIfTrue="1">
      <formula>AND(NOT(ISBLANK($C18)),ISBLANK(L18))</formula>
    </cfRule>
  </conditionalFormatting>
  <conditionalFormatting sqref="B18">
    <cfRule type="expression" dxfId="295" priority="21" stopIfTrue="1">
      <formula>AND(NOT(ISBLANK(C18)),ISBLANK(B18))</formula>
    </cfRule>
  </conditionalFormatting>
  <conditionalFormatting sqref="A18">
    <cfRule type="expression" dxfId="294" priority="22" stopIfTrue="1">
      <formula>AND(NOT(ISBLANK(C18)),ISBLANK(A18))</formula>
    </cfRule>
  </conditionalFormatting>
  <conditionalFormatting sqref="E18">
    <cfRule type="expression" dxfId="293" priority="23" stopIfTrue="1">
      <formula>AND(NOT(ISBLANK(C18)),ISBLANK(E18),B18="S")</formula>
    </cfRule>
  </conditionalFormatting>
  <conditionalFormatting sqref="C16:C17">
    <cfRule type="expression" dxfId="292" priority="12" stopIfTrue="1">
      <formula>ISBLANK(C16)</formula>
    </cfRule>
  </conditionalFormatting>
  <conditionalFormatting sqref="M16:M17">
    <cfRule type="expression" dxfId="291" priority="13" stopIfTrue="1">
      <formula>AND(NOT(ISBLANK($C16)),ISBLANK(M16))</formula>
    </cfRule>
  </conditionalFormatting>
  <conditionalFormatting sqref="B16:B17">
    <cfRule type="expression" dxfId="290" priority="14" stopIfTrue="1">
      <formula>AND(NOT(ISBLANK(C16)),ISBLANK(B16))</formula>
    </cfRule>
  </conditionalFormatting>
  <conditionalFormatting sqref="A16:A17">
    <cfRule type="expression" dxfId="289" priority="15" stopIfTrue="1">
      <formula>AND(NOT(ISBLANK(C16)),ISBLANK(A16))</formula>
    </cfRule>
  </conditionalFormatting>
  <conditionalFormatting sqref="E16:E17">
    <cfRule type="expression" dxfId="288" priority="16" stopIfTrue="1">
      <formula>AND(NOT(ISBLANK(C16)),ISBLANK(E16),B16="S")</formula>
    </cfRule>
  </conditionalFormatting>
  <conditionalFormatting sqref="K16:K17">
    <cfRule type="expression" priority="9" stopIfTrue="1">
      <formula>AND(SUM($P16:$T16)&gt;0,NOT(ISBLANK(K16)))</formula>
    </cfRule>
    <cfRule type="expression" dxfId="287" priority="10" stopIfTrue="1">
      <formula>SUM($P16:$T16)&gt;0</formula>
    </cfRule>
  </conditionalFormatting>
  <conditionalFormatting sqref="L16:L17">
    <cfRule type="expression" dxfId="286" priority="11" stopIfTrue="1">
      <formula>AND(NOT(ISBLANK($C21)),ISBLANK(L16))</formula>
    </cfRule>
  </conditionalFormatting>
  <conditionalFormatting sqref="N16:N17">
    <cfRule type="expression" dxfId="285" priority="8" stopIfTrue="1">
      <formula>AND(NOT(ISBLANK($C21)),ISBLANK(N16))</formula>
    </cfRule>
  </conditionalFormatting>
  <conditionalFormatting sqref="J13">
    <cfRule type="expression" priority="5" stopIfTrue="1">
      <formula>AND(SUM($P13:$T13)&gt;0,NOT(ISBLANK(J13)))</formula>
    </cfRule>
    <cfRule type="expression" dxfId="284" priority="6" stopIfTrue="1">
      <formula>SUM($P13:$T13)&gt;0</formula>
    </cfRule>
  </conditionalFormatting>
  <conditionalFormatting sqref="N13">
    <cfRule type="expression" dxfId="283" priority="7" stopIfTrue="1">
      <formula>AND(NOT(ISBLANK($C13)),ISBLANK(N13))</formula>
    </cfRule>
  </conditionalFormatting>
  <conditionalFormatting sqref="M13">
    <cfRule type="expression" dxfId="282" priority="4" stopIfTrue="1">
      <formula>AND(NOT(ISBLANK($C13)),ISBLANK(M13))</formula>
    </cfRule>
  </conditionalFormatting>
  <conditionalFormatting sqref="L13">
    <cfRule type="expression" dxfId="281" priority="3" stopIfTrue="1">
      <formula>AND(NOT(ISBLANK($C13)),ISBLANK(L13))</formula>
    </cfRule>
  </conditionalFormatting>
  <conditionalFormatting sqref="K13">
    <cfRule type="expression" priority="1" stopIfTrue="1">
      <formula>AND(SUM($P13:$T13)&gt;0,NOT(ISBLANK(K13)))</formula>
    </cfRule>
    <cfRule type="expression" dxfId="280" priority="2" stopIfTrue="1">
      <formula>SUM($P13:$T13)&gt;0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workbookViewId="0">
      <selection activeCell="E21" sqref="E21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1</v>
      </c>
      <c r="B3" s="116" t="s">
        <v>221</v>
      </c>
      <c r="C3" s="117"/>
      <c r="D3" s="117"/>
      <c r="E3" s="118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15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7" t="s">
        <v>44</v>
      </c>
      <c r="K8" s="17" t="s">
        <v>6</v>
      </c>
      <c r="L8" s="18" t="s">
        <v>7</v>
      </c>
      <c r="M8" s="18" t="s">
        <v>45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21" t="s">
        <v>47</v>
      </c>
      <c r="K9" s="21" t="s">
        <v>48</v>
      </c>
      <c r="L9" s="52"/>
      <c r="M9" s="53" t="s">
        <v>49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55" t="s">
        <v>52</v>
      </c>
      <c r="J10" s="56" t="s">
        <v>53</v>
      </c>
      <c r="K10" s="27"/>
      <c r="L10" s="42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 t="s">
        <v>184</v>
      </c>
      <c r="K11" s="27"/>
      <c r="L11" s="42"/>
      <c r="M11" s="42"/>
    </row>
    <row r="12" spans="1:25" ht="15.75" x14ac:dyDescent="0.25">
      <c r="A12" s="108">
        <v>43536</v>
      </c>
      <c r="B12" s="48" t="s">
        <v>11</v>
      </c>
      <c r="C12" s="109">
        <v>500</v>
      </c>
      <c r="D12" s="109"/>
      <c r="E12" s="109"/>
      <c r="F12" s="109">
        <v>500</v>
      </c>
      <c r="G12" s="58">
        <v>611</v>
      </c>
      <c r="H12" s="59">
        <v>4020</v>
      </c>
      <c r="I12" s="60"/>
      <c r="J12" s="61" t="s">
        <v>222</v>
      </c>
      <c r="K12" s="110" t="s">
        <v>223</v>
      </c>
      <c r="L12" s="44" t="s">
        <v>224</v>
      </c>
      <c r="M12" s="44" t="s">
        <v>225</v>
      </c>
      <c r="O12" s="5" t="b">
        <f t="shared" ref="O12:O37" si="0">OR(G12&lt;100,LEN(G12)=2)</f>
        <v>0</v>
      </c>
      <c r="P12" s="5" t="b">
        <f t="shared" ref="P12:P37" si="1">OR(H12&lt;1000,LEN(H12)=3)</f>
        <v>0</v>
      </c>
      <c r="Q12" s="5" t="b">
        <f t="shared" ref="Q12:Q37" si="2">IF(I12&lt;1000,TRUE)</f>
        <v>1</v>
      </c>
      <c r="R12" s="5" t="e">
        <f>OR(#REF!&lt;100000,LEN(#REF!)=5)</f>
        <v>#REF!</v>
      </c>
    </row>
    <row r="13" spans="1:25" ht="15.75" x14ac:dyDescent="0.25">
      <c r="A13" s="108">
        <v>43538</v>
      </c>
      <c r="B13" s="48" t="s">
        <v>11</v>
      </c>
      <c r="C13" s="109">
        <v>174</v>
      </c>
      <c r="D13" s="109"/>
      <c r="E13" s="109"/>
      <c r="F13" s="109">
        <v>174</v>
      </c>
      <c r="G13" s="58">
        <v>611</v>
      </c>
      <c r="H13" s="59">
        <v>4020</v>
      </c>
      <c r="I13" s="60"/>
      <c r="J13" s="61" t="s">
        <v>222</v>
      </c>
      <c r="K13" s="110" t="s">
        <v>226</v>
      </c>
      <c r="L13" s="44" t="s">
        <v>227</v>
      </c>
      <c r="M13" s="127" t="s">
        <v>228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108">
        <v>43538</v>
      </c>
      <c r="B14" s="48" t="s">
        <v>11</v>
      </c>
      <c r="C14" s="109">
        <v>364.76</v>
      </c>
      <c r="D14" s="109"/>
      <c r="E14" s="109"/>
      <c r="F14" s="109">
        <v>364.76</v>
      </c>
      <c r="G14" s="58">
        <v>611</v>
      </c>
      <c r="H14" s="59">
        <v>4020</v>
      </c>
      <c r="I14" s="60"/>
      <c r="J14" s="61" t="s">
        <v>222</v>
      </c>
      <c r="K14" s="44" t="s">
        <v>229</v>
      </c>
      <c r="L14" s="44" t="s">
        <v>230</v>
      </c>
      <c r="M14" s="44" t="s">
        <v>228</v>
      </c>
    </row>
    <row r="15" spans="1:25" ht="15.75" x14ac:dyDescent="0.25">
      <c r="A15" s="108">
        <v>43541</v>
      </c>
      <c r="B15" s="48" t="s">
        <v>11</v>
      </c>
      <c r="C15" s="109">
        <v>500</v>
      </c>
      <c r="D15" s="109"/>
      <c r="E15" s="109"/>
      <c r="F15" s="109">
        <v>500</v>
      </c>
      <c r="G15" s="58">
        <v>611</v>
      </c>
      <c r="H15" s="59">
        <v>4020</v>
      </c>
      <c r="I15" s="60"/>
      <c r="J15" s="61" t="s">
        <v>222</v>
      </c>
      <c r="K15" s="110" t="s">
        <v>223</v>
      </c>
      <c r="L15" s="44" t="s">
        <v>224</v>
      </c>
      <c r="M15" s="44" t="s">
        <v>225</v>
      </c>
      <c r="O15" s="5" t="b">
        <f t="shared" ref="O15" si="3">OR(G15&lt;100,LEN(G15)=2)</f>
        <v>0</v>
      </c>
      <c r="P15" s="5" t="b">
        <f t="shared" ref="P15" si="4">OR(H15&lt;1000,LEN(H15)=3)</f>
        <v>0</v>
      </c>
      <c r="Q15" s="5" t="b">
        <f t="shared" ref="Q15" si="5">IF(I15&lt;1000,TRUE)</f>
        <v>1</v>
      </c>
      <c r="R15" s="5" t="e">
        <f>OR(#REF!&lt;100000,LEN(#REF!)=5)</f>
        <v>#REF!</v>
      </c>
    </row>
    <row r="16" spans="1:25" ht="15.75" x14ac:dyDescent="0.25">
      <c r="A16" s="108">
        <v>43542</v>
      </c>
      <c r="B16" s="48" t="s">
        <v>11</v>
      </c>
      <c r="C16" s="109">
        <v>18.72</v>
      </c>
      <c r="D16" s="109"/>
      <c r="E16" s="109"/>
      <c r="F16" s="109">
        <v>18.72</v>
      </c>
      <c r="G16" s="58">
        <v>611</v>
      </c>
      <c r="H16" s="59">
        <v>4020</v>
      </c>
      <c r="I16" s="60"/>
      <c r="J16" s="61" t="s">
        <v>222</v>
      </c>
      <c r="K16" s="44" t="s">
        <v>226</v>
      </c>
      <c r="L16" s="44" t="s">
        <v>231</v>
      </c>
      <c r="M16" s="127" t="s">
        <v>228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108">
        <v>43542</v>
      </c>
      <c r="B17" s="48" t="s">
        <v>11</v>
      </c>
      <c r="C17" s="109">
        <v>26.03</v>
      </c>
      <c r="D17" s="109"/>
      <c r="E17" s="109"/>
      <c r="F17" s="109">
        <v>26.03</v>
      </c>
      <c r="G17" s="58">
        <v>611</v>
      </c>
      <c r="H17" s="59">
        <v>4020</v>
      </c>
      <c r="I17" s="60"/>
      <c r="J17" s="61" t="s">
        <v>222</v>
      </c>
      <c r="K17" s="44" t="s">
        <v>226</v>
      </c>
      <c r="L17" s="44" t="s">
        <v>232</v>
      </c>
      <c r="M17" s="127" t="s">
        <v>228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108">
        <v>43542</v>
      </c>
      <c r="B18" s="48" t="s">
        <v>11</v>
      </c>
      <c r="C18" s="109">
        <v>8.1</v>
      </c>
      <c r="D18" s="109"/>
      <c r="E18" s="109"/>
      <c r="F18" s="109">
        <v>8.1</v>
      </c>
      <c r="G18" s="58">
        <v>611</v>
      </c>
      <c r="H18" s="59">
        <v>4020</v>
      </c>
      <c r="I18" s="60"/>
      <c r="J18" s="61" t="s">
        <v>222</v>
      </c>
      <c r="K18" s="44" t="s">
        <v>226</v>
      </c>
      <c r="L18" s="44" t="s">
        <v>233</v>
      </c>
      <c r="M18" s="127" t="s">
        <v>228</v>
      </c>
      <c r="O18" s="5" t="b">
        <f t="shared" si="0"/>
        <v>0</v>
      </c>
      <c r="P18" s="5" t="b">
        <f t="shared" si="1"/>
        <v>0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108">
        <v>43544</v>
      </c>
      <c r="B19" s="48" t="s">
        <v>11</v>
      </c>
      <c r="C19" s="109">
        <v>234</v>
      </c>
      <c r="D19" s="109"/>
      <c r="E19" s="109"/>
      <c r="F19" s="109">
        <v>234</v>
      </c>
      <c r="G19" s="58">
        <v>611</v>
      </c>
      <c r="H19" s="59">
        <v>4020</v>
      </c>
      <c r="I19" s="60"/>
      <c r="J19" s="61" t="s">
        <v>222</v>
      </c>
      <c r="K19" s="44" t="s">
        <v>234</v>
      </c>
      <c r="L19" s="44" t="s">
        <v>235</v>
      </c>
      <c r="M19" s="127" t="s">
        <v>236</v>
      </c>
      <c r="O19" s="5" t="b">
        <f t="shared" si="0"/>
        <v>0</v>
      </c>
      <c r="P19" s="5" t="b">
        <f t="shared" si="1"/>
        <v>0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108">
        <v>43544</v>
      </c>
      <c r="B20" s="48" t="s">
        <v>11</v>
      </c>
      <c r="C20" s="109">
        <v>89.1</v>
      </c>
      <c r="D20" s="109"/>
      <c r="E20" s="109"/>
      <c r="F20" s="57">
        <v>89.1</v>
      </c>
      <c r="G20" s="58">
        <v>611</v>
      </c>
      <c r="H20" s="59">
        <v>4020</v>
      </c>
      <c r="I20" s="60"/>
      <c r="J20" s="61" t="s">
        <v>222</v>
      </c>
      <c r="K20" s="44" t="s">
        <v>229</v>
      </c>
      <c r="L20" s="44" t="s">
        <v>237</v>
      </c>
      <c r="M20" s="127" t="s">
        <v>228</v>
      </c>
      <c r="O20" s="5" t="b">
        <f t="shared" si="0"/>
        <v>0</v>
      </c>
      <c r="P20" s="5" t="b">
        <f t="shared" si="1"/>
        <v>0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108">
        <v>43545</v>
      </c>
      <c r="B21" s="48" t="s">
        <v>11</v>
      </c>
      <c r="C21" s="109">
        <v>238.8</v>
      </c>
      <c r="D21" s="109"/>
      <c r="E21" s="109"/>
      <c r="F21" s="57">
        <v>238.8</v>
      </c>
      <c r="G21" s="58">
        <v>611</v>
      </c>
      <c r="H21" s="59">
        <v>4020</v>
      </c>
      <c r="I21" s="60"/>
      <c r="J21" s="61" t="s">
        <v>222</v>
      </c>
      <c r="K21" s="110" t="s">
        <v>238</v>
      </c>
      <c r="L21" s="44" t="s">
        <v>239</v>
      </c>
      <c r="M21" s="127" t="s">
        <v>240</v>
      </c>
      <c r="O21" s="5" t="b">
        <f t="shared" si="0"/>
        <v>0</v>
      </c>
      <c r="P21" s="5" t="b">
        <f t="shared" si="1"/>
        <v>0</v>
      </c>
      <c r="Q21" s="5" t="b">
        <f t="shared" si="2"/>
        <v>1</v>
      </c>
    </row>
    <row r="22" spans="1:18" ht="15.75" x14ac:dyDescent="0.25">
      <c r="A22" s="108">
        <v>43546</v>
      </c>
      <c r="B22" s="48" t="s">
        <v>11</v>
      </c>
      <c r="C22" s="109">
        <v>500</v>
      </c>
      <c r="D22" s="109"/>
      <c r="E22" s="109"/>
      <c r="F22" s="109">
        <v>500</v>
      </c>
      <c r="G22" s="58">
        <v>611</v>
      </c>
      <c r="H22" s="59">
        <v>4020</v>
      </c>
      <c r="I22" s="60"/>
      <c r="J22" s="61" t="s">
        <v>222</v>
      </c>
      <c r="K22" s="110" t="s">
        <v>223</v>
      </c>
      <c r="L22" s="44" t="s">
        <v>224</v>
      </c>
      <c r="M22" s="44" t="s">
        <v>225</v>
      </c>
      <c r="O22" s="5" t="b">
        <f t="shared" si="0"/>
        <v>0</v>
      </c>
      <c r="P22" s="5" t="b">
        <f t="shared" si="1"/>
        <v>0</v>
      </c>
    </row>
    <row r="23" spans="1:18" ht="15.75" x14ac:dyDescent="0.25">
      <c r="A23" s="108">
        <v>43547</v>
      </c>
      <c r="B23" s="48" t="s">
        <v>11</v>
      </c>
      <c r="C23" s="109">
        <v>360</v>
      </c>
      <c r="D23" s="109"/>
      <c r="E23" s="109"/>
      <c r="F23" s="57">
        <v>360</v>
      </c>
      <c r="G23" s="58">
        <v>611</v>
      </c>
      <c r="H23" s="59">
        <v>4020</v>
      </c>
      <c r="I23" s="60"/>
      <c r="J23" s="61" t="s">
        <v>222</v>
      </c>
      <c r="K23" s="110" t="s">
        <v>226</v>
      </c>
      <c r="L23" s="44" t="s">
        <v>241</v>
      </c>
      <c r="M23" s="127" t="s">
        <v>228</v>
      </c>
      <c r="O23" s="5" t="b">
        <f t="shared" si="0"/>
        <v>0</v>
      </c>
      <c r="P23" s="5" t="b">
        <f t="shared" si="1"/>
        <v>0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108">
        <v>43552</v>
      </c>
      <c r="B24" s="48" t="s">
        <v>11</v>
      </c>
      <c r="C24" s="109">
        <v>500</v>
      </c>
      <c r="D24" s="109"/>
      <c r="E24" s="109"/>
      <c r="F24" s="109">
        <v>500</v>
      </c>
      <c r="G24" s="58">
        <v>611</v>
      </c>
      <c r="H24" s="59">
        <v>4020</v>
      </c>
      <c r="I24" s="60"/>
      <c r="J24" s="61" t="s">
        <v>222</v>
      </c>
      <c r="K24" s="110" t="s">
        <v>223</v>
      </c>
      <c r="L24" s="44" t="s">
        <v>224</v>
      </c>
      <c r="M24" s="44" t="s">
        <v>225</v>
      </c>
      <c r="O24" s="5" t="b">
        <f t="shared" ref="O24" si="6">OR(G24&lt;100,LEN(G24)=2)</f>
        <v>0</v>
      </c>
      <c r="P24" s="5" t="b">
        <f t="shared" ref="P24" si="7">OR(H24&lt;1000,LEN(H24)=3)</f>
        <v>0</v>
      </c>
    </row>
    <row r="25" spans="1:18" ht="15.75" x14ac:dyDescent="0.25">
      <c r="A25" s="108">
        <v>43558</v>
      </c>
      <c r="B25" s="48" t="s">
        <v>11</v>
      </c>
      <c r="C25" s="109">
        <v>17</v>
      </c>
      <c r="D25" s="109"/>
      <c r="E25" s="114"/>
      <c r="F25" s="57">
        <v>17</v>
      </c>
      <c r="G25" s="58">
        <v>611</v>
      </c>
      <c r="H25" s="59">
        <v>4020</v>
      </c>
      <c r="I25" s="60"/>
      <c r="J25" s="61" t="s">
        <v>222</v>
      </c>
      <c r="K25" s="44" t="s">
        <v>238</v>
      </c>
      <c r="L25" s="44" t="s">
        <v>242</v>
      </c>
      <c r="M25" s="44" t="s">
        <v>240</v>
      </c>
      <c r="O25" s="5" t="b">
        <f t="shared" si="0"/>
        <v>0</v>
      </c>
      <c r="P25" s="5" t="b">
        <f t="shared" si="1"/>
        <v>0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108">
        <v>43560</v>
      </c>
      <c r="B26" s="48" t="s">
        <v>11</v>
      </c>
      <c r="C26" s="109">
        <v>17</v>
      </c>
      <c r="D26" s="109"/>
      <c r="E26" s="114"/>
      <c r="F26" s="57">
        <v>17</v>
      </c>
      <c r="G26" s="58">
        <v>611</v>
      </c>
      <c r="H26" s="59">
        <v>4020</v>
      </c>
      <c r="I26" s="60"/>
      <c r="J26" s="61" t="s">
        <v>222</v>
      </c>
      <c r="K26" s="44" t="s">
        <v>238</v>
      </c>
      <c r="L26" s="44" t="s">
        <v>242</v>
      </c>
      <c r="M26" s="44" t="s">
        <v>240</v>
      </c>
      <c r="O26" s="5" t="b">
        <f t="shared" ref="O26" si="8">OR(G26&lt;100,LEN(G26)=2)</f>
        <v>0</v>
      </c>
      <c r="P26" s="5" t="b">
        <f t="shared" ref="P26" si="9">OR(H26&lt;1000,LEN(H26)=3)</f>
        <v>0</v>
      </c>
      <c r="Q26" s="5" t="b">
        <f t="shared" ref="Q26" si="10">IF(I26&lt;1000,TRUE)</f>
        <v>1</v>
      </c>
      <c r="R26" s="5" t="e">
        <f>OR(#REF!&lt;100000,LEN(#REF!)=5)</f>
        <v>#REF!</v>
      </c>
    </row>
    <row r="27" spans="1:18" ht="15.75" x14ac:dyDescent="0.25">
      <c r="A27" s="108">
        <v>43561</v>
      </c>
      <c r="B27" s="48" t="s">
        <v>11</v>
      </c>
      <c r="C27" s="109">
        <v>17</v>
      </c>
      <c r="D27" s="109"/>
      <c r="E27" s="114"/>
      <c r="F27" s="57">
        <v>17</v>
      </c>
      <c r="G27" s="58">
        <v>611</v>
      </c>
      <c r="H27" s="59">
        <v>4020</v>
      </c>
      <c r="I27" s="60"/>
      <c r="J27" s="61" t="s">
        <v>222</v>
      </c>
      <c r="K27" s="44" t="s">
        <v>238</v>
      </c>
      <c r="L27" s="44" t="s">
        <v>242</v>
      </c>
      <c r="M27" s="44" t="s">
        <v>240</v>
      </c>
      <c r="O27" s="5" t="b">
        <f t="shared" ref="O27" si="11">OR(G27&lt;100,LEN(G27)=2)</f>
        <v>0</v>
      </c>
      <c r="P27" s="5" t="b">
        <f t="shared" ref="P27" si="12">OR(H27&lt;1000,LEN(H27)=3)</f>
        <v>0</v>
      </c>
      <c r="Q27" s="5" t="b">
        <f t="shared" ref="Q27" si="13">IF(I27&lt;1000,TRUE)</f>
        <v>1</v>
      </c>
      <c r="R27" s="5" t="e">
        <f>OR(#REF!&lt;100000,LEN(#REF!)=5)</f>
        <v>#REF!</v>
      </c>
    </row>
    <row r="28" spans="1:18" ht="15.75" x14ac:dyDescent="0.25">
      <c r="A28" s="108">
        <v>43564</v>
      </c>
      <c r="B28" s="48" t="s">
        <v>11</v>
      </c>
      <c r="C28" s="109">
        <v>25</v>
      </c>
      <c r="D28" s="109"/>
      <c r="E28" s="114"/>
      <c r="F28" s="57">
        <v>17</v>
      </c>
      <c r="G28" s="58">
        <v>611</v>
      </c>
      <c r="H28" s="59">
        <v>4020</v>
      </c>
      <c r="I28" s="60"/>
      <c r="J28" s="61" t="s">
        <v>222</v>
      </c>
      <c r="K28" s="44" t="s">
        <v>238</v>
      </c>
      <c r="L28" s="44" t="s">
        <v>242</v>
      </c>
      <c r="M28" s="44" t="s">
        <v>240</v>
      </c>
      <c r="O28" s="5" t="b">
        <f t="shared" ref="O28:O29" si="14">OR(G28&lt;100,LEN(G28)=2)</f>
        <v>0</v>
      </c>
      <c r="P28" s="5" t="b">
        <f t="shared" ref="P28:P29" si="15">OR(H28&lt;1000,LEN(H28)=3)</f>
        <v>0</v>
      </c>
      <c r="Q28" s="5" t="b">
        <f t="shared" ref="Q28" si="16">IF(I28&lt;1000,TRUE)</f>
        <v>1</v>
      </c>
      <c r="R28" s="5" t="e">
        <f>OR(#REF!&lt;100000,LEN(#REF!)=5)</f>
        <v>#REF!</v>
      </c>
    </row>
    <row r="29" spans="1:18" ht="15.75" x14ac:dyDescent="0.25">
      <c r="A29" s="108">
        <v>43565</v>
      </c>
      <c r="B29" s="48" t="s">
        <v>11</v>
      </c>
      <c r="C29" s="109">
        <v>500</v>
      </c>
      <c r="D29" s="109"/>
      <c r="E29" s="109"/>
      <c r="F29" s="109">
        <v>500</v>
      </c>
      <c r="G29" s="58">
        <v>611</v>
      </c>
      <c r="H29" s="59">
        <v>4020</v>
      </c>
      <c r="I29" s="60"/>
      <c r="J29" s="61" t="s">
        <v>222</v>
      </c>
      <c r="K29" s="110" t="s">
        <v>223</v>
      </c>
      <c r="L29" s="44" t="s">
        <v>224</v>
      </c>
      <c r="M29" s="44" t="s">
        <v>225</v>
      </c>
      <c r="O29" s="5" t="b">
        <f t="shared" si="14"/>
        <v>0</v>
      </c>
      <c r="P29" s="5" t="b">
        <f t="shared" si="15"/>
        <v>0</v>
      </c>
    </row>
    <row r="30" spans="1:18" ht="15.75" x14ac:dyDescent="0.25">
      <c r="A30" s="49"/>
      <c r="B30" s="30"/>
      <c r="C30" s="31"/>
      <c r="D30" s="32"/>
      <c r="E30" s="31"/>
      <c r="F30" s="57"/>
      <c r="G30" s="58"/>
      <c r="H30" s="59"/>
      <c r="I30" s="60"/>
      <c r="J30" s="61"/>
      <c r="K30" s="110"/>
      <c r="L30" s="44"/>
      <c r="M30" s="44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49"/>
      <c r="B31" s="30"/>
      <c r="C31" s="31"/>
      <c r="D31" s="32"/>
      <c r="E31" s="31"/>
      <c r="F31" s="57"/>
      <c r="G31" s="58"/>
      <c r="H31" s="59"/>
      <c r="I31" s="60"/>
      <c r="J31" s="61"/>
      <c r="K31" s="44"/>
      <c r="L31" s="44"/>
      <c r="M31" s="44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49"/>
      <c r="B32" s="30"/>
      <c r="C32" s="31"/>
      <c r="D32" s="32"/>
      <c r="E32" s="31"/>
      <c r="F32" s="57"/>
      <c r="G32" s="58"/>
      <c r="H32" s="59"/>
      <c r="I32" s="60"/>
      <c r="J32" s="61"/>
      <c r="K32" s="44"/>
      <c r="L32" s="44"/>
      <c r="M32" s="111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49"/>
      <c r="B33" s="30"/>
      <c r="C33" s="31"/>
      <c r="D33" s="64"/>
      <c r="E33" s="31"/>
      <c r="F33" s="57"/>
      <c r="G33" s="58"/>
      <c r="H33" s="59"/>
      <c r="I33" s="60"/>
      <c r="J33" s="61"/>
      <c r="K33" s="44"/>
      <c r="L33" s="44"/>
      <c r="M33" s="44"/>
      <c r="O33" s="5" t="b">
        <f t="shared" si="0"/>
        <v>1</v>
      </c>
      <c r="P33" s="5" t="b">
        <f t="shared" si="1"/>
        <v>1</v>
      </c>
    </row>
    <row r="34" spans="1:18" ht="15.75" x14ac:dyDescent="0.25">
      <c r="A34" s="49"/>
      <c r="B34" s="30"/>
      <c r="C34" s="31"/>
      <c r="D34" s="64"/>
      <c r="E34" s="31"/>
      <c r="F34" s="57"/>
      <c r="G34" s="58"/>
      <c r="H34" s="59"/>
      <c r="I34" s="60"/>
      <c r="J34" s="61"/>
      <c r="K34" s="44"/>
      <c r="L34" s="44"/>
      <c r="M34" s="44"/>
      <c r="O34" s="5" t="b">
        <f t="shared" si="0"/>
        <v>1</v>
      </c>
      <c r="P34" s="5" t="b">
        <f t="shared" si="1"/>
        <v>1</v>
      </c>
    </row>
    <row r="35" spans="1:18" ht="15.75" x14ac:dyDescent="0.25">
      <c r="A35" s="49"/>
      <c r="B35" s="30"/>
      <c r="C35" s="31"/>
      <c r="D35" s="64"/>
      <c r="E35" s="31"/>
      <c r="F35" s="57"/>
      <c r="G35" s="58"/>
      <c r="H35" s="59"/>
      <c r="I35" s="60"/>
      <c r="J35" s="61"/>
      <c r="K35" s="44"/>
      <c r="L35" s="44"/>
      <c r="M35" s="44"/>
      <c r="O35" s="5" t="b">
        <f t="shared" si="0"/>
        <v>1</v>
      </c>
      <c r="P35" s="5" t="b">
        <f t="shared" si="1"/>
        <v>1</v>
      </c>
    </row>
    <row r="36" spans="1:18" ht="15.75" x14ac:dyDescent="0.25">
      <c r="A36" s="49"/>
      <c r="B36" s="30"/>
      <c r="C36" s="31"/>
      <c r="D36" s="64"/>
      <c r="E36" s="31"/>
      <c r="F36" s="57"/>
      <c r="G36" s="58"/>
      <c r="H36" s="59"/>
      <c r="I36" s="60"/>
      <c r="J36" s="61"/>
      <c r="K36" s="44"/>
      <c r="L36" s="44"/>
      <c r="M36" s="44"/>
    </row>
    <row r="37" spans="1:18" ht="16.5" thickBot="1" x14ac:dyDescent="0.3">
      <c r="A37" s="29"/>
      <c r="B37" s="30"/>
      <c r="C37" s="31"/>
      <c r="D37" s="37" t="str">
        <f t="shared" ref="D37" si="17">IF(B37="S",IF(ISBLANK(E37),ROUND(C37*0.2/1.2,2),E37),"")</f>
        <v/>
      </c>
      <c r="E37" s="31"/>
      <c r="F37" s="57" t="s">
        <v>31</v>
      </c>
      <c r="G37" s="58" t="s">
        <v>31</v>
      </c>
      <c r="H37" s="59" t="s">
        <v>31</v>
      </c>
      <c r="I37" s="60" t="s">
        <v>31</v>
      </c>
      <c r="J37" s="61"/>
      <c r="K37" s="44"/>
      <c r="L37" s="44"/>
      <c r="M37" s="44"/>
      <c r="O37" s="5" t="b">
        <f t="shared" si="0"/>
        <v>0</v>
      </c>
      <c r="P37" s="5" t="b">
        <f t="shared" si="1"/>
        <v>0</v>
      </c>
      <c r="Q37" s="5" t="b">
        <f t="shared" si="2"/>
        <v>0</v>
      </c>
      <c r="R37" s="5" t="e">
        <f>OR(#REF!&lt;100000,LEN(#REF!)=5)</f>
        <v>#REF!</v>
      </c>
    </row>
    <row r="38" spans="1:18" ht="13.5" thickBot="1" x14ac:dyDescent="0.25">
      <c r="A38" s="121" t="s">
        <v>9</v>
      </c>
      <c r="B38" s="122"/>
      <c r="C38" s="38">
        <f>SUM(C12:C37)</f>
        <v>4089.5099999999998</v>
      </c>
      <c r="D38" s="38">
        <f>SUM(D12:D37)</f>
        <v>0</v>
      </c>
      <c r="E38" s="38"/>
      <c r="F38" s="66">
        <f>SUM(F12:F37)</f>
        <v>4081.5099999999998</v>
      </c>
      <c r="G38" s="67"/>
      <c r="H38" s="68"/>
      <c r="I38" s="69"/>
      <c r="J38" s="70"/>
      <c r="K38" s="45"/>
      <c r="L38" s="71"/>
      <c r="M38" s="46"/>
    </row>
    <row r="40" spans="1:18" x14ac:dyDescent="0.2">
      <c r="B40" s="119" t="s">
        <v>24</v>
      </c>
      <c r="C40" s="120"/>
    </row>
    <row r="41" spans="1:18" x14ac:dyDescent="0.2">
      <c r="B41" s="40" t="s">
        <v>14</v>
      </c>
      <c r="C41" s="41" t="s">
        <v>23</v>
      </c>
    </row>
    <row r="42" spans="1:18" x14ac:dyDescent="0.2">
      <c r="B42" s="40" t="s">
        <v>11</v>
      </c>
      <c r="C42" s="41" t="s">
        <v>22</v>
      </c>
    </row>
    <row r="43" spans="1:18" x14ac:dyDescent="0.2">
      <c r="B43" s="40" t="s">
        <v>13</v>
      </c>
      <c r="C43" s="41" t="s">
        <v>21</v>
      </c>
    </row>
    <row r="44" spans="1:18" x14ac:dyDescent="0.2">
      <c r="B44" s="42" t="s">
        <v>12</v>
      </c>
      <c r="C44" s="43" t="s">
        <v>20</v>
      </c>
    </row>
  </sheetData>
  <mergeCells count="6">
    <mergeCell ref="B1:E1"/>
    <mergeCell ref="B3:E3"/>
    <mergeCell ref="G8:I8"/>
    <mergeCell ref="G9:I9"/>
    <mergeCell ref="A38:B38"/>
    <mergeCell ref="B40:C40"/>
  </mergeCells>
  <conditionalFormatting sqref="E5 C5 B1:E1 B3:E3 C12:C14 F12:F14 F16:F19 C16:C21 C23 C25 C30:C37">
    <cfRule type="expression" dxfId="84" priority="96" stopIfTrue="1">
      <formula>ISBLANK(B1)</formula>
    </cfRule>
  </conditionalFormatting>
  <conditionalFormatting sqref="K12:L12 K31:M31 K25:M25 K21:L21 K33:M37 K23:L23">
    <cfRule type="expression" dxfId="83" priority="97" stopIfTrue="1">
      <formula>AND(NOT(ISBLANK($C12)),ISBLANK(K12))</formula>
    </cfRule>
  </conditionalFormatting>
  <conditionalFormatting sqref="B12 B17:B23 B25 B30:B37">
    <cfRule type="expression" dxfId="82" priority="98" stopIfTrue="1">
      <formula>AND(NOT(ISBLANK(C12)),ISBLANK(B12))</formula>
    </cfRule>
  </conditionalFormatting>
  <conditionalFormatting sqref="A12 A18:A23 A25 A30:A37">
    <cfRule type="expression" dxfId="81" priority="99" stopIfTrue="1">
      <formula>AND(NOT(ISBLANK(C12)),ISBLANK(A12))</formula>
    </cfRule>
  </conditionalFormatting>
  <conditionalFormatting sqref="E30:E37 D12:E14 D16:E21 D23:E23 D25">
    <cfRule type="expression" dxfId="80" priority="100" stopIfTrue="1">
      <formula>AND(NOT(ISBLANK(B12)),ISBLANK(D12),A12="S")</formula>
    </cfRule>
  </conditionalFormatting>
  <conditionalFormatting sqref="J12 J36:J37">
    <cfRule type="expression" priority="102" stopIfTrue="1">
      <formula>AND(SUM($O12:$S12)&gt;0,NOT(ISBLANK(J12)))</formula>
    </cfRule>
    <cfRule type="expression" dxfId="78" priority="103" stopIfTrue="1">
      <formula>SUM($O12:$S12)&gt;0</formula>
    </cfRule>
  </conditionalFormatting>
  <conditionalFormatting sqref="B13:B14">
    <cfRule type="expression" dxfId="77" priority="94" stopIfTrue="1">
      <formula>AND(NOT(ISBLANK(C13)),ISBLANK(B13))</formula>
    </cfRule>
  </conditionalFormatting>
  <conditionalFormatting sqref="A13:A14">
    <cfRule type="expression" dxfId="76" priority="95" stopIfTrue="1">
      <formula>AND(NOT(ISBLANK(C13)),ISBLANK(A13))</formula>
    </cfRule>
  </conditionalFormatting>
  <conditionalFormatting sqref="M12">
    <cfRule type="expression" dxfId="75" priority="93" stopIfTrue="1">
      <formula>AND(NOT(ISBLANK($C12)),ISBLANK(M12))</formula>
    </cfRule>
  </conditionalFormatting>
  <conditionalFormatting sqref="A17">
    <cfRule type="expression" dxfId="74" priority="92" stopIfTrue="1">
      <formula>AND(NOT(ISBLANK(C17)),ISBLANK(A17))</formula>
    </cfRule>
  </conditionalFormatting>
  <conditionalFormatting sqref="B16">
    <cfRule type="expression" dxfId="73" priority="90" stopIfTrue="1">
      <formula>AND(NOT(ISBLANK(C16)),ISBLANK(B16))</formula>
    </cfRule>
  </conditionalFormatting>
  <conditionalFormatting sqref="A16">
    <cfRule type="expression" dxfId="72" priority="91" stopIfTrue="1">
      <formula>AND(NOT(ISBLANK(C16)),ISBLANK(A16))</formula>
    </cfRule>
  </conditionalFormatting>
  <conditionalFormatting sqref="L13:L14 L16:L18">
    <cfRule type="expression" dxfId="71" priority="89" stopIfTrue="1">
      <formula>AND(NOT(ISBLANK($C13)),ISBLANK(L13))</formula>
    </cfRule>
  </conditionalFormatting>
  <conditionalFormatting sqref="K14 K16:K18">
    <cfRule type="expression" dxfId="70" priority="88" stopIfTrue="1">
      <formula>AND(NOT(ISBLANK($C14)),ISBLANK(K14))</formula>
    </cfRule>
  </conditionalFormatting>
  <conditionalFormatting sqref="M14">
    <cfRule type="expression" dxfId="69" priority="87" stopIfTrue="1">
      <formula>AND(NOT(ISBLANK($C14)),ISBLANK(M14))</formula>
    </cfRule>
  </conditionalFormatting>
  <conditionalFormatting sqref="K13">
    <cfRule type="expression" dxfId="68" priority="86" stopIfTrue="1">
      <formula>AND(NOT(ISBLANK($C13)),ISBLANK(K13))</formula>
    </cfRule>
  </conditionalFormatting>
  <conditionalFormatting sqref="L19">
    <cfRule type="expression" dxfId="66" priority="83" stopIfTrue="1">
      <formula>AND(NOT(ISBLANK($C19)),ISBLANK(L19))</formula>
    </cfRule>
  </conditionalFormatting>
  <conditionalFormatting sqref="K19">
    <cfRule type="expression" dxfId="65" priority="82" stopIfTrue="1">
      <formula>AND(NOT(ISBLANK($C19)),ISBLANK(K19))</formula>
    </cfRule>
  </conditionalFormatting>
  <conditionalFormatting sqref="L20">
    <cfRule type="expression" dxfId="63" priority="79" stopIfTrue="1">
      <formula>AND(NOT(ISBLANK($C20)),ISBLANK(L20))</formula>
    </cfRule>
  </conditionalFormatting>
  <conditionalFormatting sqref="K20">
    <cfRule type="expression" dxfId="62" priority="78" stopIfTrue="1">
      <formula>AND(NOT(ISBLANK($C20)),ISBLANK(K20))</formula>
    </cfRule>
  </conditionalFormatting>
  <conditionalFormatting sqref="L30:M30">
    <cfRule type="expression" dxfId="52" priority="63" stopIfTrue="1">
      <formula>AND(NOT(ISBLANK($C30)),ISBLANK(L30))</formula>
    </cfRule>
  </conditionalFormatting>
  <conditionalFormatting sqref="K30">
    <cfRule type="expression" dxfId="50" priority="62" stopIfTrue="1">
      <formula>AND(NOT(ISBLANK($C30)),ISBLANK(K30))</formula>
    </cfRule>
  </conditionalFormatting>
  <conditionalFormatting sqref="L32">
    <cfRule type="expression" dxfId="48" priority="59" stopIfTrue="1">
      <formula>AND(NOT(ISBLANK($C32)),ISBLANK(L32))</formula>
    </cfRule>
  </conditionalFormatting>
  <conditionalFormatting sqref="K32">
    <cfRule type="expression" dxfId="47" priority="58" stopIfTrue="1">
      <formula>AND(NOT(ISBLANK($C32)),ISBLANK(K32))</formula>
    </cfRule>
  </conditionalFormatting>
  <conditionalFormatting sqref="J13:J14 J16:J21 J23 J25 J30:J35">
    <cfRule type="expression" priority="52" stopIfTrue="1">
      <formula>AND(SUM($O13:$S13)&gt;0,NOT(ISBLANK(J13)))</formula>
    </cfRule>
    <cfRule type="expression" dxfId="44" priority="53" stopIfTrue="1">
      <formula>SUM($O13:$S13)&gt;0</formula>
    </cfRule>
  </conditionalFormatting>
  <conditionalFormatting sqref="C15 F15">
    <cfRule type="expression" dxfId="43" priority="45" stopIfTrue="1">
      <formula>ISBLANK(C15)</formula>
    </cfRule>
  </conditionalFormatting>
  <conditionalFormatting sqref="K15:L15">
    <cfRule type="expression" dxfId="42" priority="46" stopIfTrue="1">
      <formula>AND(NOT(ISBLANK($C15)),ISBLANK(K15))</formula>
    </cfRule>
  </conditionalFormatting>
  <conditionalFormatting sqref="B15">
    <cfRule type="expression" dxfId="41" priority="47" stopIfTrue="1">
      <formula>AND(NOT(ISBLANK(C15)),ISBLANK(B15))</formula>
    </cfRule>
  </conditionalFormatting>
  <conditionalFormatting sqref="A15">
    <cfRule type="expression" dxfId="40" priority="48" stopIfTrue="1">
      <formula>AND(NOT(ISBLANK(C15)),ISBLANK(A15))</formula>
    </cfRule>
  </conditionalFormatting>
  <conditionalFormatting sqref="D15:E15">
    <cfRule type="expression" dxfId="39" priority="49" stopIfTrue="1">
      <formula>AND(NOT(ISBLANK(B15)),ISBLANK(D15),A15="S")</formula>
    </cfRule>
  </conditionalFormatting>
  <conditionalFormatting sqref="J15">
    <cfRule type="expression" priority="50" stopIfTrue="1">
      <formula>AND(SUM($O15:$S15)&gt;0,NOT(ISBLANK(J15)))</formula>
    </cfRule>
    <cfRule type="expression" dxfId="38" priority="51" stopIfTrue="1">
      <formula>SUM($O15:$S15)&gt;0</formula>
    </cfRule>
  </conditionalFormatting>
  <conditionalFormatting sqref="M15">
    <cfRule type="expression" dxfId="37" priority="44" stopIfTrue="1">
      <formula>AND(NOT(ISBLANK($C15)),ISBLANK(M15))</formula>
    </cfRule>
  </conditionalFormatting>
  <conditionalFormatting sqref="C22 F22">
    <cfRule type="expression" dxfId="36" priority="39" stopIfTrue="1">
      <formula>ISBLANK(C22)</formula>
    </cfRule>
  </conditionalFormatting>
  <conditionalFormatting sqref="K22:L22">
    <cfRule type="expression" dxfId="35" priority="40" stopIfTrue="1">
      <formula>AND(NOT(ISBLANK($C22)),ISBLANK(K22))</formula>
    </cfRule>
  </conditionalFormatting>
  <conditionalFormatting sqref="D22:E22">
    <cfRule type="expression" dxfId="34" priority="41" stopIfTrue="1">
      <formula>AND(NOT(ISBLANK(B22)),ISBLANK(D22),A22="S")</formula>
    </cfRule>
  </conditionalFormatting>
  <conditionalFormatting sqref="J22">
    <cfRule type="expression" priority="42" stopIfTrue="1">
      <formula>AND(SUM($O22:$S22)&gt;0,NOT(ISBLANK(J22)))</formula>
    </cfRule>
    <cfRule type="expression" dxfId="33" priority="43" stopIfTrue="1">
      <formula>SUM($O22:$S22)&gt;0</formula>
    </cfRule>
  </conditionalFormatting>
  <conditionalFormatting sqref="M22">
    <cfRule type="expression" dxfId="32" priority="38" stopIfTrue="1">
      <formula>AND(NOT(ISBLANK($C22)),ISBLANK(M22))</formula>
    </cfRule>
  </conditionalFormatting>
  <conditionalFormatting sqref="B24">
    <cfRule type="expression" dxfId="31" priority="36" stopIfTrue="1">
      <formula>AND(NOT(ISBLANK(C24)),ISBLANK(B24))</formula>
    </cfRule>
  </conditionalFormatting>
  <conditionalFormatting sqref="A24">
    <cfRule type="expression" dxfId="30" priority="37" stopIfTrue="1">
      <formula>AND(NOT(ISBLANK(C24)),ISBLANK(A24))</formula>
    </cfRule>
  </conditionalFormatting>
  <conditionalFormatting sqref="C24 F24">
    <cfRule type="expression" dxfId="29" priority="31" stopIfTrue="1">
      <formula>ISBLANK(C24)</formula>
    </cfRule>
  </conditionalFormatting>
  <conditionalFormatting sqref="K24:L24">
    <cfRule type="expression" dxfId="28" priority="32" stopIfTrue="1">
      <formula>AND(NOT(ISBLANK($C24)),ISBLANK(K24))</formula>
    </cfRule>
  </conditionalFormatting>
  <conditionalFormatting sqref="D24:E24">
    <cfRule type="expression" dxfId="27" priority="33" stopIfTrue="1">
      <formula>AND(NOT(ISBLANK(B24)),ISBLANK(D24),A24="S")</formula>
    </cfRule>
  </conditionalFormatting>
  <conditionalFormatting sqref="J24">
    <cfRule type="expression" priority="34" stopIfTrue="1">
      <formula>AND(SUM($O24:$S24)&gt;0,NOT(ISBLANK(J24)))</formula>
    </cfRule>
    <cfRule type="expression" dxfId="26" priority="35" stopIfTrue="1">
      <formula>SUM($O24:$S24)&gt;0</formula>
    </cfRule>
  </conditionalFormatting>
  <conditionalFormatting sqref="M24">
    <cfRule type="expression" dxfId="25" priority="30" stopIfTrue="1">
      <formula>AND(NOT(ISBLANK($C24)),ISBLANK(M24))</formula>
    </cfRule>
  </conditionalFormatting>
  <conditionalFormatting sqref="C26">
    <cfRule type="expression" dxfId="24" priority="25" stopIfTrue="1">
      <formula>ISBLANK(C26)</formula>
    </cfRule>
  </conditionalFormatting>
  <conditionalFormatting sqref="K26:M26">
    <cfRule type="expression" dxfId="23" priority="26" stopIfTrue="1">
      <formula>AND(NOT(ISBLANK($C26)),ISBLANK(K26))</formula>
    </cfRule>
  </conditionalFormatting>
  <conditionalFormatting sqref="B26">
    <cfRule type="expression" dxfId="22" priority="27" stopIfTrue="1">
      <formula>AND(NOT(ISBLANK(C26)),ISBLANK(B26))</formula>
    </cfRule>
  </conditionalFormatting>
  <conditionalFormatting sqref="A26">
    <cfRule type="expression" dxfId="21" priority="28" stopIfTrue="1">
      <formula>AND(NOT(ISBLANK(C26)),ISBLANK(A26))</formula>
    </cfRule>
  </conditionalFormatting>
  <conditionalFormatting sqref="D26">
    <cfRule type="expression" dxfId="20" priority="29" stopIfTrue="1">
      <formula>AND(NOT(ISBLANK(B26)),ISBLANK(D26),A26="S")</formula>
    </cfRule>
  </conditionalFormatting>
  <conditionalFormatting sqref="J26">
    <cfRule type="expression" priority="23" stopIfTrue="1">
      <formula>AND(SUM($O26:$S26)&gt;0,NOT(ISBLANK(J26)))</formula>
    </cfRule>
    <cfRule type="expression" dxfId="19" priority="24" stopIfTrue="1">
      <formula>SUM($O26:$S26)&gt;0</formula>
    </cfRule>
  </conditionalFormatting>
  <conditionalFormatting sqref="C27">
    <cfRule type="expression" dxfId="18" priority="18" stopIfTrue="1">
      <formula>ISBLANK(C27)</formula>
    </cfRule>
  </conditionalFormatting>
  <conditionalFormatting sqref="K27:M27">
    <cfRule type="expression" dxfId="17" priority="19" stopIfTrue="1">
      <formula>AND(NOT(ISBLANK($C27)),ISBLANK(K27))</formula>
    </cfRule>
  </conditionalFormatting>
  <conditionalFormatting sqref="B27">
    <cfRule type="expression" dxfId="16" priority="20" stopIfTrue="1">
      <formula>AND(NOT(ISBLANK(C27)),ISBLANK(B27))</formula>
    </cfRule>
  </conditionalFormatting>
  <conditionalFormatting sqref="A27">
    <cfRule type="expression" dxfId="15" priority="21" stopIfTrue="1">
      <formula>AND(NOT(ISBLANK(C27)),ISBLANK(A27))</formula>
    </cfRule>
  </conditionalFormatting>
  <conditionalFormatting sqref="D27">
    <cfRule type="expression" dxfId="14" priority="22" stopIfTrue="1">
      <formula>AND(NOT(ISBLANK(B27)),ISBLANK(D27),A27="S")</formula>
    </cfRule>
  </conditionalFormatting>
  <conditionalFormatting sqref="J27">
    <cfRule type="expression" priority="16" stopIfTrue="1">
      <formula>AND(SUM($O27:$S27)&gt;0,NOT(ISBLANK(J27)))</formula>
    </cfRule>
    <cfRule type="expression" dxfId="13" priority="17" stopIfTrue="1">
      <formula>SUM($O27:$S27)&gt;0</formula>
    </cfRule>
  </conditionalFormatting>
  <conditionalFormatting sqref="C28">
    <cfRule type="expression" dxfId="12" priority="11" stopIfTrue="1">
      <formula>ISBLANK(C28)</formula>
    </cfRule>
  </conditionalFormatting>
  <conditionalFormatting sqref="K28:M28">
    <cfRule type="expression" dxfId="11" priority="12" stopIfTrue="1">
      <formula>AND(NOT(ISBLANK($C28)),ISBLANK(K28))</formula>
    </cfRule>
  </conditionalFormatting>
  <conditionalFormatting sqref="B28">
    <cfRule type="expression" dxfId="10" priority="13" stopIfTrue="1">
      <formula>AND(NOT(ISBLANK(C28)),ISBLANK(B28))</formula>
    </cfRule>
  </conditionalFormatting>
  <conditionalFormatting sqref="A28">
    <cfRule type="expression" dxfId="9" priority="14" stopIfTrue="1">
      <formula>AND(NOT(ISBLANK(C28)),ISBLANK(A28))</formula>
    </cfRule>
  </conditionalFormatting>
  <conditionalFormatting sqref="D28">
    <cfRule type="expression" dxfId="8" priority="15" stopIfTrue="1">
      <formula>AND(NOT(ISBLANK(B28)),ISBLANK(D28),A28="S")</formula>
    </cfRule>
  </conditionalFormatting>
  <conditionalFormatting sqref="J28">
    <cfRule type="expression" priority="9" stopIfTrue="1">
      <formula>AND(SUM($O28:$S28)&gt;0,NOT(ISBLANK(J28)))</formula>
    </cfRule>
    <cfRule type="expression" dxfId="7" priority="10" stopIfTrue="1">
      <formula>SUM($O28:$S28)&gt;0</formula>
    </cfRule>
  </conditionalFormatting>
  <conditionalFormatting sqref="B29">
    <cfRule type="expression" dxfId="6" priority="7" stopIfTrue="1">
      <formula>AND(NOT(ISBLANK(C29)),ISBLANK(B29))</formula>
    </cfRule>
  </conditionalFormatting>
  <conditionalFormatting sqref="A29">
    <cfRule type="expression" dxfId="5" priority="8" stopIfTrue="1">
      <formula>AND(NOT(ISBLANK(C29)),ISBLANK(A29))</formula>
    </cfRule>
  </conditionalFormatting>
  <conditionalFormatting sqref="C29 F29">
    <cfRule type="expression" dxfId="4" priority="2" stopIfTrue="1">
      <formula>ISBLANK(C29)</formula>
    </cfRule>
  </conditionalFormatting>
  <conditionalFormatting sqref="K29:L29">
    <cfRule type="expression" dxfId="3" priority="3" stopIfTrue="1">
      <formula>AND(NOT(ISBLANK($C29)),ISBLANK(K29))</formula>
    </cfRule>
  </conditionalFormatting>
  <conditionalFormatting sqref="D29:E29">
    <cfRule type="expression" dxfId="2" priority="4" stopIfTrue="1">
      <formula>AND(NOT(ISBLANK(B29)),ISBLANK(D29),A29="S")</formula>
    </cfRule>
  </conditionalFormatting>
  <conditionalFormatting sqref="J29">
    <cfRule type="expression" priority="5" stopIfTrue="1">
      <formula>AND(SUM($O29:$S29)&gt;0,NOT(ISBLANK(J29)))</formula>
    </cfRule>
    <cfRule type="expression" dxfId="1" priority="6" stopIfTrue="1">
      <formula>SUM($O29:$S29)&gt;0</formula>
    </cfRule>
  </conditionalFormatting>
  <conditionalFormatting sqref="M29">
    <cfRule type="expression" dxfId="0" priority="1" stopIfTrue="1">
      <formula>AND(NOT(ISBLANK($C29)),ISBLANK(M29))</formula>
    </cfRule>
  </conditionalFormatting>
  <dataValidations count="4"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37">
      <formula1>$B$41:$B$44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C16" sqref="C1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153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84">
        <v>43565</v>
      </c>
      <c r="F5" s="85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5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105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26" t="s">
        <v>52</v>
      </c>
      <c r="J10" s="26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2"/>
      <c r="N11" s="42"/>
    </row>
    <row r="12" spans="1:26" ht="15.75" x14ac:dyDescent="0.25">
      <c r="A12" s="49">
        <v>43550</v>
      </c>
      <c r="B12" s="30" t="s">
        <v>13</v>
      </c>
      <c r="C12" s="31">
        <v>12</v>
      </c>
      <c r="D12" s="32">
        <f t="shared" ref="D12:D28" si="0">IF(B12="S",IF(ISBLANK(E12),ROUND(C12*0.2/1.2,2),E12),"")</f>
        <v>2</v>
      </c>
      <c r="E12" s="31"/>
      <c r="F12" s="75">
        <f t="shared" ref="F12:F29" si="1">C12-D12</f>
        <v>10</v>
      </c>
      <c r="G12" s="59">
        <v>490</v>
      </c>
      <c r="H12" s="59">
        <v>4004</v>
      </c>
      <c r="I12" s="77"/>
      <c r="J12" s="36" t="s">
        <v>41</v>
      </c>
      <c r="K12" s="36" t="s">
        <v>153</v>
      </c>
      <c r="L12" s="44" t="s">
        <v>154</v>
      </c>
      <c r="M12" s="44" t="s">
        <v>155</v>
      </c>
      <c r="N12" s="44" t="s">
        <v>156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1</v>
      </c>
      <c r="S12" s="5" t="e">
        <f>OR(#REF!&lt;100000,LEN(#REF!)=5)</f>
        <v>#REF!</v>
      </c>
    </row>
    <row r="13" spans="1:26" ht="15.75" x14ac:dyDescent="0.25">
      <c r="A13" s="49" t="s">
        <v>157</v>
      </c>
      <c r="B13" s="30" t="s">
        <v>12</v>
      </c>
      <c r="C13" s="31">
        <v>1.3</v>
      </c>
      <c r="D13" s="32">
        <v>0</v>
      </c>
      <c r="E13" s="31"/>
      <c r="F13" s="75">
        <v>1.3</v>
      </c>
      <c r="G13" s="59">
        <v>490</v>
      </c>
      <c r="H13" s="59">
        <v>4004</v>
      </c>
      <c r="I13" s="77"/>
      <c r="J13" s="36" t="s">
        <v>13</v>
      </c>
      <c r="K13" s="36" t="s">
        <v>153</v>
      </c>
      <c r="L13" s="44" t="s">
        <v>158</v>
      </c>
      <c r="M13" s="44" t="s">
        <v>155</v>
      </c>
      <c r="N13" s="44" t="s">
        <v>156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49" t="s">
        <v>157</v>
      </c>
      <c r="B14" s="30" t="s">
        <v>12</v>
      </c>
      <c r="C14" s="31">
        <v>9</v>
      </c>
      <c r="D14" s="32">
        <v>0</v>
      </c>
      <c r="E14" s="31"/>
      <c r="F14" s="75">
        <f t="shared" si="1"/>
        <v>9</v>
      </c>
      <c r="G14" s="59">
        <v>490</v>
      </c>
      <c r="H14" s="59">
        <v>4004</v>
      </c>
      <c r="I14" s="77"/>
      <c r="J14" s="36" t="s">
        <v>13</v>
      </c>
      <c r="K14" s="36" t="s">
        <v>153</v>
      </c>
      <c r="L14" s="44" t="s">
        <v>159</v>
      </c>
      <c r="M14" s="44" t="s">
        <v>155</v>
      </c>
      <c r="N14" s="44" t="s">
        <v>156</v>
      </c>
    </row>
    <row r="15" spans="1:26" ht="15.75" x14ac:dyDescent="0.25">
      <c r="A15" s="49" t="s">
        <v>160</v>
      </c>
      <c r="B15" s="30" t="s">
        <v>11</v>
      </c>
      <c r="C15" s="31">
        <v>33</v>
      </c>
      <c r="D15" s="32">
        <v>0</v>
      </c>
      <c r="E15" s="31"/>
      <c r="F15" s="75">
        <f t="shared" si="1"/>
        <v>33</v>
      </c>
      <c r="G15" s="59">
        <v>490</v>
      </c>
      <c r="H15" s="59">
        <v>4001</v>
      </c>
      <c r="I15" s="77"/>
      <c r="J15" s="36" t="s">
        <v>41</v>
      </c>
      <c r="K15" s="36" t="s">
        <v>153</v>
      </c>
      <c r="L15" s="44" t="s">
        <v>161</v>
      </c>
      <c r="M15" s="44" t="s">
        <v>162</v>
      </c>
      <c r="N15" s="44" t="s">
        <v>163</v>
      </c>
    </row>
    <row r="16" spans="1:26" ht="15.75" x14ac:dyDescent="0.25">
      <c r="A16" s="49" t="s">
        <v>160</v>
      </c>
      <c r="B16" s="30" t="s">
        <v>13</v>
      </c>
      <c r="C16" s="31">
        <v>2.25</v>
      </c>
      <c r="D16" s="32">
        <f t="shared" si="0"/>
        <v>0.38</v>
      </c>
      <c r="E16" s="31"/>
      <c r="F16" s="75">
        <f t="shared" si="1"/>
        <v>1.87</v>
      </c>
      <c r="G16" s="59">
        <v>490</v>
      </c>
      <c r="H16" s="59">
        <v>4004</v>
      </c>
      <c r="I16" s="77"/>
      <c r="J16" s="36" t="s">
        <v>41</v>
      </c>
      <c r="K16" s="36" t="s">
        <v>153</v>
      </c>
      <c r="L16" s="44" t="s">
        <v>164</v>
      </c>
      <c r="M16" s="44" t="s">
        <v>155</v>
      </c>
      <c r="N16" s="44" t="s">
        <v>156</v>
      </c>
    </row>
    <row r="17" spans="1:19" ht="15.75" x14ac:dyDescent="0.25">
      <c r="A17" s="49" t="s">
        <v>160</v>
      </c>
      <c r="B17" s="30" t="s">
        <v>12</v>
      </c>
      <c r="C17" s="31">
        <v>13.2</v>
      </c>
      <c r="D17" s="32">
        <v>0</v>
      </c>
      <c r="E17" s="31"/>
      <c r="F17" s="75">
        <f t="shared" si="1"/>
        <v>13.2</v>
      </c>
      <c r="G17" s="59">
        <v>490</v>
      </c>
      <c r="H17" s="59">
        <v>4004</v>
      </c>
      <c r="I17" s="77"/>
      <c r="J17" s="36" t="s">
        <v>41</v>
      </c>
      <c r="K17" s="36" t="s">
        <v>153</v>
      </c>
      <c r="L17" s="44" t="s">
        <v>165</v>
      </c>
      <c r="M17" s="44" t="s">
        <v>155</v>
      </c>
      <c r="N17" s="44" t="s">
        <v>156</v>
      </c>
    </row>
    <row r="18" spans="1:19" ht="15.75" x14ac:dyDescent="0.25">
      <c r="A18" s="49"/>
      <c r="B18" s="30"/>
      <c r="C18" s="31"/>
      <c r="D18" s="32" t="str">
        <f t="shared" si="0"/>
        <v/>
      </c>
      <c r="E18" s="31"/>
      <c r="F18" s="75"/>
      <c r="G18" s="59"/>
      <c r="H18" s="59"/>
      <c r="I18" s="77"/>
      <c r="J18" s="36" t="s">
        <v>13</v>
      </c>
      <c r="K18" s="36"/>
      <c r="L18" s="44"/>
      <c r="M18" s="44"/>
      <c r="N18" s="44"/>
    </row>
    <row r="19" spans="1:19" ht="15.75" x14ac:dyDescent="0.25">
      <c r="A19" s="49"/>
      <c r="B19" s="30"/>
      <c r="C19" s="31"/>
      <c r="D19" s="32"/>
      <c r="E19" s="31"/>
      <c r="F19" s="75"/>
      <c r="G19" s="59"/>
      <c r="H19" s="59"/>
      <c r="I19" s="77"/>
      <c r="J19" s="36" t="s">
        <v>13</v>
      </c>
      <c r="K19" s="36"/>
      <c r="L19" s="44"/>
      <c r="M19" s="44"/>
      <c r="N19" s="44"/>
    </row>
    <row r="20" spans="1:19" ht="15.75" x14ac:dyDescent="0.25">
      <c r="A20" s="49"/>
      <c r="B20" s="48"/>
      <c r="C20" s="31"/>
      <c r="D20" s="32"/>
      <c r="E20" s="31"/>
      <c r="F20" s="75"/>
      <c r="G20" s="59"/>
      <c r="H20" s="59"/>
      <c r="I20" s="77"/>
      <c r="J20" s="36" t="s">
        <v>13</v>
      </c>
      <c r="K20" s="36"/>
      <c r="L20" s="44"/>
      <c r="M20" s="44"/>
      <c r="N20" s="44"/>
    </row>
    <row r="21" spans="1:19" ht="15.75" x14ac:dyDescent="0.25">
      <c r="A21" s="49"/>
      <c r="B21" s="48"/>
      <c r="C21" s="31"/>
      <c r="D21" s="32"/>
      <c r="E21" s="31"/>
      <c r="F21" s="75"/>
      <c r="G21" s="59"/>
      <c r="H21" s="59"/>
      <c r="I21" s="77"/>
      <c r="J21" s="36" t="s">
        <v>13</v>
      </c>
      <c r="K21" s="36"/>
      <c r="L21" s="44"/>
      <c r="M21" s="44"/>
      <c r="N21" s="44"/>
    </row>
    <row r="22" spans="1:19" ht="15.75" x14ac:dyDescent="0.25">
      <c r="A22" s="49"/>
      <c r="B22" s="30"/>
      <c r="C22" s="31"/>
      <c r="D22" s="32"/>
      <c r="E22" s="31"/>
      <c r="F22" s="75"/>
      <c r="G22" s="59"/>
      <c r="H22" s="59"/>
      <c r="I22" s="77"/>
      <c r="J22" s="36" t="s">
        <v>13</v>
      </c>
      <c r="K22" s="36"/>
      <c r="L22" s="44"/>
      <c r="M22" s="44"/>
      <c r="N22" s="44"/>
    </row>
    <row r="23" spans="1:19" ht="15.75" x14ac:dyDescent="0.25">
      <c r="A23" s="49"/>
      <c r="B23" s="48"/>
      <c r="C23" s="31"/>
      <c r="D23" s="32"/>
      <c r="E23" s="31"/>
      <c r="F23" s="75"/>
      <c r="G23" s="59"/>
      <c r="H23" s="59"/>
      <c r="I23" s="77"/>
      <c r="J23" s="36" t="s">
        <v>13</v>
      </c>
      <c r="K23" s="36"/>
      <c r="L23" s="44"/>
      <c r="M23" s="44"/>
      <c r="N23" s="44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49"/>
      <c r="B24" s="48"/>
      <c r="C24" s="31"/>
      <c r="D24" s="32"/>
      <c r="E24" s="31"/>
      <c r="F24" s="75"/>
      <c r="G24" s="59"/>
      <c r="H24" s="59"/>
      <c r="I24" s="77"/>
      <c r="J24" s="36" t="s">
        <v>41</v>
      </c>
      <c r="K24" s="36"/>
      <c r="L24" s="44"/>
      <c r="M24" s="44"/>
      <c r="N24" s="44"/>
    </row>
    <row r="25" spans="1:19" ht="15.75" x14ac:dyDescent="0.25">
      <c r="A25" s="49"/>
      <c r="B25" s="48"/>
      <c r="C25" s="31"/>
      <c r="D25" s="32"/>
      <c r="E25" s="31"/>
      <c r="F25" s="75"/>
      <c r="G25" s="59"/>
      <c r="H25" s="59"/>
      <c r="I25" s="77"/>
      <c r="J25" s="36" t="s">
        <v>41</v>
      </c>
      <c r="K25" s="36"/>
      <c r="L25" s="44"/>
      <c r="M25" s="44"/>
      <c r="N25" s="44"/>
    </row>
    <row r="26" spans="1:19" ht="15.75" x14ac:dyDescent="0.25">
      <c r="A26" s="49"/>
      <c r="B26" s="30"/>
      <c r="C26" s="31"/>
      <c r="D26" s="32" t="str">
        <f t="shared" si="0"/>
        <v/>
      </c>
      <c r="E26" s="31"/>
      <c r="F26" s="75"/>
      <c r="G26" s="59"/>
      <c r="H26" s="59"/>
      <c r="I26" s="77"/>
      <c r="J26" s="36" t="s">
        <v>41</v>
      </c>
      <c r="K26" s="36"/>
      <c r="L26" s="44"/>
      <c r="M26" s="44"/>
      <c r="N26" s="44"/>
    </row>
    <row r="27" spans="1:19" ht="15.75" x14ac:dyDescent="0.25">
      <c r="A27" s="49"/>
      <c r="B27" s="30"/>
      <c r="C27" s="31"/>
      <c r="D27" s="32" t="str">
        <f t="shared" si="0"/>
        <v/>
      </c>
      <c r="E27" s="31"/>
      <c r="F27" s="75"/>
      <c r="G27" s="59"/>
      <c r="H27" s="59"/>
      <c r="I27" s="77"/>
      <c r="J27" s="36" t="s">
        <v>41</v>
      </c>
      <c r="K27" s="36"/>
      <c r="L27" s="44"/>
      <c r="M27" s="44"/>
      <c r="N27" s="44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75"/>
      <c r="G28" s="59" t="s">
        <v>31</v>
      </c>
      <c r="H28" s="59" t="s">
        <v>31</v>
      </c>
      <c r="I28" s="59" t="s">
        <v>31</v>
      </c>
      <c r="J28" s="36"/>
      <c r="K28" s="36"/>
      <c r="L28" s="44"/>
      <c r="M28" s="44"/>
      <c r="N28" s="44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21" t="s">
        <v>9</v>
      </c>
      <c r="B29" s="122"/>
      <c r="C29" s="38">
        <f>SUM(C12:C28)</f>
        <v>70.75</v>
      </c>
      <c r="D29" s="38">
        <f>SUM(D12:D28)</f>
        <v>2.38</v>
      </c>
      <c r="E29" s="38"/>
      <c r="F29" s="86">
        <f t="shared" si="1"/>
        <v>68.37</v>
      </c>
      <c r="G29" s="68"/>
      <c r="H29" s="68"/>
      <c r="I29" s="68"/>
      <c r="J29" s="39"/>
      <c r="K29" s="39"/>
      <c r="L29" s="45"/>
      <c r="M29" s="71"/>
      <c r="N29" s="46"/>
    </row>
    <row r="31" spans="1:19" x14ac:dyDescent="0.2">
      <c r="B31" s="119" t="s">
        <v>24</v>
      </c>
      <c r="C31" s="120"/>
    </row>
    <row r="32" spans="1:19" x14ac:dyDescent="0.2">
      <c r="B32" s="40" t="s">
        <v>14</v>
      </c>
      <c r="C32" s="41" t="s">
        <v>23</v>
      </c>
    </row>
    <row r="33" spans="2:11" x14ac:dyDescent="0.2">
      <c r="B33" s="40" t="s">
        <v>11</v>
      </c>
      <c r="C33" s="41" t="s">
        <v>22</v>
      </c>
      <c r="I33" s="87"/>
      <c r="K33" s="88"/>
    </row>
    <row r="34" spans="2:11" x14ac:dyDescent="0.2">
      <c r="B34" s="40" t="s">
        <v>13</v>
      </c>
      <c r="C34" s="41" t="s">
        <v>21</v>
      </c>
      <c r="I34" s="87"/>
      <c r="K34" s="88"/>
    </row>
    <row r="35" spans="2:11" x14ac:dyDescent="0.2">
      <c r="B35" s="42" t="s">
        <v>12</v>
      </c>
      <c r="C35" s="43" t="s">
        <v>20</v>
      </c>
      <c r="I35" s="87"/>
      <c r="K35" s="88"/>
    </row>
    <row r="36" spans="2:11" x14ac:dyDescent="0.2">
      <c r="I36" s="87"/>
      <c r="K36" s="88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279" priority="102" stopIfTrue="1">
      <formula>SUM($P12:$T12)&gt;0</formula>
    </cfRule>
  </conditionalFormatting>
  <conditionalFormatting sqref="C5 B1:E1 B3:E3 C12 C14 C28 C17 C20 C22:C25">
    <cfRule type="expression" dxfId="278" priority="103" stopIfTrue="1">
      <formula>ISBLANK(B1)</formula>
    </cfRule>
  </conditionalFormatting>
  <conditionalFormatting sqref="L28:N28 N27">
    <cfRule type="expression" dxfId="277" priority="104" stopIfTrue="1">
      <formula>AND(NOT(ISBLANK($C27)),ISBLANK(L27))</formula>
    </cfRule>
  </conditionalFormatting>
  <conditionalFormatting sqref="B12 B28 B17 B21:B25">
    <cfRule type="expression" dxfId="276" priority="105" stopIfTrue="1">
      <formula>AND(NOT(ISBLANK(C12)),ISBLANK(B12))</formula>
    </cfRule>
  </conditionalFormatting>
  <conditionalFormatting sqref="A12 A14 A28 A17 A23">
    <cfRule type="expression" dxfId="275" priority="106" stopIfTrue="1">
      <formula>AND(NOT(ISBLANK(C12)),ISBLANK(A12))</formula>
    </cfRule>
  </conditionalFormatting>
  <conditionalFormatting sqref="E14:E25 E28">
    <cfRule type="expression" dxfId="274" priority="107" stopIfTrue="1">
      <formula>AND(NOT(ISBLANK(C14)),ISBLANK(E14),B14="S")</formula>
    </cfRule>
  </conditionalFormatting>
  <conditionalFormatting sqref="C13">
    <cfRule type="expression" dxfId="273" priority="97" stopIfTrue="1">
      <formula>ISBLANK(C13)</formula>
    </cfRule>
  </conditionalFormatting>
  <conditionalFormatting sqref="M20">
    <cfRule type="expression" dxfId="272" priority="42" stopIfTrue="1">
      <formula>AND(NOT(ISBLANK($C20)),ISBLANK(M20))</formula>
    </cfRule>
  </conditionalFormatting>
  <conditionalFormatting sqref="B13">
    <cfRule type="expression" dxfId="271" priority="98" stopIfTrue="1">
      <formula>AND(NOT(ISBLANK(C13)),ISBLANK(B13))</formula>
    </cfRule>
  </conditionalFormatting>
  <conditionalFormatting sqref="A13">
    <cfRule type="expression" dxfId="270" priority="99" stopIfTrue="1">
      <formula>AND(NOT(ISBLANK(C13)),ISBLANK(A13))</formula>
    </cfRule>
  </conditionalFormatting>
  <conditionalFormatting sqref="E12:E13">
    <cfRule type="expression" dxfId="269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268" priority="96" stopIfTrue="1">
      <formula>SUM($P13:$T13)&gt;0</formula>
    </cfRule>
  </conditionalFormatting>
  <conditionalFormatting sqref="C26">
    <cfRule type="expression" dxfId="267" priority="91" stopIfTrue="1">
      <formula>ISBLANK(C26)</formula>
    </cfRule>
  </conditionalFormatting>
  <conditionalFormatting sqref="B26">
    <cfRule type="expression" dxfId="266" priority="92" stopIfTrue="1">
      <formula>AND(NOT(ISBLANK(C26)),ISBLANK(B26))</formula>
    </cfRule>
  </conditionalFormatting>
  <conditionalFormatting sqref="A27">
    <cfRule type="expression" dxfId="265" priority="93" stopIfTrue="1">
      <formula>AND(NOT(ISBLANK(C27)),ISBLANK(A27))</formula>
    </cfRule>
  </conditionalFormatting>
  <conditionalFormatting sqref="E26">
    <cfRule type="expression" dxfId="264" priority="94" stopIfTrue="1">
      <formula>AND(NOT(ISBLANK(C26)),ISBLANK(E26),B26="S")</formula>
    </cfRule>
  </conditionalFormatting>
  <conditionalFormatting sqref="C27">
    <cfRule type="expression" dxfId="263" priority="88" stopIfTrue="1">
      <formula>ISBLANK(C27)</formula>
    </cfRule>
  </conditionalFormatting>
  <conditionalFormatting sqref="B27">
    <cfRule type="expression" dxfId="262" priority="89" stopIfTrue="1">
      <formula>AND(NOT(ISBLANK(C27)),ISBLANK(B27))</formula>
    </cfRule>
  </conditionalFormatting>
  <conditionalFormatting sqref="E27">
    <cfRule type="expression" dxfId="261" priority="90" stopIfTrue="1">
      <formula>AND(NOT(ISBLANK(C27)),ISBLANK(E27),B27="S")</formula>
    </cfRule>
  </conditionalFormatting>
  <conditionalFormatting sqref="M27">
    <cfRule type="expression" dxfId="260" priority="87" stopIfTrue="1">
      <formula>AND(NOT(ISBLANK($C27)),ISBLANK(M27))</formula>
    </cfRule>
  </conditionalFormatting>
  <conditionalFormatting sqref="L27">
    <cfRule type="expression" dxfId="259" priority="86" stopIfTrue="1">
      <formula>AND(NOT(ISBLANK($C27)),ISBLANK(L27))</formula>
    </cfRule>
  </conditionalFormatting>
  <conditionalFormatting sqref="N24">
    <cfRule type="expression" dxfId="258" priority="15" stopIfTrue="1">
      <formula>AND(NOT(ISBLANK($C24)),ISBLANK(N24))</formula>
    </cfRule>
  </conditionalFormatting>
  <conditionalFormatting sqref="N18">
    <cfRule type="expression" dxfId="257" priority="54" stopIfTrue="1">
      <formula>AND(NOT(ISBLANK($C18)),ISBLANK(N18))</formula>
    </cfRule>
  </conditionalFormatting>
  <conditionalFormatting sqref="M17">
    <cfRule type="expression" dxfId="256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255" priority="84" stopIfTrue="1">
      <formula>SUM($P12:$T12)&gt;0</formula>
    </cfRule>
  </conditionalFormatting>
  <conditionalFormatting sqref="N12">
    <cfRule type="expression" dxfId="254" priority="85" stopIfTrue="1">
      <formula>AND(NOT(ISBLANK($C12)),ISBLANK(N12))</formula>
    </cfRule>
  </conditionalFormatting>
  <conditionalFormatting sqref="M12">
    <cfRule type="expression" dxfId="253" priority="82" stopIfTrue="1">
      <formula>AND(NOT(ISBLANK($C12)),ISBLANK(M12))</formula>
    </cfRule>
  </conditionalFormatting>
  <conditionalFormatting sqref="L12">
    <cfRule type="expression" dxfId="252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251" priority="79" stopIfTrue="1">
      <formula>SUM($P13:$T13)&gt;0</formula>
    </cfRule>
  </conditionalFormatting>
  <conditionalFormatting sqref="N13">
    <cfRule type="expression" dxfId="250" priority="80" stopIfTrue="1">
      <formula>AND(NOT(ISBLANK($C13)),ISBLANK(N13))</formula>
    </cfRule>
  </conditionalFormatting>
  <conditionalFormatting sqref="M13">
    <cfRule type="expression" dxfId="249" priority="77" stopIfTrue="1">
      <formula>AND(NOT(ISBLANK($C13)),ISBLANK(M13))</formula>
    </cfRule>
  </conditionalFormatting>
  <conditionalFormatting sqref="L13">
    <cfRule type="expression" dxfId="248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247" priority="74" stopIfTrue="1">
      <formula>SUM($P14:$T14)&gt;0</formula>
    </cfRule>
  </conditionalFormatting>
  <conditionalFormatting sqref="N14">
    <cfRule type="expression" dxfId="246" priority="75" stopIfTrue="1">
      <formula>AND(NOT(ISBLANK($C14)),ISBLANK(N14))</formula>
    </cfRule>
  </conditionalFormatting>
  <conditionalFormatting sqref="M14">
    <cfRule type="expression" dxfId="245" priority="72" stopIfTrue="1">
      <formula>AND(NOT(ISBLANK($C14)),ISBLANK(M14))</formula>
    </cfRule>
  </conditionalFormatting>
  <conditionalFormatting sqref="L14">
    <cfRule type="expression" dxfId="244" priority="71" stopIfTrue="1">
      <formula>AND(NOT(ISBLANK($C14)),ISBLANK(L14))</formula>
    </cfRule>
  </conditionalFormatting>
  <conditionalFormatting sqref="A15:A16">
    <cfRule type="expression" dxfId="243" priority="70" stopIfTrue="1">
      <formula>AND(NOT(ISBLANK(C15)),ISBLANK(A15))</formula>
    </cfRule>
  </conditionalFormatting>
  <conditionalFormatting sqref="C15:C16">
    <cfRule type="expression" dxfId="242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241" priority="68" stopIfTrue="1">
      <formula>SUM($P15:$T15)&gt;0</formula>
    </cfRule>
  </conditionalFormatting>
  <conditionalFormatting sqref="M15:M16">
    <cfRule type="expression" dxfId="240" priority="66" stopIfTrue="1">
      <formula>AND(NOT(ISBLANK($C15)),ISBLANK(M15))</formula>
    </cfRule>
  </conditionalFormatting>
  <conditionalFormatting sqref="L15:L16">
    <cfRule type="expression" dxfId="239" priority="65" stopIfTrue="1">
      <formula>AND(NOT(ISBLANK($C15)),ISBLANK(L15))</formula>
    </cfRule>
  </conditionalFormatting>
  <conditionalFormatting sqref="N15">
    <cfRule type="expression" dxfId="238" priority="64" stopIfTrue="1">
      <formula>AND(NOT(ISBLANK($C15)),ISBLANK(N15))</formula>
    </cfRule>
  </conditionalFormatting>
  <conditionalFormatting sqref="N16">
    <cfRule type="expression" dxfId="237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236" priority="62" stopIfTrue="1">
      <formula>SUM($P17:$T17)&gt;0</formula>
    </cfRule>
  </conditionalFormatting>
  <conditionalFormatting sqref="L17">
    <cfRule type="expression" dxfId="235" priority="59" stopIfTrue="1">
      <formula>AND(NOT(ISBLANK($C17)),ISBLANK(L17))</formula>
    </cfRule>
  </conditionalFormatting>
  <conditionalFormatting sqref="N17">
    <cfRule type="expression" dxfId="234" priority="58" stopIfTrue="1">
      <formula>AND(NOT(ISBLANK($C17)),ISBLANK(N17))</formula>
    </cfRule>
  </conditionalFormatting>
  <conditionalFormatting sqref="C18:C19">
    <cfRule type="expression" dxfId="233" priority="55" stopIfTrue="1">
      <formula>ISBLANK(C18)</formula>
    </cfRule>
  </conditionalFormatting>
  <conditionalFormatting sqref="B19">
    <cfRule type="expression" dxfId="232" priority="56" stopIfTrue="1">
      <formula>AND(NOT(ISBLANK(C19)),ISBLANK(B19))</formula>
    </cfRule>
  </conditionalFormatting>
  <conditionalFormatting sqref="A18:A19">
    <cfRule type="expression" dxfId="231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230" priority="53" stopIfTrue="1">
      <formula>SUM($P18:$T18)&gt;0</formula>
    </cfRule>
  </conditionalFormatting>
  <conditionalFormatting sqref="M18">
    <cfRule type="expression" dxfId="229" priority="51" stopIfTrue="1">
      <formula>AND(NOT(ISBLANK($C18)),ISBLANK(M18))</formula>
    </cfRule>
  </conditionalFormatting>
  <conditionalFormatting sqref="L18:L19">
    <cfRule type="expression" dxfId="228" priority="50" stopIfTrue="1">
      <formula>AND(NOT(ISBLANK($C18)),ISBLANK(L18))</formula>
    </cfRule>
  </conditionalFormatting>
  <conditionalFormatting sqref="N19">
    <cfRule type="expression" dxfId="227" priority="49" stopIfTrue="1">
      <formula>AND(NOT(ISBLANK($C19)),ISBLANK(N19))</formula>
    </cfRule>
  </conditionalFormatting>
  <conditionalFormatting sqref="M19">
    <cfRule type="expression" dxfId="226" priority="48" stopIfTrue="1">
      <formula>AND(NOT(ISBLANK($C19)),ISBLANK(M19))</formula>
    </cfRule>
  </conditionalFormatting>
  <conditionalFormatting sqref="A20">
    <cfRule type="expression" dxfId="225" priority="47" stopIfTrue="1">
      <formula>AND(NOT(ISBLANK(C20)),ISBLANK(A20))</formula>
    </cfRule>
  </conditionalFormatting>
  <conditionalFormatting sqref="B20">
    <cfRule type="expression" dxfId="224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223" priority="44" stopIfTrue="1">
      <formula>SUM($P20:$T20)&gt;0</formula>
    </cfRule>
  </conditionalFormatting>
  <conditionalFormatting sqref="N20">
    <cfRule type="expression" dxfId="222" priority="45" stopIfTrue="1">
      <formula>AND(NOT(ISBLANK($C20)),ISBLANK(N20))</formula>
    </cfRule>
  </conditionalFormatting>
  <conditionalFormatting sqref="L20">
    <cfRule type="expression" dxfId="221" priority="41" stopIfTrue="1">
      <formula>AND(NOT(ISBLANK($C20)),ISBLANK(L20))</formula>
    </cfRule>
  </conditionalFormatting>
  <conditionalFormatting sqref="A21">
    <cfRule type="expression" dxfId="220" priority="40" stopIfTrue="1">
      <formula>AND(NOT(ISBLANK(C21)),ISBLANK(A21))</formula>
    </cfRule>
  </conditionalFormatting>
  <conditionalFormatting sqref="C21">
    <cfRule type="expression" dxfId="219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218" priority="38" stopIfTrue="1">
      <formula>SUM($P21:$T21)&gt;0</formula>
    </cfRule>
  </conditionalFormatting>
  <conditionalFormatting sqref="N21">
    <cfRule type="expression" dxfId="217" priority="36" stopIfTrue="1">
      <formula>AND(NOT(ISBLANK($C21)),ISBLANK(N21))</formula>
    </cfRule>
  </conditionalFormatting>
  <conditionalFormatting sqref="L21">
    <cfRule type="expression" dxfId="216" priority="35" stopIfTrue="1">
      <formula>AND(NOT(ISBLANK($C21)),ISBLANK(L21))</formula>
    </cfRule>
  </conditionalFormatting>
  <conditionalFormatting sqref="M21">
    <cfRule type="expression" dxfId="215" priority="34" stopIfTrue="1">
      <formula>AND(NOT(ISBLANK($C21)),ISBLANK(M21))</formula>
    </cfRule>
  </conditionalFormatting>
  <conditionalFormatting sqref="A22">
    <cfRule type="expression" dxfId="214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213" priority="31" stopIfTrue="1">
      <formula>SUM($P22:$T22)&gt;0</formula>
    </cfRule>
  </conditionalFormatting>
  <conditionalFormatting sqref="N22">
    <cfRule type="expression" dxfId="212" priority="32" stopIfTrue="1">
      <formula>AND(NOT(ISBLANK($C22)),ISBLANK(N22))</formula>
    </cfRule>
  </conditionalFormatting>
  <conditionalFormatting sqref="L22">
    <cfRule type="expression" dxfId="211" priority="29" stopIfTrue="1">
      <formula>AND(NOT(ISBLANK($C22)),ISBLANK(L22))</formula>
    </cfRule>
  </conditionalFormatting>
  <conditionalFormatting sqref="M22">
    <cfRule type="expression" dxfId="210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209" priority="26" stopIfTrue="1">
      <formula>SUM($P23:$T23)&gt;0</formula>
    </cfRule>
  </conditionalFormatting>
  <conditionalFormatting sqref="N23">
    <cfRule type="expression" dxfId="208" priority="27" stopIfTrue="1">
      <formula>AND(NOT(ISBLANK($C23)),ISBLANK(N23))</formula>
    </cfRule>
  </conditionalFormatting>
  <conditionalFormatting sqref="M23">
    <cfRule type="expression" dxfId="207" priority="24" stopIfTrue="1">
      <formula>AND(NOT(ISBLANK($C23)),ISBLANK(M23))</formula>
    </cfRule>
  </conditionalFormatting>
  <conditionalFormatting sqref="L23">
    <cfRule type="expression" dxfId="206" priority="23" stopIfTrue="1">
      <formula>AND(NOT(ISBLANK($C23)),ISBLANK(L23))</formula>
    </cfRule>
  </conditionalFormatting>
  <conditionalFormatting sqref="A24">
    <cfRule type="expression" dxfId="205" priority="22" stopIfTrue="1">
      <formula>AND(NOT(ISBLANK(C24)),ISBLANK(A24))</formula>
    </cfRule>
  </conditionalFormatting>
  <conditionalFormatting sqref="L26">
    <cfRule type="expression" dxfId="204" priority="5" stopIfTrue="1">
      <formula>AND(NOT(ISBLANK($C26)),ISBLANK(L26))</formula>
    </cfRule>
  </conditionalFormatting>
  <conditionalFormatting sqref="A25">
    <cfRule type="expression" dxfId="203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202" priority="19" stopIfTrue="1">
      <formula>SUM($P25:$T25)&gt;0</formula>
    </cfRule>
  </conditionalFormatting>
  <conditionalFormatting sqref="N25">
    <cfRule type="expression" dxfId="201" priority="20" stopIfTrue="1">
      <formula>AND(NOT(ISBLANK($C25)),ISBLANK(N25))</formula>
    </cfRule>
  </conditionalFormatting>
  <conditionalFormatting sqref="L25">
    <cfRule type="expression" dxfId="200" priority="17" stopIfTrue="1">
      <formula>AND(NOT(ISBLANK($C25)),ISBLANK(L25))</formula>
    </cfRule>
  </conditionalFormatting>
  <conditionalFormatting sqref="M25">
    <cfRule type="expression" dxfId="199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198" priority="14" stopIfTrue="1">
      <formula>SUM($P24:$T24)&gt;0</formula>
    </cfRule>
  </conditionalFormatting>
  <conditionalFormatting sqref="M24">
    <cfRule type="expression" dxfId="197" priority="12" stopIfTrue="1">
      <formula>AND(NOT(ISBLANK($C24)),ISBLANK(M24))</formula>
    </cfRule>
  </conditionalFormatting>
  <conditionalFormatting sqref="L24">
    <cfRule type="expression" dxfId="196" priority="11" stopIfTrue="1">
      <formula>AND(NOT(ISBLANK($C24)),ISBLANK(L24))</formula>
    </cfRule>
  </conditionalFormatting>
  <conditionalFormatting sqref="A26">
    <cfRule type="expression" dxfId="195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194" priority="8" stopIfTrue="1">
      <formula>SUM($P26:$T26)&gt;0</formula>
    </cfRule>
  </conditionalFormatting>
  <conditionalFormatting sqref="N26">
    <cfRule type="expression" dxfId="193" priority="9" stopIfTrue="1">
      <formula>AND(NOT(ISBLANK($C26)),ISBLANK(N26))</formula>
    </cfRule>
  </conditionalFormatting>
  <conditionalFormatting sqref="M26">
    <cfRule type="expression" dxfId="192" priority="6" stopIfTrue="1">
      <formula>AND(NOT(ISBLANK($C26)),ISBLANK(M26))</formula>
    </cfRule>
  </conditionalFormatting>
  <conditionalFormatting sqref="B15">
    <cfRule type="expression" dxfId="191" priority="4" stopIfTrue="1">
      <formula>AND(NOT(ISBLANK(C15)),ISBLANK(B15))</formula>
    </cfRule>
  </conditionalFormatting>
  <conditionalFormatting sqref="B14">
    <cfRule type="expression" dxfId="190" priority="3" stopIfTrue="1">
      <formula>AND(NOT(ISBLANK(C14)),ISBLANK(B14))</formula>
    </cfRule>
  </conditionalFormatting>
  <conditionalFormatting sqref="B16">
    <cfRule type="expression" dxfId="189" priority="2" stopIfTrue="1">
      <formula>AND(NOT(ISBLANK(C16)),ISBLANK(B16))</formula>
    </cfRule>
  </conditionalFormatting>
  <conditionalFormatting sqref="B18">
    <cfRule type="expression" dxfId="188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M17" sqref="M1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152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8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98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26" t="s">
        <v>52</v>
      </c>
      <c r="J10" s="26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2"/>
      <c r="N11" s="42"/>
    </row>
    <row r="12" spans="1:26" ht="15.75" x14ac:dyDescent="0.25">
      <c r="A12" s="49">
        <v>43535</v>
      </c>
      <c r="B12" s="30" t="s">
        <v>13</v>
      </c>
      <c r="C12" s="31">
        <v>234</v>
      </c>
      <c r="D12" s="32">
        <v>39</v>
      </c>
      <c r="E12" s="31"/>
      <c r="F12" s="75">
        <v>195</v>
      </c>
      <c r="G12" s="59">
        <v>261</v>
      </c>
      <c r="H12" s="59">
        <v>4014</v>
      </c>
      <c r="I12" s="59"/>
      <c r="J12" s="36" t="s">
        <v>13</v>
      </c>
      <c r="K12" s="36" t="s">
        <v>147</v>
      </c>
      <c r="L12" s="44" t="s">
        <v>148</v>
      </c>
      <c r="M12" s="44" t="s">
        <v>149</v>
      </c>
      <c r="N12" s="44" t="s">
        <v>62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49">
        <v>43537</v>
      </c>
      <c r="B13" s="48" t="s">
        <v>13</v>
      </c>
      <c r="C13" s="31">
        <v>43.05</v>
      </c>
      <c r="D13" s="32">
        <v>7.17</v>
      </c>
      <c r="E13" s="31"/>
      <c r="F13" s="75">
        <v>35.880000000000003</v>
      </c>
      <c r="G13" s="59">
        <v>261</v>
      </c>
      <c r="H13" s="59">
        <v>4014</v>
      </c>
      <c r="I13" s="59"/>
      <c r="J13" s="36" t="s">
        <v>13</v>
      </c>
      <c r="K13" s="36" t="s">
        <v>147</v>
      </c>
      <c r="L13" s="44" t="s">
        <v>148</v>
      </c>
      <c r="M13" s="44" t="s">
        <v>150</v>
      </c>
      <c r="N13" s="44" t="s">
        <v>62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49">
        <v>43537</v>
      </c>
      <c r="B14" s="48" t="s">
        <v>13</v>
      </c>
      <c r="C14" s="31">
        <v>94.6</v>
      </c>
      <c r="D14" s="32">
        <v>15.77</v>
      </c>
      <c r="E14" s="31"/>
      <c r="F14" s="75">
        <v>78.83</v>
      </c>
      <c r="G14" s="59">
        <v>261</v>
      </c>
      <c r="H14" s="59">
        <v>4014</v>
      </c>
      <c r="I14" s="59"/>
      <c r="J14" s="36" t="s">
        <v>13</v>
      </c>
      <c r="K14" s="36" t="s">
        <v>147</v>
      </c>
      <c r="L14" s="44" t="s">
        <v>148</v>
      </c>
      <c r="M14" s="44" t="s">
        <v>124</v>
      </c>
      <c r="N14" s="44" t="s">
        <v>62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49">
        <v>43538</v>
      </c>
      <c r="B15" s="30" t="s">
        <v>13</v>
      </c>
      <c r="C15" s="31">
        <v>215.52</v>
      </c>
      <c r="D15" s="32">
        <v>35.89</v>
      </c>
      <c r="E15" s="31"/>
      <c r="F15" s="75">
        <v>179.63</v>
      </c>
      <c r="G15" s="59">
        <v>261</v>
      </c>
      <c r="H15" s="59">
        <v>4014</v>
      </c>
      <c r="I15" s="59"/>
      <c r="J15" s="36" t="s">
        <v>13</v>
      </c>
      <c r="K15" s="36" t="s">
        <v>147</v>
      </c>
      <c r="L15" s="44" t="s">
        <v>148</v>
      </c>
      <c r="M15" s="44" t="s">
        <v>150</v>
      </c>
      <c r="N15" s="44" t="s">
        <v>62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49">
        <v>43545</v>
      </c>
      <c r="B16" s="30" t="s">
        <v>13</v>
      </c>
      <c r="C16" s="31">
        <v>140.72999999999999</v>
      </c>
      <c r="D16" s="32">
        <v>23.44</v>
      </c>
      <c r="E16" s="31"/>
      <c r="F16" s="75">
        <v>117.29</v>
      </c>
      <c r="G16" s="59">
        <v>261</v>
      </c>
      <c r="H16" s="59">
        <v>4014</v>
      </c>
      <c r="I16" s="59"/>
      <c r="J16" s="36" t="s">
        <v>13</v>
      </c>
      <c r="K16" s="36" t="s">
        <v>147</v>
      </c>
      <c r="L16" s="44" t="s">
        <v>148</v>
      </c>
      <c r="M16" s="44" t="s">
        <v>150</v>
      </c>
      <c r="N16" s="44" t="s">
        <v>62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49">
        <v>43550</v>
      </c>
      <c r="B17" s="30" t="s">
        <v>13</v>
      </c>
      <c r="C17" s="31">
        <v>255.6</v>
      </c>
      <c r="D17" s="32">
        <v>42.6</v>
      </c>
      <c r="E17" s="31"/>
      <c r="F17" s="75">
        <v>213</v>
      </c>
      <c r="G17" s="59">
        <v>261</v>
      </c>
      <c r="H17" s="59">
        <v>4014</v>
      </c>
      <c r="I17" s="59"/>
      <c r="J17" s="36" t="s">
        <v>13</v>
      </c>
      <c r="K17" s="36" t="s">
        <v>147</v>
      </c>
      <c r="L17" s="44" t="s">
        <v>148</v>
      </c>
      <c r="M17" s="44" t="s">
        <v>151</v>
      </c>
      <c r="N17" s="44" t="s">
        <v>62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49"/>
      <c r="B18" s="30"/>
      <c r="C18" s="31"/>
      <c r="D18" s="32"/>
      <c r="E18" s="31"/>
      <c r="F18" s="75"/>
      <c r="G18" s="59"/>
      <c r="H18" s="59"/>
      <c r="I18" s="59"/>
      <c r="J18" s="36" t="s">
        <v>13</v>
      </c>
      <c r="K18" s="36"/>
      <c r="L18" s="44"/>
      <c r="M18" s="106"/>
      <c r="N18" s="44" t="s">
        <v>31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49"/>
      <c r="B19" s="30"/>
      <c r="C19" s="31"/>
      <c r="D19" s="32"/>
      <c r="E19" s="31"/>
      <c r="F19" s="75"/>
      <c r="G19" s="59"/>
      <c r="H19" s="59"/>
      <c r="I19" s="59"/>
      <c r="J19" s="36" t="s">
        <v>13</v>
      </c>
      <c r="K19" s="36"/>
      <c r="L19" s="44"/>
      <c r="M19" s="44"/>
      <c r="N19" s="44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9"/>
      <c r="B20" s="30"/>
      <c r="C20" s="31"/>
      <c r="D20" s="32"/>
      <c r="E20" s="31"/>
      <c r="F20" s="75"/>
      <c r="G20" s="59"/>
      <c r="H20" s="59"/>
      <c r="I20" s="59"/>
      <c r="J20" s="36" t="s">
        <v>13</v>
      </c>
      <c r="K20" s="36"/>
      <c r="L20" s="44"/>
      <c r="M20" s="44"/>
      <c r="N20" s="44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49"/>
      <c r="B21" s="30"/>
      <c r="C21" s="31"/>
      <c r="D21" s="32"/>
      <c r="E21" s="31"/>
      <c r="F21" s="75"/>
      <c r="G21" s="59"/>
      <c r="H21" s="59"/>
      <c r="I21" s="59"/>
      <c r="J21" s="36" t="s">
        <v>13</v>
      </c>
      <c r="K21" s="36"/>
      <c r="L21" s="44"/>
      <c r="M21" s="44"/>
      <c r="N21" s="44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49"/>
      <c r="B22" s="30"/>
      <c r="C22" s="31"/>
      <c r="D22" s="32"/>
      <c r="E22" s="63"/>
      <c r="F22" s="75"/>
      <c r="G22" s="59"/>
      <c r="H22" s="59"/>
      <c r="I22" s="59"/>
      <c r="J22" s="36" t="s">
        <v>13</v>
      </c>
      <c r="K22" s="36"/>
      <c r="L22" s="44"/>
      <c r="M22" s="44"/>
      <c r="N22" s="44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49"/>
      <c r="B23" s="30"/>
      <c r="C23" s="31"/>
      <c r="D23" s="32"/>
      <c r="E23" s="62"/>
      <c r="F23" s="75"/>
      <c r="G23" s="59"/>
      <c r="H23" s="59"/>
      <c r="I23" s="59"/>
      <c r="J23" s="36" t="s">
        <v>13</v>
      </c>
      <c r="K23" s="36"/>
      <c r="L23" s="44"/>
      <c r="M23" s="44"/>
      <c r="N23" s="44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49"/>
      <c r="B24" s="30"/>
      <c r="C24" s="31"/>
      <c r="D24" s="32"/>
      <c r="E24" s="31"/>
      <c r="F24" s="75"/>
      <c r="G24" s="59"/>
      <c r="H24" s="59"/>
      <c r="I24" s="59"/>
      <c r="J24" s="36" t="s">
        <v>13</v>
      </c>
      <c r="K24" s="36"/>
      <c r="L24" s="44"/>
      <c r="M24" s="44"/>
      <c r="N24" s="44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49"/>
      <c r="B25" s="30"/>
      <c r="C25" s="31"/>
      <c r="D25" s="32"/>
      <c r="E25" s="31"/>
      <c r="F25" s="75"/>
      <c r="G25" s="59"/>
      <c r="H25" s="59"/>
      <c r="I25" s="59"/>
      <c r="J25" s="36" t="s">
        <v>13</v>
      </c>
      <c r="K25" s="36"/>
      <c r="L25" s="44"/>
      <c r="M25" s="44"/>
      <c r="N25" s="44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49"/>
      <c r="B26" s="30"/>
      <c r="C26" s="31"/>
      <c r="D26" s="32"/>
      <c r="E26" s="31"/>
      <c r="F26" s="75"/>
      <c r="G26" s="59"/>
      <c r="H26" s="59"/>
      <c r="I26" s="59"/>
      <c r="J26" s="36" t="s">
        <v>13</v>
      </c>
      <c r="K26" s="36"/>
      <c r="L26" s="44"/>
      <c r="M26" s="44"/>
      <c r="N26" s="44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49"/>
      <c r="B27" s="30"/>
      <c r="C27" s="31"/>
      <c r="D27" s="32"/>
      <c r="E27" s="31"/>
      <c r="F27" s="75"/>
      <c r="G27" s="59"/>
      <c r="H27" s="59"/>
      <c r="I27" s="59"/>
      <c r="J27" s="36" t="s">
        <v>13</v>
      </c>
      <c r="K27" s="36"/>
      <c r="L27" s="44"/>
      <c r="M27" s="44"/>
      <c r="N27" s="44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49"/>
      <c r="B28" s="30"/>
      <c r="C28" s="31"/>
      <c r="D28" s="32"/>
      <c r="E28" s="31"/>
      <c r="F28" s="75"/>
      <c r="G28" s="59"/>
      <c r="H28" s="59"/>
      <c r="I28" s="59"/>
      <c r="J28" s="36" t="s">
        <v>13</v>
      </c>
      <c r="K28" s="36"/>
      <c r="L28" s="44"/>
      <c r="M28" s="44"/>
      <c r="N28" s="44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49"/>
      <c r="B29" s="30"/>
      <c r="C29" s="31"/>
      <c r="D29" s="32"/>
      <c r="E29" s="31"/>
      <c r="F29" s="75"/>
      <c r="G29" s="59"/>
      <c r="H29" s="59"/>
      <c r="I29" s="59"/>
      <c r="J29" s="36" t="s">
        <v>13</v>
      </c>
      <c r="K29" s="36"/>
      <c r="L29" s="44"/>
      <c r="M29" s="44"/>
      <c r="N29" s="44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49"/>
      <c r="B30" s="30"/>
      <c r="C30" s="31"/>
      <c r="D30" s="32"/>
      <c r="E30" s="31"/>
      <c r="F30" s="75"/>
      <c r="G30" s="59"/>
      <c r="H30" s="59"/>
      <c r="I30" s="59"/>
      <c r="J30" s="36" t="s">
        <v>13</v>
      </c>
      <c r="K30" s="36"/>
      <c r="L30" s="44"/>
      <c r="M30" s="44"/>
      <c r="N30" s="44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7" t="str">
        <f t="shared" ref="D31" si="3">IF(B31="S",IF(ISBLANK(E31),ROUND(C31*0.2/1.2,2),E31),"")</f>
        <v/>
      </c>
      <c r="E31" s="31"/>
      <c r="F31" s="75" t="s">
        <v>31</v>
      </c>
      <c r="G31" s="59" t="s">
        <v>31</v>
      </c>
      <c r="H31" s="59" t="s">
        <v>31</v>
      </c>
      <c r="I31" s="59" t="s">
        <v>31</v>
      </c>
      <c r="J31" s="36" t="s">
        <v>13</v>
      </c>
      <c r="K31" s="36"/>
      <c r="L31" s="44"/>
      <c r="M31" s="44"/>
      <c r="N31" s="44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1" t="s">
        <v>9</v>
      </c>
      <c r="B32" s="122"/>
      <c r="C32" s="38">
        <f>SUM(C12:C31)</f>
        <v>983.5</v>
      </c>
      <c r="D32" s="38">
        <f>SUM(D12:D31)</f>
        <v>163.87</v>
      </c>
      <c r="E32" s="38"/>
      <c r="F32" s="38">
        <f>SUM(F12:F31)</f>
        <v>819.63</v>
      </c>
      <c r="G32" s="68"/>
      <c r="H32" s="68"/>
      <c r="I32" s="68"/>
      <c r="J32" s="39"/>
      <c r="K32" s="39"/>
      <c r="L32" s="45"/>
      <c r="M32" s="71"/>
      <c r="N32" s="46"/>
    </row>
    <row r="34" spans="2:3" x14ac:dyDescent="0.2">
      <c r="B34" s="119" t="s">
        <v>24</v>
      </c>
      <c r="C34" s="120"/>
    </row>
    <row r="35" spans="2:3" x14ac:dyDescent="0.2">
      <c r="B35" s="40" t="s">
        <v>14</v>
      </c>
      <c r="C35" s="41" t="s">
        <v>23</v>
      </c>
    </row>
    <row r="36" spans="2:3" x14ac:dyDescent="0.2">
      <c r="B36" s="40" t="s">
        <v>11</v>
      </c>
      <c r="C36" s="41" t="s">
        <v>22</v>
      </c>
    </row>
    <row r="37" spans="2:3" x14ac:dyDescent="0.2">
      <c r="B37" s="40" t="s">
        <v>13</v>
      </c>
      <c r="C37" s="41" t="s">
        <v>21</v>
      </c>
    </row>
    <row r="38" spans="2:3" x14ac:dyDescent="0.2">
      <c r="B38" s="42" t="s">
        <v>12</v>
      </c>
      <c r="C38" s="43" t="s">
        <v>20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187" priority="5" stopIfTrue="1">
      <formula>SUM($P12:$T12)&gt;0</formula>
    </cfRule>
  </conditionalFormatting>
  <conditionalFormatting sqref="E5 C12:C31 C5 B1:E1 B3:E3">
    <cfRule type="expression" dxfId="186" priority="6" stopIfTrue="1">
      <formula>ISBLANK(B1)</formula>
    </cfRule>
  </conditionalFormatting>
  <conditionalFormatting sqref="L12:N12 L14:M17 L19:N31">
    <cfRule type="expression" dxfId="185" priority="7" stopIfTrue="1">
      <formula>AND(NOT(ISBLANK($C12)),ISBLANK(L12))</formula>
    </cfRule>
  </conditionalFormatting>
  <conditionalFormatting sqref="B12:B31">
    <cfRule type="expression" dxfId="184" priority="8" stopIfTrue="1">
      <formula>AND(NOT(ISBLANK(C12)),ISBLANK(B12))</formula>
    </cfRule>
  </conditionalFormatting>
  <conditionalFormatting sqref="A12:A31">
    <cfRule type="expression" dxfId="183" priority="9" stopIfTrue="1">
      <formula>AND(NOT(ISBLANK(C12)),ISBLANK(A12))</formula>
    </cfRule>
  </conditionalFormatting>
  <conditionalFormatting sqref="E12:E21 E24:E31">
    <cfRule type="expression" dxfId="182" priority="10" stopIfTrue="1">
      <formula>AND(NOT(ISBLANK(C12)),ISBLANK(E12),B12="S")</formula>
    </cfRule>
  </conditionalFormatting>
  <conditionalFormatting sqref="L13:M13">
    <cfRule type="expression" dxfId="181" priority="11" stopIfTrue="1">
      <formula>AND(NOT(ISBLANK($C18)),ISBLANK(L13))</formula>
    </cfRule>
  </conditionalFormatting>
  <conditionalFormatting sqref="N18">
    <cfRule type="expression" dxfId="180" priority="3" stopIfTrue="1">
      <formula>AND(NOT(ISBLANK($C18)),ISBLANK(N18))</formula>
    </cfRule>
  </conditionalFormatting>
  <conditionalFormatting sqref="L18">
    <cfRule type="expression" dxfId="179" priority="2" stopIfTrue="1">
      <formula>AND(NOT(ISBLANK($C18)),ISBLANK(L18))</formula>
    </cfRule>
  </conditionalFormatting>
  <conditionalFormatting sqref="E22">
    <cfRule type="expression" dxfId="178" priority="12" stopIfTrue="1">
      <formula>AND(NOT(ISBLANK(C23)),ISBLANK(E22),B23="S")</formula>
    </cfRule>
  </conditionalFormatting>
  <conditionalFormatting sqref="N13:N17">
    <cfRule type="expression" dxfId="177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E21" sqref="E2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93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84">
        <v>43565</v>
      </c>
      <c r="F5" s="85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0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80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26" t="s">
        <v>52</v>
      </c>
      <c r="J10" s="26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2"/>
      <c r="N11" s="42"/>
    </row>
    <row r="12" spans="1:26" ht="15.75" x14ac:dyDescent="0.25">
      <c r="A12" s="49">
        <v>43536</v>
      </c>
      <c r="B12" s="30" t="s">
        <v>11</v>
      </c>
      <c r="C12" s="31">
        <v>7</v>
      </c>
      <c r="D12" s="32">
        <v>0</v>
      </c>
      <c r="E12" s="31"/>
      <c r="F12" s="75">
        <f t="shared" ref="F12:F29" si="0">C12-D12</f>
        <v>7</v>
      </c>
      <c r="G12" s="59">
        <v>510</v>
      </c>
      <c r="H12" s="59">
        <v>2001</v>
      </c>
      <c r="I12" s="77" t="s">
        <v>82</v>
      </c>
      <c r="J12" s="36" t="s">
        <v>41</v>
      </c>
      <c r="K12" s="36" t="s">
        <v>83</v>
      </c>
      <c r="L12" s="44" t="s">
        <v>84</v>
      </c>
      <c r="M12" s="44" t="s">
        <v>85</v>
      </c>
      <c r="N12" s="44" t="s">
        <v>86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0</v>
      </c>
      <c r="S12" s="5" t="e">
        <f>OR(#REF!&lt;100000,LEN(#REF!)=5)</f>
        <v>#REF!</v>
      </c>
    </row>
    <row r="13" spans="1:26" ht="15.75" x14ac:dyDescent="0.25">
      <c r="A13" s="49">
        <v>43536</v>
      </c>
      <c r="B13" s="30" t="s">
        <v>13</v>
      </c>
      <c r="C13" s="31">
        <v>57.9</v>
      </c>
      <c r="D13" s="32">
        <f t="shared" ref="D13:D28" si="4">IF(B13="S",IF(ISBLANK(E13),ROUND(C13*0.2/1.2,2),E13),"")</f>
        <v>9.65</v>
      </c>
      <c r="E13" s="31"/>
      <c r="F13" s="75">
        <f t="shared" si="0"/>
        <v>48.25</v>
      </c>
      <c r="G13" s="59">
        <v>510</v>
      </c>
      <c r="H13" s="59">
        <v>2001</v>
      </c>
      <c r="I13" s="77" t="s">
        <v>82</v>
      </c>
      <c r="J13" s="36" t="s">
        <v>13</v>
      </c>
      <c r="K13" s="36" t="s">
        <v>83</v>
      </c>
      <c r="L13" s="44" t="s">
        <v>87</v>
      </c>
      <c r="M13" s="44" t="s">
        <v>88</v>
      </c>
      <c r="N13" s="44" t="s">
        <v>89</v>
      </c>
      <c r="P13" s="5" t="b">
        <f t="shared" si="1"/>
        <v>0</v>
      </c>
      <c r="Q13" s="5" t="b">
        <f t="shared" si="2"/>
        <v>0</v>
      </c>
      <c r="R13" s="5" t="b">
        <f t="shared" si="3"/>
        <v>0</v>
      </c>
      <c r="S13" s="5" t="e">
        <f>OR(#REF!&lt;100000,LEN(#REF!)=5)</f>
        <v>#REF!</v>
      </c>
    </row>
    <row r="14" spans="1:26" ht="15.75" x14ac:dyDescent="0.25">
      <c r="A14" s="49">
        <v>43536</v>
      </c>
      <c r="B14" s="30" t="s">
        <v>11</v>
      </c>
      <c r="C14" s="31">
        <v>40.93</v>
      </c>
      <c r="D14" s="32">
        <v>0</v>
      </c>
      <c r="E14" s="31"/>
      <c r="F14" s="75">
        <f t="shared" si="0"/>
        <v>40.93</v>
      </c>
      <c r="G14" s="59">
        <v>510</v>
      </c>
      <c r="H14" s="59">
        <v>2001</v>
      </c>
      <c r="I14" s="77" t="s">
        <v>82</v>
      </c>
      <c r="J14" s="36" t="s">
        <v>13</v>
      </c>
      <c r="K14" s="36" t="s">
        <v>83</v>
      </c>
      <c r="L14" s="44" t="s">
        <v>87</v>
      </c>
      <c r="M14" s="44" t="s">
        <v>88</v>
      </c>
      <c r="N14" s="44" t="s">
        <v>89</v>
      </c>
    </row>
    <row r="15" spans="1:26" ht="15.75" x14ac:dyDescent="0.25">
      <c r="A15" s="49">
        <v>43551</v>
      </c>
      <c r="B15" s="30" t="s">
        <v>13</v>
      </c>
      <c r="C15" s="31">
        <v>21</v>
      </c>
      <c r="D15" s="32">
        <f t="shared" si="4"/>
        <v>3.5</v>
      </c>
      <c r="E15" s="31"/>
      <c r="F15" s="75">
        <f t="shared" si="0"/>
        <v>17.5</v>
      </c>
      <c r="G15" s="59">
        <v>512</v>
      </c>
      <c r="H15" s="59">
        <v>2002</v>
      </c>
      <c r="I15" s="91">
        <v>51204</v>
      </c>
      <c r="J15" s="36" t="s">
        <v>41</v>
      </c>
      <c r="K15" s="36" t="s">
        <v>83</v>
      </c>
      <c r="L15" s="44" t="s">
        <v>90</v>
      </c>
      <c r="M15" s="44" t="s">
        <v>91</v>
      </c>
      <c r="N15" s="44" t="s">
        <v>92</v>
      </c>
    </row>
    <row r="16" spans="1:26" ht="15.75" x14ac:dyDescent="0.25">
      <c r="A16" s="49"/>
      <c r="B16" s="30"/>
      <c r="C16" s="31"/>
      <c r="D16" s="32"/>
      <c r="E16" s="31"/>
      <c r="F16" s="75"/>
      <c r="G16" s="59"/>
      <c r="H16" s="59"/>
      <c r="I16" s="77"/>
      <c r="J16" s="36" t="s">
        <v>41</v>
      </c>
      <c r="K16" s="36"/>
      <c r="L16" s="44"/>
      <c r="M16" s="44"/>
      <c r="N16" s="44"/>
    </row>
    <row r="17" spans="1:19" ht="15.75" x14ac:dyDescent="0.25">
      <c r="A17" s="49"/>
      <c r="B17" s="30"/>
      <c r="C17" s="31"/>
      <c r="D17" s="32"/>
      <c r="E17" s="31"/>
      <c r="F17" s="75"/>
      <c r="G17" s="59"/>
      <c r="H17" s="59"/>
      <c r="I17" s="77"/>
      <c r="J17" s="36" t="s">
        <v>41</v>
      </c>
      <c r="K17" s="36"/>
      <c r="L17" s="44"/>
      <c r="M17" s="44"/>
      <c r="N17" s="44"/>
    </row>
    <row r="18" spans="1:19" ht="15.75" x14ac:dyDescent="0.25">
      <c r="A18" s="49"/>
      <c r="B18" s="30"/>
      <c r="C18" s="31"/>
      <c r="D18" s="32"/>
      <c r="E18" s="31"/>
      <c r="F18" s="75"/>
      <c r="G18" s="59"/>
      <c r="H18" s="59"/>
      <c r="I18" s="77"/>
      <c r="J18" s="36" t="s">
        <v>13</v>
      </c>
      <c r="K18" s="36"/>
      <c r="L18" s="44"/>
      <c r="M18" s="44"/>
      <c r="N18" s="44"/>
    </row>
    <row r="19" spans="1:19" ht="15.75" x14ac:dyDescent="0.25">
      <c r="A19" s="49"/>
      <c r="B19" s="30"/>
      <c r="C19" s="31"/>
      <c r="D19" s="32"/>
      <c r="E19" s="31"/>
      <c r="F19" s="75"/>
      <c r="G19" s="59"/>
      <c r="H19" s="59"/>
      <c r="I19" s="77"/>
      <c r="J19" s="36" t="s">
        <v>13</v>
      </c>
      <c r="K19" s="36"/>
      <c r="L19" s="44"/>
      <c r="M19" s="44"/>
      <c r="N19" s="44"/>
    </row>
    <row r="20" spans="1:19" ht="15.75" x14ac:dyDescent="0.25">
      <c r="A20" s="49"/>
      <c r="B20" s="48"/>
      <c r="C20" s="31"/>
      <c r="D20" s="32"/>
      <c r="E20" s="31"/>
      <c r="F20" s="75"/>
      <c r="G20" s="59"/>
      <c r="H20" s="59"/>
      <c r="I20" s="77"/>
      <c r="J20" s="36" t="s">
        <v>13</v>
      </c>
      <c r="K20" s="36"/>
      <c r="L20" s="44"/>
      <c r="M20" s="44"/>
      <c r="N20" s="44"/>
    </row>
    <row r="21" spans="1:19" ht="15.75" x14ac:dyDescent="0.25">
      <c r="A21" s="49"/>
      <c r="B21" s="48"/>
      <c r="C21" s="31"/>
      <c r="D21" s="32"/>
      <c r="E21" s="31"/>
      <c r="F21" s="75"/>
      <c r="G21" s="59"/>
      <c r="H21" s="59"/>
      <c r="I21" s="77"/>
      <c r="J21" s="36" t="s">
        <v>13</v>
      </c>
      <c r="K21" s="36"/>
      <c r="L21" s="44"/>
      <c r="M21" s="44"/>
      <c r="N21" s="44"/>
    </row>
    <row r="22" spans="1:19" ht="15.75" x14ac:dyDescent="0.25">
      <c r="A22" s="49"/>
      <c r="B22" s="30"/>
      <c r="C22" s="31"/>
      <c r="D22" s="32"/>
      <c r="E22" s="31"/>
      <c r="F22" s="75"/>
      <c r="G22" s="59"/>
      <c r="H22" s="59"/>
      <c r="I22" s="77"/>
      <c r="J22" s="36" t="s">
        <v>13</v>
      </c>
      <c r="K22" s="36"/>
      <c r="L22" s="44"/>
      <c r="M22" s="44"/>
      <c r="N22" s="44"/>
    </row>
    <row r="23" spans="1:19" ht="15.75" x14ac:dyDescent="0.25">
      <c r="A23" s="49"/>
      <c r="B23" s="48"/>
      <c r="C23" s="31"/>
      <c r="D23" s="32"/>
      <c r="E23" s="31"/>
      <c r="F23" s="75"/>
      <c r="G23" s="59"/>
      <c r="H23" s="59"/>
      <c r="I23" s="77"/>
      <c r="J23" s="36" t="s">
        <v>13</v>
      </c>
      <c r="K23" s="36"/>
      <c r="L23" s="44"/>
      <c r="M23" s="44"/>
      <c r="N23" s="44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49"/>
      <c r="B24" s="48"/>
      <c r="C24" s="31"/>
      <c r="D24" s="32"/>
      <c r="E24" s="31"/>
      <c r="F24" s="75"/>
      <c r="G24" s="59"/>
      <c r="H24" s="59"/>
      <c r="I24" s="77"/>
      <c r="J24" s="36" t="s">
        <v>41</v>
      </c>
      <c r="K24" s="36"/>
      <c r="L24" s="44"/>
      <c r="M24" s="44"/>
      <c r="N24" s="44"/>
    </row>
    <row r="25" spans="1:19" ht="15.75" x14ac:dyDescent="0.25">
      <c r="A25" s="49"/>
      <c r="B25" s="48"/>
      <c r="C25" s="31"/>
      <c r="D25" s="32"/>
      <c r="E25" s="31"/>
      <c r="F25" s="75"/>
      <c r="G25" s="59"/>
      <c r="H25" s="59"/>
      <c r="I25" s="77"/>
      <c r="J25" s="36" t="s">
        <v>41</v>
      </c>
      <c r="K25" s="36"/>
      <c r="L25" s="44"/>
      <c r="M25" s="44"/>
      <c r="N25" s="44"/>
    </row>
    <row r="26" spans="1:19" ht="15.75" x14ac:dyDescent="0.25">
      <c r="A26" s="49"/>
      <c r="B26" s="30"/>
      <c r="C26" s="31"/>
      <c r="D26" s="32" t="str">
        <f t="shared" si="4"/>
        <v/>
      </c>
      <c r="E26" s="31"/>
      <c r="F26" s="75"/>
      <c r="G26" s="59"/>
      <c r="H26" s="59"/>
      <c r="I26" s="77"/>
      <c r="J26" s="36" t="s">
        <v>41</v>
      </c>
      <c r="K26" s="36"/>
      <c r="L26" s="44"/>
      <c r="M26" s="44"/>
      <c r="N26" s="44"/>
    </row>
    <row r="27" spans="1:19" ht="15.75" x14ac:dyDescent="0.25">
      <c r="A27" s="49"/>
      <c r="B27" s="30"/>
      <c r="C27" s="31"/>
      <c r="D27" s="32" t="str">
        <f t="shared" si="4"/>
        <v/>
      </c>
      <c r="E27" s="31"/>
      <c r="F27" s="75"/>
      <c r="G27" s="59"/>
      <c r="H27" s="59"/>
      <c r="I27" s="77"/>
      <c r="J27" s="36" t="s">
        <v>41</v>
      </c>
      <c r="K27" s="36"/>
      <c r="L27" s="44"/>
      <c r="M27" s="44"/>
      <c r="N27" s="44"/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75"/>
      <c r="G28" s="59" t="s">
        <v>31</v>
      </c>
      <c r="H28" s="59" t="s">
        <v>31</v>
      </c>
      <c r="I28" s="59" t="s">
        <v>31</v>
      </c>
      <c r="J28" s="36"/>
      <c r="K28" s="36"/>
      <c r="L28" s="44"/>
      <c r="M28" s="44"/>
      <c r="N28" s="44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121" t="s">
        <v>9</v>
      </c>
      <c r="B29" s="122"/>
      <c r="C29" s="38">
        <f>SUM(C12:C28)</f>
        <v>126.83000000000001</v>
      </c>
      <c r="D29" s="38">
        <f>SUM(D12:D28)</f>
        <v>13.15</v>
      </c>
      <c r="E29" s="38"/>
      <c r="F29" s="86">
        <f t="shared" si="0"/>
        <v>113.68</v>
      </c>
      <c r="G29" s="68"/>
      <c r="H29" s="68"/>
      <c r="I29" s="68"/>
      <c r="J29" s="39"/>
      <c r="K29" s="39"/>
      <c r="L29" s="45"/>
      <c r="M29" s="71"/>
      <c r="N29" s="46"/>
    </row>
    <row r="31" spans="1:19" x14ac:dyDescent="0.2">
      <c r="B31" s="119" t="s">
        <v>24</v>
      </c>
      <c r="C31" s="120"/>
    </row>
    <row r="32" spans="1:19" x14ac:dyDescent="0.2">
      <c r="B32" s="40" t="s">
        <v>14</v>
      </c>
      <c r="C32" s="41" t="s">
        <v>23</v>
      </c>
    </row>
    <row r="33" spans="2:11" x14ac:dyDescent="0.2">
      <c r="B33" s="40" t="s">
        <v>11</v>
      </c>
      <c r="C33" s="41" t="s">
        <v>22</v>
      </c>
      <c r="I33" s="87"/>
      <c r="K33" s="88"/>
    </row>
    <row r="34" spans="2:11" x14ac:dyDescent="0.2">
      <c r="B34" s="40" t="s">
        <v>13</v>
      </c>
      <c r="C34" s="41" t="s">
        <v>21</v>
      </c>
      <c r="I34" s="87"/>
      <c r="K34" s="88"/>
    </row>
    <row r="35" spans="2:11" x14ac:dyDescent="0.2">
      <c r="B35" s="42" t="s">
        <v>12</v>
      </c>
      <c r="C35" s="43" t="s">
        <v>20</v>
      </c>
      <c r="I35" s="87"/>
      <c r="K35" s="88"/>
    </row>
    <row r="36" spans="2:11" x14ac:dyDescent="0.2">
      <c r="I36" s="87"/>
      <c r="K36" s="88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76" priority="102" stopIfTrue="1">
      <formula>SUM($P12:$T12)&gt;0</formula>
    </cfRule>
  </conditionalFormatting>
  <conditionalFormatting sqref="C5 B1:E1 B3:E3 C12 C14 C28 C17 C20 C22:C25">
    <cfRule type="expression" dxfId="175" priority="103" stopIfTrue="1">
      <formula>ISBLANK(B1)</formula>
    </cfRule>
  </conditionalFormatting>
  <conditionalFormatting sqref="L28:N28 N27">
    <cfRule type="expression" dxfId="174" priority="104" stopIfTrue="1">
      <formula>AND(NOT(ISBLANK($C27)),ISBLANK(L27))</formula>
    </cfRule>
  </conditionalFormatting>
  <conditionalFormatting sqref="B12 B28 B17 B21:B25">
    <cfRule type="expression" dxfId="173" priority="105" stopIfTrue="1">
      <formula>AND(NOT(ISBLANK(C12)),ISBLANK(B12))</formula>
    </cfRule>
  </conditionalFormatting>
  <conditionalFormatting sqref="A12 A14 A28 A17 A23">
    <cfRule type="expression" dxfId="172" priority="106" stopIfTrue="1">
      <formula>AND(NOT(ISBLANK(C12)),ISBLANK(A12))</formula>
    </cfRule>
  </conditionalFormatting>
  <conditionalFormatting sqref="E14:E25 E28">
    <cfRule type="expression" dxfId="171" priority="107" stopIfTrue="1">
      <formula>AND(NOT(ISBLANK(C14)),ISBLANK(E14),B14="S")</formula>
    </cfRule>
  </conditionalFormatting>
  <conditionalFormatting sqref="C13">
    <cfRule type="expression" dxfId="170" priority="97" stopIfTrue="1">
      <formula>ISBLANK(C13)</formula>
    </cfRule>
  </conditionalFormatting>
  <conditionalFormatting sqref="M20">
    <cfRule type="expression" dxfId="169" priority="42" stopIfTrue="1">
      <formula>AND(NOT(ISBLANK($C20)),ISBLANK(M20))</formula>
    </cfRule>
  </conditionalFormatting>
  <conditionalFormatting sqref="B13">
    <cfRule type="expression" dxfId="168" priority="98" stopIfTrue="1">
      <formula>AND(NOT(ISBLANK(C13)),ISBLANK(B13))</formula>
    </cfRule>
  </conditionalFormatting>
  <conditionalFormatting sqref="A13">
    <cfRule type="expression" dxfId="167" priority="99" stopIfTrue="1">
      <formula>AND(NOT(ISBLANK(C13)),ISBLANK(A13))</formula>
    </cfRule>
  </conditionalFormatting>
  <conditionalFormatting sqref="E12:E13">
    <cfRule type="expression" dxfId="166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65" priority="96" stopIfTrue="1">
      <formula>SUM($P13:$T13)&gt;0</formula>
    </cfRule>
  </conditionalFormatting>
  <conditionalFormatting sqref="C26">
    <cfRule type="expression" dxfId="164" priority="91" stopIfTrue="1">
      <formula>ISBLANK(C26)</formula>
    </cfRule>
  </conditionalFormatting>
  <conditionalFormatting sqref="B26">
    <cfRule type="expression" dxfId="163" priority="92" stopIfTrue="1">
      <formula>AND(NOT(ISBLANK(C26)),ISBLANK(B26))</formula>
    </cfRule>
  </conditionalFormatting>
  <conditionalFormatting sqref="A27">
    <cfRule type="expression" dxfId="162" priority="93" stopIfTrue="1">
      <formula>AND(NOT(ISBLANK(C27)),ISBLANK(A27))</formula>
    </cfRule>
  </conditionalFormatting>
  <conditionalFormatting sqref="E26">
    <cfRule type="expression" dxfId="161" priority="94" stopIfTrue="1">
      <formula>AND(NOT(ISBLANK(C26)),ISBLANK(E26),B26="S")</formula>
    </cfRule>
  </conditionalFormatting>
  <conditionalFormatting sqref="C27">
    <cfRule type="expression" dxfId="160" priority="88" stopIfTrue="1">
      <formula>ISBLANK(C27)</formula>
    </cfRule>
  </conditionalFormatting>
  <conditionalFormatting sqref="B27">
    <cfRule type="expression" dxfId="159" priority="89" stopIfTrue="1">
      <formula>AND(NOT(ISBLANK(C27)),ISBLANK(B27))</formula>
    </cfRule>
  </conditionalFormatting>
  <conditionalFormatting sqref="E27">
    <cfRule type="expression" dxfId="158" priority="90" stopIfTrue="1">
      <formula>AND(NOT(ISBLANK(C27)),ISBLANK(E27),B27="S")</formula>
    </cfRule>
  </conditionalFormatting>
  <conditionalFormatting sqref="M27">
    <cfRule type="expression" dxfId="157" priority="87" stopIfTrue="1">
      <formula>AND(NOT(ISBLANK($C27)),ISBLANK(M27))</formula>
    </cfRule>
  </conditionalFormatting>
  <conditionalFormatting sqref="L27">
    <cfRule type="expression" dxfId="156" priority="86" stopIfTrue="1">
      <formula>AND(NOT(ISBLANK($C27)),ISBLANK(L27))</formula>
    </cfRule>
  </conditionalFormatting>
  <conditionalFormatting sqref="N24">
    <cfRule type="expression" dxfId="155" priority="15" stopIfTrue="1">
      <formula>AND(NOT(ISBLANK($C24)),ISBLANK(N24))</formula>
    </cfRule>
  </conditionalFormatting>
  <conditionalFormatting sqref="N18">
    <cfRule type="expression" dxfId="154" priority="54" stopIfTrue="1">
      <formula>AND(NOT(ISBLANK($C18)),ISBLANK(N18))</formula>
    </cfRule>
  </conditionalFormatting>
  <conditionalFormatting sqref="M17">
    <cfRule type="expression" dxfId="153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52" priority="84" stopIfTrue="1">
      <formula>SUM($P12:$T12)&gt;0</formula>
    </cfRule>
  </conditionalFormatting>
  <conditionalFormatting sqref="N12">
    <cfRule type="expression" dxfId="151" priority="85" stopIfTrue="1">
      <formula>AND(NOT(ISBLANK($C12)),ISBLANK(N12))</formula>
    </cfRule>
  </conditionalFormatting>
  <conditionalFormatting sqref="M12">
    <cfRule type="expression" dxfId="150" priority="82" stopIfTrue="1">
      <formula>AND(NOT(ISBLANK($C12)),ISBLANK(M12))</formula>
    </cfRule>
  </conditionalFormatting>
  <conditionalFormatting sqref="L12">
    <cfRule type="expression" dxfId="149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48" priority="79" stopIfTrue="1">
      <formula>SUM($P13:$T13)&gt;0</formula>
    </cfRule>
  </conditionalFormatting>
  <conditionalFormatting sqref="N13">
    <cfRule type="expression" dxfId="147" priority="80" stopIfTrue="1">
      <formula>AND(NOT(ISBLANK($C13)),ISBLANK(N13))</formula>
    </cfRule>
  </conditionalFormatting>
  <conditionalFormatting sqref="M13">
    <cfRule type="expression" dxfId="146" priority="77" stopIfTrue="1">
      <formula>AND(NOT(ISBLANK($C13)),ISBLANK(M13))</formula>
    </cfRule>
  </conditionalFormatting>
  <conditionalFormatting sqref="L13">
    <cfRule type="expression" dxfId="145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44" priority="74" stopIfTrue="1">
      <formula>SUM($P14:$T14)&gt;0</formula>
    </cfRule>
  </conditionalFormatting>
  <conditionalFormatting sqref="N14">
    <cfRule type="expression" dxfId="143" priority="75" stopIfTrue="1">
      <formula>AND(NOT(ISBLANK($C14)),ISBLANK(N14))</formula>
    </cfRule>
  </conditionalFormatting>
  <conditionalFormatting sqref="M14">
    <cfRule type="expression" dxfId="142" priority="72" stopIfTrue="1">
      <formula>AND(NOT(ISBLANK($C14)),ISBLANK(M14))</formula>
    </cfRule>
  </conditionalFormatting>
  <conditionalFormatting sqref="L14">
    <cfRule type="expression" dxfId="141" priority="71" stopIfTrue="1">
      <formula>AND(NOT(ISBLANK($C14)),ISBLANK(L14))</formula>
    </cfRule>
  </conditionalFormatting>
  <conditionalFormatting sqref="A15:A16">
    <cfRule type="expression" dxfId="140" priority="70" stopIfTrue="1">
      <formula>AND(NOT(ISBLANK(C15)),ISBLANK(A15))</formula>
    </cfRule>
  </conditionalFormatting>
  <conditionalFormatting sqref="C15:C16">
    <cfRule type="expression" dxfId="139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38" priority="68" stopIfTrue="1">
      <formula>SUM($P15:$T15)&gt;0</formula>
    </cfRule>
  </conditionalFormatting>
  <conditionalFormatting sqref="M15:M16">
    <cfRule type="expression" dxfId="137" priority="66" stopIfTrue="1">
      <formula>AND(NOT(ISBLANK($C15)),ISBLANK(M15))</formula>
    </cfRule>
  </conditionalFormatting>
  <conditionalFormatting sqref="L15:L16">
    <cfRule type="expression" dxfId="136" priority="65" stopIfTrue="1">
      <formula>AND(NOT(ISBLANK($C15)),ISBLANK(L15))</formula>
    </cfRule>
  </conditionalFormatting>
  <conditionalFormatting sqref="N15">
    <cfRule type="expression" dxfId="135" priority="64" stopIfTrue="1">
      <formula>AND(NOT(ISBLANK($C15)),ISBLANK(N15))</formula>
    </cfRule>
  </conditionalFormatting>
  <conditionalFormatting sqref="N16">
    <cfRule type="expression" dxfId="134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33" priority="62" stopIfTrue="1">
      <formula>SUM($P17:$T17)&gt;0</formula>
    </cfRule>
  </conditionalFormatting>
  <conditionalFormatting sqref="L17">
    <cfRule type="expression" dxfId="132" priority="59" stopIfTrue="1">
      <formula>AND(NOT(ISBLANK($C17)),ISBLANK(L17))</formula>
    </cfRule>
  </conditionalFormatting>
  <conditionalFormatting sqref="N17">
    <cfRule type="expression" dxfId="131" priority="58" stopIfTrue="1">
      <formula>AND(NOT(ISBLANK($C17)),ISBLANK(N17))</formula>
    </cfRule>
  </conditionalFormatting>
  <conditionalFormatting sqref="C18:C19">
    <cfRule type="expression" dxfId="130" priority="55" stopIfTrue="1">
      <formula>ISBLANK(C18)</formula>
    </cfRule>
  </conditionalFormatting>
  <conditionalFormatting sqref="B19">
    <cfRule type="expression" dxfId="129" priority="56" stopIfTrue="1">
      <formula>AND(NOT(ISBLANK(C19)),ISBLANK(B19))</formula>
    </cfRule>
  </conditionalFormatting>
  <conditionalFormatting sqref="A18:A19">
    <cfRule type="expression" dxfId="128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27" priority="53" stopIfTrue="1">
      <formula>SUM($P18:$T18)&gt;0</formula>
    </cfRule>
  </conditionalFormatting>
  <conditionalFormatting sqref="M18">
    <cfRule type="expression" dxfId="126" priority="51" stopIfTrue="1">
      <formula>AND(NOT(ISBLANK($C18)),ISBLANK(M18))</formula>
    </cfRule>
  </conditionalFormatting>
  <conditionalFormatting sqref="L18:L19">
    <cfRule type="expression" dxfId="125" priority="50" stopIfTrue="1">
      <formula>AND(NOT(ISBLANK($C18)),ISBLANK(L18))</formula>
    </cfRule>
  </conditionalFormatting>
  <conditionalFormatting sqref="N19">
    <cfRule type="expression" dxfId="124" priority="49" stopIfTrue="1">
      <formula>AND(NOT(ISBLANK($C19)),ISBLANK(N19))</formula>
    </cfRule>
  </conditionalFormatting>
  <conditionalFormatting sqref="M19">
    <cfRule type="expression" dxfId="123" priority="48" stopIfTrue="1">
      <formula>AND(NOT(ISBLANK($C19)),ISBLANK(M19))</formula>
    </cfRule>
  </conditionalFormatting>
  <conditionalFormatting sqref="A20">
    <cfRule type="expression" dxfId="122" priority="47" stopIfTrue="1">
      <formula>AND(NOT(ISBLANK(C20)),ISBLANK(A20))</formula>
    </cfRule>
  </conditionalFormatting>
  <conditionalFormatting sqref="B20">
    <cfRule type="expression" dxfId="121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120" priority="44" stopIfTrue="1">
      <formula>SUM($P20:$T20)&gt;0</formula>
    </cfRule>
  </conditionalFormatting>
  <conditionalFormatting sqref="N20">
    <cfRule type="expression" dxfId="119" priority="45" stopIfTrue="1">
      <formula>AND(NOT(ISBLANK($C20)),ISBLANK(N20))</formula>
    </cfRule>
  </conditionalFormatting>
  <conditionalFormatting sqref="L20">
    <cfRule type="expression" dxfId="118" priority="41" stopIfTrue="1">
      <formula>AND(NOT(ISBLANK($C20)),ISBLANK(L20))</formula>
    </cfRule>
  </conditionalFormatting>
  <conditionalFormatting sqref="A21">
    <cfRule type="expression" dxfId="117" priority="40" stopIfTrue="1">
      <formula>AND(NOT(ISBLANK(C21)),ISBLANK(A21))</formula>
    </cfRule>
  </conditionalFormatting>
  <conditionalFormatting sqref="C21">
    <cfRule type="expression" dxfId="116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115" priority="38" stopIfTrue="1">
      <formula>SUM($P21:$T21)&gt;0</formula>
    </cfRule>
  </conditionalFormatting>
  <conditionalFormatting sqref="N21">
    <cfRule type="expression" dxfId="114" priority="36" stopIfTrue="1">
      <formula>AND(NOT(ISBLANK($C21)),ISBLANK(N21))</formula>
    </cfRule>
  </conditionalFormatting>
  <conditionalFormatting sqref="L21">
    <cfRule type="expression" dxfId="113" priority="35" stopIfTrue="1">
      <formula>AND(NOT(ISBLANK($C21)),ISBLANK(L21))</formula>
    </cfRule>
  </conditionalFormatting>
  <conditionalFormatting sqref="M21">
    <cfRule type="expression" dxfId="112" priority="34" stopIfTrue="1">
      <formula>AND(NOT(ISBLANK($C21)),ISBLANK(M21))</formula>
    </cfRule>
  </conditionalFormatting>
  <conditionalFormatting sqref="A22">
    <cfRule type="expression" dxfId="111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110" priority="31" stopIfTrue="1">
      <formula>SUM($P22:$T22)&gt;0</formula>
    </cfRule>
  </conditionalFormatting>
  <conditionalFormatting sqref="N22">
    <cfRule type="expression" dxfId="109" priority="32" stopIfTrue="1">
      <formula>AND(NOT(ISBLANK($C22)),ISBLANK(N22))</formula>
    </cfRule>
  </conditionalFormatting>
  <conditionalFormatting sqref="L22">
    <cfRule type="expression" dxfId="108" priority="29" stopIfTrue="1">
      <formula>AND(NOT(ISBLANK($C22)),ISBLANK(L22))</formula>
    </cfRule>
  </conditionalFormatting>
  <conditionalFormatting sqref="M22">
    <cfRule type="expression" dxfId="107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106" priority="26" stopIfTrue="1">
      <formula>SUM($P23:$T23)&gt;0</formula>
    </cfRule>
  </conditionalFormatting>
  <conditionalFormatting sqref="N23">
    <cfRule type="expression" dxfId="105" priority="27" stopIfTrue="1">
      <formula>AND(NOT(ISBLANK($C23)),ISBLANK(N23))</formula>
    </cfRule>
  </conditionalFormatting>
  <conditionalFormatting sqref="M23">
    <cfRule type="expression" dxfId="104" priority="24" stopIfTrue="1">
      <formula>AND(NOT(ISBLANK($C23)),ISBLANK(M23))</formula>
    </cfRule>
  </conditionalFormatting>
  <conditionalFormatting sqref="L23">
    <cfRule type="expression" dxfId="103" priority="23" stopIfTrue="1">
      <formula>AND(NOT(ISBLANK($C23)),ISBLANK(L23))</formula>
    </cfRule>
  </conditionalFormatting>
  <conditionalFormatting sqref="A24">
    <cfRule type="expression" dxfId="102" priority="22" stopIfTrue="1">
      <formula>AND(NOT(ISBLANK(C24)),ISBLANK(A24))</formula>
    </cfRule>
  </conditionalFormatting>
  <conditionalFormatting sqref="L26">
    <cfRule type="expression" dxfId="101" priority="5" stopIfTrue="1">
      <formula>AND(NOT(ISBLANK($C26)),ISBLANK(L26))</formula>
    </cfRule>
  </conditionalFormatting>
  <conditionalFormatting sqref="A25">
    <cfRule type="expression" dxfId="100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99" priority="19" stopIfTrue="1">
      <formula>SUM($P25:$T25)&gt;0</formula>
    </cfRule>
  </conditionalFormatting>
  <conditionalFormatting sqref="N25">
    <cfRule type="expression" dxfId="98" priority="20" stopIfTrue="1">
      <formula>AND(NOT(ISBLANK($C25)),ISBLANK(N25))</formula>
    </cfRule>
  </conditionalFormatting>
  <conditionalFormatting sqref="L25">
    <cfRule type="expression" dxfId="97" priority="17" stopIfTrue="1">
      <formula>AND(NOT(ISBLANK($C25)),ISBLANK(L25))</formula>
    </cfRule>
  </conditionalFormatting>
  <conditionalFormatting sqref="M25">
    <cfRule type="expression" dxfId="96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95" priority="14" stopIfTrue="1">
      <formula>SUM($P24:$T24)&gt;0</formula>
    </cfRule>
  </conditionalFormatting>
  <conditionalFormatting sqref="M24">
    <cfRule type="expression" dxfId="94" priority="12" stopIfTrue="1">
      <formula>AND(NOT(ISBLANK($C24)),ISBLANK(M24))</formula>
    </cfRule>
  </conditionalFormatting>
  <conditionalFormatting sqref="L24">
    <cfRule type="expression" dxfId="93" priority="11" stopIfTrue="1">
      <formula>AND(NOT(ISBLANK($C24)),ISBLANK(L24))</formula>
    </cfRule>
  </conditionalFormatting>
  <conditionalFormatting sqref="A26">
    <cfRule type="expression" dxfId="92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91" priority="8" stopIfTrue="1">
      <formula>SUM($P26:$T26)&gt;0</formula>
    </cfRule>
  </conditionalFormatting>
  <conditionalFormatting sqref="N26">
    <cfRule type="expression" dxfId="90" priority="9" stopIfTrue="1">
      <formula>AND(NOT(ISBLANK($C26)),ISBLANK(N26))</formula>
    </cfRule>
  </conditionalFormatting>
  <conditionalFormatting sqref="M26">
    <cfRule type="expression" dxfId="89" priority="6" stopIfTrue="1">
      <formula>AND(NOT(ISBLANK($C26)),ISBLANK(M26))</formula>
    </cfRule>
  </conditionalFormatting>
  <conditionalFormatting sqref="B15">
    <cfRule type="expression" dxfId="88" priority="4" stopIfTrue="1">
      <formula>AND(NOT(ISBLANK(C15)),ISBLANK(B15))</formula>
    </cfRule>
  </conditionalFormatting>
  <conditionalFormatting sqref="B14">
    <cfRule type="expression" dxfId="87" priority="3" stopIfTrue="1">
      <formula>AND(NOT(ISBLANK(C14)),ISBLANK(B14))</formula>
    </cfRule>
  </conditionalFormatting>
  <conditionalFormatting sqref="B16">
    <cfRule type="expression" dxfId="86" priority="2" stopIfTrue="1">
      <formula>AND(NOT(ISBLANK(C16)),ISBLANK(B16))</formula>
    </cfRule>
  </conditionalFormatting>
  <conditionalFormatting sqref="B18">
    <cfRule type="expression" dxfId="85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3"/>
  <sheetViews>
    <sheetView workbookViewId="0">
      <selection activeCell="D13" sqref="D1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1</v>
      </c>
      <c r="B3" s="116" t="s">
        <v>60</v>
      </c>
      <c r="C3" s="117"/>
      <c r="D3" s="117"/>
      <c r="E3" s="118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50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7" t="s">
        <v>44</v>
      </c>
      <c r="K8" s="17" t="s">
        <v>6</v>
      </c>
      <c r="L8" s="18" t="s">
        <v>7</v>
      </c>
      <c r="M8" s="18" t="s">
        <v>45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21" t="s">
        <v>47</v>
      </c>
      <c r="K9" s="21" t="s">
        <v>48</v>
      </c>
      <c r="L9" s="52"/>
      <c r="M9" s="53" t="s">
        <v>49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55" t="s">
        <v>52</v>
      </c>
      <c r="J10" s="56" t="s">
        <v>53</v>
      </c>
      <c r="K10" s="27"/>
      <c r="L10" s="42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2"/>
      <c r="M11" s="42"/>
    </row>
    <row r="12" spans="1:25" ht="15.75" x14ac:dyDescent="0.25">
      <c r="A12" s="49">
        <v>43563</v>
      </c>
      <c r="B12" s="30" t="s">
        <v>11</v>
      </c>
      <c r="C12" s="31">
        <v>9.99</v>
      </c>
      <c r="D12" s="32">
        <v>0</v>
      </c>
      <c r="E12" s="31"/>
      <c r="F12" s="57">
        <v>9.99</v>
      </c>
      <c r="G12" s="58">
        <v>110</v>
      </c>
      <c r="H12" s="59">
        <v>4400</v>
      </c>
      <c r="I12" s="60" t="s">
        <v>54</v>
      </c>
      <c r="J12" s="61" t="s">
        <v>55</v>
      </c>
      <c r="K12" s="44" t="s">
        <v>56</v>
      </c>
      <c r="L12" s="44" t="s">
        <v>57</v>
      </c>
      <c r="M12" s="44" t="s">
        <v>58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0</v>
      </c>
      <c r="R12" s="5" t="e">
        <f>OR(#REF!&lt;100000,LEN(#REF!)=5)</f>
        <v>#REF!</v>
      </c>
    </row>
    <row r="13" spans="1:25" ht="15.75" x14ac:dyDescent="0.25">
      <c r="A13" s="49"/>
      <c r="B13" s="30"/>
      <c r="C13" s="31"/>
      <c r="D13" s="32"/>
      <c r="E13" s="31"/>
      <c r="F13" s="57"/>
      <c r="G13" s="58"/>
      <c r="H13" s="59"/>
      <c r="I13" s="60"/>
      <c r="J13" s="61"/>
      <c r="K13" s="44"/>
      <c r="L13" s="44"/>
      <c r="M13" s="44"/>
      <c r="O13" s="5" t="b">
        <f>OR(G13&lt;100,LEN(G13)=2)</f>
        <v>1</v>
      </c>
      <c r="P13" s="5" t="b">
        <f>OR(H13&lt;1000,LEN(H13)=3)</f>
        <v>1</v>
      </c>
      <c r="Q13" s="5" t="b">
        <f>IF(I13&lt;1000,TRUE)</f>
        <v>1</v>
      </c>
      <c r="R13" s="5" t="e">
        <f>OR(#REF!&lt;100000,LEN(#REF!)=5)</f>
        <v>#REF!</v>
      </c>
    </row>
    <row r="14" spans="1:25" ht="15.75" x14ac:dyDescent="0.25">
      <c r="A14" s="49"/>
      <c r="B14" s="30"/>
      <c r="C14" s="31"/>
      <c r="D14" s="32"/>
      <c r="E14" s="31"/>
      <c r="F14" s="57"/>
      <c r="G14" s="58"/>
      <c r="H14" s="59"/>
      <c r="I14" s="60"/>
      <c r="J14" s="61"/>
      <c r="K14" s="44"/>
      <c r="L14" s="44"/>
      <c r="M14" s="44"/>
      <c r="O14" s="5" t="b">
        <f>OR(G14&lt;100,LEN(G14)=2)</f>
        <v>1</v>
      </c>
      <c r="P14" s="5" t="b">
        <f>OR(H14&lt;1000,LEN(H14)=3)</f>
        <v>1</v>
      </c>
      <c r="Q14" s="5" t="b">
        <f>IF(I14&lt;1000,TRUE)</f>
        <v>1</v>
      </c>
      <c r="R14" s="5" t="e">
        <f>OR(#REF!&lt;100000,LEN(#REF!)=5)</f>
        <v>#REF!</v>
      </c>
    </row>
    <row r="15" spans="1:25" ht="15.75" x14ac:dyDescent="0.25">
      <c r="A15" s="49"/>
      <c r="B15" s="30"/>
      <c r="C15" s="31"/>
      <c r="D15" s="32"/>
      <c r="E15" s="62"/>
      <c r="F15" s="57"/>
      <c r="G15" s="58"/>
      <c r="H15" s="59"/>
      <c r="I15" s="60"/>
      <c r="J15" s="61"/>
      <c r="K15" s="44"/>
      <c r="L15" s="44"/>
      <c r="M15" s="44"/>
      <c r="O15" s="5" t="b">
        <f>OR(G15&lt;100,LEN(G15)=2)</f>
        <v>1</v>
      </c>
      <c r="P15" s="5" t="b">
        <f>OR(H15&lt;1000,LEN(H15)=3)</f>
        <v>1</v>
      </c>
      <c r="Q15" s="5" t="b">
        <f>IF(I15&lt;1000,TRUE)</f>
        <v>1</v>
      </c>
      <c r="R15" s="5" t="e">
        <f>OR(#REF!&lt;100000,LEN(#REF!)=5)</f>
        <v>#REF!</v>
      </c>
    </row>
    <row r="16" spans="1:25" ht="15.75" x14ac:dyDescent="0.25">
      <c r="A16" s="49"/>
      <c r="B16" s="30"/>
      <c r="C16" s="31"/>
      <c r="D16" s="32"/>
      <c r="E16" s="63"/>
      <c r="F16" s="57"/>
      <c r="G16" s="58"/>
      <c r="H16" s="59"/>
      <c r="I16" s="60"/>
      <c r="J16" s="61"/>
      <c r="K16" s="44"/>
      <c r="L16" s="44"/>
      <c r="M16" s="44"/>
      <c r="O16" s="5" t="b">
        <f>OR(G16&lt;100,LEN(G16)=2)</f>
        <v>1</v>
      </c>
      <c r="P16" s="5" t="b">
        <f>OR(H16&lt;1000,LEN(H16)=3)</f>
        <v>1</v>
      </c>
      <c r="Q16" s="5" t="b">
        <f>IF(I16&lt;1000,TRUE)</f>
        <v>1</v>
      </c>
      <c r="R16" s="5" t="e">
        <f>OR(#REF!&lt;100000,LEN(#REF!)=5)</f>
        <v>#REF!</v>
      </c>
    </row>
    <row r="17" spans="1:18" ht="15.75" x14ac:dyDescent="0.25">
      <c r="A17" s="49"/>
      <c r="B17" s="30"/>
      <c r="C17" s="31"/>
      <c r="D17" s="32"/>
      <c r="E17" s="63"/>
      <c r="F17" s="57"/>
      <c r="G17" s="58"/>
      <c r="H17" s="59"/>
      <c r="I17" s="60"/>
      <c r="J17" s="61"/>
      <c r="K17" s="44"/>
      <c r="L17" s="44"/>
      <c r="M17" s="44"/>
      <c r="O17" s="5" t="b">
        <f>OR(G17&lt;100,LEN(G17)=2)</f>
        <v>1</v>
      </c>
      <c r="P17" s="5" t="b">
        <f>OR(H17&lt;1000,LEN(H17)=3)</f>
        <v>1</v>
      </c>
    </row>
    <row r="18" spans="1:18" ht="15.75" x14ac:dyDescent="0.25">
      <c r="A18" s="49"/>
      <c r="B18" s="30"/>
      <c r="C18" s="31"/>
      <c r="D18" s="32"/>
      <c r="E18" s="31"/>
      <c r="F18" s="57"/>
      <c r="G18" s="58"/>
      <c r="H18" s="59"/>
      <c r="I18" s="60"/>
      <c r="J18" s="61"/>
      <c r="K18" s="44"/>
      <c r="L18" s="44"/>
      <c r="M18" s="44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49"/>
      <c r="B19" s="30"/>
      <c r="C19" s="31"/>
      <c r="D19" s="32"/>
      <c r="E19" s="31"/>
      <c r="F19" s="57"/>
      <c r="G19" s="58"/>
      <c r="H19" s="59"/>
      <c r="I19" s="60"/>
      <c r="J19" s="61"/>
      <c r="K19" s="44"/>
      <c r="L19" s="44"/>
      <c r="M19" s="44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49"/>
      <c r="B20" s="30"/>
      <c r="C20" s="31"/>
      <c r="D20" s="32"/>
      <c r="E20" s="31"/>
      <c r="F20" s="57"/>
      <c r="G20" s="58"/>
      <c r="H20" s="59"/>
      <c r="I20" s="60"/>
      <c r="J20" s="61"/>
      <c r="K20" s="44"/>
      <c r="L20" s="44"/>
      <c r="M20" s="44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49"/>
      <c r="B21" s="30"/>
      <c r="C21" s="31"/>
      <c r="D21" s="32"/>
      <c r="E21" s="31"/>
      <c r="F21" s="57"/>
      <c r="G21" s="58"/>
      <c r="H21" s="59"/>
      <c r="I21" s="60"/>
      <c r="J21" s="61"/>
      <c r="K21" s="44"/>
      <c r="L21" s="44"/>
      <c r="M21" s="44"/>
      <c r="O21" s="5" t="b">
        <f t="shared" si="0"/>
        <v>1</v>
      </c>
      <c r="P21" s="5" t="b">
        <f t="shared" si="1"/>
        <v>1</v>
      </c>
      <c r="Q21" s="5" t="b">
        <f t="shared" si="2"/>
        <v>1</v>
      </c>
      <c r="R21" s="5" t="e">
        <f>OR(#REF!&lt;100000,LEN(#REF!)=5)</f>
        <v>#REF!</v>
      </c>
    </row>
    <row r="22" spans="1:18" ht="15.75" x14ac:dyDescent="0.25">
      <c r="A22" s="49"/>
      <c r="B22" s="30"/>
      <c r="C22" s="31"/>
      <c r="D22" s="32"/>
      <c r="E22" s="31"/>
      <c r="F22" s="57"/>
      <c r="G22" s="58"/>
      <c r="H22" s="59"/>
      <c r="I22" s="60"/>
      <c r="J22" s="61"/>
      <c r="K22" s="44"/>
      <c r="L22" s="44"/>
      <c r="M22" s="44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49"/>
      <c r="B23" s="30"/>
      <c r="C23" s="31"/>
      <c r="D23" s="32"/>
      <c r="E23" s="31"/>
      <c r="F23" s="57"/>
      <c r="G23" s="58"/>
      <c r="H23" s="59"/>
      <c r="I23" s="60"/>
      <c r="J23" s="61"/>
      <c r="K23" s="44"/>
      <c r="L23" s="44"/>
      <c r="M23" s="44"/>
      <c r="O23" s="5" t="b">
        <f t="shared" si="0"/>
        <v>1</v>
      </c>
      <c r="P23" s="5" t="b">
        <f t="shared" si="1"/>
        <v>1</v>
      </c>
    </row>
    <row r="24" spans="1:18" ht="15.75" x14ac:dyDescent="0.25">
      <c r="A24" s="49"/>
      <c r="B24" s="30"/>
      <c r="C24" s="31"/>
      <c r="D24" s="32"/>
      <c r="E24" s="31"/>
      <c r="F24" s="57"/>
      <c r="G24" s="58"/>
      <c r="H24" s="59"/>
      <c r="I24" s="60"/>
      <c r="J24" s="61"/>
      <c r="K24" s="44"/>
      <c r="L24" s="44"/>
      <c r="M24" s="44"/>
    </row>
    <row r="25" spans="1:18" ht="15.75" x14ac:dyDescent="0.25">
      <c r="A25" s="49"/>
      <c r="B25" s="30"/>
      <c r="C25" s="31"/>
      <c r="D25" s="32"/>
      <c r="E25" s="31"/>
      <c r="F25" s="57"/>
      <c r="G25" s="58"/>
      <c r="H25" s="59"/>
      <c r="I25" s="60"/>
      <c r="J25" s="61"/>
      <c r="K25" s="44"/>
      <c r="L25" s="44"/>
      <c r="M25" s="44"/>
    </row>
    <row r="26" spans="1:18" ht="15.75" x14ac:dyDescent="0.25">
      <c r="A26" s="49"/>
      <c r="B26" s="30"/>
      <c r="C26" s="31"/>
      <c r="D26" s="32"/>
      <c r="E26" s="31"/>
      <c r="F26" s="57"/>
      <c r="G26" s="58"/>
      <c r="H26" s="59"/>
      <c r="I26" s="60"/>
      <c r="J26" s="61"/>
      <c r="K26" s="44"/>
      <c r="L26" s="44"/>
      <c r="M26" s="44"/>
    </row>
    <row r="27" spans="1:18" ht="15.75" x14ac:dyDescent="0.25">
      <c r="A27" s="49"/>
      <c r="B27" s="30"/>
      <c r="C27" s="31"/>
      <c r="D27" s="32"/>
      <c r="E27" s="31"/>
      <c r="F27" s="57"/>
      <c r="G27" s="58"/>
      <c r="H27" s="59"/>
      <c r="I27" s="60"/>
      <c r="J27" s="61"/>
      <c r="K27" s="44"/>
      <c r="L27" s="44"/>
      <c r="M27" s="44"/>
    </row>
    <row r="28" spans="1:18" ht="15.75" x14ac:dyDescent="0.25">
      <c r="A28" s="49"/>
      <c r="B28" s="30"/>
      <c r="C28" s="31"/>
      <c r="D28" s="32"/>
      <c r="E28" s="31"/>
      <c r="F28" s="57"/>
      <c r="G28" s="58"/>
      <c r="H28" s="59"/>
      <c r="I28" s="60"/>
      <c r="J28" s="61"/>
      <c r="K28" s="44"/>
      <c r="L28" s="44"/>
      <c r="M28" s="44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49"/>
      <c r="B29" s="30"/>
      <c r="C29" s="31"/>
      <c r="D29" s="64"/>
      <c r="E29" s="31"/>
      <c r="F29" s="57"/>
      <c r="G29" s="58"/>
      <c r="H29" s="59"/>
      <c r="I29" s="60"/>
      <c r="J29" s="61"/>
      <c r="K29" s="44"/>
      <c r="L29" s="44"/>
      <c r="M29" s="44"/>
    </row>
    <row r="30" spans="1:18" ht="15.75" x14ac:dyDescent="0.25">
      <c r="A30" s="49"/>
      <c r="B30" s="30"/>
      <c r="C30" s="31"/>
      <c r="D30" s="64"/>
      <c r="E30" s="31"/>
      <c r="F30" s="57"/>
      <c r="G30" s="58"/>
      <c r="H30" s="59"/>
      <c r="I30" s="60"/>
      <c r="J30" s="61"/>
      <c r="K30" s="44"/>
      <c r="L30" s="44"/>
      <c r="M30" s="44"/>
    </row>
    <row r="31" spans="1:18" ht="15.75" x14ac:dyDescent="0.25">
      <c r="A31" s="49"/>
      <c r="B31" s="30"/>
      <c r="C31" s="31"/>
      <c r="D31" s="64"/>
      <c r="E31" s="31"/>
      <c r="F31" s="57"/>
      <c r="G31" s="58"/>
      <c r="H31" s="59"/>
      <c r="I31" s="60"/>
      <c r="J31" s="61"/>
      <c r="K31" s="44"/>
      <c r="L31" s="44"/>
      <c r="M31" s="44"/>
    </row>
    <row r="32" spans="1:18" ht="15.75" x14ac:dyDescent="0.25">
      <c r="A32" s="49"/>
      <c r="B32" s="30"/>
      <c r="C32" s="31"/>
      <c r="D32" s="64"/>
      <c r="E32" s="31"/>
      <c r="F32" s="57"/>
      <c r="G32" s="58"/>
      <c r="H32" s="59"/>
      <c r="I32" s="60"/>
      <c r="J32" s="61"/>
      <c r="K32" s="44"/>
      <c r="L32" s="44"/>
      <c r="M32" s="44"/>
    </row>
    <row r="33" spans="1:18" ht="15.75" x14ac:dyDescent="0.25">
      <c r="A33" s="49"/>
      <c r="B33" s="30"/>
      <c r="C33" s="31"/>
      <c r="D33" s="64"/>
      <c r="E33" s="31"/>
      <c r="F33" s="57"/>
      <c r="G33" s="58"/>
      <c r="H33" s="59"/>
      <c r="I33" s="60"/>
      <c r="J33" s="61"/>
      <c r="K33" s="44"/>
      <c r="L33" s="44"/>
      <c r="M33" s="44"/>
    </row>
    <row r="34" spans="1:18" ht="15.75" x14ac:dyDescent="0.25">
      <c r="A34" s="49"/>
      <c r="B34" s="30"/>
      <c r="C34" s="31"/>
      <c r="D34" s="64"/>
      <c r="E34" s="31"/>
      <c r="F34" s="57"/>
      <c r="G34" s="58"/>
      <c r="H34" s="59"/>
      <c r="I34" s="60"/>
      <c r="J34" s="61"/>
      <c r="K34" s="44"/>
      <c r="L34" s="44"/>
      <c r="M34" s="44"/>
    </row>
    <row r="35" spans="1:18" ht="15.75" x14ac:dyDescent="0.25">
      <c r="A35" s="49"/>
      <c r="B35" s="30"/>
      <c r="C35" s="31"/>
      <c r="D35" s="64"/>
      <c r="E35" s="31"/>
      <c r="F35" s="57"/>
      <c r="G35" s="58"/>
      <c r="H35" s="59"/>
      <c r="I35" s="60"/>
      <c r="J35" s="61"/>
      <c r="K35" s="44"/>
      <c r="L35" s="44"/>
      <c r="M35" s="44"/>
    </row>
    <row r="36" spans="1:18" ht="16.5" thickBot="1" x14ac:dyDescent="0.3">
      <c r="A36" s="65"/>
      <c r="B36" s="30"/>
      <c r="C36" s="31"/>
      <c r="D36" s="37"/>
      <c r="E36" s="31"/>
      <c r="F36" s="57"/>
      <c r="G36" s="58"/>
      <c r="H36" s="59"/>
      <c r="I36" s="60"/>
      <c r="J36" s="61"/>
      <c r="K36" s="44"/>
      <c r="L36" s="44"/>
      <c r="M36" s="44"/>
      <c r="O36" s="5" t="b">
        <f t="shared" si="0"/>
        <v>1</v>
      </c>
      <c r="P36" s="5" t="b">
        <f t="shared" si="1"/>
        <v>1</v>
      </c>
      <c r="Q36" s="5" t="b">
        <f t="shared" si="2"/>
        <v>1</v>
      </c>
      <c r="R36" s="5" t="e">
        <f>OR(#REF!&lt;100000,LEN(#REF!)=5)</f>
        <v>#REF!</v>
      </c>
    </row>
    <row r="37" spans="1:18" ht="13.5" thickBot="1" x14ac:dyDescent="0.25">
      <c r="A37" s="121" t="s">
        <v>9</v>
      </c>
      <c r="B37" s="122"/>
      <c r="C37" s="38">
        <f>SUM(C12:C36)</f>
        <v>9.99</v>
      </c>
      <c r="D37" s="38">
        <f>SUM(D12:D36)</f>
        <v>0</v>
      </c>
      <c r="E37" s="38"/>
      <c r="F37" s="66">
        <f>SUM(F12:F36)</f>
        <v>9.99</v>
      </c>
      <c r="G37" s="67"/>
      <c r="H37" s="68"/>
      <c r="I37" s="69"/>
      <c r="J37" s="70"/>
      <c r="K37" s="45"/>
      <c r="L37" s="71"/>
      <c r="M37" s="46"/>
    </row>
    <row r="39" spans="1:18" x14ac:dyDescent="0.2">
      <c r="B39" s="119" t="s">
        <v>24</v>
      </c>
      <c r="C39" s="120"/>
    </row>
    <row r="40" spans="1:18" x14ac:dyDescent="0.2">
      <c r="B40" s="40" t="s">
        <v>14</v>
      </c>
      <c r="C40" s="41" t="s">
        <v>23</v>
      </c>
    </row>
    <row r="41" spans="1:18" x14ac:dyDescent="0.2">
      <c r="B41" s="40" t="s">
        <v>11</v>
      </c>
      <c r="C41" s="41" t="s">
        <v>22</v>
      </c>
    </row>
    <row r="42" spans="1:18" x14ac:dyDescent="0.2">
      <c r="B42" s="40" t="s">
        <v>13</v>
      </c>
      <c r="C42" s="41" t="s">
        <v>21</v>
      </c>
    </row>
    <row r="43" spans="1:18" x14ac:dyDescent="0.2">
      <c r="B43" s="42" t="s">
        <v>12</v>
      </c>
      <c r="C43" s="43" t="s">
        <v>20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:C36">
    <cfRule type="expression" dxfId="649" priority="6" stopIfTrue="1">
      <formula>ISBLANK(B1)</formula>
    </cfRule>
  </conditionalFormatting>
  <conditionalFormatting sqref="K13:M36">
    <cfRule type="expression" dxfId="648" priority="7" stopIfTrue="1">
      <formula>AND(NOT(ISBLANK($C13)),ISBLANK(K13))</formula>
    </cfRule>
  </conditionalFormatting>
  <conditionalFormatting sqref="B12:B36">
    <cfRule type="expression" dxfId="647" priority="8" stopIfTrue="1">
      <formula>AND(NOT(ISBLANK(C12)),ISBLANK(B12))</formula>
    </cfRule>
  </conditionalFormatting>
  <conditionalFormatting sqref="A12:A36">
    <cfRule type="expression" dxfId="646" priority="9" stopIfTrue="1">
      <formula>AND(NOT(ISBLANK(C12)),ISBLANK(A12))</formula>
    </cfRule>
  </conditionalFormatting>
  <conditionalFormatting sqref="E18:E36 E12:E14">
    <cfRule type="expression" dxfId="645" priority="10" stopIfTrue="1">
      <formula>AND(NOT(ISBLANK(C12)),ISBLANK(E12),B12="S")</formula>
    </cfRule>
  </conditionalFormatting>
  <conditionalFormatting sqref="E16:E17">
    <cfRule type="expression" dxfId="644" priority="11" stopIfTrue="1">
      <formula>AND(NOT(ISBLANK(C15)),ISBLANK(E16),B15="S")</formula>
    </cfRule>
  </conditionalFormatting>
  <conditionalFormatting sqref="J13:J36">
    <cfRule type="expression" priority="4" stopIfTrue="1">
      <formula>AND(SUM($O13:$S13)&gt;0,NOT(ISBLANK(J13)))</formula>
    </cfRule>
    <cfRule type="expression" dxfId="643" priority="5" stopIfTrue="1">
      <formula>SUM($O13:$S13)&gt;0</formula>
    </cfRule>
  </conditionalFormatting>
  <conditionalFormatting sqref="J12">
    <cfRule type="expression" priority="2" stopIfTrue="1">
      <formula>AND(SUM($O12:$S12)&gt;0,NOT(ISBLANK(J12)))</formula>
    </cfRule>
    <cfRule type="expression" dxfId="642" priority="3" stopIfTrue="1">
      <formula>SUM($O12:$S12)&gt;0</formula>
    </cfRule>
  </conditionalFormatting>
  <conditionalFormatting sqref="K12:M12">
    <cfRule type="expression" dxfId="641" priority="1" stopIfTrue="1">
      <formula>AND(NOT(ISBLANK($C12)),ISBLANK(K12))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44"/>
  <sheetViews>
    <sheetView workbookViewId="0">
      <selection sqref="A1:XFD104857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1</v>
      </c>
      <c r="B3" s="116" t="s">
        <v>60</v>
      </c>
      <c r="C3" s="117"/>
      <c r="D3" s="117"/>
      <c r="E3" s="118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07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7" t="s">
        <v>44</v>
      </c>
      <c r="K8" s="17" t="s">
        <v>6</v>
      </c>
      <c r="L8" s="18" t="s">
        <v>7</v>
      </c>
      <c r="M8" s="18" t="s">
        <v>45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21" t="s">
        <v>47</v>
      </c>
      <c r="K9" s="21" t="s">
        <v>48</v>
      </c>
      <c r="L9" s="52"/>
      <c r="M9" s="53" t="s">
        <v>49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55" t="s">
        <v>52</v>
      </c>
      <c r="J10" s="56" t="s">
        <v>53</v>
      </c>
      <c r="K10" s="27"/>
      <c r="L10" s="42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 t="s">
        <v>184</v>
      </c>
      <c r="K11" s="27"/>
      <c r="L11" s="42"/>
      <c r="M11" s="42"/>
    </row>
    <row r="12" spans="1:25" ht="15.75" x14ac:dyDescent="0.25">
      <c r="A12" s="108">
        <v>43539</v>
      </c>
      <c r="B12" s="48" t="s">
        <v>13</v>
      </c>
      <c r="C12" s="109">
        <v>52</v>
      </c>
      <c r="D12" s="109">
        <v>8.67</v>
      </c>
      <c r="E12" s="109"/>
      <c r="F12" s="109">
        <v>43.33</v>
      </c>
      <c r="G12" s="58">
        <v>110</v>
      </c>
      <c r="H12" s="59">
        <v>3010</v>
      </c>
      <c r="I12" s="60"/>
      <c r="J12" s="61" t="s">
        <v>55</v>
      </c>
      <c r="K12" s="110" t="s">
        <v>185</v>
      </c>
      <c r="L12" s="44" t="s">
        <v>186</v>
      </c>
      <c r="M12" s="44" t="s">
        <v>187</v>
      </c>
      <c r="O12" s="5" t="b">
        <f t="shared" ref="O12:O37" si="0">OR(G12&lt;100,LEN(G12)=2)</f>
        <v>0</v>
      </c>
      <c r="P12" s="5" t="b">
        <f t="shared" ref="P12:P37" si="1">OR(H12&lt;1000,LEN(H12)=3)</f>
        <v>0</v>
      </c>
      <c r="Q12" s="5" t="b">
        <f t="shared" ref="Q12:Q37" si="2">IF(I12&lt;1000,TRUE)</f>
        <v>1</v>
      </c>
      <c r="R12" s="5" t="e">
        <f>OR(#REF!&lt;100000,LEN(#REF!)=5)</f>
        <v>#REF!</v>
      </c>
    </row>
    <row r="13" spans="1:25" ht="15.75" x14ac:dyDescent="0.25">
      <c r="A13" s="108">
        <v>43539</v>
      </c>
      <c r="B13" s="48" t="s">
        <v>13</v>
      </c>
      <c r="C13" s="109">
        <v>9.5500000000000007</v>
      </c>
      <c r="D13" s="109">
        <v>1.59</v>
      </c>
      <c r="E13" s="109"/>
      <c r="F13" s="109">
        <f>C13-D13</f>
        <v>7.9600000000000009</v>
      </c>
      <c r="G13" s="58">
        <v>110</v>
      </c>
      <c r="H13" s="59">
        <v>2140</v>
      </c>
      <c r="I13" s="60"/>
      <c r="J13" s="61" t="s">
        <v>55</v>
      </c>
      <c r="K13" s="110" t="s">
        <v>188</v>
      </c>
      <c r="L13" s="44" t="s">
        <v>189</v>
      </c>
      <c r="M13" s="111" t="s">
        <v>190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108">
        <v>43543</v>
      </c>
      <c r="B14" s="48" t="s">
        <v>11</v>
      </c>
      <c r="C14" s="109">
        <v>10.48</v>
      </c>
      <c r="D14" s="109">
        <v>0</v>
      </c>
      <c r="E14" s="109"/>
      <c r="F14" s="109">
        <v>10.48</v>
      </c>
      <c r="G14" s="58">
        <v>136</v>
      </c>
      <c r="H14" s="59">
        <v>4226</v>
      </c>
      <c r="I14" s="60"/>
      <c r="J14" s="61" t="s">
        <v>191</v>
      </c>
      <c r="K14" s="44" t="s">
        <v>192</v>
      </c>
      <c r="L14" s="44" t="s">
        <v>113</v>
      </c>
      <c r="M14" s="44" t="s">
        <v>183</v>
      </c>
    </row>
    <row r="15" spans="1:25" ht="15.75" x14ac:dyDescent="0.25">
      <c r="A15" s="108">
        <v>43543</v>
      </c>
      <c r="B15" s="48" t="s">
        <v>13</v>
      </c>
      <c r="C15" s="109">
        <v>110</v>
      </c>
      <c r="D15" s="109">
        <v>18.329999999999998</v>
      </c>
      <c r="E15" s="109"/>
      <c r="F15" s="109">
        <v>91.67</v>
      </c>
      <c r="G15" s="58">
        <v>136</v>
      </c>
      <c r="H15" s="59">
        <v>4226</v>
      </c>
      <c r="I15" s="112"/>
      <c r="J15" s="61" t="s">
        <v>191</v>
      </c>
      <c r="K15" s="44" t="s">
        <v>193</v>
      </c>
      <c r="L15" s="110" t="s">
        <v>194</v>
      </c>
      <c r="M15" s="111" t="s">
        <v>183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108">
        <v>43544</v>
      </c>
      <c r="B16" s="48" t="s">
        <v>13</v>
      </c>
      <c r="C16" s="109">
        <v>49.08</v>
      </c>
      <c r="D16" s="109">
        <v>9.81</v>
      </c>
      <c r="E16" s="109"/>
      <c r="F16" s="109">
        <v>39.270000000000003</v>
      </c>
      <c r="G16" s="58">
        <v>118</v>
      </c>
      <c r="H16" s="59">
        <v>4400</v>
      </c>
      <c r="I16" s="60" t="s">
        <v>195</v>
      </c>
      <c r="J16" s="61" t="s">
        <v>55</v>
      </c>
      <c r="K16" s="44" t="s">
        <v>196</v>
      </c>
      <c r="L16" s="44" t="s">
        <v>197</v>
      </c>
      <c r="M16" s="111" t="s">
        <v>198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15.75" x14ac:dyDescent="0.25">
      <c r="A17" s="108">
        <v>43547</v>
      </c>
      <c r="B17" s="48" t="s">
        <v>13</v>
      </c>
      <c r="C17" s="109">
        <v>11.75</v>
      </c>
      <c r="D17" s="109">
        <v>1.96</v>
      </c>
      <c r="E17" s="109"/>
      <c r="F17" s="109">
        <f>C17-D17</f>
        <v>9.7899999999999991</v>
      </c>
      <c r="G17" s="58">
        <v>136</v>
      </c>
      <c r="H17" s="59">
        <v>4226</v>
      </c>
      <c r="I17" s="60"/>
      <c r="J17" s="61" t="s">
        <v>191</v>
      </c>
      <c r="K17" s="44" t="s">
        <v>199</v>
      </c>
      <c r="L17" s="44" t="s">
        <v>189</v>
      </c>
      <c r="M17" s="111" t="s">
        <v>200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108">
        <v>43549</v>
      </c>
      <c r="B18" s="48" t="s">
        <v>13</v>
      </c>
      <c r="C18" s="109">
        <v>69.989999999999995</v>
      </c>
      <c r="D18" s="109">
        <v>13.99</v>
      </c>
      <c r="E18" s="109"/>
      <c r="F18" s="109">
        <v>56</v>
      </c>
      <c r="G18" s="58">
        <v>110</v>
      </c>
      <c r="H18" s="59">
        <v>4001</v>
      </c>
      <c r="I18" s="60"/>
      <c r="J18" s="61" t="s">
        <v>55</v>
      </c>
      <c r="K18" s="44" t="s">
        <v>201</v>
      </c>
      <c r="L18" s="44" t="s">
        <v>202</v>
      </c>
      <c r="M18" s="111" t="s">
        <v>62</v>
      </c>
      <c r="O18" s="5" t="b">
        <f t="shared" si="0"/>
        <v>0</v>
      </c>
      <c r="P18" s="5" t="b">
        <f t="shared" si="1"/>
        <v>0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108">
        <v>43556</v>
      </c>
      <c r="B19" s="48" t="s">
        <v>13</v>
      </c>
      <c r="C19" s="109">
        <v>59.28</v>
      </c>
      <c r="D19" s="109">
        <v>11.85</v>
      </c>
      <c r="E19" s="109"/>
      <c r="F19" s="109">
        <v>47.43</v>
      </c>
      <c r="G19" s="58">
        <v>118</v>
      </c>
      <c r="H19" s="59">
        <v>4400</v>
      </c>
      <c r="I19" s="60" t="s">
        <v>195</v>
      </c>
      <c r="J19" s="61" t="s">
        <v>55</v>
      </c>
      <c r="K19" s="44" t="s">
        <v>196</v>
      </c>
      <c r="L19" s="44" t="s">
        <v>197</v>
      </c>
      <c r="M19" s="111" t="s">
        <v>198</v>
      </c>
      <c r="O19" s="5" t="b">
        <f t="shared" si="0"/>
        <v>0</v>
      </c>
      <c r="P19" s="5" t="b">
        <f t="shared" si="1"/>
        <v>0</v>
      </c>
      <c r="Q19" s="5" t="b">
        <f t="shared" si="2"/>
        <v>0</v>
      </c>
      <c r="R19" s="5" t="e">
        <f>OR(#REF!&lt;100000,LEN(#REF!)=5)</f>
        <v>#REF!</v>
      </c>
    </row>
    <row r="20" spans="1:18" ht="15.75" x14ac:dyDescent="0.25">
      <c r="A20" s="108">
        <v>43558</v>
      </c>
      <c r="B20" s="48" t="s">
        <v>13</v>
      </c>
      <c r="C20" s="109">
        <v>29</v>
      </c>
      <c r="D20" s="109">
        <v>5.8</v>
      </c>
      <c r="E20" s="109"/>
      <c r="F20" s="57">
        <v>23.2</v>
      </c>
      <c r="G20" s="58">
        <v>118</v>
      </c>
      <c r="H20" s="59">
        <v>4400</v>
      </c>
      <c r="I20" s="60" t="s">
        <v>195</v>
      </c>
      <c r="J20" s="61" t="s">
        <v>55</v>
      </c>
      <c r="K20" s="44" t="s">
        <v>196</v>
      </c>
      <c r="L20" s="44" t="s">
        <v>197</v>
      </c>
      <c r="M20" s="111" t="s">
        <v>198</v>
      </c>
      <c r="O20" s="5" t="b">
        <f t="shared" si="0"/>
        <v>0</v>
      </c>
      <c r="P20" s="5" t="b">
        <f t="shared" si="1"/>
        <v>0</v>
      </c>
      <c r="Q20" s="5" t="b">
        <f t="shared" si="2"/>
        <v>0</v>
      </c>
      <c r="R20" s="5" t="e">
        <f>OR(#REF!&lt;100000,LEN(#REF!)=5)</f>
        <v>#REF!</v>
      </c>
    </row>
    <row r="21" spans="1:18" ht="15.75" x14ac:dyDescent="0.25">
      <c r="A21" s="108">
        <v>43559</v>
      </c>
      <c r="B21" s="48" t="s">
        <v>11</v>
      </c>
      <c r="C21" s="109">
        <v>12.08</v>
      </c>
      <c r="D21" s="109">
        <v>0</v>
      </c>
      <c r="E21" s="109"/>
      <c r="F21" s="57">
        <v>12.08</v>
      </c>
      <c r="G21" s="58">
        <v>522</v>
      </c>
      <c r="H21" s="59">
        <v>3024</v>
      </c>
      <c r="I21" s="60">
        <v>7069</v>
      </c>
      <c r="J21" s="61" t="s">
        <v>203</v>
      </c>
      <c r="K21" s="110" t="s">
        <v>204</v>
      </c>
      <c r="L21" s="44" t="s">
        <v>205</v>
      </c>
      <c r="M21" s="111" t="s">
        <v>198</v>
      </c>
      <c r="O21" s="5" t="b">
        <f t="shared" si="0"/>
        <v>0</v>
      </c>
      <c r="P21" s="5" t="b">
        <f t="shared" si="1"/>
        <v>0</v>
      </c>
      <c r="Q21" s="5" t="b">
        <f t="shared" si="2"/>
        <v>0</v>
      </c>
    </row>
    <row r="22" spans="1:18" ht="15.75" x14ac:dyDescent="0.25">
      <c r="A22" s="108">
        <v>43559</v>
      </c>
      <c r="B22" s="48" t="s">
        <v>11</v>
      </c>
      <c r="C22" s="109">
        <v>266.04000000000002</v>
      </c>
      <c r="D22" s="109">
        <v>0</v>
      </c>
      <c r="E22" s="109"/>
      <c r="F22" s="57">
        <v>266.04000000000002</v>
      </c>
      <c r="G22" s="58">
        <v>110</v>
      </c>
      <c r="H22" s="59">
        <v>2140</v>
      </c>
      <c r="I22" s="60"/>
      <c r="J22" s="61" t="s">
        <v>55</v>
      </c>
      <c r="K22" s="110" t="s">
        <v>206</v>
      </c>
      <c r="L22" s="44" t="s">
        <v>207</v>
      </c>
      <c r="M22" s="111" t="s">
        <v>190</v>
      </c>
      <c r="O22" s="5" t="b">
        <f t="shared" si="0"/>
        <v>0</v>
      </c>
      <c r="P22" s="5" t="b">
        <f t="shared" si="1"/>
        <v>0</v>
      </c>
    </row>
    <row r="23" spans="1:18" ht="15.75" x14ac:dyDescent="0.25">
      <c r="A23" s="108">
        <v>43560</v>
      </c>
      <c r="B23" s="48" t="s">
        <v>11</v>
      </c>
      <c r="C23" s="109">
        <v>1.79</v>
      </c>
      <c r="D23" s="109">
        <v>0</v>
      </c>
      <c r="E23" s="109"/>
      <c r="F23" s="57">
        <v>1.79</v>
      </c>
      <c r="G23" s="58">
        <v>522</v>
      </c>
      <c r="H23" s="59">
        <v>3024</v>
      </c>
      <c r="I23" s="60">
        <v>7069</v>
      </c>
      <c r="J23" s="61" t="s">
        <v>203</v>
      </c>
      <c r="K23" s="110" t="s">
        <v>204</v>
      </c>
      <c r="L23" s="44" t="s">
        <v>208</v>
      </c>
      <c r="M23" s="111" t="s">
        <v>198</v>
      </c>
      <c r="O23" s="5" t="b">
        <f t="shared" si="0"/>
        <v>0</v>
      </c>
      <c r="P23" s="5" t="b">
        <f t="shared" si="1"/>
        <v>0</v>
      </c>
      <c r="Q23" s="5" t="b">
        <f t="shared" si="2"/>
        <v>0</v>
      </c>
      <c r="R23" s="5" t="e">
        <f>OR(#REF!&lt;100000,LEN(#REF!)=5)</f>
        <v>#REF!</v>
      </c>
    </row>
    <row r="24" spans="1:18" ht="15.75" x14ac:dyDescent="0.25">
      <c r="A24" s="108">
        <v>43560</v>
      </c>
      <c r="B24" s="48" t="s">
        <v>11</v>
      </c>
      <c r="C24" s="109">
        <v>10.71</v>
      </c>
      <c r="D24" s="109">
        <v>0</v>
      </c>
      <c r="E24" s="113"/>
      <c r="F24" s="57">
        <v>10.71</v>
      </c>
      <c r="G24" s="58">
        <v>522</v>
      </c>
      <c r="H24" s="59">
        <v>3024</v>
      </c>
      <c r="I24" s="60">
        <v>7069</v>
      </c>
      <c r="J24" s="61" t="s">
        <v>203</v>
      </c>
      <c r="K24" s="110" t="s">
        <v>204</v>
      </c>
      <c r="L24" s="44" t="s">
        <v>209</v>
      </c>
      <c r="M24" s="111" t="s">
        <v>198</v>
      </c>
      <c r="O24" s="5" t="b">
        <f t="shared" si="0"/>
        <v>0</v>
      </c>
      <c r="P24" s="5" t="b">
        <f t="shared" si="1"/>
        <v>0</v>
      </c>
      <c r="Q24" s="5" t="b">
        <f t="shared" si="2"/>
        <v>0</v>
      </c>
      <c r="R24" s="5" t="e">
        <f>OR(#REF!&lt;100000,LEN(#REF!)=5)</f>
        <v>#REF!</v>
      </c>
    </row>
    <row r="25" spans="1:18" ht="15.75" x14ac:dyDescent="0.25">
      <c r="A25" s="108">
        <v>43561</v>
      </c>
      <c r="B25" s="48" t="s">
        <v>11</v>
      </c>
      <c r="C25" s="109">
        <v>102</v>
      </c>
      <c r="D25" s="109">
        <v>0</v>
      </c>
      <c r="E25" s="114"/>
      <c r="F25" s="57">
        <v>102</v>
      </c>
      <c r="G25" s="58">
        <v>114</v>
      </c>
      <c r="H25" s="59">
        <v>4405</v>
      </c>
      <c r="I25" s="60"/>
      <c r="J25" s="61" t="s">
        <v>55</v>
      </c>
      <c r="K25" s="44" t="s">
        <v>210</v>
      </c>
      <c r="L25" s="44" t="s">
        <v>211</v>
      </c>
      <c r="M25" s="44" t="s">
        <v>212</v>
      </c>
      <c r="O25" s="5" t="b">
        <f t="shared" si="0"/>
        <v>0</v>
      </c>
      <c r="P25" s="5" t="b">
        <f t="shared" si="1"/>
        <v>0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49">
        <v>43561</v>
      </c>
      <c r="B26" s="30" t="s">
        <v>11</v>
      </c>
      <c r="C26" s="31">
        <v>20.22</v>
      </c>
      <c r="D26" s="31">
        <v>0</v>
      </c>
      <c r="E26" s="62"/>
      <c r="F26" s="57">
        <v>20.22</v>
      </c>
      <c r="G26" s="58">
        <v>522</v>
      </c>
      <c r="H26" s="59">
        <v>3024</v>
      </c>
      <c r="I26" s="60">
        <v>7069</v>
      </c>
      <c r="J26" s="61" t="s">
        <v>203</v>
      </c>
      <c r="K26" s="110" t="s">
        <v>204</v>
      </c>
      <c r="L26" s="44" t="s">
        <v>209</v>
      </c>
      <c r="M26" s="111" t="s">
        <v>198</v>
      </c>
      <c r="O26" s="5" t="b">
        <f t="shared" si="0"/>
        <v>0</v>
      </c>
      <c r="P26" s="5" t="b">
        <f t="shared" si="1"/>
        <v>0</v>
      </c>
    </row>
    <row r="27" spans="1:18" ht="15.75" x14ac:dyDescent="0.25">
      <c r="A27" s="49">
        <v>43562</v>
      </c>
      <c r="B27" s="30" t="s">
        <v>11</v>
      </c>
      <c r="C27" s="31">
        <v>20.059999999999999</v>
      </c>
      <c r="D27" s="32">
        <v>0</v>
      </c>
      <c r="E27" s="31"/>
      <c r="F27" s="57">
        <v>20.059999999999999</v>
      </c>
      <c r="G27" s="58">
        <v>110</v>
      </c>
      <c r="H27" s="59">
        <v>4400</v>
      </c>
      <c r="I27" s="60" t="s">
        <v>213</v>
      </c>
      <c r="J27" s="61" t="s">
        <v>55</v>
      </c>
      <c r="K27" s="110" t="s">
        <v>204</v>
      </c>
      <c r="L27" s="44" t="s">
        <v>214</v>
      </c>
      <c r="M27" s="111" t="s">
        <v>198</v>
      </c>
      <c r="O27" s="5" t="b">
        <f t="shared" si="0"/>
        <v>0</v>
      </c>
      <c r="P27" s="5" t="b">
        <f t="shared" si="1"/>
        <v>0</v>
      </c>
      <c r="Q27" s="5" t="b">
        <f t="shared" si="2"/>
        <v>0</v>
      </c>
      <c r="R27" s="5" t="e">
        <f>OR(#REF!&lt;100000,LEN(#REF!)=5)</f>
        <v>#REF!</v>
      </c>
    </row>
    <row r="28" spans="1:18" ht="15.75" x14ac:dyDescent="0.25">
      <c r="A28" s="49">
        <v>43562</v>
      </c>
      <c r="B28" s="30" t="s">
        <v>11</v>
      </c>
      <c r="C28" s="31">
        <v>9.52</v>
      </c>
      <c r="D28" s="32">
        <v>0</v>
      </c>
      <c r="E28" s="31"/>
      <c r="F28" s="57">
        <v>9.52</v>
      </c>
      <c r="G28" s="58">
        <v>522</v>
      </c>
      <c r="H28" s="59">
        <v>3024</v>
      </c>
      <c r="I28" s="60">
        <v>7069</v>
      </c>
      <c r="J28" s="61" t="s">
        <v>203</v>
      </c>
      <c r="K28" s="110" t="s">
        <v>204</v>
      </c>
      <c r="L28" s="44" t="s">
        <v>215</v>
      </c>
      <c r="M28" s="44" t="s">
        <v>198</v>
      </c>
      <c r="O28" s="5" t="b">
        <f t="shared" si="0"/>
        <v>0</v>
      </c>
      <c r="P28" s="5" t="b">
        <f t="shared" si="1"/>
        <v>0</v>
      </c>
      <c r="Q28" s="5" t="b">
        <f t="shared" si="2"/>
        <v>0</v>
      </c>
      <c r="R28" s="5" t="e">
        <f>OR(#REF!&lt;100000,LEN(#REF!)=5)</f>
        <v>#REF!</v>
      </c>
    </row>
    <row r="29" spans="1:18" ht="15.75" x14ac:dyDescent="0.25">
      <c r="A29" s="49">
        <v>43562</v>
      </c>
      <c r="B29" s="30" t="s">
        <v>11</v>
      </c>
      <c r="C29" s="31">
        <v>2.38</v>
      </c>
      <c r="D29" s="32">
        <v>0</v>
      </c>
      <c r="E29" s="31"/>
      <c r="F29" s="57">
        <v>2.38</v>
      </c>
      <c r="G29" s="58">
        <v>110</v>
      </c>
      <c r="H29" s="59">
        <v>4400</v>
      </c>
      <c r="I29" s="60" t="s">
        <v>213</v>
      </c>
      <c r="J29" s="61" t="s">
        <v>55</v>
      </c>
      <c r="K29" s="110" t="s">
        <v>204</v>
      </c>
      <c r="L29" s="44" t="s">
        <v>208</v>
      </c>
      <c r="M29" s="44" t="s">
        <v>198</v>
      </c>
      <c r="O29" s="5" t="b">
        <f t="shared" si="0"/>
        <v>0</v>
      </c>
      <c r="P29" s="5" t="b">
        <f t="shared" si="1"/>
        <v>0</v>
      </c>
      <c r="Q29" s="5" t="b">
        <f t="shared" si="2"/>
        <v>0</v>
      </c>
      <c r="R29" s="5" t="e">
        <f>OR(#REF!&lt;100000,LEN(#REF!)=5)</f>
        <v>#REF!</v>
      </c>
    </row>
    <row r="30" spans="1:18" ht="15.75" x14ac:dyDescent="0.25">
      <c r="A30" s="49">
        <v>43563</v>
      </c>
      <c r="B30" s="30" t="s">
        <v>11</v>
      </c>
      <c r="C30" s="31">
        <v>7.63</v>
      </c>
      <c r="D30" s="32">
        <v>0</v>
      </c>
      <c r="E30" s="31"/>
      <c r="F30" s="57">
        <v>7.63</v>
      </c>
      <c r="G30" s="58">
        <v>110</v>
      </c>
      <c r="H30" s="59">
        <v>4400</v>
      </c>
      <c r="I30" s="60" t="s">
        <v>213</v>
      </c>
      <c r="J30" s="61" t="s">
        <v>55</v>
      </c>
      <c r="K30" s="110" t="s">
        <v>204</v>
      </c>
      <c r="L30" s="44" t="s">
        <v>216</v>
      </c>
      <c r="M30" s="44" t="s">
        <v>198</v>
      </c>
      <c r="O30" s="5" t="b">
        <f t="shared" si="0"/>
        <v>0</v>
      </c>
      <c r="P30" s="5" t="b">
        <f t="shared" si="1"/>
        <v>0</v>
      </c>
      <c r="Q30" s="5" t="b">
        <f t="shared" si="2"/>
        <v>0</v>
      </c>
      <c r="R30" s="5" t="e">
        <f>OR(#REF!&lt;100000,LEN(#REF!)=5)</f>
        <v>#REF!</v>
      </c>
    </row>
    <row r="31" spans="1:18" ht="15.75" x14ac:dyDescent="0.25">
      <c r="A31" s="49">
        <v>43565</v>
      </c>
      <c r="B31" s="30" t="s">
        <v>12</v>
      </c>
      <c r="C31" s="31">
        <v>7.3</v>
      </c>
      <c r="D31" s="32">
        <v>0</v>
      </c>
      <c r="E31" s="31"/>
      <c r="F31" s="57">
        <v>7.3</v>
      </c>
      <c r="G31" s="58">
        <v>118</v>
      </c>
      <c r="H31" s="59">
        <v>4400</v>
      </c>
      <c r="I31" s="60" t="s">
        <v>217</v>
      </c>
      <c r="J31" s="61" t="s">
        <v>55</v>
      </c>
      <c r="K31" s="44" t="s">
        <v>218</v>
      </c>
      <c r="L31" s="44" t="s">
        <v>155</v>
      </c>
      <c r="M31" s="44" t="s">
        <v>219</v>
      </c>
      <c r="O31" s="5" t="b">
        <f t="shared" si="0"/>
        <v>0</v>
      </c>
      <c r="P31" s="5" t="b">
        <f t="shared" si="1"/>
        <v>0</v>
      </c>
      <c r="Q31" s="5" t="b">
        <f t="shared" si="2"/>
        <v>0</v>
      </c>
      <c r="R31" s="5" t="e">
        <f>OR(#REF!&lt;100000,LEN(#REF!)=5)</f>
        <v>#REF!</v>
      </c>
    </row>
    <row r="32" spans="1:18" ht="15.75" x14ac:dyDescent="0.25">
      <c r="A32" s="49">
        <v>43565</v>
      </c>
      <c r="B32" s="30" t="s">
        <v>13</v>
      </c>
      <c r="C32" s="31">
        <v>83.37</v>
      </c>
      <c r="D32" s="32">
        <v>16.670000000000002</v>
      </c>
      <c r="E32" s="31"/>
      <c r="F32" s="57">
        <v>66.7</v>
      </c>
      <c r="G32" s="58">
        <v>118</v>
      </c>
      <c r="H32" s="59">
        <v>4400</v>
      </c>
      <c r="I32" s="60" t="s">
        <v>195</v>
      </c>
      <c r="J32" s="61" t="s">
        <v>55</v>
      </c>
      <c r="K32" s="44" t="s">
        <v>196</v>
      </c>
      <c r="L32" s="44" t="s">
        <v>197</v>
      </c>
      <c r="M32" s="111" t="s">
        <v>198</v>
      </c>
      <c r="O32" s="5" t="b">
        <f t="shared" si="0"/>
        <v>0</v>
      </c>
      <c r="P32" s="5" t="b">
        <f t="shared" si="1"/>
        <v>0</v>
      </c>
      <c r="Q32" s="5" t="b">
        <f t="shared" si="2"/>
        <v>0</v>
      </c>
      <c r="R32" s="5" t="e">
        <f>OR(#REF!&lt;100000,LEN(#REF!)=5)</f>
        <v>#REF!</v>
      </c>
    </row>
    <row r="33" spans="1:18" ht="15.75" x14ac:dyDescent="0.25">
      <c r="A33" s="49"/>
      <c r="B33" s="30"/>
      <c r="C33" s="31"/>
      <c r="D33" s="64"/>
      <c r="E33" s="31"/>
      <c r="F33" s="57"/>
      <c r="G33" s="58"/>
      <c r="H33" s="59"/>
      <c r="I33" s="60"/>
      <c r="J33" s="61"/>
      <c r="K33" s="44"/>
      <c r="L33" s="44"/>
      <c r="M33" s="44"/>
      <c r="O33" s="5" t="b">
        <f t="shared" si="0"/>
        <v>1</v>
      </c>
      <c r="P33" s="5" t="b">
        <f t="shared" si="1"/>
        <v>1</v>
      </c>
    </row>
    <row r="34" spans="1:18" ht="15.75" x14ac:dyDescent="0.25">
      <c r="A34" s="49"/>
      <c r="B34" s="30"/>
      <c r="C34" s="31"/>
      <c r="D34" s="64"/>
      <c r="E34" s="31"/>
      <c r="F34" s="57"/>
      <c r="G34" s="58"/>
      <c r="H34" s="59"/>
      <c r="I34" s="60"/>
      <c r="J34" s="61"/>
      <c r="K34" s="44"/>
      <c r="L34" s="44"/>
      <c r="M34" s="44"/>
      <c r="O34" s="5" t="b">
        <f t="shared" si="0"/>
        <v>1</v>
      </c>
      <c r="P34" s="5" t="b">
        <f t="shared" si="1"/>
        <v>1</v>
      </c>
    </row>
    <row r="35" spans="1:18" ht="15.75" x14ac:dyDescent="0.25">
      <c r="A35" s="49"/>
      <c r="B35" s="30"/>
      <c r="C35" s="31"/>
      <c r="D35" s="64"/>
      <c r="E35" s="31"/>
      <c r="F35" s="57"/>
      <c r="G35" s="58"/>
      <c r="H35" s="59"/>
      <c r="I35" s="60"/>
      <c r="J35" s="61"/>
      <c r="K35" s="44"/>
      <c r="L35" s="44"/>
      <c r="M35" s="44"/>
      <c r="O35" s="5" t="b">
        <f t="shared" si="0"/>
        <v>1</v>
      </c>
      <c r="P35" s="5" t="b">
        <f t="shared" si="1"/>
        <v>1</v>
      </c>
    </row>
    <row r="36" spans="1:18" ht="15.75" x14ac:dyDescent="0.25">
      <c r="A36" s="49"/>
      <c r="B36" s="30"/>
      <c r="C36" s="31"/>
      <c r="D36" s="64"/>
      <c r="E36" s="31"/>
      <c r="F36" s="57"/>
      <c r="G36" s="58"/>
      <c r="H36" s="59"/>
      <c r="I36" s="60"/>
      <c r="J36" s="61"/>
      <c r="K36" s="44"/>
      <c r="L36" s="44"/>
      <c r="M36" s="44"/>
    </row>
    <row r="37" spans="1:18" ht="16.5" thickBot="1" x14ac:dyDescent="0.3">
      <c r="A37" s="29"/>
      <c r="B37" s="30"/>
      <c r="C37" s="31"/>
      <c r="D37" s="37" t="str">
        <f t="shared" ref="D37" si="3">IF(B37="S",IF(ISBLANK(E37),ROUND(C37*0.2/1.2,2),E37),"")</f>
        <v/>
      </c>
      <c r="E37" s="31"/>
      <c r="F37" s="57" t="s">
        <v>31</v>
      </c>
      <c r="G37" s="58" t="s">
        <v>31</v>
      </c>
      <c r="H37" s="59" t="s">
        <v>31</v>
      </c>
      <c r="I37" s="60" t="s">
        <v>31</v>
      </c>
      <c r="J37" s="61"/>
      <c r="K37" s="44"/>
      <c r="L37" s="44"/>
      <c r="M37" s="44"/>
      <c r="O37" s="5" t="b">
        <f t="shared" si="0"/>
        <v>0</v>
      </c>
      <c r="P37" s="5" t="b">
        <f t="shared" si="1"/>
        <v>0</v>
      </c>
      <c r="Q37" s="5" t="b">
        <f t="shared" si="2"/>
        <v>0</v>
      </c>
      <c r="R37" s="5" t="e">
        <f>OR(#REF!&lt;100000,LEN(#REF!)=5)</f>
        <v>#REF!</v>
      </c>
    </row>
    <row r="38" spans="1:18" ht="13.5" thickBot="1" x14ac:dyDescent="0.25">
      <c r="A38" s="121" t="s">
        <v>9</v>
      </c>
      <c r="B38" s="122"/>
      <c r="C38" s="38">
        <f>SUM(C12:C37)</f>
        <v>944.2299999999999</v>
      </c>
      <c r="D38" s="38">
        <f>SUM(D12:D37)</f>
        <v>88.67</v>
      </c>
      <c r="E38" s="38"/>
      <c r="F38" s="66">
        <f>SUM(F12:F37)</f>
        <v>855.56</v>
      </c>
      <c r="G38" s="67"/>
      <c r="H38" s="68"/>
      <c r="I38" s="69"/>
      <c r="J38" s="70"/>
      <c r="K38" s="45"/>
      <c r="L38" s="71"/>
      <c r="M38" s="46"/>
    </row>
    <row r="40" spans="1:18" x14ac:dyDescent="0.2">
      <c r="B40" s="119" t="s">
        <v>24</v>
      </c>
      <c r="C40" s="120"/>
    </row>
    <row r="41" spans="1:18" x14ac:dyDescent="0.2">
      <c r="B41" s="40" t="s">
        <v>14</v>
      </c>
      <c r="C41" s="41" t="s">
        <v>23</v>
      </c>
    </row>
    <row r="42" spans="1:18" x14ac:dyDescent="0.2">
      <c r="B42" s="40" t="s">
        <v>11</v>
      </c>
      <c r="C42" s="41" t="s">
        <v>22</v>
      </c>
    </row>
    <row r="43" spans="1:18" x14ac:dyDescent="0.2">
      <c r="B43" s="40" t="s">
        <v>13</v>
      </c>
      <c r="C43" s="41" t="s">
        <v>21</v>
      </c>
    </row>
    <row r="44" spans="1:18" x14ac:dyDescent="0.2">
      <c r="B44" s="42" t="s">
        <v>12</v>
      </c>
      <c r="C44" s="43" t="s">
        <v>20</v>
      </c>
    </row>
  </sheetData>
  <mergeCells count="6">
    <mergeCell ref="B40:C40"/>
    <mergeCell ref="B1:E1"/>
    <mergeCell ref="B3:E3"/>
    <mergeCell ref="G8:I8"/>
    <mergeCell ref="G9:I9"/>
    <mergeCell ref="A38:B38"/>
  </mergeCells>
  <conditionalFormatting sqref="E5 C5 B1:E1 B3:E3 C12:C37 F12:F19">
    <cfRule type="expression" dxfId="640" priority="43" stopIfTrue="1">
      <formula>ISBLANK(B1)</formula>
    </cfRule>
  </conditionalFormatting>
  <conditionalFormatting sqref="K12:L12 K31:M31 K25:M25 K21:L23 L28:M28 K33:M37">
    <cfRule type="expression" dxfId="639" priority="44" stopIfTrue="1">
      <formula>AND(NOT(ISBLANK($C12)),ISBLANK(K12))</formula>
    </cfRule>
  </conditionalFormatting>
  <conditionalFormatting sqref="B12 B17:B37">
    <cfRule type="expression" dxfId="638" priority="45" stopIfTrue="1">
      <formula>AND(NOT(ISBLANK(C12)),ISBLANK(B12))</formula>
    </cfRule>
  </conditionalFormatting>
  <conditionalFormatting sqref="A12 A18:A37">
    <cfRule type="expression" dxfId="637" priority="46" stopIfTrue="1">
      <formula>AND(NOT(ISBLANK(C12)),ISBLANK(A12))</formula>
    </cfRule>
  </conditionalFormatting>
  <conditionalFormatting sqref="E27:E37 E12:E23 D12:D26">
    <cfRule type="expression" dxfId="636" priority="47" stopIfTrue="1">
      <formula>AND(NOT(ISBLANK(B12)),ISBLANK(D12),A12="S")</formula>
    </cfRule>
  </conditionalFormatting>
  <conditionalFormatting sqref="E24">
    <cfRule type="expression" dxfId="635" priority="48" stopIfTrue="1">
      <formula>AND(NOT(ISBLANK(C25)),ISBLANK(E24),B25="S")</formula>
    </cfRule>
  </conditionalFormatting>
  <conditionalFormatting sqref="J12:J18 J21:J23 J25 J31 J33:J37">
    <cfRule type="expression" priority="49" stopIfTrue="1">
      <formula>AND(SUM($O12:$S12)&gt;0,NOT(ISBLANK(J12)))</formula>
    </cfRule>
    <cfRule type="expression" dxfId="634" priority="50" stopIfTrue="1">
      <formula>SUM($O12:$S12)&gt;0</formula>
    </cfRule>
  </conditionalFormatting>
  <conditionalFormatting sqref="B13:B15">
    <cfRule type="expression" dxfId="633" priority="41" stopIfTrue="1">
      <formula>AND(NOT(ISBLANK(C13)),ISBLANK(B13))</formula>
    </cfRule>
  </conditionalFormatting>
  <conditionalFormatting sqref="A13:A15">
    <cfRule type="expression" dxfId="632" priority="42" stopIfTrue="1">
      <formula>AND(NOT(ISBLANK(C13)),ISBLANK(A13))</formula>
    </cfRule>
  </conditionalFormatting>
  <conditionalFormatting sqref="M12">
    <cfRule type="expression" dxfId="631" priority="40" stopIfTrue="1">
      <formula>AND(NOT(ISBLANK($C12)),ISBLANK(M12))</formula>
    </cfRule>
  </conditionalFormatting>
  <conditionalFormatting sqref="A17">
    <cfRule type="expression" dxfId="630" priority="39" stopIfTrue="1">
      <formula>AND(NOT(ISBLANK(C17)),ISBLANK(A17))</formula>
    </cfRule>
  </conditionalFormatting>
  <conditionalFormatting sqref="B16">
    <cfRule type="expression" dxfId="629" priority="37" stopIfTrue="1">
      <formula>AND(NOT(ISBLANK(C16)),ISBLANK(B16))</formula>
    </cfRule>
  </conditionalFormatting>
  <conditionalFormatting sqref="A16">
    <cfRule type="expression" dxfId="628" priority="38" stopIfTrue="1">
      <formula>AND(NOT(ISBLANK(C16)),ISBLANK(A16))</formula>
    </cfRule>
  </conditionalFormatting>
  <conditionalFormatting sqref="L13:L18">
    <cfRule type="expression" dxfId="627" priority="36" stopIfTrue="1">
      <formula>AND(NOT(ISBLANK($C13)),ISBLANK(L13))</formula>
    </cfRule>
  </conditionalFormatting>
  <conditionalFormatting sqref="K14:K18">
    <cfRule type="expression" dxfId="626" priority="35" stopIfTrue="1">
      <formula>AND(NOT(ISBLANK($C14)),ISBLANK(K14))</formula>
    </cfRule>
  </conditionalFormatting>
  <conditionalFormatting sqref="M14">
    <cfRule type="expression" dxfId="625" priority="34" stopIfTrue="1">
      <formula>AND(NOT(ISBLANK($C14)),ISBLANK(M14))</formula>
    </cfRule>
  </conditionalFormatting>
  <conditionalFormatting sqref="K13">
    <cfRule type="expression" dxfId="624" priority="33" stopIfTrue="1">
      <formula>AND(NOT(ISBLANK($C13)),ISBLANK(K13))</formula>
    </cfRule>
  </conditionalFormatting>
  <conditionalFormatting sqref="J19">
    <cfRule type="expression" priority="31" stopIfTrue="1">
      <formula>AND(SUM($O19:$S19)&gt;0,NOT(ISBLANK(J19)))</formula>
    </cfRule>
    <cfRule type="expression" dxfId="623" priority="32" stopIfTrue="1">
      <formula>SUM($O19:$S19)&gt;0</formula>
    </cfRule>
  </conditionalFormatting>
  <conditionalFormatting sqref="L19">
    <cfRule type="expression" dxfId="622" priority="30" stopIfTrue="1">
      <formula>AND(NOT(ISBLANK($C19)),ISBLANK(L19))</formula>
    </cfRule>
  </conditionalFormatting>
  <conditionalFormatting sqref="K19">
    <cfRule type="expression" dxfId="621" priority="29" stopIfTrue="1">
      <formula>AND(NOT(ISBLANK($C19)),ISBLANK(K19))</formula>
    </cfRule>
  </conditionalFormatting>
  <conditionalFormatting sqref="J20">
    <cfRule type="expression" priority="27" stopIfTrue="1">
      <formula>AND(SUM($O20:$S20)&gt;0,NOT(ISBLANK(J20)))</formula>
    </cfRule>
    <cfRule type="expression" dxfId="620" priority="28" stopIfTrue="1">
      <formula>SUM($O20:$S20)&gt;0</formula>
    </cfRule>
  </conditionalFormatting>
  <conditionalFormatting sqref="L20">
    <cfRule type="expression" dxfId="619" priority="26" stopIfTrue="1">
      <formula>AND(NOT(ISBLANK($C20)),ISBLANK(L20))</formula>
    </cfRule>
  </conditionalFormatting>
  <conditionalFormatting sqref="K20">
    <cfRule type="expression" dxfId="618" priority="25" stopIfTrue="1">
      <formula>AND(NOT(ISBLANK($C20)),ISBLANK(K20))</formula>
    </cfRule>
  </conditionalFormatting>
  <conditionalFormatting sqref="K24:L24">
    <cfRule type="expression" dxfId="617" priority="22" stopIfTrue="1">
      <formula>AND(NOT(ISBLANK($C24)),ISBLANK(K24))</formula>
    </cfRule>
  </conditionalFormatting>
  <conditionalFormatting sqref="J24">
    <cfRule type="expression" priority="23" stopIfTrue="1">
      <formula>AND(SUM($O24:$S24)&gt;0,NOT(ISBLANK(J24)))</formula>
    </cfRule>
    <cfRule type="expression" dxfId="616" priority="24" stopIfTrue="1">
      <formula>SUM($O24:$S24)&gt;0</formula>
    </cfRule>
  </conditionalFormatting>
  <conditionalFormatting sqref="K26:L26">
    <cfRule type="expression" dxfId="615" priority="19" stopIfTrue="1">
      <formula>AND(NOT(ISBLANK($C26)),ISBLANK(K26))</formula>
    </cfRule>
  </conditionalFormatting>
  <conditionalFormatting sqref="J26">
    <cfRule type="expression" priority="20" stopIfTrue="1">
      <formula>AND(SUM($O26:$S26)&gt;0,NOT(ISBLANK(J26)))</formula>
    </cfRule>
    <cfRule type="expression" dxfId="614" priority="21" stopIfTrue="1">
      <formula>SUM($O26:$S26)&gt;0</formula>
    </cfRule>
  </conditionalFormatting>
  <conditionalFormatting sqref="K27:L27">
    <cfRule type="expression" dxfId="613" priority="18" stopIfTrue="1">
      <formula>AND(NOT(ISBLANK($C27)),ISBLANK(K27))</formula>
    </cfRule>
  </conditionalFormatting>
  <conditionalFormatting sqref="K28">
    <cfRule type="expression" dxfId="612" priority="17" stopIfTrue="1">
      <formula>AND(NOT(ISBLANK($C28)),ISBLANK(K28))</formula>
    </cfRule>
  </conditionalFormatting>
  <conditionalFormatting sqref="L29:M29">
    <cfRule type="expression" dxfId="611" priority="14" stopIfTrue="1">
      <formula>AND(NOT(ISBLANK($C29)),ISBLANK(L29))</formula>
    </cfRule>
  </conditionalFormatting>
  <conditionalFormatting sqref="J29">
    <cfRule type="expression" priority="15" stopIfTrue="1">
      <formula>AND(SUM($O29:$S29)&gt;0,NOT(ISBLANK(J29)))</formula>
    </cfRule>
    <cfRule type="expression" dxfId="610" priority="16" stopIfTrue="1">
      <formula>SUM($O29:$S29)&gt;0</formula>
    </cfRule>
  </conditionalFormatting>
  <conditionalFormatting sqref="K29">
    <cfRule type="expression" dxfId="609" priority="13" stopIfTrue="1">
      <formula>AND(NOT(ISBLANK($C29)),ISBLANK(K29))</formula>
    </cfRule>
  </conditionalFormatting>
  <conditionalFormatting sqref="L30:M30">
    <cfRule type="expression" dxfId="608" priority="10" stopIfTrue="1">
      <formula>AND(NOT(ISBLANK($C30)),ISBLANK(L30))</formula>
    </cfRule>
  </conditionalFormatting>
  <conditionalFormatting sqref="J30">
    <cfRule type="expression" priority="11" stopIfTrue="1">
      <formula>AND(SUM($O30:$S30)&gt;0,NOT(ISBLANK(J30)))</formula>
    </cfRule>
    <cfRule type="expression" dxfId="607" priority="12" stopIfTrue="1">
      <formula>SUM($O30:$S30)&gt;0</formula>
    </cfRule>
  </conditionalFormatting>
  <conditionalFormatting sqref="K30">
    <cfRule type="expression" dxfId="606" priority="9" stopIfTrue="1">
      <formula>AND(NOT(ISBLANK($C30)),ISBLANK(K30))</formula>
    </cfRule>
  </conditionalFormatting>
  <conditionalFormatting sqref="J32">
    <cfRule type="expression" priority="7" stopIfTrue="1">
      <formula>AND(SUM($O32:$S32)&gt;0,NOT(ISBLANK(J32)))</formula>
    </cfRule>
    <cfRule type="expression" dxfId="605" priority="8" stopIfTrue="1">
      <formula>SUM($O32:$S32)&gt;0</formula>
    </cfRule>
  </conditionalFormatting>
  <conditionalFormatting sqref="L32">
    <cfRule type="expression" dxfId="604" priority="6" stopIfTrue="1">
      <formula>AND(NOT(ISBLANK($C32)),ISBLANK(L32))</formula>
    </cfRule>
  </conditionalFormatting>
  <conditionalFormatting sqref="K32">
    <cfRule type="expression" dxfId="603" priority="5" stopIfTrue="1">
      <formula>AND(NOT(ISBLANK($C32)),ISBLANK(K32))</formula>
    </cfRule>
  </conditionalFormatting>
  <conditionalFormatting sqref="J28">
    <cfRule type="expression" priority="3" stopIfTrue="1">
      <formula>AND(SUM($O28:$S28)&gt;0,NOT(ISBLANK(J28)))</formula>
    </cfRule>
    <cfRule type="expression" dxfId="602" priority="4" stopIfTrue="1">
      <formula>SUM($O28:$S28)&gt;0</formula>
    </cfRule>
  </conditionalFormatting>
  <conditionalFormatting sqref="J27">
    <cfRule type="expression" priority="1" stopIfTrue="1">
      <formula>AND(SUM($O27:$S27)&gt;0,NOT(ISBLANK(J27)))</formula>
    </cfRule>
    <cfRule type="expression" dxfId="601" priority="2" stopIfTrue="1">
      <formula>SUM($O27:$S27)&gt;0</formula>
    </cfRule>
  </conditionalFormatting>
  <dataValidations count="4">
    <dataValidation type="list" allowBlank="1" showInputMessage="1" showErrorMessage="1" sqref="B12:B37">
      <formula1>$B$41:$B$44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K36" sqref="K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94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60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0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90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26" t="s">
        <v>52</v>
      </c>
      <c r="J10" s="26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>
        <v>4019</v>
      </c>
      <c r="I11" s="26"/>
      <c r="J11" s="26"/>
      <c r="K11" s="26"/>
      <c r="L11" s="27"/>
      <c r="M11" s="42"/>
      <c r="N11" s="42"/>
    </row>
    <row r="12" spans="1:26" ht="15.75" x14ac:dyDescent="0.25">
      <c r="A12" s="49">
        <v>43535</v>
      </c>
      <c r="B12" s="48" t="s">
        <v>13</v>
      </c>
      <c r="C12" s="31">
        <v>252</v>
      </c>
      <c r="D12" s="32">
        <f t="shared" ref="D12:D25" si="0">IF(B12="S",IF(ISBLANK(E12),ROUND(C12*0.2/1.2,2),E12),"")</f>
        <v>42</v>
      </c>
      <c r="E12" s="31"/>
      <c r="F12" s="75">
        <v>210</v>
      </c>
      <c r="G12" s="59">
        <v>110</v>
      </c>
      <c r="H12" s="59">
        <v>4001</v>
      </c>
      <c r="I12" s="77"/>
      <c r="J12" s="95" t="s">
        <v>13</v>
      </c>
      <c r="K12" s="95" t="s">
        <v>55</v>
      </c>
      <c r="L12" s="96" t="s">
        <v>110</v>
      </c>
      <c r="M12" s="97" t="s">
        <v>111</v>
      </c>
      <c r="N12" s="97" t="s">
        <v>110</v>
      </c>
    </row>
    <row r="13" spans="1:26" ht="15.75" x14ac:dyDescent="0.25">
      <c r="A13" s="49">
        <v>43536</v>
      </c>
      <c r="B13" s="48" t="s">
        <v>13</v>
      </c>
      <c r="C13" s="31">
        <v>146.88</v>
      </c>
      <c r="D13" s="32">
        <f t="shared" si="0"/>
        <v>24.48</v>
      </c>
      <c r="E13" s="31"/>
      <c r="F13" s="75">
        <f t="shared" ref="F13:F14" si="1">C13-D13</f>
        <v>122.39999999999999</v>
      </c>
      <c r="G13" s="59">
        <v>110</v>
      </c>
      <c r="H13" s="59">
        <v>4001</v>
      </c>
      <c r="I13" s="77"/>
      <c r="J13" s="95" t="s">
        <v>13</v>
      </c>
      <c r="K13" s="95" t="s">
        <v>55</v>
      </c>
      <c r="L13" s="96" t="s">
        <v>112</v>
      </c>
      <c r="M13" s="97" t="s">
        <v>113</v>
      </c>
      <c r="N13" s="97" t="s">
        <v>114</v>
      </c>
    </row>
    <row r="14" spans="1:26" ht="15.75" x14ac:dyDescent="0.25">
      <c r="A14" s="49">
        <v>43536</v>
      </c>
      <c r="B14" s="48" t="s">
        <v>13</v>
      </c>
      <c r="C14" s="31">
        <v>51.96</v>
      </c>
      <c r="D14" s="32">
        <f t="shared" si="0"/>
        <v>8.66</v>
      </c>
      <c r="E14" s="31"/>
      <c r="F14" s="75">
        <f t="shared" si="1"/>
        <v>43.3</v>
      </c>
      <c r="G14" s="59">
        <v>110</v>
      </c>
      <c r="H14" s="59">
        <v>4001</v>
      </c>
      <c r="I14" s="77"/>
      <c r="J14" s="95" t="s">
        <v>13</v>
      </c>
      <c r="K14" s="95" t="s">
        <v>55</v>
      </c>
      <c r="L14" s="96" t="s">
        <v>112</v>
      </c>
      <c r="M14" s="97" t="s">
        <v>113</v>
      </c>
      <c r="N14" s="97" t="s">
        <v>114</v>
      </c>
      <c r="P14" s="5" t="b">
        <f t="shared" ref="P14:P25" si="2">OR(G14&lt;100,LEN(G14)=2)</f>
        <v>0</v>
      </c>
      <c r="Q14" s="5" t="b">
        <f t="shared" ref="Q14:Q25" si="3">OR(H14&lt;1000,LEN(H14)=3)</f>
        <v>0</v>
      </c>
      <c r="R14" s="5" t="b">
        <f t="shared" ref="R14:R25" si="4">IF(I14&lt;1000,TRUE)</f>
        <v>1</v>
      </c>
      <c r="S14" s="5" t="e">
        <f>OR(#REF!&lt;100000,LEN(#REF!)=5)</f>
        <v>#REF!</v>
      </c>
    </row>
    <row r="15" spans="1:26" ht="15.75" x14ac:dyDescent="0.25">
      <c r="A15" s="49">
        <v>43545</v>
      </c>
      <c r="B15" s="30" t="s">
        <v>13</v>
      </c>
      <c r="C15" s="31">
        <v>157.15</v>
      </c>
      <c r="D15" s="32">
        <f t="shared" si="0"/>
        <v>26.19</v>
      </c>
      <c r="E15" s="31"/>
      <c r="F15" s="75">
        <v>130.96</v>
      </c>
      <c r="G15" s="59">
        <v>110</v>
      </c>
      <c r="H15" s="59">
        <v>4001</v>
      </c>
      <c r="I15" s="59"/>
      <c r="J15" s="95" t="s">
        <v>13</v>
      </c>
      <c r="K15" s="95" t="s">
        <v>55</v>
      </c>
      <c r="L15" s="96" t="s">
        <v>115</v>
      </c>
      <c r="M15" s="97" t="s">
        <v>116</v>
      </c>
      <c r="N15" s="96" t="s">
        <v>117</v>
      </c>
      <c r="P15" s="5" t="b">
        <f t="shared" si="2"/>
        <v>0</v>
      </c>
      <c r="Q15" s="5" t="b">
        <f t="shared" si="3"/>
        <v>0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49">
        <v>43547</v>
      </c>
      <c r="B16" s="30" t="s">
        <v>13</v>
      </c>
      <c r="C16" s="31">
        <v>20.84</v>
      </c>
      <c r="D16" s="32">
        <f t="shared" si="0"/>
        <v>3.47</v>
      </c>
      <c r="E16" s="31"/>
      <c r="F16" s="75">
        <f>C16-D16</f>
        <v>17.37</v>
      </c>
      <c r="G16" s="59">
        <v>110</v>
      </c>
      <c r="H16" s="59">
        <v>4001</v>
      </c>
      <c r="I16" s="59"/>
      <c r="J16" s="95" t="s">
        <v>13</v>
      </c>
      <c r="K16" s="95" t="s">
        <v>55</v>
      </c>
      <c r="L16" s="96" t="s">
        <v>118</v>
      </c>
      <c r="M16" s="97" t="s">
        <v>119</v>
      </c>
      <c r="N16" s="96" t="s">
        <v>120</v>
      </c>
      <c r="P16" s="5" t="b">
        <f t="shared" si="2"/>
        <v>0</v>
      </c>
      <c r="Q16" s="5" t="b">
        <f t="shared" si="3"/>
        <v>0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49">
        <v>43548</v>
      </c>
      <c r="B17" s="30" t="s">
        <v>11</v>
      </c>
      <c r="C17" s="31">
        <v>10.99</v>
      </c>
      <c r="D17" s="32">
        <v>0</v>
      </c>
      <c r="E17" s="31"/>
      <c r="F17" s="75">
        <v>10.99</v>
      </c>
      <c r="G17" s="59">
        <v>110</v>
      </c>
      <c r="H17" s="59">
        <v>4001</v>
      </c>
      <c r="I17" s="59" t="s">
        <v>31</v>
      </c>
      <c r="J17" s="95" t="s">
        <v>13</v>
      </c>
      <c r="K17" s="95" t="s">
        <v>55</v>
      </c>
      <c r="L17" s="96" t="s">
        <v>121</v>
      </c>
      <c r="M17" s="97" t="s">
        <v>113</v>
      </c>
      <c r="N17" s="96" t="s">
        <v>122</v>
      </c>
      <c r="P17" s="5" t="b">
        <f t="shared" si="2"/>
        <v>0</v>
      </c>
      <c r="Q17" s="5" t="b">
        <f t="shared" si="3"/>
        <v>0</v>
      </c>
      <c r="R17" s="5" t="b">
        <f t="shared" si="4"/>
        <v>0</v>
      </c>
      <c r="S17" s="5" t="e">
        <f>OR(#REF!&lt;100000,LEN(#REF!)=5)</f>
        <v>#REF!</v>
      </c>
    </row>
    <row r="18" spans="1:19" ht="15.75" x14ac:dyDescent="0.25">
      <c r="A18" s="49">
        <v>43549</v>
      </c>
      <c r="B18" s="30" t="s">
        <v>13</v>
      </c>
      <c r="C18" s="31">
        <v>58.24</v>
      </c>
      <c r="D18" s="32">
        <f t="shared" si="0"/>
        <v>9.7100000000000009</v>
      </c>
      <c r="E18" s="31"/>
      <c r="F18" s="75">
        <f t="shared" ref="F18:F19" si="5">C18-D18</f>
        <v>48.53</v>
      </c>
      <c r="G18" s="59">
        <v>110</v>
      </c>
      <c r="H18" s="59">
        <v>4001</v>
      </c>
      <c r="I18" s="59" t="s">
        <v>31</v>
      </c>
      <c r="J18" s="95" t="s">
        <v>13</v>
      </c>
      <c r="K18" s="95" t="s">
        <v>55</v>
      </c>
      <c r="L18" s="96" t="s">
        <v>123</v>
      </c>
      <c r="M18" s="97" t="s">
        <v>124</v>
      </c>
      <c r="N18" s="96" t="s">
        <v>114</v>
      </c>
      <c r="P18" s="5" t="b">
        <f t="shared" si="2"/>
        <v>0</v>
      </c>
      <c r="Q18" s="5" t="b">
        <f t="shared" si="3"/>
        <v>0</v>
      </c>
      <c r="R18" s="5" t="b">
        <f t="shared" si="4"/>
        <v>0</v>
      </c>
      <c r="S18" s="5" t="e">
        <f>OR(#REF!&lt;100000,LEN(#REF!)=5)</f>
        <v>#REF!</v>
      </c>
    </row>
    <row r="19" spans="1:19" ht="15.75" x14ac:dyDescent="0.25">
      <c r="A19" s="49">
        <v>43553</v>
      </c>
      <c r="B19" s="30" t="s">
        <v>13</v>
      </c>
      <c r="C19" s="31">
        <v>52.7</v>
      </c>
      <c r="D19" s="32">
        <f t="shared" si="0"/>
        <v>8.7799999999999994</v>
      </c>
      <c r="E19" s="31"/>
      <c r="F19" s="75">
        <f t="shared" si="5"/>
        <v>43.92</v>
      </c>
      <c r="G19" s="59">
        <v>110</v>
      </c>
      <c r="H19" s="59">
        <v>4001</v>
      </c>
      <c r="I19" s="59" t="s">
        <v>31</v>
      </c>
      <c r="J19" s="95" t="s">
        <v>13</v>
      </c>
      <c r="K19" s="95" t="s">
        <v>55</v>
      </c>
      <c r="L19" s="96" t="s">
        <v>123</v>
      </c>
      <c r="M19" s="97" t="s">
        <v>125</v>
      </c>
      <c r="N19" s="96" t="s">
        <v>114</v>
      </c>
      <c r="P19" s="5" t="b">
        <f t="shared" si="2"/>
        <v>0</v>
      </c>
      <c r="Q19" s="5" t="b">
        <f t="shared" si="3"/>
        <v>0</v>
      </c>
      <c r="R19" s="5" t="b">
        <f t="shared" si="4"/>
        <v>0</v>
      </c>
      <c r="S19" s="5" t="e">
        <f>OR(#REF!&lt;100000,LEN(#REF!)=5)</f>
        <v>#REF!</v>
      </c>
    </row>
    <row r="20" spans="1:19" ht="15.75" x14ac:dyDescent="0.25">
      <c r="A20" s="49">
        <v>43565</v>
      </c>
      <c r="B20" s="30" t="s">
        <v>11</v>
      </c>
      <c r="C20" s="31">
        <v>7.99</v>
      </c>
      <c r="D20" s="32">
        <v>0</v>
      </c>
      <c r="E20" s="31"/>
      <c r="F20" s="75">
        <v>7.99</v>
      </c>
      <c r="G20" s="59">
        <v>110</v>
      </c>
      <c r="H20" s="59">
        <v>4001</v>
      </c>
      <c r="I20" s="59" t="s">
        <v>31</v>
      </c>
      <c r="J20" s="95" t="s">
        <v>13</v>
      </c>
      <c r="K20" s="95" t="s">
        <v>55</v>
      </c>
      <c r="L20" s="97" t="s">
        <v>126</v>
      </c>
      <c r="M20" s="97" t="s">
        <v>127</v>
      </c>
      <c r="N20" s="97" t="s">
        <v>183</v>
      </c>
      <c r="P20" s="5" t="b">
        <f t="shared" si="2"/>
        <v>0</v>
      </c>
      <c r="Q20" s="5" t="b">
        <f t="shared" si="3"/>
        <v>0</v>
      </c>
      <c r="R20" s="5" t="b">
        <f t="shared" si="4"/>
        <v>0</v>
      </c>
      <c r="S20" s="5" t="e">
        <f>OR(#REF!&lt;100000,LEN(#REF!)=5)</f>
        <v>#REF!</v>
      </c>
    </row>
    <row r="21" spans="1:19" ht="15.75" x14ac:dyDescent="0.25">
      <c r="A21" s="49"/>
      <c r="B21" s="30"/>
      <c r="C21" s="31"/>
      <c r="D21" s="32" t="str">
        <f t="shared" si="0"/>
        <v/>
      </c>
      <c r="E21" s="31"/>
      <c r="F21" s="75"/>
      <c r="G21" s="59"/>
      <c r="H21" s="59"/>
      <c r="I21" s="59" t="s">
        <v>31</v>
      </c>
      <c r="J21" s="95" t="s">
        <v>13</v>
      </c>
      <c r="K21" s="95"/>
      <c r="L21" s="97"/>
      <c r="M21" s="97"/>
      <c r="N21" s="97"/>
      <c r="P21" s="5" t="b">
        <f t="shared" si="2"/>
        <v>1</v>
      </c>
      <c r="Q21" s="5" t="b">
        <f t="shared" si="3"/>
        <v>1</v>
      </c>
      <c r="R21" s="5" t="b">
        <f t="shared" si="4"/>
        <v>0</v>
      </c>
      <c r="S21" s="5" t="e">
        <f>OR(#REF!&lt;100000,LEN(#REF!)=5)</f>
        <v>#REF!</v>
      </c>
    </row>
    <row r="22" spans="1:19" ht="15.75" x14ac:dyDescent="0.25">
      <c r="A22" s="49"/>
      <c r="B22" s="30"/>
      <c r="C22" s="31"/>
      <c r="D22" s="32" t="str">
        <f t="shared" si="0"/>
        <v/>
      </c>
      <c r="E22" s="31"/>
      <c r="F22" s="75"/>
      <c r="G22" s="59"/>
      <c r="H22" s="59"/>
      <c r="I22" s="59" t="s">
        <v>31</v>
      </c>
      <c r="J22" s="95" t="s">
        <v>13</v>
      </c>
      <c r="K22" s="95"/>
      <c r="L22" s="97"/>
      <c r="M22" s="97"/>
      <c r="N22" s="97"/>
      <c r="P22" s="5" t="b">
        <f t="shared" si="2"/>
        <v>1</v>
      </c>
      <c r="Q22" s="5" t="b">
        <f t="shared" si="3"/>
        <v>1</v>
      </c>
      <c r="R22" s="5" t="b">
        <f t="shared" si="4"/>
        <v>0</v>
      </c>
      <c r="S22" s="5" t="e">
        <f>OR(#REF!&lt;100000,LEN(#REF!)=5)</f>
        <v>#REF!</v>
      </c>
    </row>
    <row r="23" spans="1:19" ht="15.75" x14ac:dyDescent="0.25">
      <c r="A23" s="49"/>
      <c r="B23" s="30"/>
      <c r="C23" s="31"/>
      <c r="D23" s="32" t="str">
        <f t="shared" si="0"/>
        <v/>
      </c>
      <c r="E23" s="31"/>
      <c r="F23" s="75"/>
      <c r="G23" s="59"/>
      <c r="H23" s="59"/>
      <c r="I23" s="59" t="s">
        <v>31</v>
      </c>
      <c r="J23" s="95" t="s">
        <v>13</v>
      </c>
      <c r="K23" s="95"/>
      <c r="L23" s="97"/>
      <c r="M23" s="97"/>
      <c r="N23" s="97"/>
      <c r="P23" s="5" t="b">
        <f t="shared" si="2"/>
        <v>1</v>
      </c>
      <c r="Q23" s="5" t="b">
        <f t="shared" si="3"/>
        <v>1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0"/>
        <v/>
      </c>
      <c r="E24" s="31"/>
      <c r="F24" s="75"/>
      <c r="G24" s="59" t="s">
        <v>31</v>
      </c>
      <c r="H24" s="59" t="s">
        <v>31</v>
      </c>
      <c r="I24" s="59" t="s">
        <v>31</v>
      </c>
      <c r="J24" s="95" t="s">
        <v>13</v>
      </c>
      <c r="K24" s="95"/>
      <c r="L24" s="97"/>
      <c r="M24" s="97"/>
      <c r="N24" s="97"/>
      <c r="P24" s="5" t="b">
        <f t="shared" si="2"/>
        <v>0</v>
      </c>
      <c r="Q24" s="5" t="b">
        <f t="shared" si="3"/>
        <v>0</v>
      </c>
      <c r="R24" s="5" t="b">
        <f t="shared" si="4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0"/>
        <v/>
      </c>
      <c r="E25" s="31"/>
      <c r="F25" s="75"/>
      <c r="G25" s="59" t="s">
        <v>31</v>
      </c>
      <c r="H25" s="59" t="s">
        <v>31</v>
      </c>
      <c r="I25" s="59" t="s">
        <v>31</v>
      </c>
      <c r="J25" s="95" t="s">
        <v>13</v>
      </c>
      <c r="K25" s="95"/>
      <c r="L25" s="97"/>
      <c r="M25" s="97"/>
      <c r="N25" s="97"/>
      <c r="P25" s="5" t="b">
        <f t="shared" si="2"/>
        <v>0</v>
      </c>
      <c r="Q25" s="5" t="b">
        <f t="shared" si="3"/>
        <v>0</v>
      </c>
      <c r="R25" s="5" t="b">
        <f t="shared" si="4"/>
        <v>0</v>
      </c>
      <c r="S25" s="5" t="e">
        <f>OR(#REF!&lt;100000,LEN(#REF!)=5)</f>
        <v>#REF!</v>
      </c>
    </row>
    <row r="26" spans="1:19" ht="13.5" thickBot="1" x14ac:dyDescent="0.25">
      <c r="A26" s="121" t="s">
        <v>9</v>
      </c>
      <c r="B26" s="122"/>
      <c r="C26" s="38">
        <f>SUM(C12:C25)</f>
        <v>758.75000000000011</v>
      </c>
      <c r="D26" s="38">
        <f>SUM(D12:D25)</f>
        <v>123.28999999999999</v>
      </c>
      <c r="E26" s="38"/>
      <c r="F26" s="38">
        <f>SUM(F12:F25)</f>
        <v>635.45999999999992</v>
      </c>
      <c r="G26" s="68"/>
      <c r="H26" s="68"/>
      <c r="I26" s="68"/>
      <c r="J26" s="39"/>
      <c r="K26" s="39"/>
      <c r="L26" s="45"/>
      <c r="M26" s="71"/>
      <c r="N26" s="46"/>
    </row>
    <row r="28" spans="1:19" x14ac:dyDescent="0.2">
      <c r="B28" s="119" t="s">
        <v>24</v>
      </c>
      <c r="C28" s="120"/>
    </row>
    <row r="29" spans="1:19" x14ac:dyDescent="0.2">
      <c r="B29" s="40" t="s">
        <v>14</v>
      </c>
      <c r="C29" s="41" t="s">
        <v>23</v>
      </c>
    </row>
    <row r="30" spans="1:19" x14ac:dyDescent="0.2">
      <c r="B30" s="40" t="s">
        <v>11</v>
      </c>
      <c r="C30" s="41" t="s">
        <v>22</v>
      </c>
    </row>
    <row r="31" spans="1:19" x14ac:dyDescent="0.2">
      <c r="B31" s="40" t="s">
        <v>13</v>
      </c>
      <c r="C31" s="41" t="s">
        <v>21</v>
      </c>
    </row>
    <row r="32" spans="1:19" x14ac:dyDescent="0.2">
      <c r="B32" s="42" t="s">
        <v>12</v>
      </c>
      <c r="C32" s="43" t="s">
        <v>20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7" stopIfTrue="1">
      <formula>AND(SUM($P12:$T12)&gt;0,NOT(ISBLANK(J12)))</formula>
    </cfRule>
    <cfRule type="expression" dxfId="600" priority="8" stopIfTrue="1">
      <formula>SUM($P12:$T12)&gt;0</formula>
    </cfRule>
  </conditionalFormatting>
  <conditionalFormatting sqref="C5 B1:E1 B3:E3 C13:C25 E5">
    <cfRule type="expression" dxfId="599" priority="9" stopIfTrue="1">
      <formula>ISBLANK(B1)</formula>
    </cfRule>
  </conditionalFormatting>
  <conditionalFormatting sqref="L20:N25 M15:N19">
    <cfRule type="expression" dxfId="598" priority="10" stopIfTrue="1">
      <formula>AND(NOT(ISBLANK($C15)),ISBLANK(L15))</formula>
    </cfRule>
  </conditionalFormatting>
  <conditionalFormatting sqref="B12:B25">
    <cfRule type="expression" dxfId="597" priority="11" stopIfTrue="1">
      <formula>AND(NOT(ISBLANK(C12)),ISBLANK(B12))</formula>
    </cfRule>
  </conditionalFormatting>
  <conditionalFormatting sqref="A12:A25">
    <cfRule type="expression" dxfId="596" priority="12" stopIfTrue="1">
      <formula>AND(NOT(ISBLANK(C12)),ISBLANK(A12))</formula>
    </cfRule>
  </conditionalFormatting>
  <conditionalFormatting sqref="E13:E25">
    <cfRule type="expression" dxfId="595" priority="13" stopIfTrue="1">
      <formula>AND(NOT(ISBLANK(C13)),ISBLANK(E13),B13="S")</formula>
    </cfRule>
  </conditionalFormatting>
  <conditionalFormatting sqref="L12:N12 M13:N14">
    <cfRule type="expression" dxfId="594" priority="14" stopIfTrue="1">
      <formula>AND(NOT(ISBLANK(#REF!)),ISBLANK(L12))</formula>
    </cfRule>
  </conditionalFormatting>
  <conditionalFormatting sqref="C12">
    <cfRule type="expression" dxfId="593" priority="5" stopIfTrue="1">
      <formula>ISBLANK(C12)</formula>
    </cfRule>
  </conditionalFormatting>
  <conditionalFormatting sqref="E12">
    <cfRule type="expression" dxfId="592" priority="6" stopIfTrue="1">
      <formula>AND(NOT(ISBLANK(C12)),ISBLANK(E12),B12="S")</formula>
    </cfRule>
  </conditionalFormatting>
  <conditionalFormatting sqref="L13">
    <cfRule type="expression" dxfId="591" priority="4" stopIfTrue="1">
      <formula>AND(NOT(ISBLANK(#REF!)),ISBLANK(L13))</formula>
    </cfRule>
  </conditionalFormatting>
  <conditionalFormatting sqref="L14">
    <cfRule type="expression" dxfId="590" priority="3" stopIfTrue="1">
      <formula>AND(NOT(ISBLANK(#REF!)),ISBLANK(L14))</formula>
    </cfRule>
  </conditionalFormatting>
  <conditionalFormatting sqref="L15">
    <cfRule type="expression" dxfId="589" priority="2" stopIfTrue="1">
      <formula>AND(NOT(ISBLANK(#REF!)),ISBLANK(L15))</formula>
    </cfRule>
  </conditionalFormatting>
  <conditionalFormatting sqref="L16:L19">
    <cfRule type="expression" dxfId="588" priority="1" stopIfTrue="1">
      <formula>AND(NOT(ISBLANK(#REF!)),ISBLANK(L16))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E16" sqref="E1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68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73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74" t="s">
        <v>50</v>
      </c>
      <c r="H10" s="74" t="s">
        <v>51</v>
      </c>
      <c r="I10" s="74" t="s">
        <v>52</v>
      </c>
      <c r="J10" s="74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74"/>
      <c r="H11" s="74"/>
      <c r="I11" s="74"/>
      <c r="J11" s="74"/>
      <c r="K11" s="74"/>
      <c r="L11" s="27"/>
      <c r="M11" s="42"/>
      <c r="N11" s="42"/>
    </row>
    <row r="12" spans="1:26" ht="15.75" x14ac:dyDescent="0.25">
      <c r="A12" s="49">
        <v>43559</v>
      </c>
      <c r="B12" s="30" t="s">
        <v>13</v>
      </c>
      <c r="C12" s="31">
        <v>24.49</v>
      </c>
      <c r="D12" s="31">
        <v>4.08</v>
      </c>
      <c r="E12" s="31"/>
      <c r="F12" s="75">
        <v>20.41</v>
      </c>
      <c r="G12" s="59">
        <v>690</v>
      </c>
      <c r="H12" s="59">
        <v>4001</v>
      </c>
      <c r="I12" s="59"/>
      <c r="J12" s="36"/>
      <c r="K12" s="36" t="s">
        <v>61</v>
      </c>
      <c r="L12" s="44" t="s">
        <v>69</v>
      </c>
      <c r="M12" s="44" t="s">
        <v>70</v>
      </c>
      <c r="N12" s="44" t="s">
        <v>62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49">
        <v>43559</v>
      </c>
      <c r="B13" s="30" t="s">
        <v>12</v>
      </c>
      <c r="C13" s="31">
        <v>29.99</v>
      </c>
      <c r="D13" s="31">
        <v>0</v>
      </c>
      <c r="E13" s="31"/>
      <c r="F13" s="75">
        <v>29.99</v>
      </c>
      <c r="G13" s="59">
        <v>690</v>
      </c>
      <c r="H13" s="59">
        <v>4001</v>
      </c>
      <c r="I13" s="59"/>
      <c r="J13" s="36"/>
      <c r="K13" s="36" t="s">
        <v>61</v>
      </c>
      <c r="L13" s="44" t="s">
        <v>69</v>
      </c>
      <c r="M13" s="44" t="s">
        <v>70</v>
      </c>
      <c r="N13" s="44" t="s">
        <v>62</v>
      </c>
      <c r="P13" s="5" t="b">
        <f t="shared" ref="P13" si="3">OR(G13&lt;100,LEN(G13)=2)</f>
        <v>0</v>
      </c>
      <c r="Q13" s="5" t="b">
        <f t="shared" ref="Q13" si="4">OR(H13&lt;1000,LEN(H13)=3)</f>
        <v>0</v>
      </c>
      <c r="R13" s="5" t="b">
        <f t="shared" ref="R13" si="5">IF(I13&lt;1000,TRUE)</f>
        <v>1</v>
      </c>
      <c r="S13" s="5" t="e">
        <f>OR(#REF!&lt;100000,LEN(#REF!)=5)</f>
        <v>#REF!</v>
      </c>
    </row>
    <row r="14" spans="1:26" ht="15.75" x14ac:dyDescent="0.25">
      <c r="A14" s="49"/>
      <c r="B14" s="48"/>
      <c r="C14" s="31"/>
      <c r="D14" s="32"/>
      <c r="E14" s="31"/>
      <c r="F14" s="75"/>
      <c r="G14" s="59"/>
      <c r="H14" s="59"/>
      <c r="I14" s="59"/>
      <c r="J14" s="36"/>
      <c r="K14" s="36"/>
      <c r="L14" s="44"/>
      <c r="M14" s="44"/>
      <c r="N14" s="44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49"/>
      <c r="B15" s="30"/>
      <c r="C15" s="31"/>
      <c r="D15" s="32"/>
      <c r="E15" s="31"/>
      <c r="F15" s="75"/>
      <c r="G15" s="59"/>
      <c r="H15" s="59"/>
      <c r="I15" s="77"/>
      <c r="J15" s="36"/>
      <c r="K15" s="36"/>
      <c r="L15" s="44"/>
      <c r="M15" s="44"/>
      <c r="N15" s="44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49"/>
      <c r="B16" s="30"/>
      <c r="C16" s="31"/>
      <c r="D16" s="32"/>
      <c r="E16" s="31"/>
      <c r="F16" s="75"/>
      <c r="G16" s="59"/>
      <c r="H16" s="59"/>
      <c r="I16" s="77"/>
      <c r="J16" s="36"/>
      <c r="K16" s="36"/>
      <c r="L16" s="44"/>
      <c r="M16" s="44"/>
      <c r="N16" s="44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49"/>
      <c r="B17" s="30"/>
      <c r="C17" s="31"/>
      <c r="D17" s="32"/>
      <c r="E17" s="31"/>
      <c r="F17" s="75"/>
      <c r="G17" s="59"/>
      <c r="H17" s="59"/>
      <c r="I17" s="77"/>
      <c r="J17" s="36"/>
      <c r="K17" s="36"/>
      <c r="L17" s="44"/>
      <c r="M17" s="44"/>
      <c r="N17" s="44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49"/>
      <c r="B18" s="30"/>
      <c r="C18" s="31"/>
      <c r="D18" s="32"/>
      <c r="E18" s="31"/>
      <c r="F18" s="75"/>
      <c r="G18" s="59"/>
      <c r="H18" s="59"/>
      <c r="I18" s="59"/>
      <c r="J18" s="36"/>
      <c r="K18" s="36"/>
      <c r="L18" s="44"/>
      <c r="M18" s="44"/>
      <c r="N18" s="44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6">IF(B19="S",IF(ISBLANK(E19),ROUND(C19*0.2/1.2,2),E19),"")</f>
        <v/>
      </c>
      <c r="E19" s="31"/>
      <c r="F19" s="75"/>
      <c r="G19" s="59"/>
      <c r="H19" s="59"/>
      <c r="I19" s="59"/>
      <c r="J19" s="36" t="s">
        <v>13</v>
      </c>
      <c r="K19" s="36"/>
      <c r="L19" s="44"/>
      <c r="M19" s="44"/>
      <c r="N19" s="44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6"/>
        <v/>
      </c>
      <c r="E20" s="31"/>
      <c r="F20" s="75" t="s">
        <v>31</v>
      </c>
      <c r="G20" s="59"/>
      <c r="H20" s="59" t="s">
        <v>31</v>
      </c>
      <c r="I20" s="59" t="s">
        <v>31</v>
      </c>
      <c r="J20" s="36" t="s">
        <v>13</v>
      </c>
      <c r="K20" s="36"/>
      <c r="L20" s="44"/>
      <c r="M20" s="44"/>
      <c r="N20" s="44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6"/>
        <v/>
      </c>
      <c r="E21" s="31"/>
      <c r="F21" s="75" t="s">
        <v>31</v>
      </c>
      <c r="G21" s="59" t="s">
        <v>31</v>
      </c>
      <c r="H21" s="59" t="s">
        <v>31</v>
      </c>
      <c r="I21" s="59" t="s">
        <v>31</v>
      </c>
      <c r="J21" s="36" t="s">
        <v>13</v>
      </c>
      <c r="K21" s="36"/>
      <c r="L21" s="44"/>
      <c r="M21" s="44"/>
      <c r="N21" s="44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6"/>
        <v/>
      </c>
      <c r="E22" s="31"/>
      <c r="F22" s="75" t="s">
        <v>31</v>
      </c>
      <c r="G22" s="59" t="s">
        <v>31</v>
      </c>
      <c r="H22" s="59" t="s">
        <v>31</v>
      </c>
      <c r="I22" s="59" t="s">
        <v>31</v>
      </c>
      <c r="J22" s="36" t="s">
        <v>13</v>
      </c>
      <c r="K22" s="36"/>
      <c r="L22" s="44"/>
      <c r="M22" s="44"/>
      <c r="N22" s="44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6"/>
        <v/>
      </c>
      <c r="E23" s="31"/>
      <c r="F23" s="75" t="s">
        <v>31</v>
      </c>
      <c r="G23" s="59" t="s">
        <v>31</v>
      </c>
      <c r="H23" s="59" t="s">
        <v>31</v>
      </c>
      <c r="I23" s="59" t="s">
        <v>31</v>
      </c>
      <c r="J23" s="36" t="s">
        <v>13</v>
      </c>
      <c r="K23" s="36"/>
      <c r="L23" s="44"/>
      <c r="M23" s="44"/>
      <c r="N23" s="44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6"/>
        <v/>
      </c>
      <c r="E24" s="31"/>
      <c r="F24" s="75" t="s">
        <v>31</v>
      </c>
      <c r="G24" s="59" t="s">
        <v>31</v>
      </c>
      <c r="H24" s="59" t="s">
        <v>31</v>
      </c>
      <c r="I24" s="59" t="s">
        <v>31</v>
      </c>
      <c r="J24" s="36" t="s">
        <v>13</v>
      </c>
      <c r="K24" s="36"/>
      <c r="L24" s="44"/>
      <c r="M24" s="44"/>
      <c r="N24" s="44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6"/>
        <v/>
      </c>
      <c r="E25" s="31"/>
      <c r="F25" s="75" t="s">
        <v>31</v>
      </c>
      <c r="G25" s="59" t="s">
        <v>31</v>
      </c>
      <c r="H25" s="59" t="s">
        <v>31</v>
      </c>
      <c r="I25" s="59" t="s">
        <v>31</v>
      </c>
      <c r="J25" s="36" t="s">
        <v>13</v>
      </c>
      <c r="K25" s="36"/>
      <c r="L25" s="44"/>
      <c r="M25" s="44"/>
      <c r="N25" s="44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6"/>
        <v/>
      </c>
      <c r="E26" s="31"/>
      <c r="F26" s="75" t="s">
        <v>31</v>
      </c>
      <c r="G26" s="59" t="s">
        <v>31</v>
      </c>
      <c r="H26" s="59" t="s">
        <v>31</v>
      </c>
      <c r="I26" s="59" t="s">
        <v>31</v>
      </c>
      <c r="J26" s="36" t="s">
        <v>13</v>
      </c>
      <c r="K26" s="36"/>
      <c r="L26" s="44"/>
      <c r="M26" s="44"/>
      <c r="N26" s="44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6"/>
        <v/>
      </c>
      <c r="E27" s="31"/>
      <c r="F27" s="75" t="s">
        <v>31</v>
      </c>
      <c r="G27" s="59" t="s">
        <v>31</v>
      </c>
      <c r="H27" s="59" t="s">
        <v>31</v>
      </c>
      <c r="I27" s="59" t="s">
        <v>31</v>
      </c>
      <c r="J27" s="36" t="s">
        <v>13</v>
      </c>
      <c r="K27" s="36"/>
      <c r="L27" s="44"/>
      <c r="M27" s="44"/>
      <c r="N27" s="44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6"/>
        <v/>
      </c>
      <c r="E28" s="31"/>
      <c r="F28" s="75" t="s">
        <v>31</v>
      </c>
      <c r="G28" s="59" t="s">
        <v>31</v>
      </c>
      <c r="H28" s="59" t="s">
        <v>31</v>
      </c>
      <c r="I28" s="59" t="s">
        <v>31</v>
      </c>
      <c r="J28" s="36" t="s">
        <v>13</v>
      </c>
      <c r="K28" s="36"/>
      <c r="L28" s="44"/>
      <c r="M28" s="44"/>
      <c r="N28" s="44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6"/>
        <v/>
      </c>
      <c r="E29" s="31"/>
      <c r="F29" s="75" t="s">
        <v>31</v>
      </c>
      <c r="G29" s="59" t="s">
        <v>31</v>
      </c>
      <c r="H29" s="59" t="s">
        <v>31</v>
      </c>
      <c r="I29" s="59" t="s">
        <v>31</v>
      </c>
      <c r="J29" s="36" t="s">
        <v>13</v>
      </c>
      <c r="K29" s="36"/>
      <c r="L29" s="44"/>
      <c r="M29" s="44"/>
      <c r="N29" s="44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6"/>
        <v/>
      </c>
      <c r="E30" s="31"/>
      <c r="F30" s="75" t="s">
        <v>31</v>
      </c>
      <c r="G30" s="59" t="s">
        <v>31</v>
      </c>
      <c r="H30" s="59" t="s">
        <v>31</v>
      </c>
      <c r="I30" s="59" t="s">
        <v>31</v>
      </c>
      <c r="J30" s="36" t="s">
        <v>13</v>
      </c>
      <c r="K30" s="36"/>
      <c r="L30" s="44"/>
      <c r="M30" s="44"/>
      <c r="N30" s="44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7" t="str">
        <f t="shared" si="6"/>
        <v/>
      </c>
      <c r="E31" s="31"/>
      <c r="F31" s="75" t="s">
        <v>31</v>
      </c>
      <c r="G31" s="59" t="s">
        <v>31</v>
      </c>
      <c r="H31" s="59" t="s">
        <v>31</v>
      </c>
      <c r="I31" s="59" t="s">
        <v>31</v>
      </c>
      <c r="J31" s="36" t="s">
        <v>13</v>
      </c>
      <c r="K31" s="36"/>
      <c r="L31" s="44"/>
      <c r="M31" s="44"/>
      <c r="N31" s="44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1" t="s">
        <v>9</v>
      </c>
      <c r="B32" s="122"/>
      <c r="C32" s="38">
        <f>SUM(C12:C31)</f>
        <v>54.48</v>
      </c>
      <c r="D32" s="38">
        <f>SUM(D12:D31)</f>
        <v>4.08</v>
      </c>
      <c r="E32" s="38"/>
      <c r="F32" s="38">
        <f>SUM(F12:F31)</f>
        <v>50.4</v>
      </c>
      <c r="G32" s="68"/>
      <c r="H32" s="68"/>
      <c r="I32" s="68"/>
      <c r="J32" s="39"/>
      <c r="K32" s="39"/>
      <c r="L32" s="45"/>
      <c r="M32" s="71"/>
      <c r="N32" s="46"/>
    </row>
    <row r="34" spans="2:3" x14ac:dyDescent="0.2">
      <c r="B34" s="119" t="s">
        <v>24</v>
      </c>
      <c r="C34" s="120"/>
    </row>
    <row r="35" spans="2:3" x14ac:dyDescent="0.2">
      <c r="B35" s="40" t="s">
        <v>14</v>
      </c>
      <c r="C35" s="41" t="s">
        <v>23</v>
      </c>
    </row>
    <row r="36" spans="2:3" x14ac:dyDescent="0.2">
      <c r="B36" s="40" t="s">
        <v>11</v>
      </c>
      <c r="C36" s="41" t="s">
        <v>22</v>
      </c>
    </row>
    <row r="37" spans="2:3" x14ac:dyDescent="0.2">
      <c r="B37" s="40" t="s">
        <v>13</v>
      </c>
      <c r="C37" s="41" t="s">
        <v>21</v>
      </c>
    </row>
    <row r="38" spans="2:3" x14ac:dyDescent="0.2">
      <c r="B38" s="42" t="s">
        <v>12</v>
      </c>
      <c r="C38" s="43" t="s">
        <v>20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2 J14:K14">
    <cfRule type="expression" priority="43" stopIfTrue="1">
      <formula>AND(SUM($P12:$T12)&gt;0,NOT(ISBLANK(J12)))</formula>
    </cfRule>
    <cfRule type="expression" dxfId="587" priority="44" stopIfTrue="1">
      <formula>SUM($P12:$T12)&gt;0</formula>
    </cfRule>
  </conditionalFormatting>
  <conditionalFormatting sqref="E5 C12 C5 B1:E1 B3:E3 C19:C31 C14:C15">
    <cfRule type="expression" dxfId="586" priority="45" stopIfTrue="1">
      <formula>ISBLANK(B1)</formula>
    </cfRule>
  </conditionalFormatting>
  <conditionalFormatting sqref="L12:N12 L19:N31 M15">
    <cfRule type="expression" dxfId="585" priority="46" stopIfTrue="1">
      <formula>AND(NOT(ISBLANK($C12)),ISBLANK(L12))</formula>
    </cfRule>
  </conditionalFormatting>
  <conditionalFormatting sqref="B12 B19:B31 B14:B15">
    <cfRule type="expression" dxfId="584" priority="47" stopIfTrue="1">
      <formula>AND(NOT(ISBLANK(C12)),ISBLANK(B12))</formula>
    </cfRule>
  </conditionalFormatting>
  <conditionalFormatting sqref="A12 A19:A31 A14:A15">
    <cfRule type="expression" dxfId="583" priority="48" stopIfTrue="1">
      <formula>AND(NOT(ISBLANK(C12)),ISBLANK(A12))</formula>
    </cfRule>
  </conditionalFormatting>
  <conditionalFormatting sqref="E19:E31 E14:E15">
    <cfRule type="expression" dxfId="582" priority="49" stopIfTrue="1">
      <formula>AND(NOT(ISBLANK(C14)),ISBLANK(E14),B14="S")</formula>
    </cfRule>
  </conditionalFormatting>
  <conditionalFormatting sqref="L15">
    <cfRule type="expression" dxfId="581" priority="42" stopIfTrue="1">
      <formula>AND(NOT(ISBLANK($C20)),ISBLANK(L15))</formula>
    </cfRule>
  </conditionalFormatting>
  <conditionalFormatting sqref="J18:K18">
    <cfRule type="expression" priority="35" stopIfTrue="1">
      <formula>AND(SUM($P18:$T18)&gt;0,NOT(ISBLANK(J18)))</formula>
    </cfRule>
    <cfRule type="expression" dxfId="580" priority="36" stopIfTrue="1">
      <formula>SUM($P18:$T18)&gt;0</formula>
    </cfRule>
  </conditionalFormatting>
  <conditionalFormatting sqref="C18">
    <cfRule type="expression" dxfId="579" priority="37" stopIfTrue="1">
      <formula>ISBLANK(C18)</formula>
    </cfRule>
  </conditionalFormatting>
  <conditionalFormatting sqref="L18:N18">
    <cfRule type="expression" dxfId="578" priority="38" stopIfTrue="1">
      <formula>AND(NOT(ISBLANK($C18)),ISBLANK(L18))</formula>
    </cfRule>
  </conditionalFormatting>
  <conditionalFormatting sqref="B18">
    <cfRule type="expression" dxfId="577" priority="39" stopIfTrue="1">
      <formula>AND(NOT(ISBLANK(C18)),ISBLANK(B18))</formula>
    </cfRule>
  </conditionalFormatting>
  <conditionalFormatting sqref="A18">
    <cfRule type="expression" dxfId="576" priority="40" stopIfTrue="1">
      <formula>AND(NOT(ISBLANK(C18)),ISBLANK(A18))</formula>
    </cfRule>
  </conditionalFormatting>
  <conditionalFormatting sqref="E18">
    <cfRule type="expression" dxfId="575" priority="41" stopIfTrue="1">
      <formula>AND(NOT(ISBLANK(C18)),ISBLANK(E18),B18="S")</formula>
    </cfRule>
  </conditionalFormatting>
  <conditionalFormatting sqref="J16:J17">
    <cfRule type="expression" priority="28" stopIfTrue="1">
      <formula>AND(SUM($P16:$T16)&gt;0,NOT(ISBLANK(J16)))</formula>
    </cfRule>
    <cfRule type="expression" dxfId="574" priority="29" stopIfTrue="1">
      <formula>SUM($P16:$T16)&gt;0</formula>
    </cfRule>
  </conditionalFormatting>
  <conditionalFormatting sqref="C16:C17">
    <cfRule type="expression" dxfId="573" priority="30" stopIfTrue="1">
      <formula>ISBLANK(C16)</formula>
    </cfRule>
  </conditionalFormatting>
  <conditionalFormatting sqref="M16">
    <cfRule type="expression" dxfId="572" priority="31" stopIfTrue="1">
      <formula>AND(NOT(ISBLANK($C16)),ISBLANK(M16))</formula>
    </cfRule>
  </conditionalFormatting>
  <conditionalFormatting sqref="B16:B17">
    <cfRule type="expression" dxfId="571" priority="32" stopIfTrue="1">
      <formula>AND(NOT(ISBLANK(C16)),ISBLANK(B16))</formula>
    </cfRule>
  </conditionalFormatting>
  <conditionalFormatting sqref="A16:A17">
    <cfRule type="expression" dxfId="570" priority="33" stopIfTrue="1">
      <formula>AND(NOT(ISBLANK(C16)),ISBLANK(A16))</formula>
    </cfRule>
  </conditionalFormatting>
  <conditionalFormatting sqref="E16:E17">
    <cfRule type="expression" dxfId="569" priority="34" stopIfTrue="1">
      <formula>AND(NOT(ISBLANK(C16)),ISBLANK(E16),B16="S")</formula>
    </cfRule>
  </conditionalFormatting>
  <conditionalFormatting sqref="L16:L17">
    <cfRule type="expression" dxfId="568" priority="27" stopIfTrue="1">
      <formula>AND(NOT(ISBLANK($C21)),ISBLANK(L16))</formula>
    </cfRule>
  </conditionalFormatting>
  <conditionalFormatting sqref="K15">
    <cfRule type="expression" priority="25" stopIfTrue="1">
      <formula>AND(SUM($P15:$T15)&gt;0,NOT(ISBLANK(K15)))</formula>
    </cfRule>
    <cfRule type="expression" dxfId="567" priority="26" stopIfTrue="1">
      <formula>SUM($P15:$T15)&gt;0</formula>
    </cfRule>
  </conditionalFormatting>
  <conditionalFormatting sqref="N15">
    <cfRule type="expression" dxfId="566" priority="24" stopIfTrue="1">
      <formula>AND(NOT(ISBLANK($C15)),ISBLANK(N15))</formula>
    </cfRule>
  </conditionalFormatting>
  <conditionalFormatting sqref="K16">
    <cfRule type="expression" priority="22" stopIfTrue="1">
      <formula>AND(SUM($P16:$T16)&gt;0,NOT(ISBLANK(K16)))</formula>
    </cfRule>
    <cfRule type="expression" dxfId="565" priority="23" stopIfTrue="1">
      <formula>SUM($P16:$T16)&gt;0</formula>
    </cfRule>
  </conditionalFormatting>
  <conditionalFormatting sqref="N16">
    <cfRule type="expression" dxfId="564" priority="21" stopIfTrue="1">
      <formula>AND(NOT(ISBLANK($C16)),ISBLANK(N16))</formula>
    </cfRule>
  </conditionalFormatting>
  <conditionalFormatting sqref="K17">
    <cfRule type="expression" priority="19" stopIfTrue="1">
      <formula>AND(SUM($P17:$T17)&gt;0,NOT(ISBLANK(K17)))</formula>
    </cfRule>
    <cfRule type="expression" dxfId="563" priority="20" stopIfTrue="1">
      <formula>SUM($P17:$T17)&gt;0</formula>
    </cfRule>
  </conditionalFormatting>
  <conditionalFormatting sqref="M17">
    <cfRule type="expression" dxfId="562" priority="18" stopIfTrue="1">
      <formula>AND(NOT(ISBLANK($C17)),ISBLANK(M17))</formula>
    </cfRule>
  </conditionalFormatting>
  <conditionalFormatting sqref="N17">
    <cfRule type="expression" dxfId="561" priority="17" stopIfTrue="1">
      <formula>AND(NOT(ISBLANK($C17)),ISBLANK(N17))</formula>
    </cfRule>
  </conditionalFormatting>
  <conditionalFormatting sqref="L14">
    <cfRule type="expression" dxfId="560" priority="14" stopIfTrue="1">
      <formula>AND(NOT(ISBLANK($C14)),ISBLANK(L14))</formula>
    </cfRule>
  </conditionalFormatting>
  <conditionalFormatting sqref="M14">
    <cfRule type="expression" dxfId="559" priority="13" stopIfTrue="1">
      <formula>AND(NOT(ISBLANK($C14)),ISBLANK(M14))</formula>
    </cfRule>
  </conditionalFormatting>
  <conditionalFormatting sqref="N14">
    <cfRule type="expression" dxfId="558" priority="12" stopIfTrue="1">
      <formula>AND(NOT(ISBLANK($C14)),ISBLANK(N14))</formula>
    </cfRule>
  </conditionalFormatting>
  <conditionalFormatting sqref="D12">
    <cfRule type="expression" dxfId="557" priority="10" stopIfTrue="1">
      <formula>AND(NOT(ISBLANK(B12)),ISBLANK(D12),A12="S")</formula>
    </cfRule>
  </conditionalFormatting>
  <conditionalFormatting sqref="J13:K13">
    <cfRule type="expression" priority="3" stopIfTrue="1">
      <formula>AND(SUM($P13:$T13)&gt;0,NOT(ISBLANK(J13)))</formula>
    </cfRule>
    <cfRule type="expression" dxfId="556" priority="4" stopIfTrue="1">
      <formula>SUM($P13:$T13)&gt;0</formula>
    </cfRule>
  </conditionalFormatting>
  <conditionalFormatting sqref="C13">
    <cfRule type="expression" dxfId="555" priority="5" stopIfTrue="1">
      <formula>ISBLANK(C13)</formula>
    </cfRule>
  </conditionalFormatting>
  <conditionalFormatting sqref="L13:N13">
    <cfRule type="expression" dxfId="554" priority="6" stopIfTrue="1">
      <formula>AND(NOT(ISBLANK($C13)),ISBLANK(L13))</formula>
    </cfRule>
  </conditionalFormatting>
  <conditionalFormatting sqref="B13">
    <cfRule type="expression" dxfId="553" priority="7" stopIfTrue="1">
      <formula>AND(NOT(ISBLANK(C13)),ISBLANK(B13))</formula>
    </cfRule>
  </conditionalFormatting>
  <conditionalFormatting sqref="A13">
    <cfRule type="expression" dxfId="552" priority="8" stopIfTrue="1">
      <formula>AND(NOT(ISBLANK(C13)),ISBLANK(A13))</formula>
    </cfRule>
  </conditionalFormatting>
  <conditionalFormatting sqref="E13">
    <cfRule type="expression" dxfId="551" priority="9" stopIfTrue="1">
      <formula>AND(NOT(ISBLANK(C13)),ISBLANK(E13),B13="S")</formula>
    </cfRule>
  </conditionalFormatting>
  <conditionalFormatting sqref="D13">
    <cfRule type="expression" dxfId="550" priority="2" stopIfTrue="1">
      <formula>AND(NOT(ISBLANK(B13)),ISBLANK(D13),A13="S")</formula>
    </cfRule>
  </conditionalFormatting>
  <conditionalFormatting sqref="E12">
    <cfRule type="expression" dxfId="549" priority="1" stopIfTrue="1">
      <formula>AND(NOT(ISBLANK(C12)),ISBLANK(E12),B12="S")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E20" sqref="E20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140625" style="5" customWidth="1"/>
    <col min="12" max="12" width="47.4257812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76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9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79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74" t="s">
        <v>50</v>
      </c>
      <c r="H10" s="74" t="s">
        <v>51</v>
      </c>
      <c r="I10" s="74" t="s">
        <v>52</v>
      </c>
      <c r="J10" s="74"/>
      <c r="K10" s="56" t="s">
        <v>53</v>
      </c>
      <c r="L10" s="27"/>
      <c r="M10" s="42"/>
      <c r="N10" s="28"/>
    </row>
    <row r="11" spans="1:26" x14ac:dyDescent="0.2">
      <c r="A11" s="24"/>
      <c r="B11" s="25"/>
      <c r="C11" s="25"/>
      <c r="D11" s="25"/>
      <c r="E11" s="25"/>
      <c r="F11" s="25"/>
      <c r="G11" s="74"/>
      <c r="H11" s="74"/>
      <c r="I11" s="74"/>
      <c r="J11" s="74"/>
      <c r="K11" s="74"/>
      <c r="L11" s="27"/>
      <c r="M11" s="42"/>
      <c r="N11" s="42"/>
    </row>
    <row r="12" spans="1:26" ht="15.75" x14ac:dyDescent="0.25">
      <c r="A12" s="49">
        <v>43549</v>
      </c>
      <c r="B12" s="30" t="s">
        <v>11</v>
      </c>
      <c r="C12" s="31">
        <v>84.5</v>
      </c>
      <c r="D12" s="32">
        <v>0</v>
      </c>
      <c r="E12" s="31"/>
      <c r="F12" s="31">
        <v>84.5</v>
      </c>
      <c r="G12" s="59">
        <v>212</v>
      </c>
      <c r="H12" s="59">
        <v>4100</v>
      </c>
      <c r="I12" s="59">
        <v>21018</v>
      </c>
      <c r="J12" s="36" t="s">
        <v>13</v>
      </c>
      <c r="K12" s="36" t="s">
        <v>71</v>
      </c>
      <c r="L12" s="44" t="s">
        <v>72</v>
      </c>
      <c r="M12" s="44" t="s">
        <v>73</v>
      </c>
      <c r="N12" s="44" t="s">
        <v>81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49">
        <v>43549</v>
      </c>
      <c r="B13" s="48" t="s">
        <v>13</v>
      </c>
      <c r="C13" s="31">
        <v>14.44</v>
      </c>
      <c r="D13" s="32">
        <v>2.41</v>
      </c>
      <c r="E13" s="31"/>
      <c r="F13" s="31">
        <v>12.03</v>
      </c>
      <c r="G13" s="59">
        <v>212</v>
      </c>
      <c r="H13" s="59">
        <v>4100</v>
      </c>
      <c r="I13" s="59">
        <v>21018</v>
      </c>
      <c r="J13" s="36" t="s">
        <v>13</v>
      </c>
      <c r="K13" s="36" t="s">
        <v>71</v>
      </c>
      <c r="L13" s="44" t="s">
        <v>74</v>
      </c>
      <c r="M13" s="44" t="s">
        <v>75</v>
      </c>
      <c r="N13" s="44" t="s">
        <v>81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29"/>
      <c r="B14" s="48"/>
      <c r="C14" s="31" t="s">
        <v>31</v>
      </c>
      <c r="D14" s="32" t="str">
        <f t="shared" ref="D14:D31" si="3">IF(B14="S",IF(ISBLANK(E14),ROUND(C14*0.2/1.2,2),E14),"")</f>
        <v/>
      </c>
      <c r="E14" s="31"/>
      <c r="F14" s="75" t="s">
        <v>31</v>
      </c>
      <c r="G14" s="59" t="s">
        <v>31</v>
      </c>
      <c r="H14" s="59" t="s">
        <v>31</v>
      </c>
      <c r="I14" s="59" t="s">
        <v>31</v>
      </c>
      <c r="J14" s="36" t="s">
        <v>13</v>
      </c>
      <c r="K14" s="36"/>
      <c r="L14" s="44" t="s">
        <v>31</v>
      </c>
      <c r="M14" s="44"/>
      <c r="N14" s="44" t="s">
        <v>31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 t="s">
        <v>31</v>
      </c>
      <c r="D15" s="32" t="str">
        <f t="shared" si="3"/>
        <v/>
      </c>
      <c r="E15" s="31"/>
      <c r="F15" s="75" t="s">
        <v>31</v>
      </c>
      <c r="G15" s="59" t="s">
        <v>31</v>
      </c>
      <c r="H15" s="59"/>
      <c r="I15" s="59" t="s">
        <v>31</v>
      </c>
      <c r="J15" s="36" t="s">
        <v>13</v>
      </c>
      <c r="K15" s="36"/>
      <c r="L15" s="44" t="s">
        <v>31</v>
      </c>
      <c r="M15" s="44"/>
      <c r="N15" s="44" t="s">
        <v>31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75" t="s">
        <v>31</v>
      </c>
      <c r="G16" s="59" t="s">
        <v>31</v>
      </c>
      <c r="H16" s="59" t="s">
        <v>31</v>
      </c>
      <c r="I16" s="59" t="s">
        <v>31</v>
      </c>
      <c r="J16" s="36" t="s">
        <v>13</v>
      </c>
      <c r="K16" s="36"/>
      <c r="L16" s="44" t="s">
        <v>31</v>
      </c>
      <c r="M16" s="44"/>
      <c r="N16" s="44" t="s">
        <v>31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75" t="s">
        <v>31</v>
      </c>
      <c r="G17" s="59" t="s">
        <v>31</v>
      </c>
      <c r="H17" s="59" t="s">
        <v>31</v>
      </c>
      <c r="I17" s="59" t="s">
        <v>31</v>
      </c>
      <c r="J17" s="36" t="s">
        <v>13</v>
      </c>
      <c r="K17" s="36"/>
      <c r="L17" s="44" t="s">
        <v>31</v>
      </c>
      <c r="M17" s="44"/>
      <c r="N17" s="44" t="s">
        <v>31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75" t="s">
        <v>31</v>
      </c>
      <c r="G18" s="59" t="s">
        <v>31</v>
      </c>
      <c r="H18" s="59" t="s">
        <v>31</v>
      </c>
      <c r="I18" s="59" t="s">
        <v>31</v>
      </c>
      <c r="J18" s="36" t="s">
        <v>13</v>
      </c>
      <c r="K18" s="81"/>
      <c r="L18" s="44" t="s">
        <v>31</v>
      </c>
      <c r="M18" s="82"/>
      <c r="N18" s="44" t="s">
        <v>31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75"/>
      <c r="G19" s="59"/>
      <c r="H19" s="59"/>
      <c r="I19" s="59"/>
      <c r="J19" s="36" t="s">
        <v>13</v>
      </c>
      <c r="K19" s="36"/>
      <c r="L19" s="44"/>
      <c r="M19" s="44"/>
      <c r="N19" s="44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75" t="s">
        <v>31</v>
      </c>
      <c r="G20" s="59"/>
      <c r="H20" s="59" t="s">
        <v>31</v>
      </c>
      <c r="I20" s="59" t="s">
        <v>31</v>
      </c>
      <c r="J20" s="36" t="s">
        <v>13</v>
      </c>
      <c r="K20" s="36"/>
      <c r="L20" s="44"/>
      <c r="M20" s="44"/>
      <c r="N20" s="44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75" t="s">
        <v>31</v>
      </c>
      <c r="G21" s="59" t="s">
        <v>31</v>
      </c>
      <c r="H21" s="59" t="s">
        <v>31</v>
      </c>
      <c r="I21" s="59" t="s">
        <v>31</v>
      </c>
      <c r="J21" s="36" t="s">
        <v>13</v>
      </c>
      <c r="K21" s="36"/>
      <c r="L21" s="44"/>
      <c r="M21" s="44"/>
      <c r="N21" s="44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75" t="s">
        <v>31</v>
      </c>
      <c r="G22" s="59" t="s">
        <v>31</v>
      </c>
      <c r="H22" s="59" t="s">
        <v>31</v>
      </c>
      <c r="I22" s="59" t="s">
        <v>31</v>
      </c>
      <c r="J22" s="36" t="s">
        <v>13</v>
      </c>
      <c r="K22" s="36"/>
      <c r="L22" s="44"/>
      <c r="M22" s="44"/>
      <c r="N22" s="44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75" t="s">
        <v>31</v>
      </c>
      <c r="G23" s="59" t="s">
        <v>31</v>
      </c>
      <c r="H23" s="59" t="s">
        <v>31</v>
      </c>
      <c r="I23" s="59" t="s">
        <v>31</v>
      </c>
      <c r="J23" s="36" t="s">
        <v>13</v>
      </c>
      <c r="K23" s="36"/>
      <c r="L23" s="44"/>
      <c r="M23" s="44"/>
      <c r="N23" s="44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75" t="s">
        <v>31</v>
      </c>
      <c r="G24" s="59" t="s">
        <v>31</v>
      </c>
      <c r="H24" s="59" t="s">
        <v>31</v>
      </c>
      <c r="I24" s="59" t="s">
        <v>31</v>
      </c>
      <c r="J24" s="36" t="s">
        <v>13</v>
      </c>
      <c r="K24" s="36"/>
      <c r="L24" s="44"/>
      <c r="M24" s="44"/>
      <c r="N24" s="44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75" t="s">
        <v>31</v>
      </c>
      <c r="G25" s="59" t="s">
        <v>31</v>
      </c>
      <c r="H25" s="59" t="s">
        <v>31</v>
      </c>
      <c r="I25" s="59" t="s">
        <v>31</v>
      </c>
      <c r="J25" s="36" t="s">
        <v>13</v>
      </c>
      <c r="K25" s="36"/>
      <c r="L25" s="44"/>
      <c r="M25" s="44"/>
      <c r="N25" s="44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75" t="s">
        <v>31</v>
      </c>
      <c r="G26" s="59" t="s">
        <v>31</v>
      </c>
      <c r="H26" s="59" t="s">
        <v>31</v>
      </c>
      <c r="I26" s="59" t="s">
        <v>31</v>
      </c>
      <c r="J26" s="36" t="s">
        <v>13</v>
      </c>
      <c r="K26" s="36"/>
      <c r="L26" s="44"/>
      <c r="M26" s="44"/>
      <c r="N26" s="44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75" t="s">
        <v>31</v>
      </c>
      <c r="G27" s="59" t="s">
        <v>31</v>
      </c>
      <c r="H27" s="59" t="s">
        <v>31</v>
      </c>
      <c r="I27" s="59" t="s">
        <v>31</v>
      </c>
      <c r="J27" s="36" t="s">
        <v>13</v>
      </c>
      <c r="K27" s="36"/>
      <c r="L27" s="44"/>
      <c r="M27" s="44"/>
      <c r="N27" s="44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75" t="s">
        <v>31</v>
      </c>
      <c r="G28" s="59" t="s">
        <v>31</v>
      </c>
      <c r="H28" s="59" t="s">
        <v>31</v>
      </c>
      <c r="I28" s="59" t="s">
        <v>31</v>
      </c>
      <c r="J28" s="36" t="s">
        <v>13</v>
      </c>
      <c r="K28" s="36"/>
      <c r="L28" s="44"/>
      <c r="M28" s="44"/>
      <c r="N28" s="44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75" t="s">
        <v>31</v>
      </c>
      <c r="G29" s="59" t="s">
        <v>31</v>
      </c>
      <c r="H29" s="59" t="s">
        <v>31</v>
      </c>
      <c r="I29" s="59" t="s">
        <v>31</v>
      </c>
      <c r="J29" s="36" t="s">
        <v>13</v>
      </c>
      <c r="K29" s="36"/>
      <c r="L29" s="44"/>
      <c r="M29" s="44"/>
      <c r="N29" s="44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75" t="s">
        <v>31</v>
      </c>
      <c r="G30" s="59" t="s">
        <v>31</v>
      </c>
      <c r="H30" s="59" t="s">
        <v>31</v>
      </c>
      <c r="I30" s="59" t="s">
        <v>31</v>
      </c>
      <c r="J30" s="36" t="s">
        <v>13</v>
      </c>
      <c r="K30" s="36"/>
      <c r="L30" s="44"/>
      <c r="M30" s="44"/>
      <c r="N30" s="44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7" t="str">
        <f t="shared" si="3"/>
        <v/>
      </c>
      <c r="E31" s="31"/>
      <c r="F31" s="75" t="s">
        <v>31</v>
      </c>
      <c r="G31" s="59" t="s">
        <v>31</v>
      </c>
      <c r="H31" s="59" t="s">
        <v>31</v>
      </c>
      <c r="I31" s="59" t="s">
        <v>31</v>
      </c>
      <c r="J31" s="36" t="s">
        <v>13</v>
      </c>
      <c r="K31" s="36"/>
      <c r="L31" s="44"/>
      <c r="M31" s="44"/>
      <c r="N31" s="44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1" t="s">
        <v>9</v>
      </c>
      <c r="B32" s="122"/>
      <c r="C32" s="38">
        <f>SUM(C12:C31)</f>
        <v>98.94</v>
      </c>
      <c r="D32" s="38">
        <f>SUM(D12:D31)</f>
        <v>2.41</v>
      </c>
      <c r="E32" s="38"/>
      <c r="F32" s="38">
        <f>SUM(F12:F31)</f>
        <v>96.53</v>
      </c>
      <c r="G32" s="68"/>
      <c r="H32" s="68"/>
      <c r="I32" s="68"/>
      <c r="J32" s="39"/>
      <c r="K32" s="39"/>
      <c r="L32" s="45"/>
      <c r="M32" s="71"/>
      <c r="N32" s="46"/>
    </row>
    <row r="34" spans="2:3" x14ac:dyDescent="0.2">
      <c r="B34" s="119" t="s">
        <v>24</v>
      </c>
      <c r="C34" s="120"/>
    </row>
    <row r="35" spans="2:3" x14ac:dyDescent="0.2">
      <c r="B35" s="40" t="s">
        <v>14</v>
      </c>
      <c r="C35" s="41" t="s">
        <v>23</v>
      </c>
    </row>
    <row r="36" spans="2:3" x14ac:dyDescent="0.2">
      <c r="B36" s="40" t="s">
        <v>11</v>
      </c>
      <c r="C36" s="41" t="s">
        <v>22</v>
      </c>
    </row>
    <row r="37" spans="2:3" x14ac:dyDescent="0.2">
      <c r="B37" s="40" t="s">
        <v>13</v>
      </c>
      <c r="C37" s="41" t="s">
        <v>21</v>
      </c>
    </row>
    <row r="38" spans="2:3" x14ac:dyDescent="0.2">
      <c r="B38" s="42" t="s">
        <v>12</v>
      </c>
      <c r="C38" s="43" t="s">
        <v>20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L18">
    <cfRule type="expression" dxfId="548" priority="4" stopIfTrue="1">
      <formula>AND(NOT(ISBLANK($C18)),ISBLANK(L18))</formula>
    </cfRule>
  </conditionalFormatting>
  <conditionalFormatting sqref="E14:E31">
    <cfRule type="expression" dxfId="547" priority="5" stopIfTrue="1">
      <formula>AND(NOT(ISBLANK(C14)),ISBLANK(E14),B14="S")</formula>
    </cfRule>
  </conditionalFormatting>
  <conditionalFormatting sqref="J12:K31">
    <cfRule type="expression" priority="6" stopIfTrue="1">
      <formula>AND(SUM($P12:$T12)&gt;0,NOT(ISBLANK(J12)))</formula>
    </cfRule>
    <cfRule type="expression" dxfId="546" priority="7" stopIfTrue="1">
      <formula>SUM($P12:$T12)&gt;0</formula>
    </cfRule>
  </conditionalFormatting>
  <conditionalFormatting sqref="E5 C12:C31 C5 B1:E1 B3:E3">
    <cfRule type="expression" dxfId="545" priority="8" stopIfTrue="1">
      <formula>ISBLANK(B1)</formula>
    </cfRule>
  </conditionalFormatting>
  <conditionalFormatting sqref="L12:N12 L19:N31 L14:N17">
    <cfRule type="expression" dxfId="544" priority="9" stopIfTrue="1">
      <formula>AND(NOT(ISBLANK($C12)),ISBLANK(L12))</formula>
    </cfRule>
  </conditionalFormatting>
  <conditionalFormatting sqref="B12:B31">
    <cfRule type="expression" dxfId="543" priority="10" stopIfTrue="1">
      <formula>AND(NOT(ISBLANK(C12)),ISBLANK(B12))</formula>
    </cfRule>
  </conditionalFormatting>
  <conditionalFormatting sqref="A12:A31">
    <cfRule type="expression" dxfId="542" priority="11" stopIfTrue="1">
      <formula>AND(NOT(ISBLANK(C12)),ISBLANK(A12))</formula>
    </cfRule>
  </conditionalFormatting>
  <conditionalFormatting sqref="L13:N13">
    <cfRule type="expression" dxfId="541" priority="13" stopIfTrue="1">
      <formula>AND(NOT(ISBLANK($C18)),ISBLANK(L13))</formula>
    </cfRule>
  </conditionalFormatting>
  <conditionalFormatting sqref="N18">
    <cfRule type="expression" dxfId="540" priority="14" stopIfTrue="1">
      <formula>AND(NOT(ISBLANK($C18)),ISBLANK(N18))</formula>
    </cfRule>
  </conditionalFormatting>
  <conditionalFormatting sqref="F12:F13">
    <cfRule type="expression" dxfId="539" priority="120" stopIfTrue="1">
      <formula>AND(NOT(ISBLANK(C12)),ISBLANK(F12),B12="S")</formula>
    </cfRule>
  </conditionalFormatting>
  <conditionalFormatting sqref="E12">
    <cfRule type="expression" dxfId="538" priority="3" stopIfTrue="1">
      <formula>AND(NOT(ISBLANK(C12)),ISBLANK(E12),B12="S")</formula>
    </cfRule>
  </conditionalFormatting>
  <conditionalFormatting sqref="E13">
    <cfRule type="expression" dxfId="537" priority="1" stopIfTrue="1">
      <formula>AND(NOT(ISBLANK(C13)),ISBLANK(E13),B13="S")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1"/>
  <sheetViews>
    <sheetView workbookViewId="0">
      <selection activeCell="L36" sqref="L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68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2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72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74" t="s">
        <v>50</v>
      </c>
      <c r="H10" s="74" t="s">
        <v>51</v>
      </c>
      <c r="I10" s="74" t="s">
        <v>52</v>
      </c>
      <c r="J10" s="74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74"/>
      <c r="H11" s="74"/>
      <c r="I11" s="74"/>
      <c r="J11" s="74"/>
      <c r="K11" s="74"/>
      <c r="L11" s="27"/>
      <c r="M11" s="42"/>
      <c r="N11" s="42"/>
    </row>
    <row r="12" spans="1:26" ht="15.75" x14ac:dyDescent="0.25">
      <c r="A12" s="49">
        <v>43538</v>
      </c>
      <c r="B12" s="30" t="s">
        <v>13</v>
      </c>
      <c r="C12" s="31">
        <v>12.25</v>
      </c>
      <c r="D12" s="32"/>
      <c r="E12" s="31">
        <v>2.4500000000000002</v>
      </c>
      <c r="F12" s="75">
        <v>9.8000000000000007</v>
      </c>
      <c r="G12" s="59">
        <v>690</v>
      </c>
      <c r="H12" s="59">
        <v>4001</v>
      </c>
      <c r="I12" s="59"/>
      <c r="J12" s="36" t="s">
        <v>13</v>
      </c>
      <c r="K12" s="36" t="s">
        <v>61</v>
      </c>
      <c r="L12" s="44" t="s">
        <v>62</v>
      </c>
      <c r="M12" s="44" t="s">
        <v>63</v>
      </c>
      <c r="N12" s="44" t="s">
        <v>62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49">
        <v>43538</v>
      </c>
      <c r="B13" s="48" t="s">
        <v>12</v>
      </c>
      <c r="C13" s="31">
        <v>28.98</v>
      </c>
      <c r="D13" s="31"/>
      <c r="E13" s="31"/>
      <c r="F13" s="31">
        <v>28.98</v>
      </c>
      <c r="G13" s="59">
        <v>690</v>
      </c>
      <c r="H13" s="59">
        <v>4400</v>
      </c>
      <c r="I13" s="59"/>
      <c r="J13" s="36" t="s">
        <v>13</v>
      </c>
      <c r="K13" s="36" t="s">
        <v>61</v>
      </c>
      <c r="L13" s="44" t="s">
        <v>64</v>
      </c>
      <c r="M13" s="44" t="s">
        <v>63</v>
      </c>
      <c r="N13" s="44" t="s">
        <v>65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49">
        <v>43540</v>
      </c>
      <c r="B14" s="48" t="s">
        <v>12</v>
      </c>
      <c r="C14" s="31">
        <v>10.75</v>
      </c>
      <c r="D14" s="31"/>
      <c r="E14" s="31"/>
      <c r="F14" s="31">
        <v>10.75</v>
      </c>
      <c r="G14" s="59">
        <v>690</v>
      </c>
      <c r="H14" s="59">
        <v>4400</v>
      </c>
      <c r="I14" s="59"/>
      <c r="J14" s="36" t="s">
        <v>13</v>
      </c>
      <c r="K14" s="36" t="s">
        <v>61</v>
      </c>
      <c r="L14" s="44" t="s">
        <v>64</v>
      </c>
      <c r="M14" s="44" t="s">
        <v>63</v>
      </c>
      <c r="N14" s="44" t="s">
        <v>65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76">
        <v>43543</v>
      </c>
      <c r="B15" s="30" t="s">
        <v>12</v>
      </c>
      <c r="C15" s="31">
        <v>3.7</v>
      </c>
      <c r="D15" s="31"/>
      <c r="E15" s="31"/>
      <c r="F15" s="31">
        <v>3.7</v>
      </c>
      <c r="G15" s="59">
        <v>690</v>
      </c>
      <c r="H15" s="59">
        <v>4400</v>
      </c>
      <c r="I15" s="77"/>
      <c r="J15" s="36" t="s">
        <v>13</v>
      </c>
      <c r="K15" s="36" t="s">
        <v>61</v>
      </c>
      <c r="L15" s="44" t="s">
        <v>64</v>
      </c>
      <c r="M15" s="44" t="s">
        <v>66</v>
      </c>
      <c r="N15" s="44" t="s">
        <v>65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49">
        <v>43552</v>
      </c>
      <c r="B16" s="30" t="s">
        <v>12</v>
      </c>
      <c r="C16" s="31">
        <v>13.37</v>
      </c>
      <c r="D16" s="31"/>
      <c r="E16" s="31"/>
      <c r="F16" s="31">
        <v>13.37</v>
      </c>
      <c r="G16" s="59">
        <v>690</v>
      </c>
      <c r="H16" s="59">
        <v>4400</v>
      </c>
      <c r="I16" s="77"/>
      <c r="J16" s="36" t="s">
        <v>13</v>
      </c>
      <c r="K16" s="36" t="s">
        <v>61</v>
      </c>
      <c r="L16" s="44" t="s">
        <v>64</v>
      </c>
      <c r="M16" s="44" t="s">
        <v>63</v>
      </c>
      <c r="N16" s="44" t="s">
        <v>65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15.75" x14ac:dyDescent="0.25">
      <c r="A17" s="49">
        <v>43556</v>
      </c>
      <c r="B17" s="30" t="s">
        <v>12</v>
      </c>
      <c r="C17" s="31">
        <v>5.25</v>
      </c>
      <c r="D17" s="31"/>
      <c r="E17" s="31"/>
      <c r="F17" s="31">
        <v>5.25</v>
      </c>
      <c r="G17" s="59">
        <v>690</v>
      </c>
      <c r="H17" s="59">
        <v>4400</v>
      </c>
      <c r="I17" s="77"/>
      <c r="J17" s="36" t="s">
        <v>13</v>
      </c>
      <c r="K17" s="36" t="s">
        <v>61</v>
      </c>
      <c r="L17" s="44" t="s">
        <v>64</v>
      </c>
      <c r="M17" s="44" t="s">
        <v>66</v>
      </c>
      <c r="N17" s="44" t="s">
        <v>65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49">
        <v>43557</v>
      </c>
      <c r="B18" s="30" t="s">
        <v>12</v>
      </c>
      <c r="C18" s="31">
        <v>13.1</v>
      </c>
      <c r="D18" s="31"/>
      <c r="E18" s="31"/>
      <c r="F18" s="31">
        <v>13.1</v>
      </c>
      <c r="G18" s="59">
        <v>690</v>
      </c>
      <c r="H18" s="59">
        <v>4400</v>
      </c>
      <c r="I18" s="59"/>
      <c r="J18" s="36" t="s">
        <v>13</v>
      </c>
      <c r="K18" s="36" t="s">
        <v>61</v>
      </c>
      <c r="L18" s="44" t="s">
        <v>64</v>
      </c>
      <c r="M18" s="44" t="s">
        <v>63</v>
      </c>
      <c r="N18" s="44" t="s">
        <v>65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49">
        <v>43561</v>
      </c>
      <c r="B19" s="30" t="s">
        <v>12</v>
      </c>
      <c r="C19" s="31">
        <v>10.43</v>
      </c>
      <c r="D19" s="31"/>
      <c r="E19" s="31"/>
      <c r="F19" s="31">
        <v>10.43</v>
      </c>
      <c r="G19" s="59">
        <v>690</v>
      </c>
      <c r="H19" s="59">
        <v>4400</v>
      </c>
      <c r="I19" s="59"/>
      <c r="J19" s="36" t="s">
        <v>13</v>
      </c>
      <c r="K19" s="36" t="s">
        <v>61</v>
      </c>
      <c r="L19" s="44" t="s">
        <v>64</v>
      </c>
      <c r="M19" s="44" t="s">
        <v>63</v>
      </c>
      <c r="N19" s="44" t="s">
        <v>65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9">
        <v>43563</v>
      </c>
      <c r="B20" s="30" t="s">
        <v>12</v>
      </c>
      <c r="C20" s="31">
        <v>8.25</v>
      </c>
      <c r="D20" s="31"/>
      <c r="E20" s="31"/>
      <c r="F20" s="31">
        <v>8.25</v>
      </c>
      <c r="G20" s="59">
        <v>690</v>
      </c>
      <c r="H20" s="59">
        <v>4400</v>
      </c>
      <c r="I20" s="59"/>
      <c r="J20" s="36" t="s">
        <v>13</v>
      </c>
      <c r="K20" s="36" t="s">
        <v>61</v>
      </c>
      <c r="L20" s="44" t="s">
        <v>64</v>
      </c>
      <c r="M20" s="44" t="s">
        <v>66</v>
      </c>
      <c r="N20" s="44" t="s">
        <v>65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49">
        <v>43564</v>
      </c>
      <c r="B21" s="30" t="s">
        <v>12</v>
      </c>
      <c r="C21" s="31">
        <v>18.2</v>
      </c>
      <c r="D21" s="31"/>
      <c r="E21" s="31"/>
      <c r="F21" s="31">
        <v>18.2</v>
      </c>
      <c r="G21" s="59">
        <v>690</v>
      </c>
      <c r="H21" s="59">
        <v>4400</v>
      </c>
      <c r="I21" s="59"/>
      <c r="J21" s="36" t="s">
        <v>13</v>
      </c>
      <c r="K21" s="36" t="s">
        <v>61</v>
      </c>
      <c r="L21" s="44" t="s">
        <v>64</v>
      </c>
      <c r="M21" s="44" t="s">
        <v>63</v>
      </c>
      <c r="N21" s="44" t="s">
        <v>65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49">
        <v>43565</v>
      </c>
      <c r="B22" s="30" t="s">
        <v>12</v>
      </c>
      <c r="C22" s="31">
        <v>2.4</v>
      </c>
      <c r="D22" s="31"/>
      <c r="E22" s="31"/>
      <c r="F22" s="31">
        <v>2.4</v>
      </c>
      <c r="G22" s="59">
        <v>690</v>
      </c>
      <c r="H22" s="59">
        <v>4400</v>
      </c>
      <c r="I22" s="59" t="s">
        <v>31</v>
      </c>
      <c r="J22" s="78" t="s">
        <v>13</v>
      </c>
      <c r="K22" s="36" t="s">
        <v>61</v>
      </c>
      <c r="L22" s="44" t="s">
        <v>64</v>
      </c>
      <c r="M22" s="44" t="s">
        <v>66</v>
      </c>
      <c r="N22" s="44" t="s">
        <v>65</v>
      </c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9"/>
      <c r="B23" s="30"/>
      <c r="C23" s="31"/>
      <c r="D23" s="31"/>
      <c r="E23" s="75"/>
      <c r="F23" s="75"/>
      <c r="G23" s="59"/>
      <c r="H23" s="59"/>
      <c r="I23" s="59" t="s">
        <v>31</v>
      </c>
      <c r="K23" s="36"/>
      <c r="L23" s="44"/>
      <c r="M23" s="44"/>
      <c r="N23" s="44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9"/>
      <c r="B24" s="30"/>
      <c r="C24" s="31"/>
      <c r="D24" s="31"/>
      <c r="E24" s="31"/>
      <c r="F24" s="75"/>
      <c r="G24" s="59"/>
      <c r="H24" s="59"/>
      <c r="I24" s="59" t="s">
        <v>31</v>
      </c>
      <c r="K24" s="36"/>
      <c r="L24" s="44"/>
      <c r="M24" s="44"/>
      <c r="N24" s="44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9"/>
      <c r="B25" s="30"/>
      <c r="C25" s="31"/>
      <c r="D25" s="31"/>
      <c r="E25" s="31"/>
      <c r="F25" s="75"/>
      <c r="G25" s="59"/>
      <c r="H25" s="59"/>
      <c r="I25" s="59" t="s">
        <v>31</v>
      </c>
      <c r="K25" s="36"/>
      <c r="L25" s="44"/>
      <c r="M25" s="44"/>
      <c r="N25" s="44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9"/>
      <c r="B26" s="30"/>
      <c r="C26" s="31"/>
      <c r="D26" s="31"/>
      <c r="E26" s="31"/>
      <c r="F26" s="75"/>
      <c r="G26" s="59"/>
      <c r="H26" s="59"/>
      <c r="I26" s="59" t="s">
        <v>31</v>
      </c>
      <c r="K26" s="36"/>
      <c r="L26" s="44"/>
      <c r="M26" s="44"/>
      <c r="N26" s="44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9"/>
      <c r="B27" s="30"/>
      <c r="C27" s="31"/>
      <c r="D27" s="31"/>
      <c r="E27" s="31"/>
      <c r="F27" s="75"/>
      <c r="G27" s="59"/>
      <c r="H27" s="59"/>
      <c r="I27" s="59" t="s">
        <v>31</v>
      </c>
      <c r="K27" s="36"/>
      <c r="L27" s="44"/>
      <c r="M27" s="44"/>
      <c r="N27" s="44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9"/>
      <c r="B28" s="30"/>
      <c r="C28" s="31"/>
      <c r="D28" s="31"/>
      <c r="E28" s="31"/>
      <c r="F28" s="75"/>
      <c r="G28" s="59"/>
      <c r="H28" s="59"/>
      <c r="I28" s="59" t="s">
        <v>31</v>
      </c>
      <c r="K28" s="36"/>
      <c r="L28" s="44"/>
      <c r="M28" s="44"/>
      <c r="N28" s="44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9"/>
      <c r="B29" s="30"/>
      <c r="C29" s="31"/>
      <c r="D29" s="31"/>
      <c r="E29" s="31"/>
      <c r="F29" s="75"/>
      <c r="G29" s="59"/>
      <c r="H29" s="59"/>
      <c r="I29" s="59" t="s">
        <v>31</v>
      </c>
      <c r="K29" s="36"/>
      <c r="L29" s="44"/>
      <c r="M29" s="44"/>
      <c r="N29" s="44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9"/>
      <c r="B30" s="30"/>
      <c r="C30" s="31"/>
      <c r="D30" s="31"/>
      <c r="E30" s="31"/>
      <c r="F30" s="75"/>
      <c r="G30" s="59"/>
      <c r="H30" s="59"/>
      <c r="I30" s="59" t="s">
        <v>31</v>
      </c>
      <c r="K30" s="36"/>
      <c r="L30" s="44"/>
      <c r="M30" s="44"/>
      <c r="N30" s="44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49"/>
      <c r="B31" s="30"/>
      <c r="C31" s="31"/>
      <c r="D31" s="31"/>
      <c r="E31" s="31"/>
      <c r="F31" s="75"/>
      <c r="G31" s="59"/>
      <c r="H31" s="59"/>
      <c r="I31" s="59" t="s">
        <v>31</v>
      </c>
      <c r="K31" s="36"/>
      <c r="L31" s="44"/>
      <c r="M31" s="44"/>
      <c r="N31" s="44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1" t="s">
        <v>67</v>
      </c>
      <c r="B32" s="122"/>
      <c r="C32" s="38">
        <f>SUM(C12:C31)</f>
        <v>126.68000000000002</v>
      </c>
      <c r="D32" s="38"/>
      <c r="E32" s="38">
        <f>SUM(E12:E31)</f>
        <v>2.4500000000000002</v>
      </c>
      <c r="F32" s="38">
        <f>SUM(F12:F31)</f>
        <v>124.23</v>
      </c>
      <c r="G32" s="68"/>
      <c r="H32" s="68"/>
      <c r="I32" s="68"/>
      <c r="J32" s="39"/>
      <c r="K32" s="39"/>
      <c r="L32" s="45"/>
      <c r="M32" s="71"/>
      <c r="N32" s="46"/>
    </row>
    <row r="34" spans="2:6" x14ac:dyDescent="0.2">
      <c r="B34" s="119" t="s">
        <v>24</v>
      </c>
      <c r="C34" s="120"/>
    </row>
    <row r="35" spans="2:6" x14ac:dyDescent="0.2">
      <c r="B35" s="40" t="s">
        <v>14</v>
      </c>
      <c r="C35" s="41" t="s">
        <v>23</v>
      </c>
    </row>
    <row r="36" spans="2:6" x14ac:dyDescent="0.2">
      <c r="B36" s="40" t="s">
        <v>11</v>
      </c>
      <c r="C36" s="41" t="s">
        <v>22</v>
      </c>
    </row>
    <row r="37" spans="2:6" x14ac:dyDescent="0.2">
      <c r="B37" s="40" t="s">
        <v>13</v>
      </c>
      <c r="C37" s="41" t="s">
        <v>21</v>
      </c>
    </row>
    <row r="38" spans="2:6" x14ac:dyDescent="0.2">
      <c r="B38" s="42" t="s">
        <v>12</v>
      </c>
      <c r="C38" s="43" t="s">
        <v>20</v>
      </c>
    </row>
    <row r="41" spans="2:6" x14ac:dyDescent="0.2">
      <c r="F41" s="5" t="s">
        <v>31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K12:K14">
    <cfRule type="expression" priority="110" stopIfTrue="1">
      <formula>AND(SUM($P12:$T12)&gt;0,NOT(ISBLANK(K12)))</formula>
    </cfRule>
    <cfRule type="expression" dxfId="536" priority="111" stopIfTrue="1">
      <formula>SUM($P12:$T12)&gt;0</formula>
    </cfRule>
  </conditionalFormatting>
  <conditionalFormatting sqref="E5 C12:C15 C5 B1:E1 B3:E3 C19:C31">
    <cfRule type="expression" dxfId="535" priority="112" stopIfTrue="1">
      <formula>ISBLANK(B1)</formula>
    </cfRule>
  </conditionalFormatting>
  <conditionalFormatting sqref="L27 L31 L12:N12">
    <cfRule type="expression" dxfId="534" priority="113" stopIfTrue="1">
      <formula>AND(NOT(ISBLANK($C12)),ISBLANK(L12))</formula>
    </cfRule>
  </conditionalFormatting>
  <conditionalFormatting sqref="B12:B15 B19:B31">
    <cfRule type="expression" dxfId="533" priority="114" stopIfTrue="1">
      <formula>AND(NOT(ISBLANK(C12)),ISBLANK(B12))</formula>
    </cfRule>
  </conditionalFormatting>
  <conditionalFormatting sqref="A20:A31 A12:A15">
    <cfRule type="expression" dxfId="532" priority="115" stopIfTrue="1">
      <formula>AND(NOT(ISBLANK(C12)),ISBLANK(A12))</formula>
    </cfRule>
  </conditionalFormatting>
  <conditionalFormatting sqref="E12:E15 E19:E22 E24:E31">
    <cfRule type="expression" dxfId="531" priority="116" stopIfTrue="1">
      <formula>AND(NOT(ISBLANK(C12)),ISBLANK(E12),B12="S")</formula>
    </cfRule>
  </conditionalFormatting>
  <conditionalFormatting sqref="C18">
    <cfRule type="expression" dxfId="530" priority="108" stopIfTrue="1">
      <formula>ISBLANK(C18)</formula>
    </cfRule>
  </conditionalFormatting>
  <conditionalFormatting sqref="B18">
    <cfRule type="expression" dxfId="529" priority="109" stopIfTrue="1">
      <formula>AND(NOT(ISBLANK(C18)),ISBLANK(B18))</formula>
    </cfRule>
  </conditionalFormatting>
  <conditionalFormatting sqref="C16:C17">
    <cfRule type="expression" dxfId="528" priority="102" stopIfTrue="1">
      <formula>ISBLANK(C16)</formula>
    </cfRule>
  </conditionalFormatting>
  <conditionalFormatting sqref="B16:B17">
    <cfRule type="expression" dxfId="527" priority="103" stopIfTrue="1">
      <formula>AND(NOT(ISBLANK(C16)),ISBLANK(B16))</formula>
    </cfRule>
  </conditionalFormatting>
  <conditionalFormatting sqref="A16:A17">
    <cfRule type="expression" dxfId="526" priority="104" stopIfTrue="1">
      <formula>AND(NOT(ISBLANK(C16)),ISBLANK(A16))</formula>
    </cfRule>
  </conditionalFormatting>
  <conditionalFormatting sqref="E17">
    <cfRule type="expression" dxfId="525" priority="105" stopIfTrue="1">
      <formula>AND(NOT(ISBLANK(C17)),ISBLANK(E17),B17="S")</formula>
    </cfRule>
  </conditionalFormatting>
  <conditionalFormatting sqref="L25">
    <cfRule type="expression" dxfId="524" priority="99" stopIfTrue="1">
      <formula>AND(NOT(ISBLANK($C25)),ISBLANK(L25))</formula>
    </cfRule>
  </conditionalFormatting>
  <conditionalFormatting sqref="N25">
    <cfRule type="expression" dxfId="523" priority="98" stopIfTrue="1">
      <formula>AND(NOT(ISBLANK($C25)),ISBLANK(N25))</formula>
    </cfRule>
  </conditionalFormatting>
  <conditionalFormatting sqref="L26">
    <cfRule type="expression" dxfId="522" priority="97" stopIfTrue="1">
      <formula>AND(NOT(ISBLANK($C26)),ISBLANK(L26))</formula>
    </cfRule>
  </conditionalFormatting>
  <conditionalFormatting sqref="N26">
    <cfRule type="expression" dxfId="521" priority="96" stopIfTrue="1">
      <formula>AND(NOT(ISBLANK($C26)),ISBLANK(N26))</formula>
    </cfRule>
  </conditionalFormatting>
  <conditionalFormatting sqref="K24">
    <cfRule type="expression" priority="94" stopIfTrue="1">
      <formula>AND(SUM($P24:$T24)&gt;0,NOT(ISBLANK(K24)))</formula>
    </cfRule>
    <cfRule type="expression" dxfId="520" priority="95" stopIfTrue="1">
      <formula>SUM($P24:$T24)&gt;0</formula>
    </cfRule>
  </conditionalFormatting>
  <conditionalFormatting sqref="L24">
    <cfRule type="expression" dxfId="519" priority="93" stopIfTrue="1">
      <formula>AND(NOT(ISBLANK($C24)),ISBLANK(L24))</formula>
    </cfRule>
  </conditionalFormatting>
  <conditionalFormatting sqref="M24">
    <cfRule type="expression" dxfId="518" priority="92" stopIfTrue="1">
      <formula>AND(NOT(ISBLANK($C24)),ISBLANK(M24))</formula>
    </cfRule>
  </conditionalFormatting>
  <conditionalFormatting sqref="N24">
    <cfRule type="expression" dxfId="517" priority="91" stopIfTrue="1">
      <formula>AND(NOT(ISBLANK($C24)),ISBLANK(N24))</formula>
    </cfRule>
  </conditionalFormatting>
  <conditionalFormatting sqref="K25">
    <cfRule type="expression" priority="89" stopIfTrue="1">
      <formula>AND(SUM($P25:$T25)&gt;0,NOT(ISBLANK(K25)))</formula>
    </cfRule>
    <cfRule type="expression" dxfId="516" priority="90" stopIfTrue="1">
      <formula>SUM($P25:$T25)&gt;0</formula>
    </cfRule>
  </conditionalFormatting>
  <conditionalFormatting sqref="M25">
    <cfRule type="expression" dxfId="515" priority="88" stopIfTrue="1">
      <formula>AND(NOT(ISBLANK($C25)),ISBLANK(M25))</formula>
    </cfRule>
  </conditionalFormatting>
  <conditionalFormatting sqref="K26">
    <cfRule type="expression" priority="86" stopIfTrue="1">
      <formula>AND(SUM($P26:$T26)&gt;0,NOT(ISBLANK(K26)))</formula>
    </cfRule>
    <cfRule type="expression" dxfId="514" priority="87" stopIfTrue="1">
      <formula>SUM($P26:$T26)&gt;0</formula>
    </cfRule>
  </conditionalFormatting>
  <conditionalFormatting sqref="K27">
    <cfRule type="expression" priority="84" stopIfTrue="1">
      <formula>AND(SUM($P27:$T27)&gt;0,NOT(ISBLANK(K27)))</formula>
    </cfRule>
    <cfRule type="expression" dxfId="513" priority="85" stopIfTrue="1">
      <formula>SUM($P27:$T27)&gt;0</formula>
    </cfRule>
  </conditionalFormatting>
  <conditionalFormatting sqref="M26">
    <cfRule type="expression" dxfId="512" priority="83" stopIfTrue="1">
      <formula>AND(NOT(ISBLANK($C26)),ISBLANK(M26))</formula>
    </cfRule>
  </conditionalFormatting>
  <conditionalFormatting sqref="M27">
    <cfRule type="expression" dxfId="511" priority="82" stopIfTrue="1">
      <formula>AND(NOT(ISBLANK($C27)),ISBLANK(M27))</formula>
    </cfRule>
  </conditionalFormatting>
  <conditionalFormatting sqref="N27">
    <cfRule type="expression" dxfId="510" priority="81" stopIfTrue="1">
      <formula>AND(NOT(ISBLANK($C27)),ISBLANK(N27))</formula>
    </cfRule>
  </conditionalFormatting>
  <conditionalFormatting sqref="K28">
    <cfRule type="expression" priority="79" stopIfTrue="1">
      <formula>AND(SUM($P28:$T28)&gt;0,NOT(ISBLANK(K28)))</formula>
    </cfRule>
    <cfRule type="expression" dxfId="509" priority="80" stopIfTrue="1">
      <formula>SUM($P28:$T28)&gt;0</formula>
    </cfRule>
  </conditionalFormatting>
  <conditionalFormatting sqref="L28">
    <cfRule type="expression" dxfId="508" priority="78" stopIfTrue="1">
      <formula>AND(NOT(ISBLANK($C28)),ISBLANK(L28))</formula>
    </cfRule>
  </conditionalFormatting>
  <conditionalFormatting sqref="M28">
    <cfRule type="expression" dxfId="507" priority="77" stopIfTrue="1">
      <formula>AND(NOT(ISBLANK($C28)),ISBLANK(M28))</formula>
    </cfRule>
  </conditionalFormatting>
  <conditionalFormatting sqref="N28">
    <cfRule type="expression" dxfId="506" priority="76" stopIfTrue="1">
      <formula>AND(NOT(ISBLANK($C28)),ISBLANK(N28))</formula>
    </cfRule>
  </conditionalFormatting>
  <conditionalFormatting sqref="K29">
    <cfRule type="expression" priority="74" stopIfTrue="1">
      <formula>AND(SUM($P29:$T29)&gt;0,NOT(ISBLANK(K29)))</formula>
    </cfRule>
    <cfRule type="expression" dxfId="505" priority="75" stopIfTrue="1">
      <formula>SUM($P29:$T29)&gt;0</formula>
    </cfRule>
  </conditionalFormatting>
  <conditionalFormatting sqref="L29">
    <cfRule type="expression" dxfId="504" priority="73" stopIfTrue="1">
      <formula>AND(NOT(ISBLANK($C29)),ISBLANK(L29))</formula>
    </cfRule>
  </conditionalFormatting>
  <conditionalFormatting sqref="M29">
    <cfRule type="expression" dxfId="503" priority="72" stopIfTrue="1">
      <formula>AND(NOT(ISBLANK($C29)),ISBLANK(M29))</formula>
    </cfRule>
  </conditionalFormatting>
  <conditionalFormatting sqref="N29">
    <cfRule type="expression" dxfId="502" priority="71" stopIfTrue="1">
      <formula>AND(NOT(ISBLANK($C29)),ISBLANK(N29))</formula>
    </cfRule>
  </conditionalFormatting>
  <conditionalFormatting sqref="K30">
    <cfRule type="expression" priority="69" stopIfTrue="1">
      <formula>AND(SUM($P30:$T30)&gt;0,NOT(ISBLANK(K30)))</formula>
    </cfRule>
    <cfRule type="expression" dxfId="501" priority="70" stopIfTrue="1">
      <formula>SUM($P30:$T30)&gt;0</formula>
    </cfRule>
  </conditionalFormatting>
  <conditionalFormatting sqref="L30">
    <cfRule type="expression" dxfId="500" priority="68" stopIfTrue="1">
      <formula>AND(NOT(ISBLANK($C30)),ISBLANK(L30))</formula>
    </cfRule>
  </conditionalFormatting>
  <conditionalFormatting sqref="M30">
    <cfRule type="expression" dxfId="499" priority="67" stopIfTrue="1">
      <formula>AND(NOT(ISBLANK($C30)),ISBLANK(M30))</formula>
    </cfRule>
  </conditionalFormatting>
  <conditionalFormatting sqref="N30">
    <cfRule type="expression" dxfId="498" priority="66" stopIfTrue="1">
      <formula>AND(NOT(ISBLANK($C30)),ISBLANK(N30))</formula>
    </cfRule>
  </conditionalFormatting>
  <conditionalFormatting sqref="D13:D15 D19:D31">
    <cfRule type="expression" dxfId="497" priority="65" stopIfTrue="1">
      <formula>AND(NOT(ISBLANK(B13)),ISBLANK(D13),A13="S")</formula>
    </cfRule>
  </conditionalFormatting>
  <conditionalFormatting sqref="D18">
    <cfRule type="expression" dxfId="496" priority="64" stopIfTrue="1">
      <formula>AND(NOT(ISBLANK(B18)),ISBLANK(D18),A18="S")</formula>
    </cfRule>
  </conditionalFormatting>
  <conditionalFormatting sqref="D16:D17">
    <cfRule type="expression" dxfId="495" priority="63" stopIfTrue="1">
      <formula>AND(NOT(ISBLANK(B16)),ISBLANK(D16),A16="S")</formula>
    </cfRule>
  </conditionalFormatting>
  <conditionalFormatting sqref="K31">
    <cfRule type="expression" priority="61" stopIfTrue="1">
      <formula>AND(SUM($P31:$T31)&gt;0,NOT(ISBLANK(K31)))</formula>
    </cfRule>
    <cfRule type="expression" dxfId="494" priority="62" stopIfTrue="1">
      <formula>SUM($P31:$T31)&gt;0</formula>
    </cfRule>
  </conditionalFormatting>
  <conditionalFormatting sqref="M31">
    <cfRule type="expression" dxfId="493" priority="60" stopIfTrue="1">
      <formula>AND(NOT(ISBLANK($C31)),ISBLANK(M31))</formula>
    </cfRule>
  </conditionalFormatting>
  <conditionalFormatting sqref="N31">
    <cfRule type="expression" dxfId="492" priority="59" stopIfTrue="1">
      <formula>AND(NOT(ISBLANK($C31)),ISBLANK(N31))</formula>
    </cfRule>
  </conditionalFormatting>
  <conditionalFormatting sqref="E16">
    <cfRule type="expression" dxfId="491" priority="58" stopIfTrue="1">
      <formula>AND(NOT(ISBLANK(C16)),ISBLANK(E16),B16="S")</formula>
    </cfRule>
  </conditionalFormatting>
  <conditionalFormatting sqref="A19">
    <cfRule type="expression" dxfId="490" priority="57" stopIfTrue="1">
      <formula>AND(NOT(ISBLANK(C19)),ISBLANK(A19))</formula>
    </cfRule>
  </conditionalFormatting>
  <conditionalFormatting sqref="E18">
    <cfRule type="expression" dxfId="489" priority="56" stopIfTrue="1">
      <formula>AND(NOT(ISBLANK(C18)),ISBLANK(E18),B18="S")</formula>
    </cfRule>
  </conditionalFormatting>
  <conditionalFormatting sqref="K15">
    <cfRule type="expression" priority="54" stopIfTrue="1">
      <formula>AND(SUM($P15:$T15)&gt;0,NOT(ISBLANK(K15)))</formula>
    </cfRule>
    <cfRule type="expression" dxfId="488" priority="55" stopIfTrue="1">
      <formula>SUM($P15:$T15)&gt;0</formula>
    </cfRule>
  </conditionalFormatting>
  <conditionalFormatting sqref="K16">
    <cfRule type="expression" priority="52" stopIfTrue="1">
      <formula>AND(SUM($P16:$T16)&gt;0,NOT(ISBLANK(K16)))</formula>
    </cfRule>
    <cfRule type="expression" dxfId="487" priority="53" stopIfTrue="1">
      <formula>SUM($P16:$T16)&gt;0</formula>
    </cfRule>
  </conditionalFormatting>
  <conditionalFormatting sqref="A18">
    <cfRule type="expression" dxfId="486" priority="51" stopIfTrue="1">
      <formula>AND(NOT(ISBLANK(C18)),ISBLANK(A18))</formula>
    </cfRule>
  </conditionalFormatting>
  <conditionalFormatting sqref="K23">
    <cfRule type="expression" priority="49" stopIfTrue="1">
      <formula>AND(SUM($P23:$T23)&gt;0,NOT(ISBLANK(K23)))</formula>
    </cfRule>
    <cfRule type="expression" dxfId="485" priority="50" stopIfTrue="1">
      <formula>SUM($P23:$T23)&gt;0</formula>
    </cfRule>
  </conditionalFormatting>
  <conditionalFormatting sqref="L23">
    <cfRule type="expression" dxfId="484" priority="48" stopIfTrue="1">
      <formula>AND(NOT(ISBLANK($C23)),ISBLANK(L23))</formula>
    </cfRule>
  </conditionalFormatting>
  <conditionalFormatting sqref="M23">
    <cfRule type="expression" dxfId="483" priority="47" stopIfTrue="1">
      <formula>AND(NOT(ISBLANK($C23)),ISBLANK(M23))</formula>
    </cfRule>
  </conditionalFormatting>
  <conditionalFormatting sqref="N23">
    <cfRule type="expression" dxfId="482" priority="46" stopIfTrue="1">
      <formula>AND(NOT(ISBLANK($C23)),ISBLANK(N23))</formula>
    </cfRule>
  </conditionalFormatting>
  <conditionalFormatting sqref="K17">
    <cfRule type="expression" priority="44" stopIfTrue="1">
      <formula>AND(SUM($P17:$T17)&gt;0,NOT(ISBLANK(K17)))</formula>
    </cfRule>
    <cfRule type="expression" dxfId="481" priority="45" stopIfTrue="1">
      <formula>SUM($P17:$T17)&gt;0</formula>
    </cfRule>
  </conditionalFormatting>
  <conditionalFormatting sqref="K18">
    <cfRule type="expression" priority="42" stopIfTrue="1">
      <formula>AND(SUM($P18:$T18)&gt;0,NOT(ISBLANK(K18)))</formula>
    </cfRule>
    <cfRule type="expression" dxfId="480" priority="43" stopIfTrue="1">
      <formula>SUM($P18:$T18)&gt;0</formula>
    </cfRule>
  </conditionalFormatting>
  <conditionalFormatting sqref="L13">
    <cfRule type="expression" dxfId="479" priority="41" stopIfTrue="1">
      <formula>AND(NOT(ISBLANK($C13)),ISBLANK(L13))</formula>
    </cfRule>
  </conditionalFormatting>
  <conditionalFormatting sqref="M15">
    <cfRule type="expression" dxfId="478" priority="40" stopIfTrue="1">
      <formula>AND(NOT(ISBLANK($C15)),ISBLANK(M15))</formula>
    </cfRule>
  </conditionalFormatting>
  <conditionalFormatting sqref="N13">
    <cfRule type="expression" dxfId="477" priority="39" stopIfTrue="1">
      <formula>AND(NOT(ISBLANK($C13)),ISBLANK(N13))</formula>
    </cfRule>
  </conditionalFormatting>
  <conditionalFormatting sqref="M13">
    <cfRule type="expression" dxfId="476" priority="38" stopIfTrue="1">
      <formula>AND(NOT(ISBLANK($C13)),ISBLANK(M13))</formula>
    </cfRule>
  </conditionalFormatting>
  <conditionalFormatting sqref="L14">
    <cfRule type="expression" dxfId="475" priority="37" stopIfTrue="1">
      <formula>AND(NOT(ISBLANK($C14)),ISBLANK(L14))</formula>
    </cfRule>
  </conditionalFormatting>
  <conditionalFormatting sqref="M14">
    <cfRule type="expression" dxfId="474" priority="36" stopIfTrue="1">
      <formula>AND(NOT(ISBLANK($C14)),ISBLANK(M14))</formula>
    </cfRule>
  </conditionalFormatting>
  <conditionalFormatting sqref="N14">
    <cfRule type="expression" dxfId="473" priority="35" stopIfTrue="1">
      <formula>AND(NOT(ISBLANK($C14)),ISBLANK(N14))</formula>
    </cfRule>
  </conditionalFormatting>
  <conditionalFormatting sqref="L15">
    <cfRule type="expression" dxfId="472" priority="34" stopIfTrue="1">
      <formula>AND(NOT(ISBLANK($C15)),ISBLANK(L15))</formula>
    </cfRule>
  </conditionalFormatting>
  <conditionalFormatting sqref="N15">
    <cfRule type="expression" dxfId="471" priority="33" stopIfTrue="1">
      <formula>AND(NOT(ISBLANK($C15)),ISBLANK(N15))</formula>
    </cfRule>
  </conditionalFormatting>
  <conditionalFormatting sqref="L16">
    <cfRule type="expression" dxfId="470" priority="32" stopIfTrue="1">
      <formula>AND(NOT(ISBLANK($C16)),ISBLANK(L16))</formula>
    </cfRule>
  </conditionalFormatting>
  <conditionalFormatting sqref="M16">
    <cfRule type="expression" dxfId="469" priority="31" stopIfTrue="1">
      <formula>AND(NOT(ISBLANK($C16)),ISBLANK(M16))</formula>
    </cfRule>
  </conditionalFormatting>
  <conditionalFormatting sqref="N16">
    <cfRule type="expression" dxfId="468" priority="30" stopIfTrue="1">
      <formula>AND(NOT(ISBLANK($C16)),ISBLANK(N16))</formula>
    </cfRule>
  </conditionalFormatting>
  <conditionalFormatting sqref="L17">
    <cfRule type="expression" dxfId="467" priority="29" stopIfTrue="1">
      <formula>AND(NOT(ISBLANK($C17)),ISBLANK(L17))</formula>
    </cfRule>
  </conditionalFormatting>
  <conditionalFormatting sqref="M17">
    <cfRule type="expression" dxfId="466" priority="28" stopIfTrue="1">
      <formula>AND(NOT(ISBLANK($C17)),ISBLANK(M17))</formula>
    </cfRule>
  </conditionalFormatting>
  <conditionalFormatting sqref="N17">
    <cfRule type="expression" dxfId="465" priority="27" stopIfTrue="1">
      <formula>AND(NOT(ISBLANK($C17)),ISBLANK(N17))</formula>
    </cfRule>
  </conditionalFormatting>
  <conditionalFormatting sqref="L18">
    <cfRule type="expression" dxfId="464" priority="26" stopIfTrue="1">
      <formula>AND(NOT(ISBLANK($C18)),ISBLANK(L18))</formula>
    </cfRule>
  </conditionalFormatting>
  <conditionalFormatting sqref="M18">
    <cfRule type="expression" dxfId="463" priority="25" stopIfTrue="1">
      <formula>AND(NOT(ISBLANK($C18)),ISBLANK(M18))</formula>
    </cfRule>
  </conditionalFormatting>
  <conditionalFormatting sqref="N18">
    <cfRule type="expression" dxfId="462" priority="24" stopIfTrue="1">
      <formula>AND(NOT(ISBLANK($C18)),ISBLANK(N18))</formula>
    </cfRule>
  </conditionalFormatting>
  <conditionalFormatting sqref="K19">
    <cfRule type="expression" priority="22" stopIfTrue="1">
      <formula>AND(SUM($P19:$T19)&gt;0,NOT(ISBLANK(K19)))</formula>
    </cfRule>
    <cfRule type="expression" dxfId="461" priority="23" stopIfTrue="1">
      <formula>SUM($P19:$T19)&gt;0</formula>
    </cfRule>
  </conditionalFormatting>
  <conditionalFormatting sqref="L19">
    <cfRule type="expression" dxfId="460" priority="21" stopIfTrue="1">
      <formula>AND(NOT(ISBLANK($C19)),ISBLANK(L19))</formula>
    </cfRule>
  </conditionalFormatting>
  <conditionalFormatting sqref="M19">
    <cfRule type="expression" dxfId="459" priority="20" stopIfTrue="1">
      <formula>AND(NOT(ISBLANK($C19)),ISBLANK(M19))</formula>
    </cfRule>
  </conditionalFormatting>
  <conditionalFormatting sqref="N19">
    <cfRule type="expression" dxfId="458" priority="19" stopIfTrue="1">
      <formula>AND(NOT(ISBLANK($C19)),ISBLANK(N19))</formula>
    </cfRule>
  </conditionalFormatting>
  <conditionalFormatting sqref="K20">
    <cfRule type="expression" priority="17" stopIfTrue="1">
      <formula>AND(SUM($P20:$T20)&gt;0,NOT(ISBLANK(K20)))</formula>
    </cfRule>
    <cfRule type="expression" dxfId="457" priority="18" stopIfTrue="1">
      <formula>SUM($P20:$T20)&gt;0</formula>
    </cfRule>
  </conditionalFormatting>
  <conditionalFormatting sqref="L20">
    <cfRule type="expression" dxfId="456" priority="16" stopIfTrue="1">
      <formula>AND(NOT(ISBLANK($C20)),ISBLANK(L20))</formula>
    </cfRule>
  </conditionalFormatting>
  <conditionalFormatting sqref="M20">
    <cfRule type="expression" dxfId="455" priority="15" stopIfTrue="1">
      <formula>AND(NOT(ISBLANK($C20)),ISBLANK(M20))</formula>
    </cfRule>
  </conditionalFormatting>
  <conditionalFormatting sqref="N20">
    <cfRule type="expression" dxfId="454" priority="14" stopIfTrue="1">
      <formula>AND(NOT(ISBLANK($C20)),ISBLANK(N20))</formula>
    </cfRule>
  </conditionalFormatting>
  <conditionalFormatting sqref="K21">
    <cfRule type="expression" priority="12" stopIfTrue="1">
      <formula>AND(SUM($P21:$T21)&gt;0,NOT(ISBLANK(K21)))</formula>
    </cfRule>
    <cfRule type="expression" dxfId="453" priority="13" stopIfTrue="1">
      <formula>SUM($P21:$T21)&gt;0</formula>
    </cfRule>
  </conditionalFormatting>
  <conditionalFormatting sqref="L21">
    <cfRule type="expression" dxfId="452" priority="11" stopIfTrue="1">
      <formula>AND(NOT(ISBLANK($C21)),ISBLANK(L21))</formula>
    </cfRule>
  </conditionalFormatting>
  <conditionalFormatting sqref="M21">
    <cfRule type="expression" dxfId="451" priority="10" stopIfTrue="1">
      <formula>AND(NOT(ISBLANK($C21)),ISBLANK(M21))</formula>
    </cfRule>
  </conditionalFormatting>
  <conditionalFormatting sqref="N21">
    <cfRule type="expression" dxfId="450" priority="9" stopIfTrue="1">
      <formula>AND(NOT(ISBLANK($C21)),ISBLANK(N21))</formula>
    </cfRule>
  </conditionalFormatting>
  <conditionalFormatting sqref="K22">
    <cfRule type="expression" priority="7" stopIfTrue="1">
      <formula>AND(SUM($P22:$T22)&gt;0,NOT(ISBLANK(K22)))</formula>
    </cfRule>
    <cfRule type="expression" dxfId="449" priority="8" stopIfTrue="1">
      <formula>SUM($P22:$T22)&gt;0</formula>
    </cfRule>
  </conditionalFormatting>
  <conditionalFormatting sqref="L22">
    <cfRule type="expression" dxfId="448" priority="6" stopIfTrue="1">
      <formula>AND(NOT(ISBLANK($C22)),ISBLANK(L22))</formula>
    </cfRule>
  </conditionalFormatting>
  <conditionalFormatting sqref="M22">
    <cfRule type="expression" dxfId="447" priority="5" stopIfTrue="1">
      <formula>AND(NOT(ISBLANK($C22)),ISBLANK(M22))</formula>
    </cfRule>
  </conditionalFormatting>
  <conditionalFormatting sqref="N22">
    <cfRule type="expression" dxfId="446" priority="4" stopIfTrue="1">
      <formula>AND(NOT(ISBLANK($C22)),ISBLANK(N22))</formula>
    </cfRule>
  </conditionalFormatting>
  <conditionalFormatting sqref="J12:J22">
    <cfRule type="expression" priority="117" stopIfTrue="1">
      <formula>AND(SUM($P22:$T22)&gt;0,NOT(ISBLANK(J12)))</formula>
    </cfRule>
    <cfRule type="expression" dxfId="445" priority="118" stopIfTrue="1">
      <formula>SUM($P22:$T22)&gt;0</formula>
    </cfRule>
  </conditionalFormatting>
  <conditionalFormatting sqref="F13:F15 F19:F22">
    <cfRule type="expression" dxfId="444" priority="3" stopIfTrue="1">
      <formula>ISBLANK(F13)</formula>
    </cfRule>
  </conditionalFormatting>
  <conditionalFormatting sqref="F18">
    <cfRule type="expression" dxfId="443" priority="2" stopIfTrue="1">
      <formula>ISBLANK(F18)</formula>
    </cfRule>
  </conditionalFormatting>
  <conditionalFormatting sqref="F16:F17">
    <cfRule type="expression" dxfId="442" priority="1" stopIfTrue="1">
      <formula>ISBLANK(F16)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E20" sqref="E2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182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84">
        <v>43565</v>
      </c>
      <c r="F5" s="85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5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105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26" t="s">
        <v>50</v>
      </c>
      <c r="H10" s="26" t="s">
        <v>51</v>
      </c>
      <c r="I10" s="26" t="s">
        <v>52</v>
      </c>
      <c r="J10" s="26"/>
      <c r="K10" s="56" t="s">
        <v>53</v>
      </c>
      <c r="L10" s="27"/>
      <c r="M10" s="42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2"/>
      <c r="N11" s="42"/>
    </row>
    <row r="12" spans="1:26" ht="15.75" x14ac:dyDescent="0.25">
      <c r="A12" s="49">
        <v>43544</v>
      </c>
      <c r="B12" s="30" t="s">
        <v>13</v>
      </c>
      <c r="C12" s="31">
        <v>31.5</v>
      </c>
      <c r="D12" s="32">
        <f t="shared" ref="D12:D28" si="0">IF(B12="S",IF(ISBLANK(E12),ROUND(C12*0.2/1.2,2),E12),"")</f>
        <v>5.25</v>
      </c>
      <c r="E12" s="31"/>
      <c r="F12" s="75">
        <f t="shared" ref="F12:F29" si="1">C12-D12</f>
        <v>26.25</v>
      </c>
      <c r="G12" s="59">
        <v>512</v>
      </c>
      <c r="H12" s="59">
        <v>2002</v>
      </c>
      <c r="I12" s="77">
        <v>51201</v>
      </c>
      <c r="J12" s="36" t="s">
        <v>41</v>
      </c>
      <c r="K12" s="36" t="s">
        <v>166</v>
      </c>
      <c r="L12" s="44" t="s">
        <v>167</v>
      </c>
      <c r="M12" s="44" t="s">
        <v>168</v>
      </c>
      <c r="N12" s="44" t="s">
        <v>122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15.75" x14ac:dyDescent="0.25">
      <c r="A13" s="49">
        <v>43549</v>
      </c>
      <c r="B13" s="30" t="s">
        <v>13</v>
      </c>
      <c r="C13" s="31">
        <v>217.73</v>
      </c>
      <c r="D13" s="32">
        <f t="shared" si="0"/>
        <v>36.29</v>
      </c>
      <c r="E13" s="31"/>
      <c r="F13" s="75">
        <f t="shared" si="1"/>
        <v>181.44</v>
      </c>
      <c r="G13" s="59">
        <v>512</v>
      </c>
      <c r="H13" s="59">
        <v>4001</v>
      </c>
      <c r="I13" s="77">
        <v>51204</v>
      </c>
      <c r="J13" s="36" t="s">
        <v>13</v>
      </c>
      <c r="K13" s="36" t="s">
        <v>166</v>
      </c>
      <c r="L13" s="44" t="s">
        <v>169</v>
      </c>
      <c r="M13" s="44" t="s">
        <v>170</v>
      </c>
      <c r="N13" s="44" t="s">
        <v>171</v>
      </c>
      <c r="P13" s="5" t="b">
        <f t="shared" si="2"/>
        <v>0</v>
      </c>
      <c r="Q13" s="5" t="b">
        <f t="shared" si="3"/>
        <v>0</v>
      </c>
      <c r="R13" s="5" t="b">
        <f t="shared" si="4"/>
        <v>0</v>
      </c>
      <c r="S13" s="5" t="e">
        <f>OR(#REF!&lt;100000,LEN(#REF!)=5)</f>
        <v>#REF!</v>
      </c>
    </row>
    <row r="14" spans="1:26" ht="15.75" x14ac:dyDescent="0.25">
      <c r="A14" s="49">
        <v>43551</v>
      </c>
      <c r="B14" s="30" t="s">
        <v>13</v>
      </c>
      <c r="C14" s="31">
        <v>12</v>
      </c>
      <c r="D14" s="32">
        <f t="shared" si="0"/>
        <v>2</v>
      </c>
      <c r="E14" s="31"/>
      <c r="F14" s="75">
        <f t="shared" si="1"/>
        <v>10</v>
      </c>
      <c r="G14" s="59">
        <v>510</v>
      </c>
      <c r="H14" s="59">
        <v>3001</v>
      </c>
      <c r="I14" s="77" t="s">
        <v>82</v>
      </c>
      <c r="J14" s="36" t="s">
        <v>13</v>
      </c>
      <c r="K14" s="36" t="s">
        <v>166</v>
      </c>
      <c r="L14" s="44" t="s">
        <v>172</v>
      </c>
      <c r="M14" s="44" t="s">
        <v>173</v>
      </c>
      <c r="N14" s="44" t="s">
        <v>174</v>
      </c>
    </row>
    <row r="15" spans="1:26" ht="15.75" x14ac:dyDescent="0.25">
      <c r="A15" s="49">
        <v>43556</v>
      </c>
      <c r="B15" s="30" t="s">
        <v>13</v>
      </c>
      <c r="C15" s="31">
        <v>68.400000000000006</v>
      </c>
      <c r="D15" s="32">
        <f t="shared" si="0"/>
        <v>11.4</v>
      </c>
      <c r="E15" s="31"/>
      <c r="F15" s="75">
        <f t="shared" si="1"/>
        <v>57.000000000000007</v>
      </c>
      <c r="G15" s="59">
        <v>517</v>
      </c>
      <c r="H15" s="59">
        <v>2215</v>
      </c>
      <c r="I15" s="77"/>
      <c r="J15" s="36" t="s">
        <v>41</v>
      </c>
      <c r="K15" s="36" t="s">
        <v>166</v>
      </c>
      <c r="L15" s="44" t="s">
        <v>175</v>
      </c>
      <c r="M15" s="44" t="s">
        <v>176</v>
      </c>
      <c r="N15" s="44" t="s">
        <v>177</v>
      </c>
    </row>
    <row r="16" spans="1:26" ht="15.75" x14ac:dyDescent="0.25">
      <c r="A16" s="49">
        <v>43558</v>
      </c>
      <c r="B16" s="30" t="s">
        <v>13</v>
      </c>
      <c r="C16" s="31">
        <v>16</v>
      </c>
      <c r="D16" s="32">
        <f t="shared" si="0"/>
        <v>2.67</v>
      </c>
      <c r="E16" s="31"/>
      <c r="F16" s="75">
        <f t="shared" si="1"/>
        <v>13.33</v>
      </c>
      <c r="G16" s="59">
        <v>517</v>
      </c>
      <c r="H16" s="59">
        <v>3025</v>
      </c>
      <c r="I16" s="77"/>
      <c r="J16" s="36" t="s">
        <v>41</v>
      </c>
      <c r="K16" s="36" t="s">
        <v>166</v>
      </c>
      <c r="L16" s="44" t="s">
        <v>178</v>
      </c>
      <c r="M16" s="44" t="s">
        <v>179</v>
      </c>
      <c r="N16" s="44" t="s">
        <v>180</v>
      </c>
    </row>
    <row r="17" spans="1:19" ht="15.75" x14ac:dyDescent="0.25">
      <c r="A17" s="49">
        <v>43560</v>
      </c>
      <c r="B17" s="30" t="s">
        <v>13</v>
      </c>
      <c r="C17" s="31">
        <v>72.5</v>
      </c>
      <c r="D17" s="32">
        <v>12.08</v>
      </c>
      <c r="E17" s="31"/>
      <c r="F17" s="75">
        <f t="shared" si="1"/>
        <v>60.42</v>
      </c>
      <c r="G17" s="59">
        <v>512</v>
      </c>
      <c r="H17" s="59">
        <v>2002</v>
      </c>
      <c r="I17" s="77">
        <v>51201</v>
      </c>
      <c r="J17" s="36" t="s">
        <v>41</v>
      </c>
      <c r="K17" s="36" t="s">
        <v>166</v>
      </c>
      <c r="L17" s="44" t="s">
        <v>181</v>
      </c>
      <c r="M17" s="44" t="s">
        <v>168</v>
      </c>
      <c r="N17" s="44" t="s">
        <v>122</v>
      </c>
    </row>
    <row r="18" spans="1:19" ht="15.75" x14ac:dyDescent="0.25">
      <c r="A18" s="49"/>
      <c r="B18" s="30"/>
      <c r="C18" s="31"/>
      <c r="D18" s="32" t="str">
        <f t="shared" si="0"/>
        <v/>
      </c>
      <c r="E18" s="31"/>
      <c r="F18" s="75"/>
      <c r="G18" s="59"/>
      <c r="H18" s="59"/>
      <c r="I18" s="77"/>
      <c r="J18" s="36" t="s">
        <v>13</v>
      </c>
      <c r="K18" s="36"/>
      <c r="L18" s="44"/>
      <c r="M18" s="44"/>
      <c r="N18" s="44"/>
    </row>
    <row r="19" spans="1:19" ht="15.75" x14ac:dyDescent="0.25">
      <c r="A19" s="49"/>
      <c r="B19" s="30"/>
      <c r="C19" s="31"/>
      <c r="D19" s="32"/>
      <c r="E19" s="31"/>
      <c r="F19" s="75"/>
      <c r="G19" s="59"/>
      <c r="H19" s="59"/>
      <c r="I19" s="77"/>
      <c r="J19" s="36" t="s">
        <v>13</v>
      </c>
      <c r="K19" s="36"/>
      <c r="L19" s="44"/>
      <c r="M19" s="44"/>
      <c r="N19" s="44"/>
    </row>
    <row r="20" spans="1:19" ht="15.75" x14ac:dyDescent="0.25">
      <c r="A20" s="49"/>
      <c r="B20" s="48"/>
      <c r="C20" s="31"/>
      <c r="D20" s="32"/>
      <c r="E20" s="31"/>
      <c r="F20" s="75"/>
      <c r="G20" s="59"/>
      <c r="H20" s="59"/>
      <c r="I20" s="77"/>
      <c r="J20" s="36" t="s">
        <v>13</v>
      </c>
      <c r="K20" s="36"/>
      <c r="L20" s="44"/>
      <c r="M20" s="44"/>
      <c r="N20" s="44"/>
    </row>
    <row r="21" spans="1:19" ht="15.75" x14ac:dyDescent="0.25">
      <c r="A21" s="49"/>
      <c r="B21" s="48"/>
      <c r="C21" s="31"/>
      <c r="D21" s="32"/>
      <c r="E21" s="31"/>
      <c r="F21" s="75"/>
      <c r="G21" s="59"/>
      <c r="H21" s="59"/>
      <c r="I21" s="77"/>
      <c r="J21" s="36" t="s">
        <v>13</v>
      </c>
      <c r="K21" s="36"/>
      <c r="L21" s="44"/>
      <c r="M21" s="44"/>
      <c r="N21" s="44"/>
    </row>
    <row r="22" spans="1:19" ht="15.75" x14ac:dyDescent="0.25">
      <c r="A22" s="49"/>
      <c r="B22" s="30"/>
      <c r="C22" s="31"/>
      <c r="D22" s="32"/>
      <c r="E22" s="31"/>
      <c r="F22" s="75"/>
      <c r="G22" s="59"/>
      <c r="H22" s="59"/>
      <c r="I22" s="77"/>
      <c r="J22" s="36" t="s">
        <v>13</v>
      </c>
      <c r="K22" s="36"/>
      <c r="L22" s="44"/>
      <c r="M22" s="44"/>
      <c r="N22" s="44"/>
    </row>
    <row r="23" spans="1:19" ht="15.75" x14ac:dyDescent="0.25">
      <c r="A23" s="49"/>
      <c r="B23" s="48"/>
      <c r="C23" s="31"/>
      <c r="D23" s="32"/>
      <c r="E23" s="31"/>
      <c r="F23" s="75"/>
      <c r="G23" s="59"/>
      <c r="H23" s="59"/>
      <c r="I23" s="77"/>
      <c r="J23" s="36" t="s">
        <v>13</v>
      </c>
      <c r="K23" s="36"/>
      <c r="L23" s="44"/>
      <c r="M23" s="44"/>
      <c r="N23" s="44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49"/>
      <c r="B24" s="48"/>
      <c r="C24" s="31"/>
      <c r="D24" s="32"/>
      <c r="E24" s="31"/>
      <c r="F24" s="75"/>
      <c r="G24" s="59"/>
      <c r="H24" s="59"/>
      <c r="I24" s="77"/>
      <c r="J24" s="36" t="s">
        <v>41</v>
      </c>
      <c r="K24" s="36"/>
      <c r="L24" s="44"/>
      <c r="M24" s="44"/>
      <c r="N24" s="44"/>
    </row>
    <row r="25" spans="1:19" ht="15.75" x14ac:dyDescent="0.25">
      <c r="A25" s="49"/>
      <c r="B25" s="48"/>
      <c r="C25" s="31"/>
      <c r="D25" s="32"/>
      <c r="E25" s="31"/>
      <c r="F25" s="75"/>
      <c r="G25" s="59"/>
      <c r="H25" s="59"/>
      <c r="I25" s="77"/>
      <c r="J25" s="36" t="s">
        <v>41</v>
      </c>
      <c r="K25" s="36"/>
      <c r="L25" s="44"/>
      <c r="M25" s="44"/>
      <c r="N25" s="44"/>
    </row>
    <row r="26" spans="1:19" ht="15.75" x14ac:dyDescent="0.25">
      <c r="A26" s="49"/>
      <c r="B26" s="30"/>
      <c r="C26" s="31"/>
      <c r="D26" s="32" t="str">
        <f t="shared" si="0"/>
        <v/>
      </c>
      <c r="E26" s="31"/>
      <c r="F26" s="75"/>
      <c r="G26" s="59"/>
      <c r="H26" s="59"/>
      <c r="I26" s="77"/>
      <c r="J26" s="36" t="s">
        <v>41</v>
      </c>
      <c r="K26" s="36"/>
      <c r="L26" s="44"/>
      <c r="M26" s="44"/>
      <c r="N26" s="44"/>
    </row>
    <row r="27" spans="1:19" ht="15.75" x14ac:dyDescent="0.25">
      <c r="A27" s="49"/>
      <c r="B27" s="30"/>
      <c r="C27" s="31"/>
      <c r="D27" s="32" t="str">
        <f t="shared" si="0"/>
        <v/>
      </c>
      <c r="E27" s="31"/>
      <c r="F27" s="75"/>
      <c r="G27" s="59"/>
      <c r="H27" s="59"/>
      <c r="I27" s="77"/>
      <c r="J27" s="36" t="s">
        <v>41</v>
      </c>
      <c r="K27" s="36"/>
      <c r="L27" s="44"/>
      <c r="M27" s="44"/>
      <c r="N27" s="44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75"/>
      <c r="G28" s="59" t="s">
        <v>31</v>
      </c>
      <c r="H28" s="59" t="s">
        <v>31</v>
      </c>
      <c r="I28" s="59" t="s">
        <v>31</v>
      </c>
      <c r="J28" s="36"/>
      <c r="K28" s="36"/>
      <c r="L28" s="44"/>
      <c r="M28" s="44"/>
      <c r="N28" s="44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21" t="s">
        <v>9</v>
      </c>
      <c r="B29" s="122"/>
      <c r="C29" s="38">
        <f>SUM(C12:C28)</f>
        <v>418.13</v>
      </c>
      <c r="D29" s="38">
        <f>SUM(D12:D28)</f>
        <v>69.69</v>
      </c>
      <c r="E29" s="38"/>
      <c r="F29" s="86">
        <f t="shared" si="1"/>
        <v>348.44</v>
      </c>
      <c r="G29" s="68"/>
      <c r="H29" s="68"/>
      <c r="I29" s="68"/>
      <c r="J29" s="39"/>
      <c r="K29" s="39"/>
      <c r="L29" s="45"/>
      <c r="M29" s="71"/>
      <c r="N29" s="46"/>
    </row>
    <row r="31" spans="1:19" x14ac:dyDescent="0.2">
      <c r="B31" s="119" t="s">
        <v>24</v>
      </c>
      <c r="C31" s="120"/>
    </row>
    <row r="32" spans="1:19" x14ac:dyDescent="0.2">
      <c r="B32" s="40" t="s">
        <v>14</v>
      </c>
      <c r="C32" s="41" t="s">
        <v>23</v>
      </c>
    </row>
    <row r="33" spans="2:11" x14ac:dyDescent="0.2">
      <c r="B33" s="40" t="s">
        <v>11</v>
      </c>
      <c r="C33" s="41" t="s">
        <v>22</v>
      </c>
      <c r="I33" s="87"/>
      <c r="K33" s="88"/>
    </row>
    <row r="34" spans="2:11" x14ac:dyDescent="0.2">
      <c r="B34" s="40" t="s">
        <v>13</v>
      </c>
      <c r="C34" s="41" t="s">
        <v>21</v>
      </c>
      <c r="I34" s="87"/>
      <c r="K34" s="88"/>
    </row>
    <row r="35" spans="2:11" x14ac:dyDescent="0.2">
      <c r="B35" s="42" t="s">
        <v>12</v>
      </c>
      <c r="C35" s="43" t="s">
        <v>20</v>
      </c>
      <c r="I35" s="87"/>
      <c r="K35" s="88"/>
    </row>
    <row r="36" spans="2:11" x14ac:dyDescent="0.2">
      <c r="I36" s="87"/>
      <c r="K36" s="88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441" priority="102" stopIfTrue="1">
      <formula>SUM($P12:$T12)&gt;0</formula>
    </cfRule>
  </conditionalFormatting>
  <conditionalFormatting sqref="C5 B1:E1 B3:E3 C12 C14 C28 C17 C20 C22:C25">
    <cfRule type="expression" dxfId="440" priority="103" stopIfTrue="1">
      <formula>ISBLANK(B1)</formula>
    </cfRule>
  </conditionalFormatting>
  <conditionalFormatting sqref="L28:N28 N27">
    <cfRule type="expression" dxfId="439" priority="104" stopIfTrue="1">
      <formula>AND(NOT(ISBLANK($C27)),ISBLANK(L27))</formula>
    </cfRule>
  </conditionalFormatting>
  <conditionalFormatting sqref="B12 B28 B17 B21:B25">
    <cfRule type="expression" dxfId="438" priority="105" stopIfTrue="1">
      <formula>AND(NOT(ISBLANK(C12)),ISBLANK(B12))</formula>
    </cfRule>
  </conditionalFormatting>
  <conditionalFormatting sqref="A12 A14 A28 A17 A23">
    <cfRule type="expression" dxfId="437" priority="106" stopIfTrue="1">
      <formula>AND(NOT(ISBLANK(C12)),ISBLANK(A12))</formula>
    </cfRule>
  </conditionalFormatting>
  <conditionalFormatting sqref="E14:E25 E28">
    <cfRule type="expression" dxfId="436" priority="107" stopIfTrue="1">
      <formula>AND(NOT(ISBLANK(C14)),ISBLANK(E14),B14="S")</formula>
    </cfRule>
  </conditionalFormatting>
  <conditionalFormatting sqref="C13">
    <cfRule type="expression" dxfId="435" priority="97" stopIfTrue="1">
      <formula>ISBLANK(C13)</formula>
    </cfRule>
  </conditionalFormatting>
  <conditionalFormatting sqref="M20">
    <cfRule type="expression" dxfId="434" priority="42" stopIfTrue="1">
      <formula>AND(NOT(ISBLANK($C20)),ISBLANK(M20))</formula>
    </cfRule>
  </conditionalFormatting>
  <conditionalFormatting sqref="B13">
    <cfRule type="expression" dxfId="433" priority="98" stopIfTrue="1">
      <formula>AND(NOT(ISBLANK(C13)),ISBLANK(B13))</formula>
    </cfRule>
  </conditionalFormatting>
  <conditionalFormatting sqref="A13">
    <cfRule type="expression" dxfId="432" priority="99" stopIfTrue="1">
      <formula>AND(NOT(ISBLANK(C13)),ISBLANK(A13))</formula>
    </cfRule>
  </conditionalFormatting>
  <conditionalFormatting sqref="E12:E13">
    <cfRule type="expression" dxfId="431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430" priority="96" stopIfTrue="1">
      <formula>SUM($P13:$T13)&gt;0</formula>
    </cfRule>
  </conditionalFormatting>
  <conditionalFormatting sqref="C26">
    <cfRule type="expression" dxfId="429" priority="91" stopIfTrue="1">
      <formula>ISBLANK(C26)</formula>
    </cfRule>
  </conditionalFormatting>
  <conditionalFormatting sqref="B26">
    <cfRule type="expression" dxfId="428" priority="92" stopIfTrue="1">
      <formula>AND(NOT(ISBLANK(C26)),ISBLANK(B26))</formula>
    </cfRule>
  </conditionalFormatting>
  <conditionalFormatting sqref="A27">
    <cfRule type="expression" dxfId="427" priority="93" stopIfTrue="1">
      <formula>AND(NOT(ISBLANK(C27)),ISBLANK(A27))</formula>
    </cfRule>
  </conditionalFormatting>
  <conditionalFormatting sqref="E26">
    <cfRule type="expression" dxfId="426" priority="94" stopIfTrue="1">
      <formula>AND(NOT(ISBLANK(C26)),ISBLANK(E26),B26="S")</formula>
    </cfRule>
  </conditionalFormatting>
  <conditionalFormatting sqref="C27">
    <cfRule type="expression" dxfId="425" priority="88" stopIfTrue="1">
      <formula>ISBLANK(C27)</formula>
    </cfRule>
  </conditionalFormatting>
  <conditionalFormatting sqref="B27">
    <cfRule type="expression" dxfId="424" priority="89" stopIfTrue="1">
      <formula>AND(NOT(ISBLANK(C27)),ISBLANK(B27))</formula>
    </cfRule>
  </conditionalFormatting>
  <conditionalFormatting sqref="E27">
    <cfRule type="expression" dxfId="423" priority="90" stopIfTrue="1">
      <formula>AND(NOT(ISBLANK(C27)),ISBLANK(E27),B27="S")</formula>
    </cfRule>
  </conditionalFormatting>
  <conditionalFormatting sqref="M27">
    <cfRule type="expression" dxfId="422" priority="87" stopIfTrue="1">
      <formula>AND(NOT(ISBLANK($C27)),ISBLANK(M27))</formula>
    </cfRule>
  </conditionalFormatting>
  <conditionalFormatting sqref="L27">
    <cfRule type="expression" dxfId="421" priority="86" stopIfTrue="1">
      <formula>AND(NOT(ISBLANK($C27)),ISBLANK(L27))</formula>
    </cfRule>
  </conditionalFormatting>
  <conditionalFormatting sqref="N24">
    <cfRule type="expression" dxfId="420" priority="15" stopIfTrue="1">
      <formula>AND(NOT(ISBLANK($C24)),ISBLANK(N24))</formula>
    </cfRule>
  </conditionalFormatting>
  <conditionalFormatting sqref="N18">
    <cfRule type="expression" dxfId="419" priority="54" stopIfTrue="1">
      <formula>AND(NOT(ISBLANK($C18)),ISBLANK(N18))</formula>
    </cfRule>
  </conditionalFormatting>
  <conditionalFormatting sqref="M17">
    <cfRule type="expression" dxfId="418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417" priority="84" stopIfTrue="1">
      <formula>SUM($P12:$T12)&gt;0</formula>
    </cfRule>
  </conditionalFormatting>
  <conditionalFormatting sqref="N12">
    <cfRule type="expression" dxfId="416" priority="85" stopIfTrue="1">
      <formula>AND(NOT(ISBLANK($C12)),ISBLANK(N12))</formula>
    </cfRule>
  </conditionalFormatting>
  <conditionalFormatting sqref="M12">
    <cfRule type="expression" dxfId="415" priority="82" stopIfTrue="1">
      <formula>AND(NOT(ISBLANK($C12)),ISBLANK(M12))</formula>
    </cfRule>
  </conditionalFormatting>
  <conditionalFormatting sqref="L12">
    <cfRule type="expression" dxfId="414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413" priority="79" stopIfTrue="1">
      <formula>SUM($P13:$T13)&gt;0</formula>
    </cfRule>
  </conditionalFormatting>
  <conditionalFormatting sqref="N13">
    <cfRule type="expression" dxfId="412" priority="80" stopIfTrue="1">
      <formula>AND(NOT(ISBLANK($C13)),ISBLANK(N13))</formula>
    </cfRule>
  </conditionalFormatting>
  <conditionalFormatting sqref="M13">
    <cfRule type="expression" dxfId="411" priority="77" stopIfTrue="1">
      <formula>AND(NOT(ISBLANK($C13)),ISBLANK(M13))</formula>
    </cfRule>
  </conditionalFormatting>
  <conditionalFormatting sqref="L13">
    <cfRule type="expression" dxfId="410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409" priority="74" stopIfTrue="1">
      <formula>SUM($P14:$T14)&gt;0</formula>
    </cfRule>
  </conditionalFormatting>
  <conditionalFormatting sqref="N14">
    <cfRule type="expression" dxfId="408" priority="75" stopIfTrue="1">
      <formula>AND(NOT(ISBLANK($C14)),ISBLANK(N14))</formula>
    </cfRule>
  </conditionalFormatting>
  <conditionalFormatting sqref="M14">
    <cfRule type="expression" dxfId="407" priority="72" stopIfTrue="1">
      <formula>AND(NOT(ISBLANK($C14)),ISBLANK(M14))</formula>
    </cfRule>
  </conditionalFormatting>
  <conditionalFormatting sqref="L14">
    <cfRule type="expression" dxfId="406" priority="71" stopIfTrue="1">
      <formula>AND(NOT(ISBLANK($C14)),ISBLANK(L14))</formula>
    </cfRule>
  </conditionalFormatting>
  <conditionalFormatting sqref="A15:A16">
    <cfRule type="expression" dxfId="405" priority="70" stopIfTrue="1">
      <formula>AND(NOT(ISBLANK(C15)),ISBLANK(A15))</formula>
    </cfRule>
  </conditionalFormatting>
  <conditionalFormatting sqref="C15:C16">
    <cfRule type="expression" dxfId="404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403" priority="68" stopIfTrue="1">
      <formula>SUM($P15:$T15)&gt;0</formula>
    </cfRule>
  </conditionalFormatting>
  <conditionalFormatting sqref="M15:M16">
    <cfRule type="expression" dxfId="402" priority="66" stopIfTrue="1">
      <formula>AND(NOT(ISBLANK($C15)),ISBLANK(M15))</formula>
    </cfRule>
  </conditionalFormatting>
  <conditionalFormatting sqref="L15:L16">
    <cfRule type="expression" dxfId="401" priority="65" stopIfTrue="1">
      <formula>AND(NOT(ISBLANK($C15)),ISBLANK(L15))</formula>
    </cfRule>
  </conditionalFormatting>
  <conditionalFormatting sqref="N15">
    <cfRule type="expression" dxfId="400" priority="64" stopIfTrue="1">
      <formula>AND(NOT(ISBLANK($C15)),ISBLANK(N15))</formula>
    </cfRule>
  </conditionalFormatting>
  <conditionalFormatting sqref="N16">
    <cfRule type="expression" dxfId="399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398" priority="62" stopIfTrue="1">
      <formula>SUM($P17:$T17)&gt;0</formula>
    </cfRule>
  </conditionalFormatting>
  <conditionalFormatting sqref="L17">
    <cfRule type="expression" dxfId="397" priority="59" stopIfTrue="1">
      <formula>AND(NOT(ISBLANK($C17)),ISBLANK(L17))</formula>
    </cfRule>
  </conditionalFormatting>
  <conditionalFormatting sqref="N17">
    <cfRule type="expression" dxfId="396" priority="58" stopIfTrue="1">
      <formula>AND(NOT(ISBLANK($C17)),ISBLANK(N17))</formula>
    </cfRule>
  </conditionalFormatting>
  <conditionalFormatting sqref="C18:C19">
    <cfRule type="expression" dxfId="395" priority="55" stopIfTrue="1">
      <formula>ISBLANK(C18)</formula>
    </cfRule>
  </conditionalFormatting>
  <conditionalFormatting sqref="B19">
    <cfRule type="expression" dxfId="394" priority="56" stopIfTrue="1">
      <formula>AND(NOT(ISBLANK(C19)),ISBLANK(B19))</formula>
    </cfRule>
  </conditionalFormatting>
  <conditionalFormatting sqref="A18:A19">
    <cfRule type="expression" dxfId="393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392" priority="53" stopIfTrue="1">
      <formula>SUM($P18:$T18)&gt;0</formula>
    </cfRule>
  </conditionalFormatting>
  <conditionalFormatting sqref="M18">
    <cfRule type="expression" dxfId="391" priority="51" stopIfTrue="1">
      <formula>AND(NOT(ISBLANK($C18)),ISBLANK(M18))</formula>
    </cfRule>
  </conditionalFormatting>
  <conditionalFormatting sqref="L18:L19">
    <cfRule type="expression" dxfId="390" priority="50" stopIfTrue="1">
      <formula>AND(NOT(ISBLANK($C18)),ISBLANK(L18))</formula>
    </cfRule>
  </conditionalFormatting>
  <conditionalFormatting sqref="N19">
    <cfRule type="expression" dxfId="389" priority="49" stopIfTrue="1">
      <formula>AND(NOT(ISBLANK($C19)),ISBLANK(N19))</formula>
    </cfRule>
  </conditionalFormatting>
  <conditionalFormatting sqref="M19">
    <cfRule type="expression" dxfId="388" priority="48" stopIfTrue="1">
      <formula>AND(NOT(ISBLANK($C19)),ISBLANK(M19))</formula>
    </cfRule>
  </conditionalFormatting>
  <conditionalFormatting sqref="A20">
    <cfRule type="expression" dxfId="387" priority="47" stopIfTrue="1">
      <formula>AND(NOT(ISBLANK(C20)),ISBLANK(A20))</formula>
    </cfRule>
  </conditionalFormatting>
  <conditionalFormatting sqref="B20">
    <cfRule type="expression" dxfId="386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385" priority="44" stopIfTrue="1">
      <formula>SUM($P20:$T20)&gt;0</formula>
    </cfRule>
  </conditionalFormatting>
  <conditionalFormatting sqref="N20">
    <cfRule type="expression" dxfId="384" priority="45" stopIfTrue="1">
      <formula>AND(NOT(ISBLANK($C20)),ISBLANK(N20))</formula>
    </cfRule>
  </conditionalFormatting>
  <conditionalFormatting sqref="L20">
    <cfRule type="expression" dxfId="383" priority="41" stopIfTrue="1">
      <formula>AND(NOT(ISBLANK($C20)),ISBLANK(L20))</formula>
    </cfRule>
  </conditionalFormatting>
  <conditionalFormatting sqref="A21">
    <cfRule type="expression" dxfId="382" priority="40" stopIfTrue="1">
      <formula>AND(NOT(ISBLANK(C21)),ISBLANK(A21))</formula>
    </cfRule>
  </conditionalFormatting>
  <conditionalFormatting sqref="C21">
    <cfRule type="expression" dxfId="381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380" priority="38" stopIfTrue="1">
      <formula>SUM($P21:$T21)&gt;0</formula>
    </cfRule>
  </conditionalFormatting>
  <conditionalFormatting sqref="N21">
    <cfRule type="expression" dxfId="379" priority="36" stopIfTrue="1">
      <formula>AND(NOT(ISBLANK($C21)),ISBLANK(N21))</formula>
    </cfRule>
  </conditionalFormatting>
  <conditionalFormatting sqref="L21">
    <cfRule type="expression" dxfId="378" priority="35" stopIfTrue="1">
      <formula>AND(NOT(ISBLANK($C21)),ISBLANK(L21))</formula>
    </cfRule>
  </conditionalFormatting>
  <conditionalFormatting sqref="M21">
    <cfRule type="expression" dxfId="377" priority="34" stopIfTrue="1">
      <formula>AND(NOT(ISBLANK($C21)),ISBLANK(M21))</formula>
    </cfRule>
  </conditionalFormatting>
  <conditionalFormatting sqref="A22">
    <cfRule type="expression" dxfId="376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375" priority="31" stopIfTrue="1">
      <formula>SUM($P22:$T22)&gt;0</formula>
    </cfRule>
  </conditionalFormatting>
  <conditionalFormatting sqref="N22">
    <cfRule type="expression" dxfId="374" priority="32" stopIfTrue="1">
      <formula>AND(NOT(ISBLANK($C22)),ISBLANK(N22))</formula>
    </cfRule>
  </conditionalFormatting>
  <conditionalFormatting sqref="L22">
    <cfRule type="expression" dxfId="373" priority="29" stopIfTrue="1">
      <formula>AND(NOT(ISBLANK($C22)),ISBLANK(L22))</formula>
    </cfRule>
  </conditionalFormatting>
  <conditionalFormatting sqref="M22">
    <cfRule type="expression" dxfId="372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371" priority="26" stopIfTrue="1">
      <formula>SUM($P23:$T23)&gt;0</formula>
    </cfRule>
  </conditionalFormatting>
  <conditionalFormatting sqref="N23">
    <cfRule type="expression" dxfId="370" priority="27" stopIfTrue="1">
      <formula>AND(NOT(ISBLANK($C23)),ISBLANK(N23))</formula>
    </cfRule>
  </conditionalFormatting>
  <conditionalFormatting sqref="M23">
    <cfRule type="expression" dxfId="369" priority="24" stopIfTrue="1">
      <formula>AND(NOT(ISBLANK($C23)),ISBLANK(M23))</formula>
    </cfRule>
  </conditionalFormatting>
  <conditionalFormatting sqref="L23">
    <cfRule type="expression" dxfId="368" priority="23" stopIfTrue="1">
      <formula>AND(NOT(ISBLANK($C23)),ISBLANK(L23))</formula>
    </cfRule>
  </conditionalFormatting>
  <conditionalFormatting sqref="A24">
    <cfRule type="expression" dxfId="367" priority="22" stopIfTrue="1">
      <formula>AND(NOT(ISBLANK(C24)),ISBLANK(A24))</formula>
    </cfRule>
  </conditionalFormatting>
  <conditionalFormatting sqref="L26">
    <cfRule type="expression" dxfId="366" priority="5" stopIfTrue="1">
      <formula>AND(NOT(ISBLANK($C26)),ISBLANK(L26))</formula>
    </cfRule>
  </conditionalFormatting>
  <conditionalFormatting sqref="A25">
    <cfRule type="expression" dxfId="365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364" priority="19" stopIfTrue="1">
      <formula>SUM($P25:$T25)&gt;0</formula>
    </cfRule>
  </conditionalFormatting>
  <conditionalFormatting sqref="N25">
    <cfRule type="expression" dxfId="363" priority="20" stopIfTrue="1">
      <formula>AND(NOT(ISBLANK($C25)),ISBLANK(N25))</formula>
    </cfRule>
  </conditionalFormatting>
  <conditionalFormatting sqref="L25">
    <cfRule type="expression" dxfId="362" priority="17" stopIfTrue="1">
      <formula>AND(NOT(ISBLANK($C25)),ISBLANK(L25))</formula>
    </cfRule>
  </conditionalFormatting>
  <conditionalFormatting sqref="M25">
    <cfRule type="expression" dxfId="361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360" priority="14" stopIfTrue="1">
      <formula>SUM($P24:$T24)&gt;0</formula>
    </cfRule>
  </conditionalFormatting>
  <conditionalFormatting sqref="M24">
    <cfRule type="expression" dxfId="359" priority="12" stopIfTrue="1">
      <formula>AND(NOT(ISBLANK($C24)),ISBLANK(M24))</formula>
    </cfRule>
  </conditionalFormatting>
  <conditionalFormatting sqref="L24">
    <cfRule type="expression" dxfId="358" priority="11" stopIfTrue="1">
      <formula>AND(NOT(ISBLANK($C24)),ISBLANK(L24))</formula>
    </cfRule>
  </conditionalFormatting>
  <conditionalFormatting sqref="A26">
    <cfRule type="expression" dxfId="357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356" priority="8" stopIfTrue="1">
      <formula>SUM($P26:$T26)&gt;0</formula>
    </cfRule>
  </conditionalFormatting>
  <conditionalFormatting sqref="N26">
    <cfRule type="expression" dxfId="355" priority="9" stopIfTrue="1">
      <formula>AND(NOT(ISBLANK($C26)),ISBLANK(N26))</formula>
    </cfRule>
  </conditionalFormatting>
  <conditionalFormatting sqref="M26">
    <cfRule type="expression" dxfId="354" priority="6" stopIfTrue="1">
      <formula>AND(NOT(ISBLANK($C26)),ISBLANK(M26))</formula>
    </cfRule>
  </conditionalFormatting>
  <conditionalFormatting sqref="B15">
    <cfRule type="expression" dxfId="353" priority="4" stopIfTrue="1">
      <formula>AND(NOT(ISBLANK(C15)),ISBLANK(B15))</formula>
    </cfRule>
  </conditionalFormatting>
  <conditionalFormatting sqref="B14">
    <cfRule type="expression" dxfId="352" priority="3" stopIfTrue="1">
      <formula>AND(NOT(ISBLANK(C14)),ISBLANK(B14))</formula>
    </cfRule>
  </conditionalFormatting>
  <conditionalFormatting sqref="B16">
    <cfRule type="expression" dxfId="351" priority="2" stopIfTrue="1">
      <formula>AND(NOT(ISBLANK(C16)),ISBLANK(B16))</formula>
    </cfRule>
  </conditionalFormatting>
  <conditionalFormatting sqref="B18">
    <cfRule type="expression" dxfId="350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7"/>
  <sheetViews>
    <sheetView workbookViewId="0">
      <selection activeCell="G26" sqref="G2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140625" style="5" customWidth="1"/>
    <col min="12" max="12" width="47.4257812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27</v>
      </c>
      <c r="B1" s="116" t="s">
        <v>32</v>
      </c>
      <c r="C1" s="117"/>
      <c r="D1" s="117"/>
      <c r="E1" s="11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16" t="s">
        <v>77</v>
      </c>
      <c r="C3" s="117"/>
      <c r="D3" s="117"/>
      <c r="E3" s="11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29</v>
      </c>
      <c r="C5" s="47">
        <v>43535</v>
      </c>
      <c r="D5" s="12" t="s">
        <v>30</v>
      </c>
      <c r="E5" s="47">
        <v>43566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9" t="s">
        <v>43</v>
      </c>
      <c r="B8" s="17" t="s">
        <v>4</v>
      </c>
      <c r="C8" s="17" t="s">
        <v>5</v>
      </c>
      <c r="D8" s="17" t="s">
        <v>4</v>
      </c>
      <c r="E8" s="17" t="s">
        <v>25</v>
      </c>
      <c r="F8" s="17" t="s">
        <v>3</v>
      </c>
      <c r="G8" s="119" t="s">
        <v>18</v>
      </c>
      <c r="H8" s="123"/>
      <c r="I8" s="123"/>
      <c r="J8" s="120"/>
      <c r="K8" s="79" t="s">
        <v>44</v>
      </c>
      <c r="L8" s="17" t="s">
        <v>6</v>
      </c>
      <c r="M8" s="18" t="s">
        <v>7</v>
      </c>
      <c r="N8" s="18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46</v>
      </c>
      <c r="B9" s="21" t="s">
        <v>0</v>
      </c>
      <c r="C9" s="21" t="s">
        <v>2</v>
      </c>
      <c r="D9" s="21" t="s">
        <v>2</v>
      </c>
      <c r="E9" s="21" t="s">
        <v>26</v>
      </c>
      <c r="F9" s="21" t="s">
        <v>2</v>
      </c>
      <c r="G9" s="126"/>
      <c r="H9" s="124"/>
      <c r="I9" s="124"/>
      <c r="J9" s="125"/>
      <c r="K9" s="51" t="s">
        <v>47</v>
      </c>
      <c r="L9" s="21" t="s">
        <v>48</v>
      </c>
      <c r="M9" s="52"/>
      <c r="N9" s="53" t="s">
        <v>49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4" t="s">
        <v>34</v>
      </c>
      <c r="B10" s="25" t="s">
        <v>8</v>
      </c>
      <c r="C10" s="25" t="s">
        <v>19</v>
      </c>
      <c r="D10" s="25" t="s">
        <v>19</v>
      </c>
      <c r="E10" s="25" t="s">
        <v>19</v>
      </c>
      <c r="F10" s="25" t="s">
        <v>19</v>
      </c>
      <c r="G10" s="74" t="s">
        <v>50</v>
      </c>
      <c r="H10" s="74" t="s">
        <v>51</v>
      </c>
      <c r="I10" s="74" t="s">
        <v>52</v>
      </c>
      <c r="J10" s="74"/>
      <c r="K10" s="56" t="s">
        <v>53</v>
      </c>
      <c r="L10" s="27"/>
      <c r="M10" s="42"/>
      <c r="N10" s="28"/>
    </row>
    <row r="11" spans="1:26" x14ac:dyDescent="0.2">
      <c r="A11" s="24"/>
      <c r="B11" s="25"/>
      <c r="C11" s="25"/>
      <c r="D11" s="25"/>
      <c r="E11" s="25"/>
      <c r="F11" s="25"/>
      <c r="G11" s="74"/>
      <c r="H11" s="74"/>
      <c r="I11" s="74"/>
      <c r="J11" s="74"/>
      <c r="K11" s="74"/>
      <c r="L11" s="27"/>
      <c r="M11" s="42"/>
      <c r="N11" s="42"/>
    </row>
    <row r="12" spans="1:26" ht="15.75" x14ac:dyDescent="0.25">
      <c r="A12" s="49">
        <v>43535</v>
      </c>
      <c r="B12" s="30" t="s">
        <v>11</v>
      </c>
      <c r="C12" s="31">
        <v>197.5</v>
      </c>
      <c r="D12" s="32" t="str">
        <f>IF(B12="S",IF(ISBLANK(E12),ROUND(C12*0.2/1.2,2),E12),"")</f>
        <v/>
      </c>
      <c r="E12" s="31">
        <v>197.5</v>
      </c>
      <c r="F12" s="75" t="s">
        <v>31</v>
      </c>
      <c r="G12" s="59">
        <v>140</v>
      </c>
      <c r="H12" s="59">
        <v>30001</v>
      </c>
      <c r="I12" s="59"/>
      <c r="J12" s="36" t="s">
        <v>13</v>
      </c>
      <c r="K12" s="36" t="s">
        <v>78</v>
      </c>
      <c r="L12" s="44" t="s">
        <v>79</v>
      </c>
      <c r="M12" s="44" t="s">
        <v>37</v>
      </c>
      <c r="N12" s="44" t="s">
        <v>80</v>
      </c>
      <c r="P12" s="5" t="b">
        <f t="shared" ref="P12:P30" si="0">OR(G12&lt;100,LEN(G12)=2)</f>
        <v>0</v>
      </c>
      <c r="Q12" s="5" t="b">
        <f t="shared" ref="Q12:Q30" si="1">OR(H12&lt;1000,LEN(H12)=3)</f>
        <v>0</v>
      </c>
      <c r="R12" s="5" t="b">
        <f t="shared" ref="R12:R30" si="2">IF(I12&lt;1000,TRUE)</f>
        <v>1</v>
      </c>
      <c r="S12" s="5" t="e">
        <f>OR(#REF!&lt;100000,LEN(#REF!)=5)</f>
        <v>#REF!</v>
      </c>
    </row>
    <row r="13" spans="1:26" ht="15.75" x14ac:dyDescent="0.25">
      <c r="A13" s="31" t="s">
        <v>31</v>
      </c>
      <c r="B13" s="31" t="s">
        <v>31</v>
      </c>
      <c r="C13" s="31" t="s">
        <v>31</v>
      </c>
      <c r="D13" s="32" t="str">
        <f t="shared" ref="D13:D30" si="3">IF(B13="S",IF(ISBLANK(E13),ROUND(C13*0.2/1.2,2),E13),"")</f>
        <v/>
      </c>
      <c r="E13" s="31"/>
      <c r="F13" s="75" t="s">
        <v>31</v>
      </c>
      <c r="G13" s="59" t="s">
        <v>31</v>
      </c>
      <c r="H13" s="59" t="s">
        <v>31</v>
      </c>
      <c r="I13" s="59" t="s">
        <v>31</v>
      </c>
      <c r="J13" s="36" t="s">
        <v>13</v>
      </c>
      <c r="K13" s="36"/>
      <c r="L13" s="44" t="s">
        <v>31</v>
      </c>
      <c r="M13" s="82"/>
      <c r="N13" s="44" t="s">
        <v>31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31" t="s">
        <v>31</v>
      </c>
      <c r="B14" s="31" t="s">
        <v>31</v>
      </c>
      <c r="C14" s="31" t="s">
        <v>31</v>
      </c>
      <c r="D14" s="32" t="str">
        <f t="shared" si="3"/>
        <v/>
      </c>
      <c r="E14" s="31"/>
      <c r="F14" s="75" t="s">
        <v>31</v>
      </c>
      <c r="G14" s="59" t="s">
        <v>31</v>
      </c>
      <c r="H14" s="59"/>
      <c r="I14" s="59" t="s">
        <v>31</v>
      </c>
      <c r="J14" s="36" t="s">
        <v>13</v>
      </c>
      <c r="K14" s="36"/>
      <c r="L14" s="44" t="s">
        <v>31</v>
      </c>
      <c r="M14" s="82"/>
      <c r="N14" s="44" t="s">
        <v>31</v>
      </c>
      <c r="P14" s="5" t="b">
        <f t="shared" si="0"/>
        <v>0</v>
      </c>
      <c r="Q14" s="5" t="b">
        <f t="shared" si="1"/>
        <v>1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/>
      <c r="D15" s="32" t="str">
        <f t="shared" si="3"/>
        <v/>
      </c>
      <c r="E15" s="31"/>
      <c r="F15" s="75" t="s">
        <v>31</v>
      </c>
      <c r="G15" s="59" t="s">
        <v>31</v>
      </c>
      <c r="H15" s="59" t="s">
        <v>31</v>
      </c>
      <c r="I15" s="59" t="s">
        <v>31</v>
      </c>
      <c r="J15" s="36" t="s">
        <v>13</v>
      </c>
      <c r="K15" s="36"/>
      <c r="L15" s="44" t="s">
        <v>31</v>
      </c>
      <c r="M15" s="44"/>
      <c r="N15" s="44" t="s">
        <v>31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75" t="s">
        <v>31</v>
      </c>
      <c r="G16" s="59" t="s">
        <v>31</v>
      </c>
      <c r="H16" s="59" t="s">
        <v>31</v>
      </c>
      <c r="I16" s="59" t="s">
        <v>31</v>
      </c>
      <c r="J16" s="36" t="s">
        <v>13</v>
      </c>
      <c r="K16" s="36"/>
      <c r="L16" s="44" t="s">
        <v>31</v>
      </c>
      <c r="M16" s="44"/>
      <c r="N16" s="44" t="s">
        <v>31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75" t="s">
        <v>31</v>
      </c>
      <c r="G17" s="59" t="s">
        <v>31</v>
      </c>
      <c r="H17" s="59" t="s">
        <v>31</v>
      </c>
      <c r="I17" s="59" t="s">
        <v>31</v>
      </c>
      <c r="J17" s="36" t="s">
        <v>13</v>
      </c>
      <c r="K17" s="81"/>
      <c r="L17" s="44" t="s">
        <v>31</v>
      </c>
      <c r="M17" s="82"/>
      <c r="N17" s="44" t="s">
        <v>31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75"/>
      <c r="G18" s="59"/>
      <c r="H18" s="59"/>
      <c r="I18" s="59"/>
      <c r="J18" s="36" t="s">
        <v>13</v>
      </c>
      <c r="K18" s="36"/>
      <c r="L18" s="44"/>
      <c r="M18" s="44"/>
      <c r="N18" s="44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75" t="s">
        <v>31</v>
      </c>
      <c r="G19" s="59"/>
      <c r="H19" s="59" t="s">
        <v>31</v>
      </c>
      <c r="I19" s="59" t="s">
        <v>31</v>
      </c>
      <c r="J19" s="36" t="s">
        <v>13</v>
      </c>
      <c r="K19" s="36"/>
      <c r="L19" s="44"/>
      <c r="M19" s="44"/>
      <c r="N19" s="44"/>
      <c r="P19" s="5" t="b">
        <f t="shared" si="0"/>
        <v>1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75" t="s">
        <v>31</v>
      </c>
      <c r="G20" s="59" t="s">
        <v>31</v>
      </c>
      <c r="H20" s="59" t="s">
        <v>31</v>
      </c>
      <c r="I20" s="59" t="s">
        <v>31</v>
      </c>
      <c r="J20" s="36" t="s">
        <v>13</v>
      </c>
      <c r="K20" s="36"/>
      <c r="L20" s="44"/>
      <c r="M20" s="44"/>
      <c r="N20" s="44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75" t="s">
        <v>31</v>
      </c>
      <c r="G21" s="59" t="s">
        <v>31</v>
      </c>
      <c r="H21" s="59" t="s">
        <v>31</v>
      </c>
      <c r="I21" s="59" t="s">
        <v>31</v>
      </c>
      <c r="J21" s="36" t="s">
        <v>13</v>
      </c>
      <c r="K21" s="36"/>
      <c r="L21" s="44"/>
      <c r="M21" s="44"/>
      <c r="N21" s="44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75" t="s">
        <v>31</v>
      </c>
      <c r="G22" s="59" t="s">
        <v>31</v>
      </c>
      <c r="H22" s="59" t="s">
        <v>31</v>
      </c>
      <c r="I22" s="59" t="s">
        <v>31</v>
      </c>
      <c r="J22" s="36" t="s">
        <v>13</v>
      </c>
      <c r="K22" s="36"/>
      <c r="L22" s="44"/>
      <c r="M22" s="44"/>
      <c r="N22" s="44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75" t="s">
        <v>31</v>
      </c>
      <c r="G23" s="59" t="s">
        <v>31</v>
      </c>
      <c r="H23" s="59" t="s">
        <v>31</v>
      </c>
      <c r="I23" s="59" t="s">
        <v>31</v>
      </c>
      <c r="J23" s="36" t="s">
        <v>13</v>
      </c>
      <c r="K23" s="36"/>
      <c r="L23" s="44"/>
      <c r="M23" s="44"/>
      <c r="N23" s="44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75" t="s">
        <v>31</v>
      </c>
      <c r="G24" s="59" t="s">
        <v>31</v>
      </c>
      <c r="H24" s="59" t="s">
        <v>31</v>
      </c>
      <c r="I24" s="59" t="s">
        <v>31</v>
      </c>
      <c r="J24" s="36" t="s">
        <v>13</v>
      </c>
      <c r="K24" s="36"/>
      <c r="L24" s="44"/>
      <c r="M24" s="44"/>
      <c r="N24" s="44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75" t="s">
        <v>31</v>
      </c>
      <c r="G25" s="59" t="s">
        <v>31</v>
      </c>
      <c r="H25" s="59" t="s">
        <v>31</v>
      </c>
      <c r="I25" s="59" t="s">
        <v>31</v>
      </c>
      <c r="J25" s="36" t="s">
        <v>13</v>
      </c>
      <c r="K25" s="36"/>
      <c r="L25" s="44"/>
      <c r="M25" s="44"/>
      <c r="N25" s="44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75" t="s">
        <v>31</v>
      </c>
      <c r="G26" s="59" t="s">
        <v>31</v>
      </c>
      <c r="H26" s="59" t="s">
        <v>31</v>
      </c>
      <c r="I26" s="59" t="s">
        <v>31</v>
      </c>
      <c r="J26" s="36" t="s">
        <v>13</v>
      </c>
      <c r="K26" s="36"/>
      <c r="L26" s="44"/>
      <c r="M26" s="44"/>
      <c r="N26" s="44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75" t="s">
        <v>31</v>
      </c>
      <c r="G27" s="59" t="s">
        <v>31</v>
      </c>
      <c r="H27" s="59" t="s">
        <v>31</v>
      </c>
      <c r="I27" s="59" t="s">
        <v>31</v>
      </c>
      <c r="J27" s="36" t="s">
        <v>13</v>
      </c>
      <c r="K27" s="36"/>
      <c r="L27" s="44"/>
      <c r="M27" s="44"/>
      <c r="N27" s="44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75" t="s">
        <v>31</v>
      </c>
      <c r="G28" s="59" t="s">
        <v>31</v>
      </c>
      <c r="H28" s="59" t="s">
        <v>31</v>
      </c>
      <c r="I28" s="59" t="s">
        <v>31</v>
      </c>
      <c r="J28" s="36" t="s">
        <v>13</v>
      </c>
      <c r="K28" s="36"/>
      <c r="L28" s="44"/>
      <c r="M28" s="44"/>
      <c r="N28" s="44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75" t="s">
        <v>31</v>
      </c>
      <c r="G29" s="59" t="s">
        <v>31</v>
      </c>
      <c r="H29" s="59" t="s">
        <v>31</v>
      </c>
      <c r="I29" s="59" t="s">
        <v>31</v>
      </c>
      <c r="J29" s="36" t="s">
        <v>13</v>
      </c>
      <c r="K29" s="36"/>
      <c r="L29" s="44"/>
      <c r="M29" s="44"/>
      <c r="N29" s="44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6.5" thickBot="1" x14ac:dyDescent="0.3">
      <c r="A30" s="29"/>
      <c r="B30" s="30"/>
      <c r="C30" s="31"/>
      <c r="D30" s="37" t="str">
        <f t="shared" si="3"/>
        <v/>
      </c>
      <c r="E30" s="31"/>
      <c r="F30" s="75" t="s">
        <v>31</v>
      </c>
      <c r="G30" s="59" t="s">
        <v>31</v>
      </c>
      <c r="H30" s="59" t="s">
        <v>31</v>
      </c>
      <c r="I30" s="59" t="s">
        <v>31</v>
      </c>
      <c r="J30" s="36" t="s">
        <v>13</v>
      </c>
      <c r="K30" s="36"/>
      <c r="L30" s="44"/>
      <c r="M30" s="44"/>
      <c r="N30" s="44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3.5" thickBot="1" x14ac:dyDescent="0.25">
      <c r="A31" s="121" t="s">
        <v>9</v>
      </c>
      <c r="B31" s="122"/>
      <c r="C31" s="38">
        <f>SUM(C12:C30)</f>
        <v>197.5</v>
      </c>
      <c r="D31" s="38">
        <f>SUM(D12:D30)</f>
        <v>0</v>
      </c>
      <c r="E31" s="38"/>
      <c r="F31" s="38">
        <f>SUM(F12:F30)</f>
        <v>0</v>
      </c>
      <c r="G31" s="68"/>
      <c r="H31" s="68"/>
      <c r="I31" s="68"/>
      <c r="J31" s="39"/>
      <c r="K31" s="39"/>
      <c r="L31" s="45"/>
      <c r="M31" s="71"/>
      <c r="N31" s="46"/>
    </row>
    <row r="33" spans="2:3" x14ac:dyDescent="0.2">
      <c r="B33" s="119" t="s">
        <v>24</v>
      </c>
      <c r="C33" s="120"/>
    </row>
    <row r="34" spans="2:3" x14ac:dyDescent="0.2">
      <c r="B34" s="40" t="s">
        <v>14</v>
      </c>
      <c r="C34" s="41" t="s">
        <v>23</v>
      </c>
    </row>
    <row r="35" spans="2:3" x14ac:dyDescent="0.2">
      <c r="B35" s="40" t="s">
        <v>11</v>
      </c>
      <c r="C35" s="41" t="s">
        <v>22</v>
      </c>
    </row>
    <row r="36" spans="2:3" x14ac:dyDescent="0.2">
      <c r="B36" s="40" t="s">
        <v>13</v>
      </c>
      <c r="C36" s="41" t="s">
        <v>21</v>
      </c>
    </row>
    <row r="37" spans="2:3" x14ac:dyDescent="0.2">
      <c r="B37" s="42" t="s">
        <v>12</v>
      </c>
      <c r="C37" s="43" t="s">
        <v>20</v>
      </c>
    </row>
  </sheetData>
  <mergeCells count="6">
    <mergeCell ref="B33:C33"/>
    <mergeCell ref="B1:E1"/>
    <mergeCell ref="B3:E3"/>
    <mergeCell ref="G8:J8"/>
    <mergeCell ref="G9:J9"/>
    <mergeCell ref="A31:B31"/>
  </mergeCells>
  <conditionalFormatting sqref="J12:K30">
    <cfRule type="expression" priority="5" stopIfTrue="1">
      <formula>AND(SUM($P12:$T12)&gt;0,NOT(ISBLANK(J12)))</formula>
    </cfRule>
    <cfRule type="expression" dxfId="349" priority="6" stopIfTrue="1">
      <formula>SUM($P12:$T12)&gt;0</formula>
    </cfRule>
  </conditionalFormatting>
  <conditionalFormatting sqref="E5 C5 B1:E1 B3:E3 C12:C30">
    <cfRule type="expression" dxfId="348" priority="7" stopIfTrue="1">
      <formula>ISBLANK(B1)</formula>
    </cfRule>
  </conditionalFormatting>
  <conditionalFormatting sqref="L12:N12 L15:N16 L18:N30 L13:L14 N13:N14">
    <cfRule type="expression" dxfId="347" priority="8" stopIfTrue="1">
      <formula>AND(NOT(ISBLANK($C12)),ISBLANK(L12))</formula>
    </cfRule>
  </conditionalFormatting>
  <conditionalFormatting sqref="B15:B30 B12">
    <cfRule type="expression" dxfId="346" priority="9" stopIfTrue="1">
      <formula>AND(NOT(ISBLANK(C12)),ISBLANK(B12))</formula>
    </cfRule>
  </conditionalFormatting>
  <conditionalFormatting sqref="A15:A30 A12">
    <cfRule type="expression" dxfId="345" priority="10" stopIfTrue="1">
      <formula>AND(NOT(ISBLANK(C12)),ISBLANK(A12))</formula>
    </cfRule>
  </conditionalFormatting>
  <conditionalFormatting sqref="E12:E30">
    <cfRule type="expression" dxfId="344" priority="11" stopIfTrue="1">
      <formula>AND(NOT(ISBLANK(C12)),ISBLANK(E12),B12="S")</formula>
    </cfRule>
  </conditionalFormatting>
  <conditionalFormatting sqref="N17">
    <cfRule type="expression" dxfId="343" priority="4" stopIfTrue="1">
      <formula>AND(NOT(ISBLANK($C17)),ISBLANK(N17))</formula>
    </cfRule>
  </conditionalFormatting>
  <conditionalFormatting sqref="L17">
    <cfRule type="expression" dxfId="342" priority="3" stopIfTrue="1">
      <formula>AND(NOT(ISBLANK($C17)),ISBLANK(L17))</formula>
    </cfRule>
  </conditionalFormatting>
  <conditionalFormatting sqref="A13:B14">
    <cfRule type="expression" dxfId="341" priority="1" stopIfTrue="1">
      <formula>ISBLANK(A13)</formula>
    </cfRule>
  </conditionalFormatting>
  <dataValidations count="4">
    <dataValidation type="list" allowBlank="1" showInputMessage="1" showErrorMessage="1" sqref="B12 B15:B30">
      <formula1>$B$34:$B$37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JWS</vt:lpstr>
      <vt:lpstr>Theatre</vt:lpstr>
      <vt:lpstr>Camb Theatre</vt:lpstr>
      <vt:lpstr>C Theatre</vt:lpstr>
      <vt:lpstr>Windle</vt:lpstr>
      <vt:lpstr>Civic Events</vt:lpstr>
      <vt:lpstr>Windle V</vt:lpstr>
      <vt:lpstr>Parks</vt:lpstr>
      <vt:lpstr>Business</vt:lpstr>
      <vt:lpstr>Housing</vt:lpstr>
      <vt:lpstr>Media</vt:lpstr>
      <vt:lpstr>Corporate</vt:lpstr>
      <vt:lpstr>JWW</vt:lpstr>
      <vt:lpstr>Museum</vt:lpstr>
      <vt:lpstr>Land Drainage</vt:lpstr>
      <vt:lpstr>Leisure</vt:lpstr>
    </vt:vector>
  </TitlesOfParts>
  <Company>SHBC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2019-04-29T09:24:58Z</cp:lastPrinted>
  <dcterms:created xsi:type="dcterms:W3CDTF">2011-07-25T12:59:48Z</dcterms:created>
  <dcterms:modified xsi:type="dcterms:W3CDTF">2019-04-29T09:44:39Z</dcterms:modified>
</cp:coreProperties>
</file>