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.Smith\Desktop\"/>
    </mc:Choice>
  </mc:AlternateContent>
  <bookViews>
    <workbookView xWindow="120" yWindow="45" windowWidth="15480" windowHeight="11640"/>
  </bookViews>
  <sheets>
    <sheet name="Theatre" sheetId="1" r:id="rId1"/>
    <sheet name="Example" sheetId="3" state="hidden" r:id="rId2"/>
    <sheet name="CTheatre" sheetId="4" r:id="rId3"/>
    <sheet name="Camb Theatre" sheetId="13" r:id="rId4"/>
    <sheet name="Civic" sheetId="5" r:id="rId5"/>
    <sheet name="Drainage" sheetId="6" r:id="rId6"/>
    <sheet name="Parks" sheetId="7" r:id="rId7"/>
    <sheet name="LWCP" sheetId="11" r:id="rId8"/>
    <sheet name="Windle Valley" sheetId="12" r:id="rId9"/>
    <sheet name="JWW" sheetId="8" r:id="rId10"/>
    <sheet name="Windle" sheetId="9" r:id="rId11"/>
    <sheet name="Business" sheetId="10" r:id="rId12"/>
    <sheet name="Media" sheetId="14" r:id="rId13"/>
    <sheet name="Corporate" sheetId="15" r:id="rId14"/>
    <sheet name="JWS" sheetId="16" r:id="rId15"/>
    <sheet name="Community" sheetId="17" r:id="rId16"/>
  </sheets>
  <definedNames>
    <definedName name="_xlnm._FilterDatabase" localSheetId="0" hidden="1">Theatre!$G$1:$G$47</definedName>
  </definedNames>
  <calcPr calcId="162913"/>
</workbook>
</file>

<file path=xl/calcChain.xml><?xml version="1.0" encoding="utf-8"?>
<calcChain xmlns="http://schemas.openxmlformats.org/spreadsheetml/2006/main">
  <c r="F25" i="14" l="1"/>
  <c r="C25" i="14"/>
  <c r="D24" i="14"/>
  <c r="D23" i="14"/>
  <c r="D22" i="14"/>
  <c r="S21" i="14"/>
  <c r="R21" i="14"/>
  <c r="Q21" i="14"/>
  <c r="P21" i="14"/>
  <c r="D21" i="14"/>
  <c r="S20" i="14"/>
  <c r="R20" i="14"/>
  <c r="Q20" i="14"/>
  <c r="P20" i="14"/>
  <c r="D20" i="14"/>
  <c r="S19" i="14"/>
  <c r="R19" i="14"/>
  <c r="Q19" i="14"/>
  <c r="P19" i="14"/>
  <c r="D19" i="14"/>
  <c r="S18" i="14"/>
  <c r="R18" i="14"/>
  <c r="Q18" i="14"/>
  <c r="P18" i="14"/>
  <c r="D18" i="14"/>
  <c r="D25" i="14" s="1"/>
  <c r="S17" i="14"/>
  <c r="R17" i="14"/>
  <c r="Q17" i="14"/>
  <c r="P17" i="14"/>
  <c r="S16" i="14"/>
  <c r="R16" i="14"/>
  <c r="Q16" i="14"/>
  <c r="P16" i="14"/>
  <c r="S15" i="14"/>
  <c r="R15" i="14"/>
  <c r="Q15" i="14"/>
  <c r="P15" i="14"/>
  <c r="S14" i="14"/>
  <c r="R14" i="14"/>
  <c r="Q14" i="14"/>
  <c r="P14" i="14"/>
  <c r="S13" i="14"/>
  <c r="R13" i="14"/>
  <c r="Q13" i="14"/>
  <c r="P13" i="14"/>
  <c r="S12" i="14"/>
  <c r="R12" i="14"/>
  <c r="Q12" i="14"/>
  <c r="P12" i="14"/>
  <c r="F32" i="15" l="1"/>
  <c r="C32" i="15"/>
  <c r="S31" i="15"/>
  <c r="R31" i="15"/>
  <c r="Q31" i="15"/>
  <c r="P31" i="15"/>
  <c r="D31" i="15"/>
  <c r="S30" i="15"/>
  <c r="R30" i="15"/>
  <c r="Q30" i="15"/>
  <c r="P30" i="15"/>
  <c r="D30" i="15"/>
  <c r="S29" i="15"/>
  <c r="R29" i="15"/>
  <c r="Q29" i="15"/>
  <c r="P29" i="15"/>
  <c r="D29" i="15"/>
  <c r="S28" i="15"/>
  <c r="R28" i="15"/>
  <c r="Q28" i="15"/>
  <c r="P28" i="15"/>
  <c r="D28" i="15"/>
  <c r="S27" i="15"/>
  <c r="R27" i="15"/>
  <c r="Q27" i="15"/>
  <c r="P27" i="15"/>
  <c r="D27" i="15"/>
  <c r="S26" i="15"/>
  <c r="R26" i="15"/>
  <c r="Q26" i="15"/>
  <c r="P26" i="15"/>
  <c r="D26" i="15"/>
  <c r="S25" i="15"/>
  <c r="R25" i="15"/>
  <c r="Q25" i="15"/>
  <c r="P25" i="15"/>
  <c r="D25" i="15"/>
  <c r="S24" i="15"/>
  <c r="R24" i="15"/>
  <c r="Q24" i="15"/>
  <c r="P24" i="15"/>
  <c r="D24" i="15"/>
  <c r="S23" i="15"/>
  <c r="R23" i="15"/>
  <c r="Q23" i="15"/>
  <c r="P23" i="15"/>
  <c r="D23" i="15"/>
  <c r="S22" i="15"/>
  <c r="R22" i="15"/>
  <c r="Q22" i="15"/>
  <c r="P22" i="15"/>
  <c r="D22" i="15"/>
  <c r="S21" i="15"/>
  <c r="R21" i="15"/>
  <c r="Q21" i="15"/>
  <c r="P21" i="15"/>
  <c r="D21" i="15"/>
  <c r="S20" i="15"/>
  <c r="R20" i="15"/>
  <c r="Q20" i="15"/>
  <c r="P20" i="15"/>
  <c r="D20" i="15"/>
  <c r="S19" i="15"/>
  <c r="R19" i="15"/>
  <c r="Q19" i="15"/>
  <c r="P19" i="15"/>
  <c r="D19" i="15"/>
  <c r="S18" i="15"/>
  <c r="R18" i="15"/>
  <c r="Q18" i="15"/>
  <c r="P18" i="15"/>
  <c r="D18" i="15"/>
  <c r="S17" i="15"/>
  <c r="R17" i="15"/>
  <c r="Q17" i="15"/>
  <c r="P17" i="15"/>
  <c r="D17" i="15"/>
  <c r="S16" i="15"/>
  <c r="R16" i="15"/>
  <c r="Q16" i="15"/>
  <c r="P16" i="15"/>
  <c r="D16" i="15"/>
  <c r="S15" i="15"/>
  <c r="R15" i="15"/>
  <c r="Q15" i="15"/>
  <c r="P15" i="15"/>
  <c r="S14" i="15"/>
  <c r="R14" i="15"/>
  <c r="Q14" i="15"/>
  <c r="P14" i="15"/>
  <c r="S13" i="15"/>
  <c r="R13" i="15"/>
  <c r="Q13" i="15"/>
  <c r="P13" i="15"/>
  <c r="D13" i="15"/>
  <c r="D32" i="15" s="1"/>
  <c r="S12" i="15"/>
  <c r="R12" i="15"/>
  <c r="Q12" i="15"/>
  <c r="P12" i="15"/>
  <c r="C26" i="13" l="1"/>
  <c r="S25" i="13"/>
  <c r="R25" i="13"/>
  <c r="Q25" i="13"/>
  <c r="P25" i="13"/>
  <c r="D25" i="13"/>
  <c r="S24" i="13"/>
  <c r="R24" i="13"/>
  <c r="Q24" i="13"/>
  <c r="P24" i="13"/>
  <c r="D24" i="13"/>
  <c r="S23" i="13"/>
  <c r="R23" i="13"/>
  <c r="Q23" i="13"/>
  <c r="P23" i="13"/>
  <c r="D23" i="13"/>
  <c r="S22" i="13"/>
  <c r="R22" i="13"/>
  <c r="Q22" i="13"/>
  <c r="P22" i="13"/>
  <c r="D22" i="13"/>
  <c r="S21" i="13"/>
  <c r="R21" i="13"/>
  <c r="Q21" i="13"/>
  <c r="P21" i="13"/>
  <c r="D21" i="13"/>
  <c r="S20" i="13"/>
  <c r="R20" i="13"/>
  <c r="Q20" i="13"/>
  <c r="P20" i="13"/>
  <c r="D20" i="13"/>
  <c r="S19" i="13"/>
  <c r="R19" i="13"/>
  <c r="Q19" i="13"/>
  <c r="P19" i="13"/>
  <c r="D19" i="13"/>
  <c r="S18" i="13"/>
  <c r="R18" i="13"/>
  <c r="Q18" i="13"/>
  <c r="P18" i="13"/>
  <c r="D18" i="13"/>
  <c r="S17" i="13"/>
  <c r="R17" i="13"/>
  <c r="Q17" i="13"/>
  <c r="P17" i="13"/>
  <c r="D17" i="13"/>
  <c r="S16" i="13"/>
  <c r="R16" i="13"/>
  <c r="Q16" i="13"/>
  <c r="P16" i="13"/>
  <c r="D16" i="13"/>
  <c r="S15" i="13"/>
  <c r="R15" i="13"/>
  <c r="Q15" i="13"/>
  <c r="P15" i="13"/>
  <c r="D15" i="13"/>
  <c r="S14" i="13"/>
  <c r="R14" i="13"/>
  <c r="Q14" i="13"/>
  <c r="P14" i="13"/>
  <c r="D14" i="13"/>
  <c r="F14" i="13" s="1"/>
  <c r="D13" i="13"/>
  <c r="F13" i="13" s="1"/>
  <c r="D12" i="13"/>
  <c r="D26" i="13" s="1"/>
  <c r="F26" i="13" l="1"/>
  <c r="F32" i="17" l="1"/>
  <c r="C32" i="17"/>
  <c r="S31" i="17"/>
  <c r="R31" i="17"/>
  <c r="Q31" i="17"/>
  <c r="P31" i="17"/>
  <c r="D31" i="17"/>
  <c r="S30" i="17"/>
  <c r="R30" i="17"/>
  <c r="Q30" i="17"/>
  <c r="P30" i="17"/>
  <c r="D30" i="17"/>
  <c r="S29" i="17"/>
  <c r="R29" i="17"/>
  <c r="Q29" i="17"/>
  <c r="P29" i="17"/>
  <c r="D29" i="17"/>
  <c r="S28" i="17"/>
  <c r="R28" i="17"/>
  <c r="Q28" i="17"/>
  <c r="P28" i="17"/>
  <c r="D28" i="17"/>
  <c r="S27" i="17"/>
  <c r="R27" i="17"/>
  <c r="Q27" i="17"/>
  <c r="P27" i="17"/>
  <c r="D27" i="17"/>
  <c r="S26" i="17"/>
  <c r="R26" i="17"/>
  <c r="Q26" i="17"/>
  <c r="P26" i="17"/>
  <c r="D26" i="17"/>
  <c r="S25" i="17"/>
  <c r="R25" i="17"/>
  <c r="Q25" i="17"/>
  <c r="P25" i="17"/>
  <c r="D25" i="17"/>
  <c r="S24" i="17"/>
  <c r="R24" i="17"/>
  <c r="Q24" i="17"/>
  <c r="P24" i="17"/>
  <c r="D24" i="17"/>
  <c r="S23" i="17"/>
  <c r="R23" i="17"/>
  <c r="Q23" i="17"/>
  <c r="P23" i="17"/>
  <c r="D23" i="17"/>
  <c r="S22" i="17"/>
  <c r="R22" i="17"/>
  <c r="Q22" i="17"/>
  <c r="P22" i="17"/>
  <c r="D22" i="17"/>
  <c r="S21" i="17"/>
  <c r="R21" i="17"/>
  <c r="Q21" i="17"/>
  <c r="P21" i="17"/>
  <c r="D21" i="17"/>
  <c r="D32" i="17" s="1"/>
  <c r="S20" i="17"/>
  <c r="R20" i="17"/>
  <c r="Q20" i="17"/>
  <c r="P20" i="17"/>
  <c r="D20" i="17"/>
  <c r="S19" i="17"/>
  <c r="R19" i="17"/>
  <c r="Q19" i="17"/>
  <c r="P19" i="17"/>
  <c r="D19" i="17"/>
  <c r="S18" i="17"/>
  <c r="R18" i="17"/>
  <c r="Q18" i="17"/>
  <c r="P18" i="17"/>
  <c r="S17" i="17"/>
  <c r="R17" i="17"/>
  <c r="Q17" i="17"/>
  <c r="P17" i="17"/>
  <c r="S16" i="17"/>
  <c r="R16" i="17"/>
  <c r="Q16" i="17"/>
  <c r="P16" i="17"/>
  <c r="S15" i="17"/>
  <c r="R15" i="17"/>
  <c r="Q15" i="17"/>
  <c r="P15" i="17"/>
  <c r="S14" i="17"/>
  <c r="R14" i="17"/>
  <c r="Q14" i="17"/>
  <c r="P14" i="17"/>
  <c r="S13" i="17"/>
  <c r="R13" i="17"/>
  <c r="Q13" i="17"/>
  <c r="P13" i="17"/>
  <c r="S12" i="17"/>
  <c r="R12" i="17"/>
  <c r="Q12" i="17"/>
  <c r="P12" i="17"/>
  <c r="C22" i="16" l="1"/>
  <c r="R21" i="16"/>
  <c r="Q21" i="16"/>
  <c r="P21" i="16"/>
  <c r="O21" i="16"/>
  <c r="F21" i="16"/>
  <c r="D21" i="16"/>
  <c r="R20" i="16"/>
  <c r="Q20" i="16"/>
  <c r="P20" i="16"/>
  <c r="O20" i="16"/>
  <c r="F20" i="16"/>
  <c r="D20" i="16"/>
  <c r="R19" i="16"/>
  <c r="Q19" i="16"/>
  <c r="P19" i="16"/>
  <c r="O19" i="16"/>
  <c r="F19" i="16"/>
  <c r="D19" i="16"/>
  <c r="R18" i="16"/>
  <c r="Q18" i="16"/>
  <c r="P18" i="16"/>
  <c r="O18" i="16"/>
  <c r="F18" i="16"/>
  <c r="D18" i="16"/>
  <c r="R17" i="16"/>
  <c r="Q17" i="16"/>
  <c r="P17" i="16"/>
  <c r="O17" i="16"/>
  <c r="F17" i="16"/>
  <c r="D17" i="16"/>
  <c r="R16" i="16"/>
  <c r="Q16" i="16"/>
  <c r="P16" i="16"/>
  <c r="O16" i="16"/>
  <c r="F16" i="16"/>
  <c r="D16" i="16"/>
  <c r="R15" i="16"/>
  <c r="Q15" i="16"/>
  <c r="P15" i="16"/>
  <c r="O15" i="16"/>
  <c r="F15" i="16"/>
  <c r="D15" i="16"/>
  <c r="R14" i="16"/>
  <c r="Q14" i="16"/>
  <c r="P14" i="16"/>
  <c r="O14" i="16"/>
  <c r="F14" i="16"/>
  <c r="D14" i="16"/>
  <c r="R13" i="16"/>
  <c r="Q13" i="16"/>
  <c r="P13" i="16"/>
  <c r="O13" i="16"/>
  <c r="F13" i="16"/>
  <c r="D13" i="16"/>
  <c r="R12" i="16"/>
  <c r="Q12" i="16"/>
  <c r="P12" i="16"/>
  <c r="O12" i="16"/>
  <c r="F12" i="16"/>
  <c r="D12" i="16"/>
  <c r="F22" i="16" l="1"/>
  <c r="D22" i="16"/>
  <c r="F12" i="5"/>
  <c r="E33" i="12" l="1"/>
  <c r="C33" i="12"/>
  <c r="S32" i="12"/>
  <c r="R32" i="12"/>
  <c r="Q32" i="12"/>
  <c r="P32" i="12"/>
  <c r="S31" i="12"/>
  <c r="R31" i="12"/>
  <c r="Q31" i="12"/>
  <c r="P31" i="12"/>
  <c r="S30" i="12"/>
  <c r="R30" i="12"/>
  <c r="Q30" i="12"/>
  <c r="P30" i="12"/>
  <c r="S29" i="12"/>
  <c r="R29" i="12"/>
  <c r="Q29" i="12"/>
  <c r="P29" i="12"/>
  <c r="S28" i="12"/>
  <c r="R28" i="12"/>
  <c r="Q28" i="12"/>
  <c r="P28" i="12"/>
  <c r="S27" i="12"/>
  <c r="R27" i="12"/>
  <c r="Q27" i="12"/>
  <c r="P27" i="12"/>
  <c r="S26" i="12"/>
  <c r="R26" i="12"/>
  <c r="Q26" i="12"/>
  <c r="P26" i="12"/>
  <c r="S25" i="12"/>
  <c r="R25" i="12"/>
  <c r="Q25" i="12"/>
  <c r="P25" i="12"/>
  <c r="S24" i="12"/>
  <c r="R24" i="12"/>
  <c r="Q24" i="12"/>
  <c r="P24" i="12"/>
  <c r="S23" i="12"/>
  <c r="R23" i="12"/>
  <c r="Q23" i="12"/>
  <c r="P23" i="12"/>
  <c r="S22" i="12"/>
  <c r="R22" i="12"/>
  <c r="Q22" i="12"/>
  <c r="P22" i="12"/>
  <c r="S21" i="12"/>
  <c r="R21" i="12"/>
  <c r="Q21" i="12"/>
  <c r="P21" i="12"/>
  <c r="S20" i="12"/>
  <c r="R20" i="12"/>
  <c r="Q20" i="12"/>
  <c r="P20" i="12"/>
  <c r="S19" i="12"/>
  <c r="R19" i="12"/>
  <c r="Q19" i="12"/>
  <c r="P19" i="12"/>
  <c r="S18" i="12"/>
  <c r="R18" i="12"/>
  <c r="Q18" i="12"/>
  <c r="P18" i="12"/>
  <c r="S17" i="12"/>
  <c r="R17" i="12"/>
  <c r="Q17" i="12"/>
  <c r="P17" i="12"/>
  <c r="S16" i="12"/>
  <c r="R16" i="12"/>
  <c r="Q16" i="12"/>
  <c r="P16" i="12"/>
  <c r="S15" i="12"/>
  <c r="R15" i="12"/>
  <c r="Q15" i="12"/>
  <c r="P15" i="12"/>
  <c r="S13" i="12"/>
  <c r="R13" i="12"/>
  <c r="Q13" i="12"/>
  <c r="P13" i="12"/>
  <c r="S12" i="12"/>
  <c r="R12" i="12"/>
  <c r="Q12" i="12"/>
  <c r="P12" i="12"/>
  <c r="C22" i="11" l="1"/>
  <c r="S21" i="11"/>
  <c r="R21" i="11"/>
  <c r="Q21" i="11"/>
  <c r="P21" i="11"/>
  <c r="D21" i="11"/>
  <c r="S20" i="11"/>
  <c r="R20" i="11"/>
  <c r="Q20" i="11"/>
  <c r="P20" i="11"/>
  <c r="D20" i="11"/>
  <c r="S19" i="11"/>
  <c r="R19" i="11"/>
  <c r="Q19" i="11"/>
  <c r="P19" i="11"/>
  <c r="D19" i="11"/>
  <c r="S18" i="11"/>
  <c r="R18" i="11"/>
  <c r="Q18" i="11"/>
  <c r="P18" i="11"/>
  <c r="D18" i="11"/>
  <c r="S17" i="11"/>
  <c r="R17" i="11"/>
  <c r="Q17" i="11"/>
  <c r="P17" i="11"/>
  <c r="D17" i="11"/>
  <c r="S16" i="11"/>
  <c r="R16" i="11"/>
  <c r="Q16" i="11"/>
  <c r="P16" i="11"/>
  <c r="D16" i="11"/>
  <c r="S15" i="11"/>
  <c r="R15" i="11"/>
  <c r="Q15" i="11"/>
  <c r="P15" i="11"/>
  <c r="D15" i="11"/>
  <c r="S14" i="11"/>
  <c r="R14" i="11"/>
  <c r="Q14" i="11"/>
  <c r="P14" i="11"/>
  <c r="D14" i="11"/>
  <c r="S13" i="11"/>
  <c r="R13" i="11"/>
  <c r="Q13" i="11"/>
  <c r="P13" i="11"/>
  <c r="D13" i="11"/>
  <c r="F13" i="11" s="1"/>
  <c r="S12" i="11"/>
  <c r="R12" i="11"/>
  <c r="Q12" i="11"/>
  <c r="P12" i="11"/>
  <c r="D12" i="11"/>
  <c r="D22" i="11" l="1"/>
  <c r="F12" i="11"/>
  <c r="F22" i="11" s="1"/>
  <c r="C26" i="10" l="1"/>
  <c r="S25" i="10"/>
  <c r="R25" i="10"/>
  <c r="Q25" i="10"/>
  <c r="P25" i="10"/>
  <c r="D25" i="10"/>
  <c r="S24" i="10"/>
  <c r="R24" i="10"/>
  <c r="Q24" i="10"/>
  <c r="P24" i="10"/>
  <c r="D24" i="10"/>
  <c r="S23" i="10"/>
  <c r="R23" i="10"/>
  <c r="Q23" i="10"/>
  <c r="P23" i="10"/>
  <c r="D23" i="10"/>
  <c r="S22" i="10"/>
  <c r="R22" i="10"/>
  <c r="Q22" i="10"/>
  <c r="P22" i="10"/>
  <c r="D22" i="10"/>
  <c r="D26" i="10" s="1"/>
  <c r="S21" i="10"/>
  <c r="R21" i="10"/>
  <c r="Q21" i="10"/>
  <c r="P21" i="10"/>
  <c r="F21" i="10"/>
  <c r="S20" i="10"/>
  <c r="R20" i="10"/>
  <c r="Q20" i="10"/>
  <c r="P20" i="10"/>
  <c r="F20" i="10"/>
  <c r="S19" i="10"/>
  <c r="R19" i="10"/>
  <c r="Q19" i="10"/>
  <c r="P19" i="10"/>
  <c r="F19" i="10"/>
  <c r="S18" i="10"/>
  <c r="R18" i="10"/>
  <c r="Q18" i="10"/>
  <c r="P18" i="10"/>
  <c r="F18" i="10"/>
  <c r="S17" i="10"/>
  <c r="R17" i="10"/>
  <c r="Q17" i="10"/>
  <c r="P17" i="10"/>
  <c r="F17" i="10"/>
  <c r="S16" i="10"/>
  <c r="R16" i="10"/>
  <c r="Q16" i="10"/>
  <c r="P16" i="10"/>
  <c r="F16" i="10"/>
  <c r="S15" i="10"/>
  <c r="R15" i="10"/>
  <c r="Q15" i="10"/>
  <c r="P15" i="10"/>
  <c r="F15" i="10"/>
  <c r="S14" i="10"/>
  <c r="R14" i="10"/>
  <c r="Q14" i="10"/>
  <c r="P14" i="10"/>
  <c r="F14" i="10"/>
  <c r="F13" i="10"/>
  <c r="F12" i="10"/>
  <c r="F26" i="10" s="1"/>
  <c r="F32" i="9" l="1"/>
  <c r="C32" i="9"/>
  <c r="S31" i="9"/>
  <c r="R31" i="9"/>
  <c r="Q31" i="9"/>
  <c r="P31" i="9"/>
  <c r="D31" i="9"/>
  <c r="S30" i="9"/>
  <c r="R30" i="9"/>
  <c r="Q30" i="9"/>
  <c r="P30" i="9"/>
  <c r="D30" i="9"/>
  <c r="S29" i="9"/>
  <c r="R29" i="9"/>
  <c r="Q29" i="9"/>
  <c r="P29" i="9"/>
  <c r="D29" i="9"/>
  <c r="S28" i="9"/>
  <c r="R28" i="9"/>
  <c r="Q28" i="9"/>
  <c r="P28" i="9"/>
  <c r="D28" i="9"/>
  <c r="S27" i="9"/>
  <c r="R27" i="9"/>
  <c r="Q27" i="9"/>
  <c r="P27" i="9"/>
  <c r="D27" i="9"/>
  <c r="S26" i="9"/>
  <c r="R26" i="9"/>
  <c r="Q26" i="9"/>
  <c r="P26" i="9"/>
  <c r="D26" i="9"/>
  <c r="S25" i="9"/>
  <c r="R25" i="9"/>
  <c r="Q25" i="9"/>
  <c r="P25" i="9"/>
  <c r="D25" i="9"/>
  <c r="S24" i="9"/>
  <c r="R24" i="9"/>
  <c r="Q24" i="9"/>
  <c r="P24" i="9"/>
  <c r="D24" i="9"/>
  <c r="S23" i="9"/>
  <c r="R23" i="9"/>
  <c r="Q23" i="9"/>
  <c r="P23" i="9"/>
  <c r="D23" i="9"/>
  <c r="S22" i="9"/>
  <c r="R22" i="9"/>
  <c r="Q22" i="9"/>
  <c r="P22" i="9"/>
  <c r="D22" i="9"/>
  <c r="S21" i="9"/>
  <c r="R21" i="9"/>
  <c r="Q21" i="9"/>
  <c r="P21" i="9"/>
  <c r="D21" i="9"/>
  <c r="S20" i="9"/>
  <c r="R20" i="9"/>
  <c r="Q20" i="9"/>
  <c r="P20" i="9"/>
  <c r="D20" i="9"/>
  <c r="S19" i="9"/>
  <c r="R19" i="9"/>
  <c r="Q19" i="9"/>
  <c r="P19" i="9"/>
  <c r="D19" i="9"/>
  <c r="D32" i="9" s="1"/>
  <c r="S18" i="9"/>
  <c r="R18" i="9"/>
  <c r="Q18" i="9"/>
  <c r="P18" i="9"/>
  <c r="S17" i="9"/>
  <c r="R17" i="9"/>
  <c r="Q17" i="9"/>
  <c r="P17" i="9"/>
  <c r="S16" i="9"/>
  <c r="R16" i="9"/>
  <c r="Q16" i="9"/>
  <c r="P16" i="9"/>
  <c r="S15" i="9"/>
  <c r="R15" i="9"/>
  <c r="Q15" i="9"/>
  <c r="P15" i="9"/>
  <c r="S14" i="9"/>
  <c r="R14" i="9"/>
  <c r="Q14" i="9"/>
  <c r="P14" i="9"/>
  <c r="S13" i="9"/>
  <c r="R13" i="9"/>
  <c r="Q13" i="9"/>
  <c r="P13" i="9"/>
  <c r="S12" i="9"/>
  <c r="R12" i="9"/>
  <c r="Q12" i="9"/>
  <c r="P12" i="9"/>
  <c r="C22" i="8" l="1"/>
  <c r="F21" i="8"/>
  <c r="D21" i="8"/>
  <c r="F20" i="8"/>
  <c r="D20" i="8"/>
  <c r="F19" i="8"/>
  <c r="D19" i="8"/>
  <c r="F18" i="8"/>
  <c r="D18" i="8"/>
  <c r="F17" i="8"/>
  <c r="D17" i="8"/>
  <c r="F16" i="8"/>
  <c r="D16" i="8"/>
  <c r="F15" i="8"/>
  <c r="D15" i="8"/>
  <c r="F14" i="8"/>
  <c r="D14" i="8"/>
  <c r="F13" i="8"/>
  <c r="D13" i="8"/>
  <c r="F12" i="8"/>
  <c r="F22" i="8" s="1"/>
  <c r="D12" i="8"/>
  <c r="D22" i="8" s="1"/>
  <c r="C29" i="7" l="1"/>
  <c r="S28" i="7"/>
  <c r="R28" i="7"/>
  <c r="Q28" i="7"/>
  <c r="P28" i="7"/>
  <c r="D28" i="7"/>
  <c r="S23" i="7"/>
  <c r="R23" i="7"/>
  <c r="Q23" i="7"/>
  <c r="P23" i="7"/>
  <c r="D14" i="7"/>
  <c r="F14" i="7" s="1"/>
  <c r="S13" i="7"/>
  <c r="R13" i="7"/>
  <c r="Q13" i="7"/>
  <c r="P13" i="7"/>
  <c r="D13" i="7"/>
  <c r="F13" i="7" s="1"/>
  <c r="S12" i="7"/>
  <c r="R12" i="7"/>
  <c r="Q12" i="7"/>
  <c r="P12" i="7"/>
  <c r="D12" i="7"/>
  <c r="D29" i="7" s="1"/>
  <c r="F29" i="7" s="1"/>
  <c r="F12" i="7" l="1"/>
  <c r="F32" i="6" l="1"/>
  <c r="C32" i="6"/>
  <c r="S31" i="6"/>
  <c r="R31" i="6"/>
  <c r="Q31" i="6"/>
  <c r="P31" i="6"/>
  <c r="D31" i="6"/>
  <c r="D32" i="6" s="1"/>
  <c r="S30" i="6"/>
  <c r="R30" i="6"/>
  <c r="Q30" i="6"/>
  <c r="P30" i="6"/>
  <c r="S29" i="6"/>
  <c r="R29" i="6"/>
  <c r="Q29" i="6"/>
  <c r="P29" i="6"/>
  <c r="S28" i="6"/>
  <c r="R28" i="6"/>
  <c r="Q28" i="6"/>
  <c r="P28" i="6"/>
  <c r="S27" i="6"/>
  <c r="R27" i="6"/>
  <c r="Q27" i="6"/>
  <c r="P27" i="6"/>
  <c r="S26" i="6"/>
  <c r="R26" i="6"/>
  <c r="Q26" i="6"/>
  <c r="P26" i="6"/>
  <c r="S25" i="6"/>
  <c r="R25" i="6"/>
  <c r="Q25" i="6"/>
  <c r="P25" i="6"/>
  <c r="S24" i="6"/>
  <c r="R24" i="6"/>
  <c r="Q24" i="6"/>
  <c r="P24" i="6"/>
  <c r="S23" i="6"/>
  <c r="R23" i="6"/>
  <c r="Q23" i="6"/>
  <c r="P23" i="6"/>
  <c r="S22" i="6"/>
  <c r="R22" i="6"/>
  <c r="Q22" i="6"/>
  <c r="P22" i="6"/>
  <c r="S21" i="6"/>
  <c r="R21" i="6"/>
  <c r="Q21" i="6"/>
  <c r="P21" i="6"/>
  <c r="S20" i="6"/>
  <c r="R20" i="6"/>
  <c r="Q20" i="6"/>
  <c r="P20" i="6"/>
  <c r="S19" i="6"/>
  <c r="R19" i="6"/>
  <c r="Q19" i="6"/>
  <c r="P19" i="6"/>
  <c r="S18" i="6"/>
  <c r="R18" i="6"/>
  <c r="Q18" i="6"/>
  <c r="P18" i="6"/>
  <c r="S17" i="6"/>
  <c r="R17" i="6"/>
  <c r="Q17" i="6"/>
  <c r="P17" i="6"/>
  <c r="S16" i="6"/>
  <c r="R16" i="6"/>
  <c r="Q16" i="6"/>
  <c r="P16" i="6"/>
  <c r="S15" i="6"/>
  <c r="R15" i="6"/>
  <c r="Q15" i="6"/>
  <c r="P15" i="6"/>
  <c r="S14" i="6"/>
  <c r="R14" i="6"/>
  <c r="Q14" i="6"/>
  <c r="P14" i="6"/>
  <c r="S13" i="6"/>
  <c r="R13" i="6"/>
  <c r="Q13" i="6"/>
  <c r="P13" i="6"/>
  <c r="S12" i="6"/>
  <c r="R12" i="6"/>
  <c r="Q12" i="6"/>
  <c r="P12" i="6"/>
  <c r="C32" i="5" l="1"/>
  <c r="S31" i="5"/>
  <c r="R31" i="5"/>
  <c r="Q31" i="5"/>
  <c r="P31" i="5"/>
  <c r="D31" i="5"/>
  <c r="S30" i="5"/>
  <c r="R30" i="5"/>
  <c r="Q30" i="5"/>
  <c r="P30" i="5"/>
  <c r="D30" i="5"/>
  <c r="S29" i="5"/>
  <c r="R29" i="5"/>
  <c r="Q29" i="5"/>
  <c r="P29" i="5"/>
  <c r="D29" i="5"/>
  <c r="S28" i="5"/>
  <c r="R28" i="5"/>
  <c r="Q28" i="5"/>
  <c r="P28" i="5"/>
  <c r="D28" i="5"/>
  <c r="S27" i="5"/>
  <c r="R27" i="5"/>
  <c r="Q27" i="5"/>
  <c r="P27" i="5"/>
  <c r="D27" i="5"/>
  <c r="S26" i="5"/>
  <c r="R26" i="5"/>
  <c r="Q26" i="5"/>
  <c r="P26" i="5"/>
  <c r="D26" i="5"/>
  <c r="S25" i="5"/>
  <c r="R25" i="5"/>
  <c r="Q25" i="5"/>
  <c r="P25" i="5"/>
  <c r="D25" i="5"/>
  <c r="S24" i="5"/>
  <c r="R24" i="5"/>
  <c r="Q24" i="5"/>
  <c r="P24" i="5"/>
  <c r="D24" i="5"/>
  <c r="S23" i="5"/>
  <c r="R23" i="5"/>
  <c r="Q23" i="5"/>
  <c r="P23" i="5"/>
  <c r="D23" i="5"/>
  <c r="S22" i="5"/>
  <c r="R22" i="5"/>
  <c r="Q22" i="5"/>
  <c r="P22" i="5"/>
  <c r="D22" i="5"/>
  <c r="S21" i="5"/>
  <c r="R21" i="5"/>
  <c r="Q21" i="5"/>
  <c r="P21" i="5"/>
  <c r="D21" i="5"/>
  <c r="S20" i="5"/>
  <c r="R20" i="5"/>
  <c r="Q20" i="5"/>
  <c r="P20" i="5"/>
  <c r="D20" i="5"/>
  <c r="S19" i="5"/>
  <c r="R19" i="5"/>
  <c r="Q19" i="5"/>
  <c r="P19" i="5"/>
  <c r="D19" i="5"/>
  <c r="S18" i="5"/>
  <c r="R18" i="5"/>
  <c r="Q18" i="5"/>
  <c r="P18" i="5"/>
  <c r="D18" i="5"/>
  <c r="S17" i="5"/>
  <c r="R17" i="5"/>
  <c r="Q17" i="5"/>
  <c r="P17" i="5"/>
  <c r="D17" i="5"/>
  <c r="S16" i="5"/>
  <c r="R16" i="5"/>
  <c r="Q16" i="5"/>
  <c r="P16" i="5"/>
  <c r="S15" i="5"/>
  <c r="R15" i="5"/>
  <c r="Q15" i="5"/>
  <c r="P15" i="5"/>
  <c r="S14" i="5"/>
  <c r="R14" i="5"/>
  <c r="Q14" i="5"/>
  <c r="P14" i="5"/>
  <c r="F14" i="5"/>
  <c r="S13" i="5"/>
  <c r="R13" i="5"/>
  <c r="Q13" i="5"/>
  <c r="P13" i="5"/>
  <c r="F13" i="5"/>
  <c r="S12" i="5"/>
  <c r="R12" i="5"/>
  <c r="Q12" i="5"/>
  <c r="P12" i="5"/>
  <c r="F38" i="4" l="1"/>
  <c r="C38" i="4"/>
  <c r="R37" i="4"/>
  <c r="Q37" i="4"/>
  <c r="P37" i="4"/>
  <c r="O37" i="4"/>
  <c r="D37" i="4"/>
  <c r="D38" i="4" s="1"/>
  <c r="P35" i="4"/>
  <c r="O35" i="4"/>
  <c r="P34" i="4"/>
  <c r="O34" i="4"/>
  <c r="P33" i="4"/>
  <c r="O33" i="4"/>
  <c r="R32" i="4"/>
  <c r="Q32" i="4"/>
  <c r="P32" i="4"/>
  <c r="O32" i="4"/>
  <c r="R31" i="4"/>
  <c r="Q31" i="4"/>
  <c r="P31" i="4"/>
  <c r="O31" i="4"/>
  <c r="R30" i="4"/>
  <c r="Q30" i="4"/>
  <c r="P30" i="4"/>
  <c r="O30" i="4"/>
  <c r="R29" i="4"/>
  <c r="Q29" i="4"/>
  <c r="P29" i="4"/>
  <c r="O29" i="4"/>
  <c r="R28" i="4"/>
  <c r="Q28" i="4"/>
  <c r="P28" i="4"/>
  <c r="O28" i="4"/>
  <c r="R27" i="4"/>
  <c r="Q27" i="4"/>
  <c r="P27" i="4"/>
  <c r="O27" i="4"/>
  <c r="P26" i="4"/>
  <c r="O26" i="4"/>
  <c r="R25" i="4"/>
  <c r="Q25" i="4"/>
  <c r="P25" i="4"/>
  <c r="O25" i="4"/>
  <c r="R24" i="4"/>
  <c r="Q24" i="4"/>
  <c r="P24" i="4"/>
  <c r="O24" i="4"/>
  <c r="R23" i="4"/>
  <c r="Q23" i="4"/>
  <c r="P23" i="4"/>
  <c r="O23" i="4"/>
  <c r="P22" i="4"/>
  <c r="O22" i="4"/>
  <c r="Q21" i="4"/>
  <c r="P21" i="4"/>
  <c r="O21" i="4"/>
  <c r="R20" i="4"/>
  <c r="Q20" i="4"/>
  <c r="P20" i="4"/>
  <c r="O20" i="4"/>
  <c r="R19" i="4"/>
  <c r="Q19" i="4"/>
  <c r="P19" i="4"/>
  <c r="O19" i="4"/>
  <c r="R18" i="4"/>
  <c r="Q18" i="4"/>
  <c r="P18" i="4"/>
  <c r="O18" i="4"/>
  <c r="R17" i="4"/>
  <c r="Q17" i="4"/>
  <c r="P17" i="4"/>
  <c r="O17" i="4"/>
  <c r="R16" i="4"/>
  <c r="Q16" i="4"/>
  <c r="P16" i="4"/>
  <c r="O16" i="4"/>
  <c r="R15" i="4"/>
  <c r="Q15" i="4"/>
  <c r="P15" i="4"/>
  <c r="O15" i="4"/>
  <c r="R13" i="4"/>
  <c r="Q13" i="4"/>
  <c r="P13" i="4"/>
  <c r="O13" i="4"/>
  <c r="R12" i="4"/>
  <c r="Q12" i="4"/>
  <c r="P12" i="4"/>
  <c r="O12" i="4"/>
  <c r="P27" i="1" l="1"/>
  <c r="O27" i="1"/>
  <c r="P21" i="1" l="1"/>
  <c r="O21" i="1"/>
  <c r="O16" i="1" l="1"/>
  <c r="P16" i="1"/>
  <c r="Q16" i="1"/>
  <c r="R16" i="1"/>
  <c r="F12" i="3" l="1"/>
  <c r="D13" i="3"/>
  <c r="D32" i="3" s="1"/>
  <c r="F14" i="3"/>
  <c r="D15" i="3"/>
  <c r="F15" i="3"/>
  <c r="F16" i="3"/>
  <c r="D17" i="3"/>
  <c r="F17" i="3"/>
  <c r="F18" i="3"/>
  <c r="F19" i="3"/>
  <c r="F20" i="3"/>
  <c r="F21" i="3"/>
  <c r="D22" i="3"/>
  <c r="F22" i="3" s="1"/>
  <c r="F23" i="3"/>
  <c r="F24" i="3"/>
  <c r="F25" i="3"/>
  <c r="F26" i="3"/>
  <c r="F27" i="3"/>
  <c r="F28" i="3"/>
  <c r="F29" i="3"/>
  <c r="F30" i="3"/>
  <c r="F31" i="3"/>
  <c r="D12" i="3"/>
  <c r="D14" i="3"/>
  <c r="D16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C32" i="3"/>
  <c r="S31" i="3"/>
  <c r="R31" i="3"/>
  <c r="Q31" i="3"/>
  <c r="P31" i="3"/>
  <c r="S30" i="3"/>
  <c r="R30" i="3"/>
  <c r="Q30" i="3"/>
  <c r="P30" i="3"/>
  <c r="S29" i="3"/>
  <c r="R29" i="3"/>
  <c r="Q29" i="3"/>
  <c r="P29" i="3"/>
  <c r="S28" i="3"/>
  <c r="R28" i="3"/>
  <c r="Q28" i="3"/>
  <c r="P28" i="3"/>
  <c r="S27" i="3"/>
  <c r="R27" i="3"/>
  <c r="Q27" i="3"/>
  <c r="P27" i="3"/>
  <c r="S26" i="3"/>
  <c r="R26" i="3"/>
  <c r="Q26" i="3"/>
  <c r="P26" i="3"/>
  <c r="S25" i="3"/>
  <c r="R25" i="3"/>
  <c r="Q25" i="3"/>
  <c r="P25" i="3"/>
  <c r="S24" i="3"/>
  <c r="R24" i="3"/>
  <c r="Q24" i="3"/>
  <c r="P24" i="3"/>
  <c r="S23" i="3"/>
  <c r="R23" i="3"/>
  <c r="Q23" i="3"/>
  <c r="P23" i="3"/>
  <c r="S22" i="3"/>
  <c r="R22" i="3"/>
  <c r="Q22" i="3"/>
  <c r="P22" i="3"/>
  <c r="S21" i="3"/>
  <c r="R21" i="3"/>
  <c r="Q21" i="3"/>
  <c r="P21" i="3"/>
  <c r="S20" i="3"/>
  <c r="R20" i="3"/>
  <c r="Q20" i="3"/>
  <c r="P20" i="3"/>
  <c r="S19" i="3"/>
  <c r="R19" i="3"/>
  <c r="Q19" i="3"/>
  <c r="P19" i="3"/>
  <c r="S18" i="3"/>
  <c r="R18" i="3"/>
  <c r="Q18" i="3"/>
  <c r="P18" i="3"/>
  <c r="S17" i="3"/>
  <c r="R17" i="3"/>
  <c r="Q17" i="3"/>
  <c r="P17" i="3"/>
  <c r="S16" i="3"/>
  <c r="R16" i="3"/>
  <c r="Q16" i="3"/>
  <c r="P16" i="3"/>
  <c r="S15" i="3"/>
  <c r="R15" i="3"/>
  <c r="Q15" i="3"/>
  <c r="P15" i="3"/>
  <c r="S14" i="3"/>
  <c r="R14" i="3"/>
  <c r="Q14" i="3"/>
  <c r="P14" i="3"/>
  <c r="S13" i="3"/>
  <c r="R13" i="3"/>
  <c r="Q13" i="3"/>
  <c r="P13" i="3"/>
  <c r="S12" i="3"/>
  <c r="R12" i="3"/>
  <c r="Q12" i="3"/>
  <c r="P12" i="3"/>
  <c r="O12" i="1"/>
  <c r="P12" i="1"/>
  <c r="Q12" i="1"/>
  <c r="R12" i="1"/>
  <c r="O14" i="1"/>
  <c r="P14" i="1"/>
  <c r="Q14" i="1"/>
  <c r="R14" i="1"/>
  <c r="O15" i="1"/>
  <c r="P15" i="1"/>
  <c r="Q15" i="1"/>
  <c r="R15" i="1"/>
  <c r="O17" i="1"/>
  <c r="P17" i="1"/>
  <c r="Q17" i="1"/>
  <c r="R17" i="1"/>
  <c r="O18" i="1"/>
  <c r="P18" i="1"/>
  <c r="Q18" i="1"/>
  <c r="R18" i="1"/>
  <c r="O20" i="1"/>
  <c r="P20" i="1"/>
  <c r="Q20" i="1"/>
  <c r="R20" i="1"/>
  <c r="O19" i="1"/>
  <c r="P19" i="1"/>
  <c r="Q19" i="1"/>
  <c r="R19" i="1"/>
  <c r="O22" i="1"/>
  <c r="P22" i="1"/>
  <c r="Q22" i="1"/>
  <c r="R22" i="1"/>
  <c r="O23" i="1"/>
  <c r="P23" i="1"/>
  <c r="Q23" i="1"/>
  <c r="R23" i="1"/>
  <c r="O24" i="1"/>
  <c r="P24" i="1"/>
  <c r="Q24" i="1"/>
  <c r="R24" i="1"/>
  <c r="O25" i="1"/>
  <c r="P25" i="1"/>
  <c r="Q25" i="1"/>
  <c r="R25" i="1"/>
  <c r="O26" i="1"/>
  <c r="P26" i="1"/>
  <c r="Q26" i="1"/>
  <c r="R26" i="1"/>
  <c r="O32" i="1"/>
  <c r="P32" i="1"/>
  <c r="Q32" i="1"/>
  <c r="R32" i="1"/>
  <c r="O40" i="1"/>
  <c r="P40" i="1"/>
  <c r="Q40" i="1"/>
  <c r="R40" i="1"/>
  <c r="C41" i="1"/>
  <c r="F13" i="3" l="1"/>
  <c r="F32" i="3" s="1"/>
  <c r="F41" i="1"/>
  <c r="D41" i="1"/>
  <c r="F15" i="5"/>
  <c r="D32" i="5"/>
  <c r="F16" i="5"/>
  <c r="F32" i="5" s="1"/>
</calcChain>
</file>

<file path=xl/sharedStrings.xml><?xml version="1.0" encoding="utf-8"?>
<sst xmlns="http://schemas.openxmlformats.org/spreadsheetml/2006/main" count="1576" uniqueCount="214">
  <si>
    <t>Order</t>
  </si>
  <si>
    <t>No</t>
  </si>
  <si>
    <t>Code</t>
  </si>
  <si>
    <t>USER:</t>
  </si>
  <si>
    <t>Amount</t>
  </si>
  <si>
    <t>Net</t>
  </si>
  <si>
    <t>VAT</t>
  </si>
  <si>
    <t>Gross</t>
  </si>
  <si>
    <t>Description</t>
  </si>
  <si>
    <t>Supplier</t>
  </si>
  <si>
    <t>S, E, Z, O</t>
  </si>
  <si>
    <t>Totals</t>
  </si>
  <si>
    <t xml:space="preserve">Dates Covered </t>
  </si>
  <si>
    <t>O</t>
  </si>
  <si>
    <t>Z</t>
  </si>
  <si>
    <t>S</t>
  </si>
  <si>
    <t>E</t>
  </si>
  <si>
    <t>PA</t>
  </si>
  <si>
    <t>CC</t>
  </si>
  <si>
    <t>AC</t>
  </si>
  <si>
    <t>JOB</t>
  </si>
  <si>
    <t>Account Code</t>
  </si>
  <si>
    <t>£</t>
  </si>
  <si>
    <t>Zero Rated</t>
  </si>
  <si>
    <t>Standard Rated</t>
  </si>
  <si>
    <t>Outside Scope</t>
  </si>
  <si>
    <t>Exempt</t>
  </si>
  <si>
    <t>VAT indicators</t>
  </si>
  <si>
    <t>Manual VAT</t>
  </si>
  <si>
    <t>Override</t>
  </si>
  <si>
    <t>CARD:</t>
  </si>
  <si>
    <t>eg: Name, Item, event &amp; venue,</t>
  </si>
  <si>
    <t>from:</t>
  </si>
  <si>
    <t>to:</t>
  </si>
  <si>
    <t>CORPORATE CARD</t>
  </si>
  <si>
    <t>Mrs Rita Hall</t>
  </si>
  <si>
    <t>CF2149</t>
  </si>
  <si>
    <t>itgovernance</t>
  </si>
  <si>
    <t>CF2158</t>
  </si>
  <si>
    <t>Amazon</t>
  </si>
  <si>
    <t>CF2165</t>
  </si>
  <si>
    <t>Gliders for DB</t>
  </si>
  <si>
    <t>Style Direct Furniture</t>
  </si>
  <si>
    <t>CF2185</t>
  </si>
  <si>
    <t>ICT Subscription to web Site</t>
  </si>
  <si>
    <t>Experts Exchange USA</t>
  </si>
  <si>
    <t>CF2141</t>
  </si>
  <si>
    <t>CF2156</t>
  </si>
  <si>
    <t>LPT renewal fees</t>
  </si>
  <si>
    <t>EC-Council Int. Ltd  USA</t>
  </si>
  <si>
    <t>CF2143</t>
  </si>
  <si>
    <t>CF2167</t>
  </si>
  <si>
    <t>CF2137</t>
  </si>
  <si>
    <t>30 sheets foam board</t>
  </si>
  <si>
    <t>The Foamboard Store</t>
  </si>
  <si>
    <t>CISM Review 2011 Manual &amp; Q &amp; As</t>
  </si>
  <si>
    <t>VAT only on shipping</t>
  </si>
  <si>
    <t>Accomodation for xyz, 3 nights</t>
  </si>
  <si>
    <t>New Book for xyz</t>
  </si>
  <si>
    <t>Xyz - Rail Fare - to abc</t>
  </si>
  <si>
    <t>Battery for Phone</t>
  </si>
  <si>
    <t>Travelodge</t>
  </si>
  <si>
    <t>South Western Trains</t>
  </si>
  <si>
    <t>BARCLAYCARD</t>
  </si>
  <si>
    <t>Classification</t>
  </si>
  <si>
    <t>CCentre</t>
  </si>
  <si>
    <t>ACode</t>
  </si>
  <si>
    <t xml:space="preserve">Date </t>
  </si>
  <si>
    <t xml:space="preserve">of </t>
  </si>
  <si>
    <t>Transaction</t>
  </si>
  <si>
    <t xml:space="preserve">Department </t>
  </si>
  <si>
    <t xml:space="preserve">incurring the </t>
  </si>
  <si>
    <t>expenditure</t>
  </si>
  <si>
    <t>Summary of the purpose of the expenditure</t>
  </si>
  <si>
    <t>Merchant Category</t>
  </si>
  <si>
    <t>e.g. computers, software etc</t>
  </si>
  <si>
    <t>Theatre</t>
  </si>
  <si>
    <t>Monthly music subscription</t>
  </si>
  <si>
    <t>Spotify</t>
  </si>
  <si>
    <t>Music</t>
  </si>
  <si>
    <t>PARTY</t>
  </si>
  <si>
    <t>Misc</t>
  </si>
  <si>
    <t>Kids Party Goods</t>
  </si>
  <si>
    <t>Baker Ross</t>
  </si>
  <si>
    <t>FRONT</t>
  </si>
  <si>
    <t>11BAR</t>
  </si>
  <si>
    <t>Bar supplies</t>
  </si>
  <si>
    <t>Sainsburys</t>
  </si>
  <si>
    <t>Food</t>
  </si>
  <si>
    <t>Robert Dyas</t>
  </si>
  <si>
    <t>Retail Gurus</t>
  </si>
  <si>
    <t>Equipment</t>
  </si>
  <si>
    <t>Mounts for card machines</t>
  </si>
  <si>
    <t>T</t>
  </si>
  <si>
    <t>Chocolates for Wedding Fair</t>
  </si>
  <si>
    <t>Promotional</t>
  </si>
  <si>
    <t>Table cloth for Wedding Fair</t>
  </si>
  <si>
    <t>Bowls for wedding fair</t>
  </si>
  <si>
    <t>TK Maxx</t>
  </si>
  <si>
    <t>Stationery for Wedding Fair</t>
  </si>
  <si>
    <t>Rymans</t>
  </si>
  <si>
    <t>Balloons for wedding fair</t>
  </si>
  <si>
    <t>Clintons</t>
  </si>
  <si>
    <t xml:space="preserve"> </t>
  </si>
  <si>
    <t>Corporate Events/Gen Supplies</t>
  </si>
  <si>
    <t xml:space="preserve">Leader leaving sundries </t>
  </si>
  <si>
    <t xml:space="preserve">Clintons </t>
  </si>
  <si>
    <t xml:space="preserve">Leader leaving reception refreshments </t>
  </si>
  <si>
    <t xml:space="preserve">Sainsbury's </t>
  </si>
  <si>
    <t xml:space="preserve">Leader leaving Card </t>
  </si>
  <si>
    <t xml:space="preserve">Buildings &amp; Maintenance </t>
  </si>
  <si>
    <t xml:space="preserve">4 Keys cut for 2 cabinets </t>
  </si>
  <si>
    <t>Timpson</t>
  </si>
  <si>
    <t>Drainage</t>
  </si>
  <si>
    <t>Fixings</t>
  </si>
  <si>
    <t>AHC Camberley</t>
  </si>
  <si>
    <t>Screwfix</t>
  </si>
  <si>
    <t>Tools &amp; Sundries</t>
  </si>
  <si>
    <t>Pump</t>
  </si>
  <si>
    <t>Machine Mart</t>
  </si>
  <si>
    <t>Toolstation</t>
  </si>
  <si>
    <t>UKFS</t>
  </si>
  <si>
    <t>Land Drainage</t>
  </si>
  <si>
    <t>c02</t>
  </si>
  <si>
    <t>c0200</t>
  </si>
  <si>
    <t>greenspace</t>
  </si>
  <si>
    <t>padlocks for sangs</t>
  </si>
  <si>
    <t>guardwell securities</t>
  </si>
  <si>
    <t>security</t>
  </si>
  <si>
    <t>00510</t>
  </si>
  <si>
    <t>memorial plaque</t>
  </si>
  <si>
    <t>sinclair trophies ltd</t>
  </si>
  <si>
    <t>misc</t>
  </si>
  <si>
    <t>batteries</t>
  </si>
  <si>
    <t>wilkinsons</t>
  </si>
  <si>
    <t>Parks and Open Spaces</t>
  </si>
  <si>
    <t>Date of</t>
  </si>
  <si>
    <t>Repairs to  for HV58 HKB</t>
  </si>
  <si>
    <t>Lynchford Tyres Ltd</t>
  </si>
  <si>
    <t>Joint Waste Services</t>
  </si>
  <si>
    <t>Community Services</t>
  </si>
  <si>
    <t>Board game for clients</t>
  </si>
  <si>
    <t>equipment</t>
  </si>
  <si>
    <t>12.02.19</t>
  </si>
  <si>
    <t>00140</t>
  </si>
  <si>
    <t>Car Park</t>
  </si>
  <si>
    <t>Signs and parking control</t>
  </si>
  <si>
    <t>05.03.19</t>
  </si>
  <si>
    <t>07069</t>
  </si>
  <si>
    <t>HR</t>
  </si>
  <si>
    <t>Train travel for course/conference</t>
  </si>
  <si>
    <t>Southern Railway</t>
  </si>
  <si>
    <t>Travel</t>
  </si>
  <si>
    <t>08.03.19</t>
  </si>
  <si>
    <t>C02</t>
  </si>
  <si>
    <t>C0200</t>
  </si>
  <si>
    <t>Greenspace</t>
  </si>
  <si>
    <t>Wildflower seed of SANG</t>
  </si>
  <si>
    <t>Bostonseeds</t>
  </si>
  <si>
    <t>Horticultural Supplies</t>
  </si>
  <si>
    <t>Executive Head of Business</t>
  </si>
  <si>
    <t>Windle Valley</t>
  </si>
  <si>
    <t>Camberley Theatre</t>
  </si>
  <si>
    <t>Camberley Theater</t>
  </si>
  <si>
    <t>Civic Events</t>
  </si>
  <si>
    <t>0051G</t>
  </si>
  <si>
    <t>Chainsaw oil</t>
  </si>
  <si>
    <t>DD Hire Services</t>
  </si>
  <si>
    <t>Plant hire</t>
  </si>
  <si>
    <t>Padlocks</t>
  </si>
  <si>
    <t>Guardwell Securities</t>
  </si>
  <si>
    <t>Security</t>
  </si>
  <si>
    <t>Lightwater Country Park</t>
  </si>
  <si>
    <t>Food items</t>
  </si>
  <si>
    <t>Coop</t>
  </si>
  <si>
    <t>Morrisons</t>
  </si>
  <si>
    <t>Wilko</t>
  </si>
  <si>
    <t>Total</t>
  </si>
  <si>
    <t>Google ad</t>
  </si>
  <si>
    <t>Google</t>
  </si>
  <si>
    <t>flexible rubber u channel edge for car trim</t>
  </si>
  <si>
    <t>Amazon.co.uk</t>
  </si>
  <si>
    <t>Cloth nappies for cloth nappy trial</t>
  </si>
  <si>
    <t>Lizzie's Real Nappies</t>
  </si>
  <si>
    <t>Nappy bag and cloth nappy for cloth nappy trial</t>
  </si>
  <si>
    <t>Fillyourpants</t>
  </si>
  <si>
    <t>Bambooty</t>
  </si>
  <si>
    <t>Nappy and bucket for cloth nappy trial</t>
  </si>
  <si>
    <t>Tots Bots Ltd</t>
  </si>
  <si>
    <t>Little Lamb</t>
  </si>
  <si>
    <t>Joint Waste Solutions</t>
  </si>
  <si>
    <t>10 Pack Batteries for Alarms</t>
  </si>
  <si>
    <t>COSHH Sign</t>
  </si>
  <si>
    <t>H&amp;S</t>
  </si>
  <si>
    <t>COSHH Cabinet</t>
  </si>
  <si>
    <t>28.02.19</t>
  </si>
  <si>
    <t>Media and Marketing</t>
  </si>
  <si>
    <t>Facebook</t>
  </si>
  <si>
    <t>Facebook Advertising</t>
  </si>
  <si>
    <t>Marketing and Communications</t>
  </si>
  <si>
    <t>Adobe Creative Cloud - subscription</t>
  </si>
  <si>
    <t>Adobe</t>
  </si>
  <si>
    <t>Software</t>
  </si>
  <si>
    <t>Theatre Marketing</t>
  </si>
  <si>
    <t>Lanyards for White Elephant Film Festival</t>
  </si>
  <si>
    <t>Badge holders for White Elephant Film Festival</t>
  </si>
  <si>
    <t>Event promotion</t>
  </si>
  <si>
    <t>Advertising</t>
  </si>
  <si>
    <t>Web domain name - registration for 2 years (Surrey Heath Weddings)</t>
  </si>
  <si>
    <t>GoDaddy</t>
  </si>
  <si>
    <t>Web Domain</t>
  </si>
  <si>
    <t>Christmas in Camberley web domain monthly charge</t>
  </si>
  <si>
    <t>Namesco</t>
  </si>
  <si>
    <t>Executive Head of Corporate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</si>
</sst>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"/>
    <numFmt numFmtId="165" formatCode="000"/>
    <numFmt numFmtId="166" formatCode="00000"/>
    <numFmt numFmtId="167" formatCode="[$-409]d\-mmm\-yy;@"/>
  </numFmts>
  <fonts count="12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8" fillId="0" borderId="0" applyNumberFormat="0" applyFill="0" applyBorder="0" applyAlignment="0" applyProtection="0"/>
    <xf numFmtId="0" fontId="3" fillId="0" borderId="0"/>
  </cellStyleXfs>
  <cellXfs count="131">
    <xf numFmtId="0" fontId="0" fillId="0" borderId="0" xfId="0"/>
    <xf numFmtId="0" fontId="0" fillId="0" borderId="1" xfId="0" applyFill="1" applyBorder="1" applyAlignment="1"/>
    <xf numFmtId="0" fontId="1" fillId="0" borderId="2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3" xfId="0" applyFont="1" applyFill="1" applyBorder="1" applyAlignment="1" applyProtection="1"/>
    <xf numFmtId="0" fontId="0" fillId="0" borderId="0" xfId="0" applyFill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5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14" xfId="0" applyFill="1" applyBorder="1" applyProtection="1"/>
    <xf numFmtId="0" fontId="0" fillId="0" borderId="15" xfId="0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4" fontId="0" fillId="0" borderId="2" xfId="0" applyNumberFormat="1" applyFill="1" applyBorder="1" applyProtection="1">
      <protection locked="0"/>
    </xf>
    <xf numFmtId="4" fontId="0" fillId="0" borderId="2" xfId="0" applyNumberFormat="1" applyFill="1" applyBorder="1" applyProtection="1"/>
    <xf numFmtId="164" fontId="2" fillId="0" borderId="2" xfId="1" applyNumberFormat="1" applyFont="1" applyFill="1" applyBorder="1" applyAlignment="1" applyProtection="1">
      <alignment horizontal="center"/>
      <protection locked="0"/>
    </xf>
    <xf numFmtId="165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4" fontId="0" fillId="0" borderId="18" xfId="0" applyNumberFormat="1" applyFill="1" applyBorder="1" applyProtection="1"/>
    <xf numFmtId="4" fontId="1" fillId="0" borderId="19" xfId="0" applyNumberFormat="1" applyFont="1" applyFill="1" applyBorder="1" applyProtection="1"/>
    <xf numFmtId="0" fontId="0" fillId="0" borderId="18" xfId="0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0" fontId="0" fillId="0" borderId="22" xfId="0" applyFill="1" applyBorder="1" applyProtection="1"/>
    <xf numFmtId="0" fontId="0" fillId="0" borderId="23" xfId="0" applyFill="1" applyBorder="1" applyProtection="1"/>
    <xf numFmtId="164" fontId="2" fillId="0" borderId="2" xfId="1" applyNumberFormat="1" applyFont="1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167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1" xfId="0" applyFont="1" applyFill="1" applyBorder="1" applyAlignment="1" applyProtection="1">
      <alignment horizontal="center"/>
    </xf>
    <xf numFmtId="0" fontId="1" fillId="0" borderId="23" xfId="0" applyFont="1" applyFill="1" applyBorder="1" applyProtection="1"/>
    <xf numFmtId="0" fontId="1" fillId="0" borderId="15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left"/>
    </xf>
    <xf numFmtId="0" fontId="6" fillId="0" borderId="13" xfId="0" applyFont="1" applyFill="1" applyBorder="1" applyAlignment="1" applyProtection="1">
      <alignment horizontal="center"/>
    </xf>
    <xf numFmtId="1" fontId="6" fillId="0" borderId="2" xfId="0" applyNumberFormat="1" applyFont="1" applyFill="1" applyBorder="1" applyProtection="1"/>
    <xf numFmtId="1" fontId="1" fillId="0" borderId="19" xfId="0" applyNumberFormat="1" applyFont="1" applyFill="1" applyBorder="1" applyProtection="1"/>
    <xf numFmtId="14" fontId="0" fillId="0" borderId="17" xfId="0" applyNumberFormat="1" applyFill="1" applyBorder="1" applyProtection="1">
      <protection locked="0"/>
    </xf>
    <xf numFmtId="0" fontId="0" fillId="0" borderId="15" xfId="0" applyBorder="1" applyAlignment="1"/>
    <xf numFmtId="4" fontId="0" fillId="0" borderId="2" xfId="0" applyNumberFormat="1" applyFill="1" applyBorder="1" applyAlignment="1" applyProtection="1">
      <protection locked="0"/>
    </xf>
    <xf numFmtId="0" fontId="4" fillId="0" borderId="22" xfId="0" applyFont="1" applyFill="1" applyBorder="1" applyAlignment="1" applyProtection="1">
      <alignment horizontal="center"/>
    </xf>
    <xf numFmtId="4" fontId="6" fillId="0" borderId="25" xfId="0" applyNumberFormat="1" applyFont="1" applyFill="1" applyBorder="1" applyProtection="1"/>
    <xf numFmtId="4" fontId="1" fillId="0" borderId="34" xfId="0" applyNumberFormat="1" applyFont="1" applyFill="1" applyBorder="1" applyProtection="1"/>
    <xf numFmtId="164" fontId="2" fillId="0" borderId="26" xfId="1" applyNumberFormat="1" applyFont="1" applyFill="1" applyBorder="1" applyAlignment="1" applyProtection="1">
      <alignment horizontal="center"/>
    </xf>
    <xf numFmtId="0" fontId="0" fillId="0" borderId="30" xfId="0" applyFill="1" applyBorder="1" applyProtection="1"/>
    <xf numFmtId="1" fontId="6" fillId="0" borderId="35" xfId="0" applyNumberFormat="1" applyFont="1" applyFill="1" applyBorder="1" applyProtection="1"/>
    <xf numFmtId="1" fontId="6" fillId="0" borderId="36" xfId="0" applyNumberFormat="1" applyFont="1" applyFill="1" applyBorder="1" applyProtection="1"/>
    <xf numFmtId="1" fontId="6" fillId="0" borderId="37" xfId="0" applyNumberFormat="1" applyFont="1" applyFill="1" applyBorder="1" applyProtection="1"/>
    <xf numFmtId="1" fontId="6" fillId="0" borderId="17" xfId="0" applyNumberFormat="1" applyFont="1" applyFill="1" applyBorder="1" applyProtection="1"/>
    <xf numFmtId="1" fontId="6" fillId="0" borderId="38" xfId="0" applyNumberFormat="1" applyFont="1" applyFill="1" applyBorder="1" applyProtection="1"/>
    <xf numFmtId="1" fontId="1" fillId="0" borderId="39" xfId="0" applyNumberFormat="1" applyFont="1" applyFill="1" applyBorder="1" applyProtection="1"/>
    <xf numFmtId="1" fontId="1" fillId="0" borderId="40" xfId="0" applyNumberFormat="1" applyFont="1" applyFill="1" applyBorder="1" applyProtection="1"/>
    <xf numFmtId="4" fontId="0" fillId="0" borderId="9" xfId="0" applyNumberFormat="1" applyFill="1" applyBorder="1" applyProtection="1"/>
    <xf numFmtId="16" fontId="0" fillId="0" borderId="17" xfId="0" applyNumberFormat="1" applyFill="1" applyBorder="1" applyProtection="1">
      <protection locked="0"/>
    </xf>
    <xf numFmtId="0" fontId="6" fillId="0" borderId="2" xfId="0" applyFont="1" applyFill="1" applyBorder="1" applyProtection="1"/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14" fontId="6" fillId="0" borderId="17" xfId="0" applyNumberFormat="1" applyFont="1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4" fontId="6" fillId="0" borderId="2" xfId="0" applyNumberFormat="1" applyFont="1" applyFill="1" applyBorder="1" applyProtection="1">
      <protection locked="0"/>
    </xf>
    <xf numFmtId="164" fontId="2" fillId="0" borderId="2" xfId="1" applyNumberFormat="1" applyFont="1" applyFill="1" applyBorder="1" applyAlignment="1" applyProtection="1">
      <alignment horizontal="left" wrapText="1"/>
      <protection locked="0"/>
    </xf>
    <xf numFmtId="1" fontId="6" fillId="0" borderId="38" xfId="0" quotePrefix="1" applyNumberFormat="1" applyFont="1" applyFill="1" applyBorder="1" applyProtection="1"/>
    <xf numFmtId="164" fontId="9" fillId="0" borderId="2" xfId="2" applyNumberFormat="1" applyFont="1" applyFill="1" applyBorder="1" applyAlignment="1" applyProtection="1">
      <alignment horizontal="left"/>
      <protection locked="0"/>
    </xf>
    <xf numFmtId="4" fontId="6" fillId="0" borderId="2" xfId="0" applyNumberFormat="1" applyFont="1" applyFill="1" applyBorder="1" applyAlignment="1" applyProtection="1">
      <protection locked="0"/>
    </xf>
    <xf numFmtId="0" fontId="6" fillId="0" borderId="15" xfId="0" applyFont="1" applyFill="1" applyBorder="1" applyAlignment="1"/>
    <xf numFmtId="0" fontId="1" fillId="0" borderId="28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4" fontId="6" fillId="0" borderId="2" xfId="0" applyNumberFormat="1" applyFont="1" applyFill="1" applyBorder="1" applyProtection="1"/>
    <xf numFmtId="164" fontId="2" fillId="0" borderId="0" xfId="1" applyNumberFormat="1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2" fillId="0" borderId="0" xfId="0" applyFont="1" applyFill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15" fontId="1" fillId="0" borderId="2" xfId="0" applyNumberFormat="1" applyFont="1" applyFill="1" applyBorder="1" applyProtection="1"/>
    <xf numFmtId="15" fontId="1" fillId="0" borderId="0" xfId="0" applyNumberFormat="1" applyFont="1" applyFill="1" applyBorder="1" applyProtection="1"/>
    <xf numFmtId="1" fontId="6" fillId="0" borderId="2" xfId="0" quotePrefix="1" applyNumberFormat="1" applyFont="1" applyFill="1" applyBorder="1" applyProtection="1"/>
    <xf numFmtId="4" fontId="1" fillId="0" borderId="2" xfId="0" applyNumberFormat="1" applyFont="1" applyFill="1" applyBorder="1" applyProtection="1"/>
    <xf numFmtId="0" fontId="0" fillId="0" borderId="0" xfId="0" quotePrefix="1" applyFill="1" applyProtection="1"/>
    <xf numFmtId="4" fontId="0" fillId="0" borderId="0" xfId="0" applyNumberFormat="1" applyFill="1" applyProtection="1"/>
    <xf numFmtId="1" fontId="6" fillId="0" borderId="2" xfId="0" quotePrefix="1" applyNumberFormat="1" applyFont="1" applyFill="1" applyBorder="1" applyAlignment="1" applyProtection="1">
      <alignment horizontal="left"/>
    </xf>
    <xf numFmtId="164" fontId="2" fillId="0" borderId="2" xfId="3" applyNumberFormat="1" applyFont="1" applyFill="1" applyBorder="1" applyAlignment="1" applyProtection="1">
      <alignment horizontal="center"/>
    </xf>
    <xf numFmtId="164" fontId="2" fillId="0" borderId="2" xfId="3" applyNumberFormat="1" applyFont="1" applyFill="1" applyBorder="1" applyAlignment="1" applyProtection="1">
      <alignment horizontal="left" wrapText="1"/>
      <protection locked="0"/>
    </xf>
    <xf numFmtId="164" fontId="2" fillId="0" borderId="2" xfId="3" applyNumberFormat="1" applyFont="1" applyFill="1" applyBorder="1" applyAlignment="1" applyProtection="1">
      <alignment horizontal="left"/>
      <protection locked="0"/>
    </xf>
    <xf numFmtId="1" fontId="6" fillId="0" borderId="2" xfId="0" applyNumberFormat="1" applyFont="1" applyFill="1" applyBorder="1" applyAlignment="1" applyProtection="1">
      <alignment horizontal="right"/>
    </xf>
    <xf numFmtId="0" fontId="6" fillId="0" borderId="17" xfId="0" applyFont="1" applyFill="1" applyBorder="1" applyProtection="1">
      <protection locked="0"/>
    </xf>
    <xf numFmtId="1" fontId="6" fillId="0" borderId="2" xfId="0" applyNumberFormat="1" applyFont="1" applyFill="1" applyBorder="1" applyAlignment="1" applyProtection="1">
      <alignment horizontal="left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11" fillId="0" borderId="0" xfId="0" applyFont="1" applyAlignment="1">
      <alignment vertical="center"/>
    </xf>
    <xf numFmtId="16" fontId="0" fillId="0" borderId="2" xfId="0" applyNumberFormat="1" applyFill="1" applyBorder="1" applyProtection="1">
      <protection locked="0"/>
    </xf>
    <xf numFmtId="164" fontId="2" fillId="0" borderId="25" xfId="1" applyNumberFormat="1" applyFont="1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7" fillId="0" borderId="25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6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1" fillId="0" borderId="31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</cellXfs>
  <cellStyles count="4">
    <cellStyle name="Hyperlink" xfId="2" builtinId="8"/>
    <cellStyle name="Normal" xfId="0" builtinId="0"/>
    <cellStyle name="Normal_Redistribution and journal forms.xls" xfId="1"/>
    <cellStyle name="Normal_Redistribution and journal forms.xls 2 2" xfId="3"/>
  </cellStyles>
  <dxfs count="431"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Y47"/>
  <sheetViews>
    <sheetView tabSelected="1" zoomScaleNormal="100" workbookViewId="0">
      <selection activeCell="G24" sqref="G24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36.75" customHeight="1" x14ac:dyDescent="0.2">
      <c r="A1" s="2" t="s">
        <v>30</v>
      </c>
      <c r="B1" s="120" t="s">
        <v>63</v>
      </c>
      <c r="C1" s="121"/>
      <c r="D1" s="121"/>
      <c r="E1" s="122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36.75" customHeight="1" x14ac:dyDescent="0.2">
      <c r="A3" s="9" t="s">
        <v>3</v>
      </c>
      <c r="B3" s="120" t="s">
        <v>162</v>
      </c>
      <c r="C3" s="121"/>
      <c r="D3" s="121"/>
      <c r="E3" s="122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36" customHeight="1" x14ac:dyDescent="0.2">
      <c r="A5" s="11" t="s">
        <v>12</v>
      </c>
      <c r="B5" s="12" t="s">
        <v>32</v>
      </c>
      <c r="C5" s="48">
        <v>43507</v>
      </c>
      <c r="D5" s="12" t="s">
        <v>33</v>
      </c>
      <c r="E5" s="48">
        <v>43534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49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3" t="s">
        <v>21</v>
      </c>
      <c r="H8" s="127"/>
      <c r="I8" s="127"/>
      <c r="J8" s="17" t="s">
        <v>70</v>
      </c>
      <c r="K8" s="17" t="s">
        <v>8</v>
      </c>
      <c r="L8" s="18" t="s">
        <v>9</v>
      </c>
      <c r="M8" s="18" t="s">
        <v>74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8"/>
      <c r="H9" s="129"/>
      <c r="I9" s="129"/>
      <c r="J9" s="21" t="s">
        <v>71</v>
      </c>
      <c r="K9" s="21" t="s">
        <v>73</v>
      </c>
      <c r="L9" s="53"/>
      <c r="M9" s="55" t="s">
        <v>75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61" t="s">
        <v>64</v>
      </c>
      <c r="J10" s="52" t="s">
        <v>72</v>
      </c>
      <c r="K10" s="27"/>
      <c r="L10" s="43"/>
      <c r="M10" s="28"/>
    </row>
    <row r="11" spans="1:25" ht="0.75" customHeight="1" thickBot="1" x14ac:dyDescent="0.25">
      <c r="A11" s="24"/>
      <c r="B11" s="25"/>
      <c r="C11" s="25"/>
      <c r="D11" s="25"/>
      <c r="E11" s="25"/>
      <c r="F11" s="25"/>
      <c r="G11" s="22"/>
      <c r="H11" s="22"/>
      <c r="I11" s="22"/>
      <c r="J11" s="26"/>
      <c r="K11" s="27"/>
      <c r="L11" s="43"/>
      <c r="M11" s="43"/>
    </row>
    <row r="12" spans="1:25" ht="20.100000000000001" customHeight="1" thickBot="1" x14ac:dyDescent="0.3">
      <c r="A12" s="58">
        <v>43518</v>
      </c>
      <c r="B12" s="30" t="s">
        <v>15</v>
      </c>
      <c r="C12" s="31">
        <v>19.11</v>
      </c>
      <c r="D12" s="31"/>
      <c r="E12" s="31"/>
      <c r="F12" s="62"/>
      <c r="G12" s="66">
        <v>110</v>
      </c>
      <c r="H12" s="67">
        <v>4400</v>
      </c>
      <c r="I12" s="68" t="s">
        <v>80</v>
      </c>
      <c r="J12" s="64" t="s">
        <v>76</v>
      </c>
      <c r="K12" s="45" t="s">
        <v>82</v>
      </c>
      <c r="L12" s="45" t="s">
        <v>83</v>
      </c>
      <c r="M12" s="75" t="s">
        <v>81</v>
      </c>
      <c r="O12" s="5" t="b">
        <f t="shared" ref="O12:O40" si="0">OR(G12&lt;100,LEN(G12)=2)</f>
        <v>0</v>
      </c>
      <c r="P12" s="5" t="b">
        <f t="shared" ref="P12:P40" si="1">OR(H12&lt;1000,LEN(H12)=3)</f>
        <v>0</v>
      </c>
      <c r="Q12" s="5" t="b">
        <f t="shared" ref="Q12:Q40" si="2">IF(I12&lt;1000,TRUE)</f>
        <v>0</v>
      </c>
      <c r="R12" s="5" t="e">
        <f>OR(#REF!&lt;100000,LEN(#REF!)=5)</f>
        <v>#REF!</v>
      </c>
    </row>
    <row r="13" spans="1:25" ht="20.100000000000001" customHeight="1" x14ac:dyDescent="0.25">
      <c r="A13" s="58">
        <v>43525</v>
      </c>
      <c r="B13" s="30"/>
      <c r="C13" s="31">
        <v>13.2</v>
      </c>
      <c r="D13" s="31"/>
      <c r="E13" s="31"/>
      <c r="F13" s="62"/>
      <c r="G13" s="66">
        <v>118</v>
      </c>
      <c r="H13" s="67">
        <v>4400</v>
      </c>
      <c r="I13" s="68" t="s">
        <v>85</v>
      </c>
      <c r="J13" s="64" t="s">
        <v>76</v>
      </c>
      <c r="K13" s="45" t="s">
        <v>86</v>
      </c>
      <c r="L13" s="45" t="s">
        <v>87</v>
      </c>
      <c r="M13" s="75" t="s">
        <v>88</v>
      </c>
    </row>
    <row r="14" spans="1:25" ht="20.100000000000001" customHeight="1" x14ac:dyDescent="0.25">
      <c r="A14" s="58">
        <v>43528</v>
      </c>
      <c r="B14" s="30"/>
      <c r="C14" s="31">
        <v>14.54</v>
      </c>
      <c r="D14" s="31"/>
      <c r="E14" s="31"/>
      <c r="F14" s="62"/>
      <c r="G14" s="69">
        <v>110</v>
      </c>
      <c r="H14" s="56">
        <v>2140</v>
      </c>
      <c r="I14" s="70"/>
      <c r="J14" s="64" t="s">
        <v>76</v>
      </c>
      <c r="K14" s="45"/>
      <c r="L14" s="45" t="s">
        <v>89</v>
      </c>
      <c r="M14" s="45" t="s">
        <v>81</v>
      </c>
      <c r="O14" s="5" t="b">
        <f>OR(G14&lt;100,LEN(G14)=2)</f>
        <v>0</v>
      </c>
      <c r="P14" s="5" t="b">
        <f>OR(H14&lt;1000,LEN(H14)=3)</f>
        <v>0</v>
      </c>
      <c r="Q14" s="5" t="b">
        <f>IF(I14&lt;1000,TRUE)</f>
        <v>1</v>
      </c>
      <c r="R14" s="5" t="e">
        <f>OR(#REF!&lt;100000,LEN(#REF!)=5)</f>
        <v>#REF!</v>
      </c>
    </row>
    <row r="15" spans="1:25" ht="20.100000000000001" customHeight="1" x14ac:dyDescent="0.25">
      <c r="A15" s="58">
        <v>43530</v>
      </c>
      <c r="B15" s="30"/>
      <c r="C15" s="31">
        <v>148.19999999999999</v>
      </c>
      <c r="D15" s="31"/>
      <c r="E15" s="31"/>
      <c r="F15" s="62"/>
      <c r="G15" s="69">
        <v>110</v>
      </c>
      <c r="H15" s="56">
        <v>4400</v>
      </c>
      <c r="I15" s="70"/>
      <c r="J15" s="64" t="s">
        <v>76</v>
      </c>
      <c r="K15" s="45" t="s">
        <v>92</v>
      </c>
      <c r="L15" s="45" t="s">
        <v>90</v>
      </c>
      <c r="M15" s="45" t="s">
        <v>91</v>
      </c>
      <c r="O15" s="5" t="b">
        <f>OR(G15&lt;100,LEN(G15)=2)</f>
        <v>0</v>
      </c>
      <c r="P15" s="5" t="b">
        <f>OR(H15&lt;1000,LEN(H15)=3)</f>
        <v>0</v>
      </c>
      <c r="Q15" s="5" t="b">
        <f>IF(I15&lt;1000,TRUE)</f>
        <v>1</v>
      </c>
      <c r="R15" s="5" t="e">
        <f>OR(#REF!&lt;100000,LEN(#REF!)=5)</f>
        <v>#REF!</v>
      </c>
    </row>
    <row r="16" spans="1:25" ht="20.100000000000001" customHeight="1" x14ac:dyDescent="0.25">
      <c r="A16" s="58">
        <v>43532</v>
      </c>
      <c r="B16" s="30"/>
      <c r="C16" s="31">
        <v>9.99</v>
      </c>
      <c r="D16" s="32"/>
      <c r="E16" s="31"/>
      <c r="F16" s="62"/>
      <c r="G16" s="69">
        <v>110</v>
      </c>
      <c r="H16" s="56">
        <v>4400</v>
      </c>
      <c r="I16" s="70" t="s">
        <v>84</v>
      </c>
      <c r="J16" s="64" t="s">
        <v>76</v>
      </c>
      <c r="K16" s="45" t="s">
        <v>77</v>
      </c>
      <c r="L16" s="45" t="s">
        <v>78</v>
      </c>
      <c r="M16" s="45" t="s">
        <v>79</v>
      </c>
      <c r="O16" s="5" t="b">
        <f t="shared" si="0"/>
        <v>0</v>
      </c>
      <c r="P16" s="5" t="b">
        <f t="shared" si="1"/>
        <v>0</v>
      </c>
      <c r="Q16" s="5" t="b">
        <f t="shared" si="2"/>
        <v>0</v>
      </c>
      <c r="R16" s="5" t="e">
        <f>OR(#REF!&lt;100000,LEN(#REF!)=5)</f>
        <v>#REF!</v>
      </c>
    </row>
    <row r="17" spans="1:18" ht="20.100000000000001" customHeight="1" x14ac:dyDescent="0.25">
      <c r="A17" s="58"/>
      <c r="B17" s="30"/>
      <c r="C17" s="31"/>
      <c r="D17" s="32"/>
      <c r="E17" s="31"/>
      <c r="F17" s="62"/>
      <c r="G17" s="69"/>
      <c r="H17" s="56"/>
      <c r="I17" s="70"/>
      <c r="J17" s="64"/>
      <c r="K17" s="45"/>
      <c r="L17" s="45"/>
      <c r="M17" s="45"/>
      <c r="O17" s="5" t="b">
        <f>OR(G17&lt;100,LEN(G17)=2)</f>
        <v>1</v>
      </c>
      <c r="P17" s="5" t="b">
        <f>OR(H17&lt;1000,LEN(H17)=3)</f>
        <v>1</v>
      </c>
      <c r="Q17" s="5" t="b">
        <f>IF(I17&lt;1000,TRUE)</f>
        <v>1</v>
      </c>
      <c r="R17" s="5" t="e">
        <f>OR(#REF!&lt;100000,LEN(#REF!)=5)</f>
        <v>#REF!</v>
      </c>
    </row>
    <row r="18" spans="1:18" ht="20.100000000000001" customHeight="1" x14ac:dyDescent="0.25">
      <c r="A18" s="58"/>
      <c r="B18" s="30"/>
      <c r="C18" s="31"/>
      <c r="D18" s="32"/>
      <c r="E18" s="31"/>
      <c r="F18" s="62"/>
      <c r="G18" s="69"/>
      <c r="H18" s="56"/>
      <c r="I18" s="70"/>
      <c r="J18" s="64"/>
      <c r="K18" s="45"/>
      <c r="L18" s="45"/>
      <c r="M18" s="45"/>
      <c r="O18" s="5" t="b">
        <f>OR(G18&lt;100,LEN(G18)=2)</f>
        <v>1</v>
      </c>
      <c r="P18" s="5" t="b">
        <f>OR(H18&lt;1000,LEN(H18)=3)</f>
        <v>1</v>
      </c>
      <c r="Q18" s="5" t="b">
        <f>IF(I18&lt;1000,TRUE)</f>
        <v>1</v>
      </c>
      <c r="R18" s="5" t="e">
        <f>OR(#REF!&lt;100000,LEN(#REF!)=5)</f>
        <v>#REF!</v>
      </c>
    </row>
    <row r="19" spans="1:18" ht="20.100000000000001" customHeight="1" x14ac:dyDescent="0.25">
      <c r="A19" s="58"/>
      <c r="B19" s="30"/>
      <c r="C19" s="31"/>
      <c r="D19" s="32"/>
      <c r="E19" s="59"/>
      <c r="F19" s="62"/>
      <c r="G19" s="69"/>
      <c r="H19" s="56"/>
      <c r="I19" s="70"/>
      <c r="J19" s="64"/>
      <c r="K19" s="45"/>
      <c r="L19" s="45"/>
      <c r="M19" s="45"/>
      <c r="O19" s="5" t="b">
        <f>OR(G19&lt;100,LEN(G19)=2)</f>
        <v>1</v>
      </c>
      <c r="P19" s="5" t="b">
        <f>OR(H19&lt;1000,LEN(H19)=3)</f>
        <v>1</v>
      </c>
      <c r="Q19" s="5" t="b">
        <f>IF(I19&lt;1000,TRUE)</f>
        <v>1</v>
      </c>
      <c r="R19" s="5" t="e">
        <f>OR(#REF!&lt;100000,LEN(#REF!)=5)</f>
        <v>#REF!</v>
      </c>
    </row>
    <row r="20" spans="1:18" ht="20.100000000000001" customHeight="1" x14ac:dyDescent="0.25">
      <c r="A20" s="58"/>
      <c r="B20" s="30"/>
      <c r="C20" s="31"/>
      <c r="D20" s="32"/>
      <c r="E20" s="60"/>
      <c r="F20" s="62"/>
      <c r="G20" s="69"/>
      <c r="H20" s="56"/>
      <c r="I20" s="70"/>
      <c r="J20" s="64"/>
      <c r="K20" s="45"/>
      <c r="L20" s="45"/>
      <c r="M20" s="45"/>
      <c r="O20" s="5" t="b">
        <f>OR(G20&lt;100,LEN(G20)=2)</f>
        <v>1</v>
      </c>
      <c r="P20" s="5" t="b">
        <f>OR(H20&lt;1000,LEN(H20)=3)</f>
        <v>1</v>
      </c>
      <c r="Q20" s="5" t="b">
        <f>IF(I20&lt;1000,TRUE)</f>
        <v>1</v>
      </c>
      <c r="R20" s="5" t="e">
        <f>OR(#REF!&lt;100000,LEN(#REF!)=5)</f>
        <v>#REF!</v>
      </c>
    </row>
    <row r="21" spans="1:18" ht="20.100000000000001" customHeight="1" x14ac:dyDescent="0.25">
      <c r="A21" s="58"/>
      <c r="B21" s="30"/>
      <c r="C21" s="31"/>
      <c r="D21" s="32"/>
      <c r="E21" s="60"/>
      <c r="F21" s="62"/>
      <c r="G21" s="69"/>
      <c r="H21" s="56"/>
      <c r="I21" s="70"/>
      <c r="J21" s="64"/>
      <c r="K21" s="45"/>
      <c r="L21" s="45"/>
      <c r="M21" s="45"/>
      <c r="O21" s="5" t="b">
        <f>OR(G21&lt;100,LEN(G21)=2)</f>
        <v>1</v>
      </c>
      <c r="P21" s="5" t="b">
        <f>OR(H21&lt;1000,LEN(H21)=3)</f>
        <v>1</v>
      </c>
    </row>
    <row r="22" spans="1:18" ht="20.100000000000001" customHeight="1" x14ac:dyDescent="0.25">
      <c r="A22" s="58"/>
      <c r="B22" s="30"/>
      <c r="C22" s="31"/>
      <c r="D22" s="32"/>
      <c r="E22" s="31"/>
      <c r="F22" s="62"/>
      <c r="G22" s="69"/>
      <c r="H22" s="56"/>
      <c r="I22" s="70"/>
      <c r="J22" s="64"/>
      <c r="K22" s="45"/>
      <c r="L22" s="45"/>
      <c r="M22" s="45"/>
      <c r="O22" s="5" t="b">
        <f t="shared" si="0"/>
        <v>1</v>
      </c>
      <c r="P22" s="5" t="b">
        <f t="shared" si="1"/>
        <v>1</v>
      </c>
      <c r="Q22" s="5" t="b">
        <f t="shared" si="2"/>
        <v>1</v>
      </c>
      <c r="R22" s="5" t="e">
        <f>OR(#REF!&lt;100000,LEN(#REF!)=5)</f>
        <v>#REF!</v>
      </c>
    </row>
    <row r="23" spans="1:18" ht="20.100000000000001" customHeight="1" x14ac:dyDescent="0.25">
      <c r="A23" s="58"/>
      <c r="B23" s="30"/>
      <c r="C23" s="31"/>
      <c r="D23" s="32"/>
      <c r="E23" s="31"/>
      <c r="F23" s="62"/>
      <c r="G23" s="69"/>
      <c r="H23" s="56"/>
      <c r="I23" s="70"/>
      <c r="J23" s="64"/>
      <c r="K23" s="45"/>
      <c r="L23" s="45"/>
      <c r="M23" s="45"/>
      <c r="O23" s="5" t="b">
        <f t="shared" si="0"/>
        <v>1</v>
      </c>
      <c r="P23" s="5" t="b">
        <f t="shared" si="1"/>
        <v>1</v>
      </c>
      <c r="Q23" s="5" t="b">
        <f t="shared" si="2"/>
        <v>1</v>
      </c>
      <c r="R23" s="5" t="e">
        <f>OR(#REF!&lt;100000,LEN(#REF!)=5)</f>
        <v>#REF!</v>
      </c>
    </row>
    <row r="24" spans="1:18" ht="20.100000000000001" customHeight="1" x14ac:dyDescent="0.25">
      <c r="A24" s="58"/>
      <c r="B24" s="30"/>
      <c r="C24" s="31"/>
      <c r="D24" s="32"/>
      <c r="E24" s="31"/>
      <c r="F24" s="62"/>
      <c r="G24" s="69"/>
      <c r="H24" s="56"/>
      <c r="I24" s="70"/>
      <c r="J24" s="64"/>
      <c r="K24" s="45"/>
      <c r="L24" s="45"/>
      <c r="M24" s="45"/>
      <c r="O24" s="5" t="b">
        <f t="shared" si="0"/>
        <v>1</v>
      </c>
      <c r="P24" s="5" t="b">
        <f t="shared" si="1"/>
        <v>1</v>
      </c>
      <c r="Q24" s="5" t="b">
        <f t="shared" si="2"/>
        <v>1</v>
      </c>
      <c r="R24" s="5" t="e">
        <f>OR(#REF!&lt;100000,LEN(#REF!)=5)</f>
        <v>#REF!</v>
      </c>
    </row>
    <row r="25" spans="1:18" ht="20.100000000000001" customHeight="1" x14ac:dyDescent="0.25">
      <c r="A25" s="58"/>
      <c r="B25" s="30"/>
      <c r="C25" s="31"/>
      <c r="D25" s="32"/>
      <c r="E25" s="31"/>
      <c r="F25" s="62"/>
      <c r="G25" s="69"/>
      <c r="H25" s="56"/>
      <c r="I25" s="70"/>
      <c r="J25" s="64"/>
      <c r="K25" s="45"/>
      <c r="L25" s="45"/>
      <c r="M25" s="45"/>
      <c r="O25" s="5" t="b">
        <f t="shared" si="0"/>
        <v>1</v>
      </c>
      <c r="P25" s="5" t="b">
        <f t="shared" si="1"/>
        <v>1</v>
      </c>
      <c r="Q25" s="5" t="b">
        <f t="shared" si="2"/>
        <v>1</v>
      </c>
      <c r="R25" s="5" t="e">
        <f>OR(#REF!&lt;100000,LEN(#REF!)=5)</f>
        <v>#REF!</v>
      </c>
    </row>
    <row r="26" spans="1:18" ht="20.100000000000001" customHeight="1" x14ac:dyDescent="0.25">
      <c r="A26" s="58"/>
      <c r="B26" s="30"/>
      <c r="C26" s="31"/>
      <c r="D26" s="32"/>
      <c r="E26" s="31"/>
      <c r="F26" s="62"/>
      <c r="G26" s="69"/>
      <c r="H26" s="56"/>
      <c r="I26" s="70"/>
      <c r="J26" s="64"/>
      <c r="K26" s="45"/>
      <c r="L26" s="45"/>
      <c r="M26" s="45"/>
      <c r="O26" s="5" t="b">
        <f t="shared" si="0"/>
        <v>1</v>
      </c>
      <c r="P26" s="5" t="b">
        <f t="shared" si="1"/>
        <v>1</v>
      </c>
      <c r="Q26" s="5" t="b">
        <f t="shared" si="2"/>
        <v>1</v>
      </c>
      <c r="R26" s="5" t="e">
        <f>OR(#REF!&lt;100000,LEN(#REF!)=5)</f>
        <v>#REF!</v>
      </c>
    </row>
    <row r="27" spans="1:18" ht="20.100000000000001" customHeight="1" x14ac:dyDescent="0.25">
      <c r="A27" s="58"/>
      <c r="B27" s="30"/>
      <c r="C27" s="31"/>
      <c r="D27" s="32"/>
      <c r="E27" s="31"/>
      <c r="F27" s="62"/>
      <c r="G27" s="69"/>
      <c r="H27" s="56"/>
      <c r="I27" s="70"/>
      <c r="J27" s="64"/>
      <c r="K27" s="45"/>
      <c r="L27" s="45"/>
      <c r="M27" s="45"/>
      <c r="O27" s="5" t="b">
        <f t="shared" si="0"/>
        <v>1</v>
      </c>
      <c r="P27" s="5" t="b">
        <f t="shared" si="1"/>
        <v>1</v>
      </c>
    </row>
    <row r="28" spans="1:18" ht="20.100000000000001" customHeight="1" x14ac:dyDescent="0.25">
      <c r="A28" s="58"/>
      <c r="B28" s="30"/>
      <c r="C28" s="31"/>
      <c r="D28" s="32"/>
      <c r="E28" s="31"/>
      <c r="F28" s="62"/>
      <c r="G28" s="69"/>
      <c r="H28" s="56"/>
      <c r="I28" s="70"/>
      <c r="J28" s="64"/>
      <c r="K28" s="45"/>
      <c r="L28" s="45"/>
      <c r="M28" s="45"/>
    </row>
    <row r="29" spans="1:18" ht="20.100000000000001" customHeight="1" x14ac:dyDescent="0.25">
      <c r="A29" s="58"/>
      <c r="B29" s="30"/>
      <c r="C29" s="31"/>
      <c r="D29" s="32"/>
      <c r="E29" s="31"/>
      <c r="F29" s="62"/>
      <c r="G29" s="69"/>
      <c r="H29" s="56"/>
      <c r="I29" s="70"/>
      <c r="J29" s="64"/>
      <c r="K29" s="45"/>
      <c r="L29" s="45"/>
      <c r="M29" s="45"/>
    </row>
    <row r="30" spans="1:18" ht="20.100000000000001" customHeight="1" x14ac:dyDescent="0.25">
      <c r="A30" s="58"/>
      <c r="B30" s="30"/>
      <c r="C30" s="31"/>
      <c r="D30" s="32"/>
      <c r="E30" s="31"/>
      <c r="F30" s="62"/>
      <c r="G30" s="69"/>
      <c r="H30" s="56"/>
      <c r="I30" s="70"/>
      <c r="J30" s="64"/>
      <c r="K30" s="45"/>
      <c r="L30" s="45"/>
      <c r="M30" s="45"/>
    </row>
    <row r="31" spans="1:18" ht="20.100000000000001" customHeight="1" x14ac:dyDescent="0.25">
      <c r="A31" s="58"/>
      <c r="B31" s="30"/>
      <c r="C31" s="31"/>
      <c r="D31" s="32"/>
      <c r="E31" s="31"/>
      <c r="F31" s="62"/>
      <c r="G31" s="69"/>
      <c r="H31" s="56"/>
      <c r="I31" s="70"/>
      <c r="J31" s="64"/>
      <c r="K31" s="45"/>
      <c r="L31" s="45"/>
      <c r="M31" s="45"/>
    </row>
    <row r="32" spans="1:18" ht="20.100000000000001" customHeight="1" x14ac:dyDescent="0.25">
      <c r="A32" s="58"/>
      <c r="B32" s="30"/>
      <c r="C32" s="31"/>
      <c r="D32" s="32"/>
      <c r="E32" s="31"/>
      <c r="F32" s="62"/>
      <c r="G32" s="69"/>
      <c r="H32" s="56"/>
      <c r="I32" s="70"/>
      <c r="J32" s="64"/>
      <c r="K32" s="45"/>
      <c r="L32" s="45"/>
      <c r="M32" s="45"/>
      <c r="O32" s="5" t="b">
        <f t="shared" si="0"/>
        <v>1</v>
      </c>
      <c r="P32" s="5" t="b">
        <f t="shared" si="1"/>
        <v>1</v>
      </c>
      <c r="Q32" s="5" t="b">
        <f t="shared" si="2"/>
        <v>1</v>
      </c>
      <c r="R32" s="5" t="e">
        <f>OR(#REF!&lt;100000,LEN(#REF!)=5)</f>
        <v>#REF!</v>
      </c>
    </row>
    <row r="33" spans="1:18" ht="20.100000000000001" customHeight="1" x14ac:dyDescent="0.25">
      <c r="A33" s="58"/>
      <c r="B33" s="30"/>
      <c r="C33" s="31"/>
      <c r="D33" s="73"/>
      <c r="E33" s="31"/>
      <c r="F33" s="62"/>
      <c r="G33" s="69"/>
      <c r="H33" s="56"/>
      <c r="I33" s="70"/>
      <c r="J33" s="64"/>
      <c r="K33" s="45"/>
      <c r="L33" s="45"/>
      <c r="M33" s="45"/>
    </row>
    <row r="34" spans="1:18" ht="20.100000000000001" customHeight="1" x14ac:dyDescent="0.25">
      <c r="A34" s="58"/>
      <c r="B34" s="30"/>
      <c r="C34" s="31"/>
      <c r="D34" s="73"/>
      <c r="E34" s="31"/>
      <c r="F34" s="62"/>
      <c r="G34" s="69"/>
      <c r="H34" s="56"/>
      <c r="I34" s="70"/>
      <c r="J34" s="64"/>
      <c r="K34" s="45"/>
      <c r="L34" s="45"/>
      <c r="M34" s="45"/>
    </row>
    <row r="35" spans="1:18" ht="20.100000000000001" customHeight="1" x14ac:dyDescent="0.25">
      <c r="A35" s="58"/>
      <c r="B35" s="30"/>
      <c r="C35" s="31"/>
      <c r="D35" s="73"/>
      <c r="E35" s="31"/>
      <c r="F35" s="62"/>
      <c r="G35" s="69"/>
      <c r="H35" s="56"/>
      <c r="I35" s="70"/>
      <c r="J35" s="64"/>
      <c r="K35" s="45"/>
      <c r="L35" s="45"/>
      <c r="M35" s="45"/>
    </row>
    <row r="36" spans="1:18" ht="20.100000000000001" customHeight="1" x14ac:dyDescent="0.25">
      <c r="A36" s="58"/>
      <c r="B36" s="30"/>
      <c r="C36" s="31"/>
      <c r="D36" s="73"/>
      <c r="E36" s="31"/>
      <c r="F36" s="62"/>
      <c r="G36" s="69"/>
      <c r="H36" s="56"/>
      <c r="I36" s="70"/>
      <c r="J36" s="64"/>
      <c r="K36" s="45"/>
      <c r="L36" s="45"/>
      <c r="M36" s="45"/>
    </row>
    <row r="37" spans="1:18" ht="20.100000000000001" customHeight="1" x14ac:dyDescent="0.25">
      <c r="A37" s="58"/>
      <c r="B37" s="30"/>
      <c r="C37" s="31"/>
      <c r="D37" s="73"/>
      <c r="E37" s="31"/>
      <c r="F37" s="62"/>
      <c r="G37" s="69"/>
      <c r="H37" s="56"/>
      <c r="I37" s="70"/>
      <c r="J37" s="64"/>
      <c r="K37" s="45"/>
      <c r="L37" s="45"/>
      <c r="M37" s="45"/>
    </row>
    <row r="38" spans="1:18" ht="20.100000000000001" customHeight="1" x14ac:dyDescent="0.25">
      <c r="A38" s="58"/>
      <c r="B38" s="30"/>
      <c r="C38" s="31"/>
      <c r="D38" s="73"/>
      <c r="E38" s="31"/>
      <c r="F38" s="62"/>
      <c r="G38" s="69"/>
      <c r="H38" s="56"/>
      <c r="I38" s="70"/>
      <c r="J38" s="64"/>
      <c r="K38" s="45"/>
      <c r="L38" s="45"/>
      <c r="M38" s="45"/>
    </row>
    <row r="39" spans="1:18" ht="20.100000000000001" customHeight="1" x14ac:dyDescent="0.25">
      <c r="A39" s="58"/>
      <c r="B39" s="30"/>
      <c r="C39" s="31"/>
      <c r="D39" s="73"/>
      <c r="E39" s="31"/>
      <c r="F39" s="62"/>
      <c r="G39" s="69"/>
      <c r="H39" s="56"/>
      <c r="I39" s="70"/>
      <c r="J39" s="64"/>
      <c r="K39" s="45"/>
      <c r="L39" s="45"/>
      <c r="M39" s="45"/>
    </row>
    <row r="40" spans="1:18" ht="20.100000000000001" customHeight="1" thickBot="1" x14ac:dyDescent="0.3">
      <c r="A40" s="74"/>
      <c r="B40" s="30"/>
      <c r="C40" s="31"/>
      <c r="D40" s="38"/>
      <c r="E40" s="31"/>
      <c r="F40" s="62"/>
      <c r="G40" s="69"/>
      <c r="H40" s="56"/>
      <c r="I40" s="70"/>
      <c r="J40" s="64"/>
      <c r="K40" s="45"/>
      <c r="L40" s="45"/>
      <c r="M40" s="45"/>
      <c r="O40" s="5" t="b">
        <f t="shared" si="0"/>
        <v>1</v>
      </c>
      <c r="P40" s="5" t="b">
        <f t="shared" si="1"/>
        <v>1</v>
      </c>
      <c r="Q40" s="5" t="b">
        <f t="shared" si="2"/>
        <v>1</v>
      </c>
      <c r="R40" s="5" t="e">
        <f>OR(#REF!&lt;100000,LEN(#REF!)=5)</f>
        <v>#REF!</v>
      </c>
    </row>
    <row r="41" spans="1:18" ht="20.100000000000001" customHeight="1" thickBot="1" x14ac:dyDescent="0.25">
      <c r="A41" s="125" t="s">
        <v>11</v>
      </c>
      <c r="B41" s="126"/>
      <c r="C41" s="39">
        <f>SUM(C12:C40)</f>
        <v>205.04</v>
      </c>
      <c r="D41" s="39">
        <f>SUM(D12:D40)</f>
        <v>0</v>
      </c>
      <c r="E41" s="39"/>
      <c r="F41" s="63">
        <f>SUM(F12:F40)</f>
        <v>0</v>
      </c>
      <c r="G41" s="71"/>
      <c r="H41" s="57"/>
      <c r="I41" s="72"/>
      <c r="J41" s="65"/>
      <c r="K41" s="46"/>
      <c r="L41" s="54"/>
      <c r="M41" s="47"/>
    </row>
    <row r="43" spans="1:18" x14ac:dyDescent="0.2">
      <c r="B43" s="123" t="s">
        <v>27</v>
      </c>
      <c r="C43" s="124"/>
    </row>
    <row r="44" spans="1:18" x14ac:dyDescent="0.2">
      <c r="B44" s="41" t="s">
        <v>16</v>
      </c>
      <c r="C44" s="42" t="s">
        <v>26</v>
      </c>
    </row>
    <row r="45" spans="1:18" x14ac:dyDescent="0.2">
      <c r="B45" s="41" t="s">
        <v>13</v>
      </c>
      <c r="C45" s="42" t="s">
        <v>25</v>
      </c>
    </row>
    <row r="46" spans="1:18" x14ac:dyDescent="0.2">
      <c r="B46" s="41" t="s">
        <v>15</v>
      </c>
      <c r="C46" s="42" t="s">
        <v>24</v>
      </c>
    </row>
    <row r="47" spans="1:18" x14ac:dyDescent="0.2">
      <c r="B47" s="43" t="s">
        <v>14</v>
      </c>
      <c r="C47" s="44" t="s">
        <v>23</v>
      </c>
    </row>
  </sheetData>
  <autoFilter ref="G1:G47"/>
  <mergeCells count="6">
    <mergeCell ref="B3:E3"/>
    <mergeCell ref="B1:E1"/>
    <mergeCell ref="B43:C43"/>
    <mergeCell ref="A41:B41"/>
    <mergeCell ref="G8:I8"/>
    <mergeCell ref="G9:I9"/>
  </mergeCells>
  <phoneticPr fontId="5" type="noConversion"/>
  <conditionalFormatting sqref="E5 C5 B1:E1 B3:E3 C12 C14 C16:C40">
    <cfRule type="expression" dxfId="430" priority="48" stopIfTrue="1">
      <formula>ISBLANK(B1)</formula>
    </cfRule>
  </conditionalFormatting>
  <conditionalFormatting sqref="K17:M40">
    <cfRule type="expression" dxfId="429" priority="49" stopIfTrue="1">
      <formula>AND(NOT(ISBLANK($C17)),ISBLANK(K17))</formula>
    </cfRule>
  </conditionalFormatting>
  <conditionalFormatting sqref="B16:B40">
    <cfRule type="expression" dxfId="428" priority="50" stopIfTrue="1">
      <formula>AND(NOT(ISBLANK(C16)),ISBLANK(B16))</formula>
    </cfRule>
  </conditionalFormatting>
  <conditionalFormatting sqref="A16:A40">
    <cfRule type="expression" dxfId="427" priority="51" stopIfTrue="1">
      <formula>AND(NOT(ISBLANK(C16)),ISBLANK(A16))</formula>
    </cfRule>
  </conditionalFormatting>
  <conditionalFormatting sqref="D12:E12 E22:E40 D14:E14 E16:E18">
    <cfRule type="expression" dxfId="426" priority="55" stopIfTrue="1">
      <formula>AND(NOT(ISBLANK(B12)),ISBLANK(D12),A12="S")</formula>
    </cfRule>
  </conditionalFormatting>
  <conditionalFormatting sqref="J14:J15">
    <cfRule type="expression" priority="60" stopIfTrue="1">
      <formula>AND(SUM($O14:$S14)&gt;0,NOT(ISBLANK(J14)))</formula>
    </cfRule>
    <cfRule type="expression" dxfId="425" priority="61" stopIfTrue="1">
      <formula>SUM($O14:$S14)&gt;0</formula>
    </cfRule>
  </conditionalFormatting>
  <conditionalFormatting sqref="B12 B14">
    <cfRule type="expression" dxfId="424" priority="42" stopIfTrue="1">
      <formula>AND(NOT(ISBLANK(C12)),ISBLANK(B12))</formula>
    </cfRule>
  </conditionalFormatting>
  <conditionalFormatting sqref="A12 A14">
    <cfRule type="expression" dxfId="423" priority="43" stopIfTrue="1">
      <formula>AND(NOT(ISBLANK(C12)),ISBLANK(A12))</formula>
    </cfRule>
  </conditionalFormatting>
  <conditionalFormatting sqref="E20:E21">
    <cfRule type="expression" dxfId="422" priority="70" stopIfTrue="1">
      <formula>AND(NOT(ISBLANK(C19)),ISBLANK(E20),B19="S")</formula>
    </cfRule>
  </conditionalFormatting>
  <conditionalFormatting sqref="J17:J40">
    <cfRule type="expression" priority="34" stopIfTrue="1">
      <formula>AND(SUM($O17:$S17)&gt;0,NOT(ISBLANK(J17)))</formula>
    </cfRule>
    <cfRule type="expression" dxfId="421" priority="35" stopIfTrue="1">
      <formula>SUM($O17:$S17)&gt;0</formula>
    </cfRule>
  </conditionalFormatting>
  <conditionalFormatting sqref="A13">
    <cfRule type="expression" dxfId="420" priority="31" stopIfTrue="1">
      <formula>AND(NOT(ISBLANK(C13)),ISBLANK(A13))</formula>
    </cfRule>
  </conditionalFormatting>
  <conditionalFormatting sqref="L14:M14">
    <cfRule type="expression" dxfId="419" priority="25" stopIfTrue="1">
      <formula>AND(NOT(ISBLANK($C14)),ISBLANK(L14))</formula>
    </cfRule>
  </conditionalFormatting>
  <conditionalFormatting sqref="A15">
    <cfRule type="expression" dxfId="418" priority="22" stopIfTrue="1">
      <formula>AND(NOT(ISBLANK(C15)),ISBLANK(A15))</formula>
    </cfRule>
  </conditionalFormatting>
  <conditionalFormatting sqref="C15">
    <cfRule type="expression" dxfId="417" priority="20" stopIfTrue="1">
      <formula>ISBLANK(C15)</formula>
    </cfRule>
  </conditionalFormatting>
  <conditionalFormatting sqref="D15:E15">
    <cfRule type="expression" dxfId="416" priority="21" stopIfTrue="1">
      <formula>AND(NOT(ISBLANK(B15)),ISBLANK(D15),A15="S")</formula>
    </cfRule>
  </conditionalFormatting>
  <conditionalFormatting sqref="B15">
    <cfRule type="expression" dxfId="415" priority="19" stopIfTrue="1">
      <formula>AND(NOT(ISBLANK(C15)),ISBLANK(B15))</formula>
    </cfRule>
  </conditionalFormatting>
  <conditionalFormatting sqref="K15:M15">
    <cfRule type="expression" dxfId="414" priority="18" stopIfTrue="1">
      <formula>AND(NOT(ISBLANK($C15)),ISBLANK(K15))</formula>
    </cfRule>
  </conditionalFormatting>
  <conditionalFormatting sqref="C13">
    <cfRule type="expression" dxfId="413" priority="14" stopIfTrue="1">
      <formula>ISBLANK(C13)</formula>
    </cfRule>
  </conditionalFormatting>
  <conditionalFormatting sqref="D13:E13">
    <cfRule type="expression" dxfId="412" priority="15" stopIfTrue="1">
      <formula>AND(NOT(ISBLANK(B13)),ISBLANK(D13),A13="S")</formula>
    </cfRule>
  </conditionalFormatting>
  <conditionalFormatting sqref="B13">
    <cfRule type="expression" dxfId="411" priority="13" stopIfTrue="1">
      <formula>AND(NOT(ISBLANK(C13)),ISBLANK(B13))</formula>
    </cfRule>
  </conditionalFormatting>
  <conditionalFormatting sqref="J13">
    <cfRule type="expression" priority="11" stopIfTrue="1">
      <formula>AND(SUM($O13:$S13)&gt;0,NOT(ISBLANK(J13)))</formula>
    </cfRule>
    <cfRule type="expression" dxfId="410" priority="12" stopIfTrue="1">
      <formula>SUM($O13:$S13)&gt;0</formula>
    </cfRule>
  </conditionalFormatting>
  <conditionalFormatting sqref="L13">
    <cfRule type="expression" dxfId="409" priority="10" stopIfTrue="1">
      <formula>AND(NOT(ISBLANK($C13)),ISBLANK(L13))</formula>
    </cfRule>
  </conditionalFormatting>
  <conditionalFormatting sqref="K13">
    <cfRule type="expression" dxfId="408" priority="9" stopIfTrue="1">
      <formula>AND(NOT(ISBLANK($C13)),ISBLANK(K13))</formula>
    </cfRule>
  </conditionalFormatting>
  <conditionalFormatting sqref="K14">
    <cfRule type="expression" dxfId="407" priority="8" stopIfTrue="1">
      <formula>AND(NOT(ISBLANK($C14)),ISBLANK(K14))</formula>
    </cfRule>
  </conditionalFormatting>
  <conditionalFormatting sqref="J16">
    <cfRule type="expression" priority="6" stopIfTrue="1">
      <formula>AND(SUM($O16:$S16)&gt;0,NOT(ISBLANK(J16)))</formula>
    </cfRule>
    <cfRule type="expression" dxfId="406" priority="7" stopIfTrue="1">
      <formula>SUM($O16:$S16)&gt;0</formula>
    </cfRule>
  </conditionalFormatting>
  <conditionalFormatting sqref="K16:M16">
    <cfRule type="expression" dxfId="405" priority="5" stopIfTrue="1">
      <formula>AND(NOT(ISBLANK($C16)),ISBLANK(K16))</formula>
    </cfRule>
  </conditionalFormatting>
  <conditionalFormatting sqref="J12">
    <cfRule type="expression" priority="3" stopIfTrue="1">
      <formula>AND(SUM($O12:$S12)&gt;0,NOT(ISBLANK(J12)))</formula>
    </cfRule>
    <cfRule type="expression" dxfId="404" priority="4" stopIfTrue="1">
      <formula>SUM($O12:$S12)&gt;0</formula>
    </cfRule>
  </conditionalFormatting>
  <conditionalFormatting sqref="L12">
    <cfRule type="expression" dxfId="403" priority="2" stopIfTrue="1">
      <formula>AND(NOT(ISBLANK($C12)),ISBLANK(L12))</formula>
    </cfRule>
  </conditionalFormatting>
  <conditionalFormatting sqref="K12">
    <cfRule type="expression" dxfId="402" priority="1" stopIfTrue="1">
      <formula>AND(NOT(ISBLANK($C12)),ISBLANK(K12))</formula>
    </cfRule>
  </conditionalFormatting>
  <dataValidations count="4">
    <dataValidation type="date" allowBlank="1" showInputMessage="1" showErrorMessage="1" sqref="C5">
      <formula1>NOW()-120</formula1>
      <formula2>NOW()</formula2>
    </dataValidation>
    <dataValidation type="date" allowBlank="1" showInputMessage="1" showErrorMessage="1" sqref="E5">
      <formula1>C5+1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12:B40">
      <formula1>$B$44:$B$47</formula1>
    </dataValidation>
  </dataValidations>
  <pageMargins left="0.37" right="0.31" top="0.68" bottom="0.68" header="0.34" footer="0.25"/>
  <pageSetup paperSize="9" scale="57" orientation="landscape" r:id="rId1"/>
  <headerFooter alignWithMargins="0">
    <oddFooter>&amp;L&amp;Z&amp;F&amp;RPrinted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Y28"/>
  <sheetViews>
    <sheetView workbookViewId="0">
      <selection activeCell="F36" sqref="F36"/>
    </sheetView>
  </sheetViews>
  <sheetFormatPr defaultColWidth="9.140625" defaultRowHeight="12.75" outlineLevelCol="1" x14ac:dyDescent="0.2"/>
  <cols>
    <col min="1" max="1" width="11" style="5" bestFit="1" customWidth="1"/>
    <col min="2" max="2" width="10.42578125" style="5" customWidth="1"/>
    <col min="3" max="6" width="15.7109375" style="5" customWidth="1"/>
    <col min="7" max="7" width="7.42578125" style="5" bestFit="1" customWidth="1"/>
    <col min="8" max="8" width="5.28515625" style="5" customWidth="1"/>
    <col min="9" max="9" width="9.7109375" style="5" bestFit="1" customWidth="1"/>
    <col min="10" max="10" width="7.5703125" style="5" customWidth="1"/>
    <col min="11" max="11" width="3" style="5" customWidth="1"/>
    <col min="12" max="12" width="50.7109375" style="5" customWidth="1"/>
    <col min="13" max="13" width="27.42578125" style="5" customWidth="1"/>
    <col min="14" max="14" width="9.140625" style="5"/>
    <col min="15" max="18" width="9.140625" style="5" customWidth="1" outlineLevel="1"/>
    <col min="19" max="16384" width="9.140625" style="5"/>
  </cols>
  <sheetData>
    <row r="1" spans="1:25" ht="14.25" x14ac:dyDescent="0.2">
      <c r="A1" s="2" t="s">
        <v>30</v>
      </c>
      <c r="B1" s="120" t="s">
        <v>63</v>
      </c>
      <c r="C1" s="121"/>
      <c r="D1" s="121"/>
      <c r="E1" s="122"/>
      <c r="F1" s="1"/>
      <c r="G1" s="1"/>
      <c r="H1" s="1"/>
      <c r="I1" s="1"/>
      <c r="J1" s="1"/>
      <c r="K1" s="1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3</v>
      </c>
      <c r="B3" s="120" t="s">
        <v>139</v>
      </c>
      <c r="C3" s="121"/>
      <c r="D3" s="121"/>
      <c r="E3" s="122"/>
      <c r="F3" s="10"/>
      <c r="G3" s="10"/>
      <c r="H3" s="10"/>
      <c r="I3" s="10"/>
      <c r="J3" s="10"/>
      <c r="K3" s="10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12</v>
      </c>
      <c r="B5" s="12" t="s">
        <v>32</v>
      </c>
      <c r="C5" s="48">
        <v>43534</v>
      </c>
      <c r="D5" s="12" t="s">
        <v>33</v>
      </c>
      <c r="E5" s="48">
        <v>43535</v>
      </c>
      <c r="F5" s="13"/>
      <c r="G5" s="15"/>
      <c r="H5" s="15"/>
      <c r="I5" s="15"/>
      <c r="J5" s="15"/>
      <c r="K5" s="15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16" t="s">
        <v>136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7"/>
      <c r="H8" s="127"/>
      <c r="I8" s="127"/>
      <c r="J8" s="127"/>
      <c r="K8" s="124"/>
      <c r="L8" s="17" t="s">
        <v>8</v>
      </c>
      <c r="M8" s="18" t="s">
        <v>9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20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9"/>
      <c r="H9" s="129"/>
      <c r="I9" s="129"/>
      <c r="J9" s="129"/>
      <c r="K9" s="130"/>
      <c r="L9" s="22" t="s">
        <v>31</v>
      </c>
      <c r="M9" s="23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24"/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18</v>
      </c>
      <c r="H10" s="26" t="s">
        <v>19</v>
      </c>
      <c r="I10" s="26" t="s">
        <v>20</v>
      </c>
      <c r="J10" s="26"/>
      <c r="K10" s="26"/>
      <c r="L10" s="27"/>
      <c r="M10" s="28"/>
    </row>
    <row r="11" spans="1:25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</row>
    <row r="12" spans="1:25" ht="15.75" x14ac:dyDescent="0.25">
      <c r="A12" s="58">
        <v>43522</v>
      </c>
      <c r="B12" s="30" t="s">
        <v>15</v>
      </c>
      <c r="C12" s="31">
        <v>123.36</v>
      </c>
      <c r="D12" s="32">
        <f>IF(B12="S",IF(ISBLANK(E12),ROUND(C12*0.2/1.2,2),E12),"")</f>
        <v>20.56</v>
      </c>
      <c r="E12" s="31"/>
      <c r="F12" s="32">
        <f>IF(ISBLANK(C12),"",IF(B12="S",C12-D12,C12))</f>
        <v>102.8</v>
      </c>
      <c r="G12" s="34">
        <v>595</v>
      </c>
      <c r="H12" s="34">
        <v>3001</v>
      </c>
      <c r="I12" s="35"/>
      <c r="J12" s="36">
        <v>0</v>
      </c>
      <c r="K12" s="37" t="s">
        <v>15</v>
      </c>
      <c r="L12" s="45" t="s">
        <v>137</v>
      </c>
      <c r="M12" s="45" t="s">
        <v>138</v>
      </c>
    </row>
    <row r="13" spans="1:25" ht="15.75" x14ac:dyDescent="0.25">
      <c r="A13" s="58"/>
      <c r="B13" s="79"/>
      <c r="C13" s="31"/>
      <c r="D13" s="32" t="str">
        <f>IF(B13="S",IF(ISBLANK(E13),ROUND(C13*0.2/1.2,2),E13),"")</f>
        <v/>
      </c>
      <c r="E13" s="31"/>
      <c r="F13" s="32" t="str">
        <f>IF(ISBLANK(C13),"",IF(B13="S",C13-D13,C13))</f>
        <v/>
      </c>
      <c r="G13" s="34"/>
      <c r="H13" s="34"/>
      <c r="I13" s="35"/>
      <c r="J13" s="36">
        <v>0</v>
      </c>
      <c r="K13" s="37" t="s">
        <v>15</v>
      </c>
      <c r="L13" s="45"/>
      <c r="M13" s="45"/>
    </row>
    <row r="14" spans="1:25" ht="15.75" x14ac:dyDescent="0.25">
      <c r="A14" s="58"/>
      <c r="B14" s="79"/>
      <c r="C14" s="31"/>
      <c r="D14" s="32" t="str">
        <f t="shared" ref="D14:D21" si="0">IF(B14="S",IF(ISBLANK(E14),ROUND(C14*0.2/1.2,2),E14),"")</f>
        <v/>
      </c>
      <c r="E14" s="31"/>
      <c r="F14" s="32" t="str">
        <f t="shared" ref="F14:F21" si="1">IF(ISBLANK(C14),"",IF(B14="S",C14-D14,C14))</f>
        <v/>
      </c>
      <c r="G14" s="34"/>
      <c r="H14" s="34"/>
      <c r="I14" s="35"/>
      <c r="J14" s="36">
        <v>0</v>
      </c>
      <c r="K14" s="37" t="s">
        <v>15</v>
      </c>
      <c r="L14" s="45"/>
      <c r="M14" s="45"/>
    </row>
    <row r="15" spans="1:25" ht="15.75" x14ac:dyDescent="0.25">
      <c r="A15" s="29"/>
      <c r="B15" s="30"/>
      <c r="C15" s="31"/>
      <c r="D15" s="32" t="str">
        <f t="shared" si="0"/>
        <v/>
      </c>
      <c r="E15" s="31"/>
      <c r="F15" s="32" t="str">
        <f t="shared" si="1"/>
        <v/>
      </c>
      <c r="G15" s="34"/>
      <c r="H15" s="34"/>
      <c r="I15" s="35"/>
      <c r="J15" s="36">
        <v>0</v>
      </c>
      <c r="K15" s="37" t="s">
        <v>15</v>
      </c>
      <c r="L15" s="45"/>
      <c r="M15" s="45"/>
    </row>
    <row r="16" spans="1:25" ht="15.75" x14ac:dyDescent="0.25">
      <c r="A16" s="29"/>
      <c r="B16" s="30"/>
      <c r="C16" s="31"/>
      <c r="D16" s="32" t="str">
        <f t="shared" si="0"/>
        <v/>
      </c>
      <c r="E16" s="31"/>
      <c r="F16" s="32" t="str">
        <f t="shared" si="1"/>
        <v/>
      </c>
      <c r="G16" s="34"/>
      <c r="H16" s="34" t="s">
        <v>103</v>
      </c>
      <c r="I16" s="35" t="s">
        <v>103</v>
      </c>
      <c r="J16" s="36">
        <v>0</v>
      </c>
      <c r="K16" s="37" t="s">
        <v>15</v>
      </c>
      <c r="L16" s="45" t="s">
        <v>103</v>
      </c>
      <c r="M16" s="45" t="s">
        <v>103</v>
      </c>
    </row>
    <row r="17" spans="1:13" ht="15.75" x14ac:dyDescent="0.25">
      <c r="A17" s="29"/>
      <c r="B17" s="30"/>
      <c r="C17" s="31"/>
      <c r="D17" s="32" t="str">
        <f t="shared" si="0"/>
        <v/>
      </c>
      <c r="E17" s="31"/>
      <c r="F17" s="32" t="str">
        <f t="shared" si="1"/>
        <v/>
      </c>
      <c r="G17" s="34"/>
      <c r="H17" s="34"/>
      <c r="I17" s="35"/>
      <c r="J17" s="36">
        <v>0</v>
      </c>
      <c r="K17" s="37" t="s">
        <v>15</v>
      </c>
      <c r="L17" s="45"/>
      <c r="M17" s="45"/>
    </row>
    <row r="18" spans="1:13" ht="15.75" x14ac:dyDescent="0.25">
      <c r="A18" s="29"/>
      <c r="B18" s="30"/>
      <c r="C18" s="31"/>
      <c r="D18" s="32" t="str">
        <f t="shared" si="0"/>
        <v/>
      </c>
      <c r="E18" s="31"/>
      <c r="F18" s="32" t="str">
        <f t="shared" si="1"/>
        <v/>
      </c>
      <c r="G18" s="34"/>
      <c r="H18" s="34"/>
      <c r="I18" s="35"/>
      <c r="J18" s="36">
        <v>0</v>
      </c>
      <c r="K18" s="37" t="s">
        <v>15</v>
      </c>
      <c r="L18" s="45"/>
      <c r="M18" s="45"/>
    </row>
    <row r="19" spans="1:13" ht="15.75" x14ac:dyDescent="0.25">
      <c r="A19" s="29"/>
      <c r="B19" s="30"/>
      <c r="C19" s="31"/>
      <c r="D19" s="32" t="str">
        <f t="shared" si="0"/>
        <v/>
      </c>
      <c r="E19" s="31"/>
      <c r="F19" s="32" t="str">
        <f t="shared" si="1"/>
        <v/>
      </c>
      <c r="G19" s="34"/>
      <c r="H19" s="34"/>
      <c r="I19" s="35"/>
      <c r="J19" s="36">
        <v>0</v>
      </c>
      <c r="K19" s="37" t="s">
        <v>15</v>
      </c>
      <c r="L19" s="45"/>
      <c r="M19" s="45"/>
    </row>
    <row r="20" spans="1:13" ht="15.75" x14ac:dyDescent="0.25">
      <c r="A20" s="29"/>
      <c r="B20" s="30"/>
      <c r="C20" s="31"/>
      <c r="D20" s="32" t="str">
        <f t="shared" si="0"/>
        <v/>
      </c>
      <c r="E20" s="31"/>
      <c r="F20" s="32" t="str">
        <f t="shared" si="1"/>
        <v/>
      </c>
      <c r="G20" s="34"/>
      <c r="H20" s="34"/>
      <c r="I20" s="35"/>
      <c r="J20" s="36">
        <v>0</v>
      </c>
      <c r="K20" s="37" t="s">
        <v>15</v>
      </c>
      <c r="L20" s="45"/>
      <c r="M20" s="45"/>
    </row>
    <row r="21" spans="1:13" ht="16.5" thickBot="1" x14ac:dyDescent="0.3">
      <c r="A21" s="29"/>
      <c r="B21" s="30"/>
      <c r="C21" s="31"/>
      <c r="D21" s="38" t="str">
        <f t="shared" si="0"/>
        <v/>
      </c>
      <c r="E21" s="31"/>
      <c r="F21" s="38" t="str">
        <f t="shared" si="1"/>
        <v/>
      </c>
      <c r="G21" s="34"/>
      <c r="H21" s="34"/>
      <c r="I21" s="35"/>
      <c r="J21" s="36">
        <v>0</v>
      </c>
      <c r="K21" s="37" t="s">
        <v>15</v>
      </c>
      <c r="L21" s="45"/>
      <c r="M21" s="45"/>
    </row>
    <row r="22" spans="1:13" ht="13.5" thickBot="1" x14ac:dyDescent="0.25">
      <c r="A22" s="125" t="s">
        <v>11</v>
      </c>
      <c r="B22" s="126"/>
      <c r="C22" s="39">
        <f>SUM(C12:C21)</f>
        <v>123.36</v>
      </c>
      <c r="D22" s="39">
        <f>SUM(D12:D21)</f>
        <v>20.56</v>
      </c>
      <c r="E22" s="39"/>
      <c r="F22" s="39">
        <f>SUM(F12:F21)</f>
        <v>102.8</v>
      </c>
      <c r="G22" s="39"/>
      <c r="H22" s="39"/>
      <c r="I22" s="39"/>
      <c r="J22" s="39"/>
      <c r="K22" s="40"/>
      <c r="L22" s="46"/>
      <c r="M22" s="47"/>
    </row>
    <row r="24" spans="1:13" x14ac:dyDescent="0.2">
      <c r="B24" s="123" t="s">
        <v>27</v>
      </c>
      <c r="C24" s="124"/>
    </row>
    <row r="25" spans="1:13" x14ac:dyDescent="0.2">
      <c r="B25" s="41" t="s">
        <v>16</v>
      </c>
      <c r="C25" s="42" t="s">
        <v>26</v>
      </c>
    </row>
    <row r="26" spans="1:13" x14ac:dyDescent="0.2">
      <c r="B26" s="41" t="s">
        <v>13</v>
      </c>
      <c r="C26" s="42" t="s">
        <v>25</v>
      </c>
    </row>
    <row r="27" spans="1:13" x14ac:dyDescent="0.2">
      <c r="B27" s="41" t="s">
        <v>15</v>
      </c>
      <c r="C27" s="42" t="s">
        <v>24</v>
      </c>
    </row>
    <row r="28" spans="1:13" x14ac:dyDescent="0.2">
      <c r="B28" s="43" t="s">
        <v>14</v>
      </c>
      <c r="C28" s="44" t="s">
        <v>23</v>
      </c>
    </row>
  </sheetData>
  <mergeCells count="6">
    <mergeCell ref="B24:C24"/>
    <mergeCell ref="B1:E1"/>
    <mergeCell ref="B3:E3"/>
    <mergeCell ref="G8:K8"/>
    <mergeCell ref="G9:K9"/>
    <mergeCell ref="A22:B22"/>
  </mergeCells>
  <conditionalFormatting sqref="K12:K21">
    <cfRule type="expression" priority="1" stopIfTrue="1">
      <formula>AND(SUM($O12:$S12)&gt;0,NOT(ISBLANK(K12)))</formula>
    </cfRule>
    <cfRule type="expression" dxfId="147" priority="2" stopIfTrue="1">
      <formula>SUM($O12:$S12)&gt;0</formula>
    </cfRule>
  </conditionalFormatting>
  <conditionalFormatting sqref="E5 C5 B1:E1 B3:E3 C12:C21">
    <cfRule type="expression" dxfId="146" priority="3" stopIfTrue="1">
      <formula>ISBLANK(B1)</formula>
    </cfRule>
  </conditionalFormatting>
  <conditionalFormatting sqref="L12:M12 L14:M21">
    <cfRule type="expression" dxfId="145" priority="4" stopIfTrue="1">
      <formula>AND(NOT(ISBLANK($C12)),ISBLANK(L12))</formula>
    </cfRule>
  </conditionalFormatting>
  <conditionalFormatting sqref="B12:B21">
    <cfRule type="expression" dxfId="144" priority="5" stopIfTrue="1">
      <formula>AND(NOT(ISBLANK(C12)),ISBLANK(B12))</formula>
    </cfRule>
  </conditionalFormatting>
  <conditionalFormatting sqref="A12:A21">
    <cfRule type="expression" dxfId="143" priority="6" stopIfTrue="1">
      <formula>AND(NOT(ISBLANK(C12)),ISBLANK(A12))</formula>
    </cfRule>
  </conditionalFormatting>
  <conditionalFormatting sqref="G12:H21">
    <cfRule type="expression" dxfId="142" priority="7" stopIfTrue="1">
      <formula>AND(ISBLANK(G12),NOT(ISBLANK($C12)))</formula>
    </cfRule>
  </conditionalFormatting>
  <conditionalFormatting sqref="I12:I21">
    <cfRule type="expression" dxfId="141" priority="8" stopIfTrue="1">
      <formula>AND(ISBLANK(I12),NOT(ISBLANK(C12)))</formula>
    </cfRule>
  </conditionalFormatting>
  <conditionalFormatting sqref="E12:E21">
    <cfRule type="expression" dxfId="140" priority="9" stopIfTrue="1">
      <formula>AND(NOT(ISBLANK(C12)),ISBLANK(E12),B12="S")</formula>
    </cfRule>
  </conditionalFormatting>
  <conditionalFormatting sqref="L13:M13">
    <cfRule type="expression" dxfId="139" priority="10" stopIfTrue="1">
      <formula>AND(NOT(ISBLANK(#REF!)),ISBLANK(L13))</formula>
    </cfRule>
  </conditionalFormatting>
  <dataValidations count="5">
    <dataValidation type="custom" allowBlank="1" showInputMessage="1" showErrorMessage="1" sqref="G12:G21 I12:I21 H13:H21">
      <formula1>P12=TRUE</formula1>
    </dataValidation>
    <dataValidation type="list" allowBlank="1" showInputMessage="1" showErrorMessage="1" sqref="B12:B21">
      <formula1>$B$25:$B$28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8"/>
  <sheetViews>
    <sheetView workbookViewId="0">
      <selection sqref="A1:XFD1048576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0" t="s">
        <v>63</v>
      </c>
      <c r="C1" s="121"/>
      <c r="D1" s="121"/>
      <c r="E1" s="12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0" t="s">
        <v>161</v>
      </c>
      <c r="C3" s="121"/>
      <c r="D3" s="121"/>
      <c r="E3" s="122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43507</v>
      </c>
      <c r="D5" s="12" t="s">
        <v>33</v>
      </c>
      <c r="E5" s="48">
        <v>43534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93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3" t="s">
        <v>21</v>
      </c>
      <c r="H8" s="127"/>
      <c r="I8" s="127"/>
      <c r="J8" s="124"/>
      <c r="K8" s="93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8"/>
      <c r="H9" s="129"/>
      <c r="I9" s="129"/>
      <c r="J9" s="130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87" t="s">
        <v>65</v>
      </c>
      <c r="H10" s="87" t="s">
        <v>66</v>
      </c>
      <c r="I10" s="87" t="s">
        <v>64</v>
      </c>
      <c r="J10" s="87"/>
      <c r="K10" s="52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87"/>
      <c r="H11" s="87"/>
      <c r="I11" s="87"/>
      <c r="J11" s="87"/>
      <c r="K11" s="87"/>
      <c r="L11" s="27"/>
      <c r="M11" s="43"/>
      <c r="N11" s="43"/>
    </row>
    <row r="12" spans="1:26" ht="15.75" x14ac:dyDescent="0.25">
      <c r="A12" s="58">
        <v>43523</v>
      </c>
      <c r="B12" s="30" t="s">
        <v>15</v>
      </c>
      <c r="C12" s="31">
        <v>32.29</v>
      </c>
      <c r="D12" s="31">
        <v>5.38</v>
      </c>
      <c r="E12" s="31"/>
      <c r="F12" s="88">
        <v>26.91</v>
      </c>
      <c r="G12" s="56">
        <v>690</v>
      </c>
      <c r="H12" s="56">
        <v>4001</v>
      </c>
      <c r="I12" s="56"/>
      <c r="J12" s="37"/>
      <c r="K12" s="37" t="s">
        <v>140</v>
      </c>
      <c r="L12" s="45" t="s">
        <v>141</v>
      </c>
      <c r="M12" s="45" t="s">
        <v>39</v>
      </c>
      <c r="N12" s="45" t="s">
        <v>142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58"/>
      <c r="B13" s="79"/>
      <c r="C13" s="31"/>
      <c r="D13" s="32"/>
      <c r="E13" s="31"/>
      <c r="F13" s="88"/>
      <c r="G13" s="56"/>
      <c r="H13" s="56"/>
      <c r="I13" s="56"/>
      <c r="J13" s="37"/>
      <c r="K13" s="37"/>
      <c r="L13" s="45"/>
      <c r="M13" s="45"/>
      <c r="N13" s="45"/>
      <c r="P13" s="5" t="b">
        <f t="shared" si="0"/>
        <v>1</v>
      </c>
      <c r="Q13" s="5" t="b">
        <f t="shared" si="1"/>
        <v>1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8"/>
      <c r="B14" s="79"/>
      <c r="C14" s="31"/>
      <c r="D14" s="32"/>
      <c r="E14" s="31"/>
      <c r="F14" s="88"/>
      <c r="G14" s="56"/>
      <c r="H14" s="56"/>
      <c r="I14" s="56"/>
      <c r="J14" s="37"/>
      <c r="K14" s="37"/>
      <c r="L14" s="45"/>
      <c r="M14" s="45"/>
      <c r="N14" s="45"/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58"/>
      <c r="B15" s="30"/>
      <c r="C15" s="31"/>
      <c r="D15" s="32"/>
      <c r="E15" s="31"/>
      <c r="F15" s="88"/>
      <c r="G15" s="56"/>
      <c r="H15" s="56"/>
      <c r="I15" s="96"/>
      <c r="J15" s="37"/>
      <c r="K15" s="37"/>
      <c r="L15" s="45"/>
      <c r="M15" s="45"/>
      <c r="N15" s="45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8"/>
      <c r="B16" s="30"/>
      <c r="C16" s="31"/>
      <c r="D16" s="32"/>
      <c r="E16" s="31"/>
      <c r="F16" s="88"/>
      <c r="G16" s="56"/>
      <c r="H16" s="56"/>
      <c r="I16" s="96"/>
      <c r="J16" s="37"/>
      <c r="K16" s="37"/>
      <c r="L16" s="45"/>
      <c r="M16" s="45"/>
      <c r="N16" s="45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58"/>
      <c r="B17" s="30"/>
      <c r="C17" s="31"/>
      <c r="D17" s="32"/>
      <c r="E17" s="31"/>
      <c r="F17" s="88"/>
      <c r="G17" s="56"/>
      <c r="H17" s="56"/>
      <c r="I17" s="96"/>
      <c r="J17" s="37"/>
      <c r="K17" s="37"/>
      <c r="L17" s="45"/>
      <c r="M17" s="45"/>
      <c r="N17" s="45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58"/>
      <c r="B18" s="30"/>
      <c r="C18" s="31"/>
      <c r="D18" s="32"/>
      <c r="E18" s="31"/>
      <c r="F18" s="88"/>
      <c r="G18" s="56"/>
      <c r="H18" s="56"/>
      <c r="I18" s="56"/>
      <c r="J18" s="37"/>
      <c r="K18" s="37"/>
      <c r="L18" s="45"/>
      <c r="M18" s="45"/>
      <c r="N18" s="45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ref="D19:D31" si="3">IF(B19="S",IF(ISBLANK(E19),ROUND(C19*0.2/1.2,2),E19),"")</f>
        <v/>
      </c>
      <c r="E19" s="31"/>
      <c r="F19" s="88"/>
      <c r="G19" s="56"/>
      <c r="H19" s="56"/>
      <c r="I19" s="56"/>
      <c r="J19" s="37" t="s">
        <v>15</v>
      </c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88" t="s">
        <v>103</v>
      </c>
      <c r="G20" s="56"/>
      <c r="H20" s="56" t="s">
        <v>103</v>
      </c>
      <c r="I20" s="56" t="s">
        <v>103</v>
      </c>
      <c r="J20" s="37" t="s">
        <v>15</v>
      </c>
      <c r="K20" s="37"/>
      <c r="L20" s="45"/>
      <c r="M20" s="45"/>
      <c r="N20" s="45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88" t="s">
        <v>103</v>
      </c>
      <c r="G21" s="56" t="s">
        <v>103</v>
      </c>
      <c r="H21" s="56" t="s">
        <v>103</v>
      </c>
      <c r="I21" s="56" t="s">
        <v>103</v>
      </c>
      <c r="J21" s="37" t="s">
        <v>15</v>
      </c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88" t="s">
        <v>103</v>
      </c>
      <c r="G22" s="56" t="s">
        <v>103</v>
      </c>
      <c r="H22" s="56" t="s">
        <v>103</v>
      </c>
      <c r="I22" s="56" t="s">
        <v>103</v>
      </c>
      <c r="J22" s="37" t="s">
        <v>15</v>
      </c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88" t="s">
        <v>103</v>
      </c>
      <c r="G23" s="56" t="s">
        <v>103</v>
      </c>
      <c r="H23" s="56" t="s">
        <v>103</v>
      </c>
      <c r="I23" s="56" t="s">
        <v>103</v>
      </c>
      <c r="J23" s="37" t="s">
        <v>15</v>
      </c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88" t="s">
        <v>103</v>
      </c>
      <c r="G24" s="56" t="s">
        <v>103</v>
      </c>
      <c r="H24" s="56" t="s">
        <v>103</v>
      </c>
      <c r="I24" s="56" t="s">
        <v>103</v>
      </c>
      <c r="J24" s="37" t="s">
        <v>15</v>
      </c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88" t="s">
        <v>103</v>
      </c>
      <c r="G25" s="56" t="s">
        <v>103</v>
      </c>
      <c r="H25" s="56" t="s">
        <v>103</v>
      </c>
      <c r="I25" s="56" t="s">
        <v>103</v>
      </c>
      <c r="J25" s="37" t="s">
        <v>15</v>
      </c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88" t="s">
        <v>103</v>
      </c>
      <c r="G26" s="56" t="s">
        <v>103</v>
      </c>
      <c r="H26" s="56" t="s">
        <v>103</v>
      </c>
      <c r="I26" s="56" t="s">
        <v>103</v>
      </c>
      <c r="J26" s="37" t="s">
        <v>15</v>
      </c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88" t="s">
        <v>103</v>
      </c>
      <c r="G27" s="56" t="s">
        <v>103</v>
      </c>
      <c r="H27" s="56" t="s">
        <v>103</v>
      </c>
      <c r="I27" s="56" t="s">
        <v>103</v>
      </c>
      <c r="J27" s="37" t="s">
        <v>15</v>
      </c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88" t="s">
        <v>103</v>
      </c>
      <c r="G28" s="56" t="s">
        <v>103</v>
      </c>
      <c r="H28" s="56" t="s">
        <v>103</v>
      </c>
      <c r="I28" s="56" t="s">
        <v>103</v>
      </c>
      <c r="J28" s="37" t="s">
        <v>15</v>
      </c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88" t="s">
        <v>103</v>
      </c>
      <c r="G29" s="56" t="s">
        <v>103</v>
      </c>
      <c r="H29" s="56" t="s">
        <v>103</v>
      </c>
      <c r="I29" s="56" t="s">
        <v>103</v>
      </c>
      <c r="J29" s="37" t="s">
        <v>15</v>
      </c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88" t="s">
        <v>103</v>
      </c>
      <c r="G30" s="56" t="s">
        <v>103</v>
      </c>
      <c r="H30" s="56" t="s">
        <v>103</v>
      </c>
      <c r="I30" s="56" t="s">
        <v>103</v>
      </c>
      <c r="J30" s="37" t="s">
        <v>15</v>
      </c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88" t="s">
        <v>103</v>
      </c>
      <c r="G31" s="56" t="s">
        <v>103</v>
      </c>
      <c r="H31" s="56" t="s">
        <v>103</v>
      </c>
      <c r="I31" s="56" t="s">
        <v>103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25" t="s">
        <v>11</v>
      </c>
      <c r="B32" s="126"/>
      <c r="C32" s="39">
        <f>SUM(C12:C31)</f>
        <v>32.29</v>
      </c>
      <c r="D32" s="39">
        <f>SUM(D12:D31)</f>
        <v>5.38</v>
      </c>
      <c r="E32" s="39"/>
      <c r="F32" s="39">
        <f>SUM(F12:F31)</f>
        <v>26.91</v>
      </c>
      <c r="G32" s="57"/>
      <c r="H32" s="57"/>
      <c r="I32" s="57"/>
      <c r="J32" s="40"/>
      <c r="K32" s="40"/>
      <c r="L32" s="46"/>
      <c r="M32" s="54"/>
      <c r="N32" s="47"/>
    </row>
    <row r="34" spans="2:3" x14ac:dyDescent="0.2">
      <c r="B34" s="123" t="s">
        <v>27</v>
      </c>
      <c r="C34" s="124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5 J19:K31 J12:K14">
    <cfRule type="expression" priority="34" stopIfTrue="1">
      <formula>AND(SUM($P12:$T12)&gt;0,NOT(ISBLANK(J12)))</formula>
    </cfRule>
    <cfRule type="expression" dxfId="138" priority="35" stopIfTrue="1">
      <formula>SUM($P12:$T12)&gt;0</formula>
    </cfRule>
  </conditionalFormatting>
  <conditionalFormatting sqref="E5 C12:C15 C5 B1:E1 B3:E3 C19:C31">
    <cfRule type="expression" dxfId="137" priority="36" stopIfTrue="1">
      <formula>ISBLANK(B1)</formula>
    </cfRule>
  </conditionalFormatting>
  <conditionalFormatting sqref="L12:N12 L19:N31 M15">
    <cfRule type="expression" dxfId="136" priority="37" stopIfTrue="1">
      <formula>AND(NOT(ISBLANK($C12)),ISBLANK(L12))</formula>
    </cfRule>
  </conditionalFormatting>
  <conditionalFormatting sqref="B12:B15 B19:B31">
    <cfRule type="expression" dxfId="135" priority="38" stopIfTrue="1">
      <formula>AND(NOT(ISBLANK(C12)),ISBLANK(B12))</formula>
    </cfRule>
  </conditionalFormatting>
  <conditionalFormatting sqref="A12:A15 A19:A31">
    <cfRule type="expression" dxfId="134" priority="39" stopIfTrue="1">
      <formula>AND(NOT(ISBLANK(C12)),ISBLANK(A12))</formula>
    </cfRule>
  </conditionalFormatting>
  <conditionalFormatting sqref="E12:E15 E19:E31">
    <cfRule type="expression" dxfId="133" priority="40" stopIfTrue="1">
      <formula>AND(NOT(ISBLANK(C12)),ISBLANK(E12),B12="S")</formula>
    </cfRule>
  </conditionalFormatting>
  <conditionalFormatting sqref="L15">
    <cfRule type="expression" dxfId="132" priority="33" stopIfTrue="1">
      <formula>AND(NOT(ISBLANK($C20)),ISBLANK(L15))</formula>
    </cfRule>
  </conditionalFormatting>
  <conditionalFormatting sqref="J18:K18">
    <cfRule type="expression" priority="26" stopIfTrue="1">
      <formula>AND(SUM($P18:$T18)&gt;0,NOT(ISBLANK(J18)))</formula>
    </cfRule>
    <cfRule type="expression" dxfId="131" priority="27" stopIfTrue="1">
      <formula>SUM($P18:$T18)&gt;0</formula>
    </cfRule>
  </conditionalFormatting>
  <conditionalFormatting sqref="C18">
    <cfRule type="expression" dxfId="130" priority="28" stopIfTrue="1">
      <formula>ISBLANK(C18)</formula>
    </cfRule>
  </conditionalFormatting>
  <conditionalFormatting sqref="L18:N18">
    <cfRule type="expression" dxfId="129" priority="29" stopIfTrue="1">
      <formula>AND(NOT(ISBLANK($C18)),ISBLANK(L18))</formula>
    </cfRule>
  </conditionalFormatting>
  <conditionalFormatting sqref="B18">
    <cfRule type="expression" dxfId="128" priority="30" stopIfTrue="1">
      <formula>AND(NOT(ISBLANK(C18)),ISBLANK(B18))</formula>
    </cfRule>
  </conditionalFormatting>
  <conditionalFormatting sqref="A18">
    <cfRule type="expression" dxfId="127" priority="31" stopIfTrue="1">
      <formula>AND(NOT(ISBLANK(C18)),ISBLANK(A18))</formula>
    </cfRule>
  </conditionalFormatting>
  <conditionalFormatting sqref="E18">
    <cfRule type="expression" dxfId="126" priority="32" stopIfTrue="1">
      <formula>AND(NOT(ISBLANK(C18)),ISBLANK(E18),B18="S")</formula>
    </cfRule>
  </conditionalFormatting>
  <conditionalFormatting sqref="J16:J17">
    <cfRule type="expression" priority="19" stopIfTrue="1">
      <formula>AND(SUM($P16:$T16)&gt;0,NOT(ISBLANK(J16)))</formula>
    </cfRule>
    <cfRule type="expression" dxfId="125" priority="20" stopIfTrue="1">
      <formula>SUM($P16:$T16)&gt;0</formula>
    </cfRule>
  </conditionalFormatting>
  <conditionalFormatting sqref="C16:C17">
    <cfRule type="expression" dxfId="124" priority="21" stopIfTrue="1">
      <formula>ISBLANK(C16)</formula>
    </cfRule>
  </conditionalFormatting>
  <conditionalFormatting sqref="M16">
    <cfRule type="expression" dxfId="123" priority="22" stopIfTrue="1">
      <formula>AND(NOT(ISBLANK($C16)),ISBLANK(M16))</formula>
    </cfRule>
  </conditionalFormatting>
  <conditionalFormatting sqref="B16:B17">
    <cfRule type="expression" dxfId="122" priority="23" stopIfTrue="1">
      <formula>AND(NOT(ISBLANK(C16)),ISBLANK(B16))</formula>
    </cfRule>
  </conditionalFormatting>
  <conditionalFormatting sqref="A16:A17">
    <cfRule type="expression" dxfId="121" priority="24" stopIfTrue="1">
      <formula>AND(NOT(ISBLANK(C16)),ISBLANK(A16))</formula>
    </cfRule>
  </conditionalFormatting>
  <conditionalFormatting sqref="E16:E17">
    <cfRule type="expression" dxfId="120" priority="25" stopIfTrue="1">
      <formula>AND(NOT(ISBLANK(C16)),ISBLANK(E16),B16="S")</formula>
    </cfRule>
  </conditionalFormatting>
  <conditionalFormatting sqref="L16:L17">
    <cfRule type="expression" dxfId="119" priority="18" stopIfTrue="1">
      <formula>AND(NOT(ISBLANK($C21)),ISBLANK(L16))</formula>
    </cfRule>
  </conditionalFormatting>
  <conditionalFormatting sqref="K15">
    <cfRule type="expression" priority="16" stopIfTrue="1">
      <formula>AND(SUM($P15:$T15)&gt;0,NOT(ISBLANK(K15)))</formula>
    </cfRule>
    <cfRule type="expression" dxfId="118" priority="17" stopIfTrue="1">
      <formula>SUM($P15:$T15)&gt;0</formula>
    </cfRule>
  </conditionalFormatting>
  <conditionalFormatting sqref="N15">
    <cfRule type="expression" dxfId="117" priority="15" stopIfTrue="1">
      <formula>AND(NOT(ISBLANK($C15)),ISBLANK(N15))</formula>
    </cfRule>
  </conditionalFormatting>
  <conditionalFormatting sqref="K16">
    <cfRule type="expression" priority="13" stopIfTrue="1">
      <formula>AND(SUM($P16:$T16)&gt;0,NOT(ISBLANK(K16)))</formula>
    </cfRule>
    <cfRule type="expression" dxfId="116" priority="14" stopIfTrue="1">
      <formula>SUM($P16:$T16)&gt;0</formula>
    </cfRule>
  </conditionalFormatting>
  <conditionalFormatting sqref="N16">
    <cfRule type="expression" dxfId="115" priority="12" stopIfTrue="1">
      <formula>AND(NOT(ISBLANK($C16)),ISBLANK(N16))</formula>
    </cfRule>
  </conditionalFormatting>
  <conditionalFormatting sqref="K17">
    <cfRule type="expression" priority="10" stopIfTrue="1">
      <formula>AND(SUM($P17:$T17)&gt;0,NOT(ISBLANK(K17)))</formula>
    </cfRule>
    <cfRule type="expression" dxfId="114" priority="11" stopIfTrue="1">
      <formula>SUM($P17:$T17)&gt;0</formula>
    </cfRule>
  </conditionalFormatting>
  <conditionalFormatting sqref="M17">
    <cfRule type="expression" dxfId="113" priority="9" stopIfTrue="1">
      <formula>AND(NOT(ISBLANK($C17)),ISBLANK(M17))</formula>
    </cfRule>
  </conditionalFormatting>
  <conditionalFormatting sqref="N17">
    <cfRule type="expression" dxfId="112" priority="8" stopIfTrue="1">
      <formula>AND(NOT(ISBLANK($C17)),ISBLANK(N17))</formula>
    </cfRule>
  </conditionalFormatting>
  <conditionalFormatting sqref="L13">
    <cfRule type="expression" dxfId="111" priority="7" stopIfTrue="1">
      <formula>AND(NOT(ISBLANK($C13)),ISBLANK(L13))</formula>
    </cfRule>
  </conditionalFormatting>
  <conditionalFormatting sqref="M13">
    <cfRule type="expression" dxfId="110" priority="6" stopIfTrue="1">
      <formula>AND(NOT(ISBLANK($C13)),ISBLANK(M13))</formula>
    </cfRule>
  </conditionalFormatting>
  <conditionalFormatting sqref="L14">
    <cfRule type="expression" dxfId="109" priority="5" stopIfTrue="1">
      <formula>AND(NOT(ISBLANK($C14)),ISBLANK(L14))</formula>
    </cfRule>
  </conditionalFormatting>
  <conditionalFormatting sqref="M14">
    <cfRule type="expression" dxfId="108" priority="4" stopIfTrue="1">
      <formula>AND(NOT(ISBLANK($C14)),ISBLANK(M14))</formula>
    </cfRule>
  </conditionalFormatting>
  <conditionalFormatting sqref="N14">
    <cfRule type="expression" dxfId="107" priority="3" stopIfTrue="1">
      <formula>AND(NOT(ISBLANK($C14)),ISBLANK(N14))</formula>
    </cfRule>
  </conditionalFormatting>
  <conditionalFormatting sqref="N13">
    <cfRule type="expression" dxfId="106" priority="2" stopIfTrue="1">
      <formula>AND(NOT(ISBLANK($C13)),ISBLANK(N13))</formula>
    </cfRule>
  </conditionalFormatting>
  <conditionalFormatting sqref="D12">
    <cfRule type="expression" dxfId="105" priority="1" stopIfTrue="1">
      <formula>AND(NOT(ISBLANK(B12)),ISBLANK(D12),A12="S")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2"/>
  <sheetViews>
    <sheetView workbookViewId="0">
      <selection activeCell="L37" sqref="L37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32.85546875" style="5" bestFit="1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0" t="s">
        <v>34</v>
      </c>
      <c r="C1" s="121"/>
      <c r="D1" s="121"/>
      <c r="E1" s="12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0" t="s">
        <v>160</v>
      </c>
      <c r="C3" s="121"/>
      <c r="D3" s="121"/>
      <c r="E3" s="122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43507</v>
      </c>
      <c r="D5" s="12" t="s">
        <v>33</v>
      </c>
      <c r="E5" s="48">
        <v>43534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93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3" t="s">
        <v>21</v>
      </c>
      <c r="H8" s="127"/>
      <c r="I8" s="127"/>
      <c r="J8" s="124"/>
      <c r="K8" s="93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8"/>
      <c r="H9" s="129"/>
      <c r="I9" s="129"/>
      <c r="J9" s="130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2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78" t="s">
        <v>143</v>
      </c>
      <c r="B12" s="79" t="s">
        <v>13</v>
      </c>
      <c r="C12" s="31">
        <v>89.55</v>
      </c>
      <c r="D12" s="32">
        <v>0</v>
      </c>
      <c r="E12" s="31"/>
      <c r="F12" s="88">
        <f t="shared" ref="F12:F21" si="0">C12-D12</f>
        <v>89.55</v>
      </c>
      <c r="G12" s="56">
        <v>140</v>
      </c>
      <c r="H12" s="56">
        <v>4020</v>
      </c>
      <c r="I12" s="100" t="s">
        <v>144</v>
      </c>
      <c r="J12" s="101" t="s">
        <v>13</v>
      </c>
      <c r="K12" s="101" t="s">
        <v>145</v>
      </c>
      <c r="L12" s="102" t="s">
        <v>146</v>
      </c>
      <c r="M12" s="103" t="s">
        <v>116</v>
      </c>
      <c r="N12" s="103" t="s">
        <v>81</v>
      </c>
    </row>
    <row r="13" spans="1:26" ht="15.75" x14ac:dyDescent="0.25">
      <c r="A13" s="78" t="s">
        <v>147</v>
      </c>
      <c r="B13" s="79" t="s">
        <v>14</v>
      </c>
      <c r="C13" s="31">
        <v>48.7</v>
      </c>
      <c r="D13" s="32">
        <v>0</v>
      </c>
      <c r="E13" s="31"/>
      <c r="F13" s="88">
        <f t="shared" si="0"/>
        <v>48.7</v>
      </c>
      <c r="G13" s="56">
        <v>520</v>
      </c>
      <c r="H13" s="56">
        <v>3022</v>
      </c>
      <c r="I13" s="100" t="s">
        <v>148</v>
      </c>
      <c r="J13" s="101" t="s">
        <v>13</v>
      </c>
      <c r="K13" s="101" t="s">
        <v>149</v>
      </c>
      <c r="L13" s="103" t="s">
        <v>150</v>
      </c>
      <c r="M13" s="103" t="s">
        <v>151</v>
      </c>
      <c r="N13" s="103" t="s">
        <v>152</v>
      </c>
    </row>
    <row r="14" spans="1:26" ht="15.75" x14ac:dyDescent="0.25">
      <c r="A14" s="78" t="s">
        <v>153</v>
      </c>
      <c r="B14" s="79" t="s">
        <v>15</v>
      </c>
      <c r="C14" s="31">
        <v>707.99</v>
      </c>
      <c r="D14" s="32">
        <v>118</v>
      </c>
      <c r="E14" s="31"/>
      <c r="F14" s="88">
        <f t="shared" si="0"/>
        <v>589.99</v>
      </c>
      <c r="G14" s="104" t="s">
        <v>154</v>
      </c>
      <c r="H14" s="56">
        <v>9802</v>
      </c>
      <c r="I14" s="96" t="s">
        <v>155</v>
      </c>
      <c r="J14" s="101" t="s">
        <v>15</v>
      </c>
      <c r="K14" s="101" t="s">
        <v>156</v>
      </c>
      <c r="L14" s="103" t="s">
        <v>157</v>
      </c>
      <c r="M14" s="103" t="s">
        <v>158</v>
      </c>
      <c r="N14" s="103" t="s">
        <v>159</v>
      </c>
      <c r="P14" s="5" t="b">
        <f t="shared" ref="P14:P25" si="1">OR(G14&lt;100,LEN(G14)=2)</f>
        <v>0</v>
      </c>
      <c r="Q14" s="5" t="b">
        <f t="shared" ref="Q14:Q25" si="2">OR(H14&lt;1000,LEN(H14)=3)</f>
        <v>0</v>
      </c>
      <c r="R14" s="5" t="b">
        <f t="shared" ref="R14:R25" si="3">IF(I14&lt;1000,TRUE)</f>
        <v>0</v>
      </c>
      <c r="S14" s="5" t="e">
        <f>OR(#REF!&lt;100000,LEN(#REF!)=5)</f>
        <v>#REF!</v>
      </c>
    </row>
    <row r="15" spans="1:26" ht="15.75" x14ac:dyDescent="0.25">
      <c r="A15" s="105"/>
      <c r="B15" s="30"/>
      <c r="C15" s="31"/>
      <c r="D15" s="32"/>
      <c r="E15" s="31"/>
      <c r="F15" s="88">
        <f t="shared" si="0"/>
        <v>0</v>
      </c>
      <c r="G15" s="56"/>
      <c r="H15" s="56"/>
      <c r="I15" s="96"/>
      <c r="J15" s="101" t="s">
        <v>13</v>
      </c>
      <c r="K15" s="101"/>
      <c r="L15" s="103"/>
      <c r="M15" s="103"/>
      <c r="N15" s="103"/>
      <c r="P15" s="5" t="b">
        <f t="shared" si="1"/>
        <v>1</v>
      </c>
      <c r="Q15" s="5" t="b">
        <f t="shared" si="2"/>
        <v>1</v>
      </c>
      <c r="R15" s="5" t="b">
        <f t="shared" si="3"/>
        <v>1</v>
      </c>
      <c r="S15" s="5" t="e">
        <f>OR(#REF!&lt;100000,LEN(#REF!)=5)</f>
        <v>#REF!</v>
      </c>
    </row>
    <row r="16" spans="1:26" ht="15.75" x14ac:dyDescent="0.25">
      <c r="A16" s="29"/>
      <c r="B16" s="30"/>
      <c r="C16" s="31"/>
      <c r="D16" s="32"/>
      <c r="E16" s="31"/>
      <c r="F16" s="88">
        <f t="shared" si="0"/>
        <v>0</v>
      </c>
      <c r="G16" s="56"/>
      <c r="H16" s="56"/>
      <c r="I16" s="96"/>
      <c r="J16" s="101" t="s">
        <v>13</v>
      </c>
      <c r="K16" s="101"/>
      <c r="L16" s="103"/>
      <c r="M16" s="103"/>
      <c r="N16" s="103"/>
      <c r="P16" s="5" t="b">
        <f t="shared" si="1"/>
        <v>1</v>
      </c>
      <c r="Q16" s="5" t="b">
        <f t="shared" si="2"/>
        <v>1</v>
      </c>
      <c r="R16" s="5" t="b">
        <f t="shared" si="3"/>
        <v>1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/>
      <c r="E17" s="31"/>
      <c r="F17" s="88">
        <f t="shared" si="0"/>
        <v>0</v>
      </c>
      <c r="G17" s="56"/>
      <c r="H17" s="56"/>
      <c r="I17" s="96"/>
      <c r="J17" s="101" t="s">
        <v>13</v>
      </c>
      <c r="K17" s="101"/>
      <c r="L17" s="103"/>
      <c r="M17" s="103"/>
      <c r="N17" s="103"/>
      <c r="P17" s="5" t="b">
        <f t="shared" si="1"/>
        <v>1</v>
      </c>
      <c r="Q17" s="5" t="b">
        <f t="shared" si="2"/>
        <v>1</v>
      </c>
      <c r="R17" s="5" t="b">
        <f t="shared" si="3"/>
        <v>1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/>
      <c r="E18" s="31"/>
      <c r="F18" s="88">
        <f t="shared" si="0"/>
        <v>0</v>
      </c>
      <c r="G18" s="56"/>
      <c r="H18" s="56"/>
      <c r="I18" s="96"/>
      <c r="J18" s="101" t="s">
        <v>13</v>
      </c>
      <c r="K18" s="101"/>
      <c r="L18" s="103"/>
      <c r="M18" s="103"/>
      <c r="N18" s="103"/>
      <c r="P18" s="5" t="b">
        <f t="shared" si="1"/>
        <v>1</v>
      </c>
      <c r="Q18" s="5" t="b">
        <f t="shared" si="2"/>
        <v>1</v>
      </c>
      <c r="R18" s="5" t="b">
        <f t="shared" si="3"/>
        <v>1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/>
      <c r="E19" s="31"/>
      <c r="F19" s="88">
        <f t="shared" si="0"/>
        <v>0</v>
      </c>
      <c r="G19" s="56"/>
      <c r="H19" s="56"/>
      <c r="I19" s="96"/>
      <c r="J19" s="101" t="s">
        <v>13</v>
      </c>
      <c r="K19" s="101"/>
      <c r="L19" s="103"/>
      <c r="M19" s="103"/>
      <c r="N19" s="103"/>
      <c r="P19" s="5" t="b">
        <f t="shared" si="1"/>
        <v>1</v>
      </c>
      <c r="Q19" s="5" t="b">
        <f t="shared" si="2"/>
        <v>1</v>
      </c>
      <c r="R19" s="5" t="b">
        <f t="shared" si="3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/>
      <c r="E20" s="31"/>
      <c r="F20" s="88">
        <f t="shared" si="0"/>
        <v>0</v>
      </c>
      <c r="G20" s="56"/>
      <c r="H20" s="56"/>
      <c r="I20" s="100"/>
      <c r="J20" s="101" t="s">
        <v>15</v>
      </c>
      <c r="K20" s="101"/>
      <c r="L20" s="103"/>
      <c r="M20" s="103"/>
      <c r="N20" s="103"/>
      <c r="P20" s="5" t="b">
        <f t="shared" si="1"/>
        <v>1</v>
      </c>
      <c r="Q20" s="5" t="b">
        <f t="shared" si="2"/>
        <v>1</v>
      </c>
      <c r="R20" s="5" t="b">
        <f t="shared" si="3"/>
        <v>1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/>
      <c r="E21" s="31"/>
      <c r="F21" s="88">
        <f t="shared" si="0"/>
        <v>0</v>
      </c>
      <c r="G21" s="56"/>
      <c r="H21" s="56"/>
      <c r="I21" s="106"/>
      <c r="J21" s="101" t="s">
        <v>15</v>
      </c>
      <c r="K21" s="101"/>
      <c r="L21" s="103"/>
      <c r="M21" s="103"/>
      <c r="N21" s="103"/>
      <c r="P21" s="5" t="b">
        <f t="shared" si="1"/>
        <v>1</v>
      </c>
      <c r="Q21" s="5" t="b">
        <f t="shared" si="2"/>
        <v>1</v>
      </c>
      <c r="R21" s="5" t="b">
        <f t="shared" si="3"/>
        <v>1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>IF(B22="S",IF(ISBLANK(E22),ROUND(C22*0.2/1.2,2),E22),"")</f>
        <v/>
      </c>
      <c r="E22" s="31"/>
      <c r="F22" s="88"/>
      <c r="G22" s="56"/>
      <c r="H22" s="56"/>
      <c r="I22" s="106"/>
      <c r="J22" s="101" t="s">
        <v>15</v>
      </c>
      <c r="K22" s="101"/>
      <c r="L22" s="103"/>
      <c r="M22" s="103"/>
      <c r="N22" s="103"/>
      <c r="P22" s="5" t="b">
        <f t="shared" si="1"/>
        <v>1</v>
      </c>
      <c r="Q22" s="5" t="b">
        <f t="shared" si="2"/>
        <v>1</v>
      </c>
      <c r="R22" s="5" t="b">
        <f t="shared" si="3"/>
        <v>1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>IF(B23="S",IF(ISBLANK(E23),ROUND(C23*0.2/1.2,2),E23),"")</f>
        <v/>
      </c>
      <c r="E23" s="31"/>
      <c r="F23" s="88"/>
      <c r="G23" s="56"/>
      <c r="H23" s="56"/>
      <c r="I23" s="106"/>
      <c r="J23" s="101" t="s">
        <v>15</v>
      </c>
      <c r="K23" s="101"/>
      <c r="L23" s="103"/>
      <c r="M23" s="103"/>
      <c r="N23" s="103"/>
      <c r="P23" s="5" t="b">
        <f t="shared" si="1"/>
        <v>1</v>
      </c>
      <c r="Q23" s="5" t="b">
        <f t="shared" si="2"/>
        <v>1</v>
      </c>
      <c r="R23" s="5" t="b">
        <f t="shared" si="3"/>
        <v>1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>IF(B24="S",IF(ISBLANK(E24),ROUND(C24*0.2/1.2,2),E24),"")</f>
        <v/>
      </c>
      <c r="E24" s="31"/>
      <c r="F24" s="88"/>
      <c r="G24" s="56" t="s">
        <v>103</v>
      </c>
      <c r="H24" s="56" t="s">
        <v>103</v>
      </c>
      <c r="I24" s="56" t="s">
        <v>103</v>
      </c>
      <c r="J24" s="101" t="s">
        <v>15</v>
      </c>
      <c r="K24" s="101"/>
      <c r="L24" s="103"/>
      <c r="M24" s="103"/>
      <c r="N24" s="103"/>
      <c r="P24" s="5" t="b">
        <f t="shared" si="1"/>
        <v>0</v>
      </c>
      <c r="Q24" s="5" t="b">
        <f t="shared" si="2"/>
        <v>0</v>
      </c>
      <c r="R24" s="5" t="b">
        <f t="shared" si="3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>IF(B25="S",IF(ISBLANK(E25),ROUND(C25*0.2/1.2,2),E25),"")</f>
        <v/>
      </c>
      <c r="E25" s="31"/>
      <c r="F25" s="88"/>
      <c r="G25" s="56" t="s">
        <v>103</v>
      </c>
      <c r="H25" s="56" t="s">
        <v>103</v>
      </c>
      <c r="I25" s="56" t="s">
        <v>103</v>
      </c>
      <c r="J25" s="101" t="s">
        <v>15</v>
      </c>
      <c r="K25" s="101"/>
      <c r="L25" s="103"/>
      <c r="M25" s="103"/>
      <c r="N25" s="103"/>
      <c r="P25" s="5" t="b">
        <f t="shared" si="1"/>
        <v>0</v>
      </c>
      <c r="Q25" s="5" t="b">
        <f t="shared" si="2"/>
        <v>0</v>
      </c>
      <c r="R25" s="5" t="b">
        <f t="shared" si="3"/>
        <v>0</v>
      </c>
      <c r="S25" s="5" t="e">
        <f>OR(#REF!&lt;100000,LEN(#REF!)=5)</f>
        <v>#REF!</v>
      </c>
    </row>
    <row r="26" spans="1:19" ht="13.5" thickBot="1" x14ac:dyDescent="0.25">
      <c r="A26" s="125" t="s">
        <v>11</v>
      </c>
      <c r="B26" s="126"/>
      <c r="C26" s="39">
        <f>SUM(C12:C25)</f>
        <v>846.24</v>
      </c>
      <c r="D26" s="39">
        <f>SUM(D12:D25)</f>
        <v>118</v>
      </c>
      <c r="E26" s="39"/>
      <c r="F26" s="39">
        <f>SUM(F12:F25)</f>
        <v>728.24</v>
      </c>
      <c r="G26" s="57"/>
      <c r="H26" s="57"/>
      <c r="I26" s="57"/>
      <c r="J26" s="40"/>
      <c r="K26" s="40"/>
      <c r="L26" s="46"/>
      <c r="M26" s="54"/>
      <c r="N26" s="47"/>
    </row>
    <row r="28" spans="1:19" x14ac:dyDescent="0.2">
      <c r="B28" s="123" t="s">
        <v>27</v>
      </c>
      <c r="C28" s="124"/>
    </row>
    <row r="29" spans="1:19" x14ac:dyDescent="0.2">
      <c r="B29" s="41" t="s">
        <v>16</v>
      </c>
      <c r="C29" s="42" t="s">
        <v>26</v>
      </c>
    </row>
    <row r="30" spans="1:19" x14ac:dyDescent="0.2">
      <c r="B30" s="41" t="s">
        <v>13</v>
      </c>
      <c r="C30" s="42" t="s">
        <v>25</v>
      </c>
    </row>
    <row r="31" spans="1:19" x14ac:dyDescent="0.2">
      <c r="B31" s="41" t="s">
        <v>15</v>
      </c>
      <c r="C31" s="42" t="s">
        <v>24</v>
      </c>
    </row>
    <row r="32" spans="1:19" x14ac:dyDescent="0.2">
      <c r="B32" s="43" t="s">
        <v>14</v>
      </c>
      <c r="C32" s="44" t="s">
        <v>23</v>
      </c>
    </row>
  </sheetData>
  <mergeCells count="6">
    <mergeCell ref="B28:C28"/>
    <mergeCell ref="B1:E1"/>
    <mergeCell ref="B3:E3"/>
    <mergeCell ref="G8:J8"/>
    <mergeCell ref="G9:J9"/>
    <mergeCell ref="A26:B26"/>
  </mergeCells>
  <conditionalFormatting sqref="J12:K14 J20:K25 J15:J19">
    <cfRule type="expression" priority="8" stopIfTrue="1">
      <formula>AND(SUM($P12:$T12)&gt;0,NOT(ISBLANK(J12)))</formula>
    </cfRule>
    <cfRule type="expression" dxfId="104" priority="9" stopIfTrue="1">
      <formula>SUM($P12:$T12)&gt;0</formula>
    </cfRule>
  </conditionalFormatting>
  <conditionalFormatting sqref="C5 B1:E1 B3:E3 C13:C25 E5">
    <cfRule type="expression" dxfId="103" priority="10" stopIfTrue="1">
      <formula>ISBLANK(B1)</formula>
    </cfRule>
  </conditionalFormatting>
  <conditionalFormatting sqref="L14:N14 L13 L20:N25">
    <cfRule type="expression" dxfId="102" priority="11" stopIfTrue="1">
      <formula>AND(NOT(ISBLANK($C13)),ISBLANK(L13))</formula>
    </cfRule>
  </conditionalFormatting>
  <conditionalFormatting sqref="B12:B25">
    <cfRule type="expression" dxfId="101" priority="12" stopIfTrue="1">
      <formula>AND(NOT(ISBLANK(C12)),ISBLANK(B12))</formula>
    </cfRule>
  </conditionalFormatting>
  <conditionalFormatting sqref="A12:A25">
    <cfRule type="expression" dxfId="100" priority="13" stopIfTrue="1">
      <formula>AND(NOT(ISBLANK(C12)),ISBLANK(A12))</formula>
    </cfRule>
  </conditionalFormatting>
  <conditionalFormatting sqref="E13:E25">
    <cfRule type="expression" dxfId="99" priority="14" stopIfTrue="1">
      <formula>AND(NOT(ISBLANK(C13)),ISBLANK(E13),B13="S")</formula>
    </cfRule>
  </conditionalFormatting>
  <conditionalFormatting sqref="L12:N12">
    <cfRule type="expression" dxfId="98" priority="15" stopIfTrue="1">
      <formula>AND(NOT(ISBLANK(#REF!)),ISBLANK(L12))</formula>
    </cfRule>
  </conditionalFormatting>
  <conditionalFormatting sqref="C12">
    <cfRule type="expression" dxfId="97" priority="6" stopIfTrue="1">
      <formula>ISBLANK(C12)</formula>
    </cfRule>
  </conditionalFormatting>
  <conditionalFormatting sqref="E12">
    <cfRule type="expression" dxfId="96" priority="7" stopIfTrue="1">
      <formula>AND(NOT(ISBLANK(C12)),ISBLANK(E12),B12="S")</formula>
    </cfRule>
  </conditionalFormatting>
  <conditionalFormatting sqref="M13">
    <cfRule type="expression" dxfId="95" priority="5" stopIfTrue="1">
      <formula>AND(NOT(ISBLANK(#REF!)),ISBLANK(M13))</formula>
    </cfRule>
  </conditionalFormatting>
  <conditionalFormatting sqref="N13">
    <cfRule type="expression" dxfId="94" priority="4" stopIfTrue="1">
      <formula>AND(NOT(ISBLANK(#REF!)),ISBLANK(N13))</formula>
    </cfRule>
  </conditionalFormatting>
  <conditionalFormatting sqref="K15:K19">
    <cfRule type="expression" priority="1" stopIfTrue="1">
      <formula>AND(SUM($P15:$T15)&gt;0,NOT(ISBLANK(K15)))</formula>
    </cfRule>
    <cfRule type="expression" dxfId="93" priority="2" stopIfTrue="1">
      <formula>SUM($P15:$T15)&gt;0</formula>
    </cfRule>
  </conditionalFormatting>
  <conditionalFormatting sqref="L15:N19">
    <cfRule type="expression" dxfId="92" priority="3" stopIfTrue="1">
      <formula>AND(NOT(ISBLANK($C15)),ISBLANK(L15))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25">
      <formula1>$B$29:$B$32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1"/>
  <sheetViews>
    <sheetView workbookViewId="0">
      <selection activeCell="L34" sqref="L34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40.140625" style="5" bestFit="1" customWidth="1"/>
    <col min="12" max="12" width="64.28515625" style="5" bestFit="1" customWidth="1"/>
    <col min="13" max="13" width="36.85546875" style="5" bestFit="1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0" t="s">
        <v>34</v>
      </c>
      <c r="C1" s="121"/>
      <c r="D1" s="121"/>
      <c r="E1" s="12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5" x14ac:dyDescent="0.2">
      <c r="A3" s="9" t="s">
        <v>3</v>
      </c>
      <c r="B3" s="120" t="s">
        <v>196</v>
      </c>
      <c r="C3" s="121"/>
      <c r="D3" s="121"/>
      <c r="E3" s="122"/>
      <c r="F3" s="10"/>
      <c r="G3" s="10"/>
      <c r="H3" s="10"/>
      <c r="I3" s="10"/>
      <c r="J3" s="10"/>
      <c r="K3" s="10"/>
      <c r="L3" s="114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43507</v>
      </c>
      <c r="D5" s="12" t="s">
        <v>33</v>
      </c>
      <c r="E5" s="48">
        <v>43534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11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3" t="s">
        <v>21</v>
      </c>
      <c r="H8" s="127"/>
      <c r="I8" s="127"/>
      <c r="J8" s="124"/>
      <c r="K8" s="111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8"/>
      <c r="H9" s="129"/>
      <c r="I9" s="129"/>
      <c r="J9" s="130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2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115">
        <v>43515</v>
      </c>
      <c r="B12" s="79" t="s">
        <v>13</v>
      </c>
      <c r="C12" s="31">
        <v>25.28</v>
      </c>
      <c r="D12" s="32">
        <v>0</v>
      </c>
      <c r="E12" s="31"/>
      <c r="F12" s="88">
        <v>25.28</v>
      </c>
      <c r="G12" s="56">
        <v>440</v>
      </c>
      <c r="H12" s="56">
        <v>4020</v>
      </c>
      <c r="I12" s="56"/>
      <c r="J12" s="37" t="s">
        <v>15</v>
      </c>
      <c r="K12" s="37" t="s">
        <v>199</v>
      </c>
      <c r="L12" s="116" t="s">
        <v>200</v>
      </c>
      <c r="M12" s="45" t="s">
        <v>201</v>
      </c>
      <c r="N12" s="45" t="s">
        <v>202</v>
      </c>
      <c r="P12" s="5" t="b">
        <f>OR(G12&lt;100,LEN(G12)=2)</f>
        <v>0</v>
      </c>
      <c r="Q12" s="5" t="b">
        <f>OR(H12&lt;1000,LEN(H12)=3)</f>
        <v>0</v>
      </c>
      <c r="R12" s="5" t="b">
        <f>IF(I12&lt;1000,TRUE)</f>
        <v>1</v>
      </c>
      <c r="S12" s="5" t="e">
        <f>OR(#REF!&lt;100000,LEN(#REF!)=5)</f>
        <v>#REF!</v>
      </c>
    </row>
    <row r="13" spans="1:26" ht="15.75" x14ac:dyDescent="0.25">
      <c r="A13" s="74">
        <v>43516</v>
      </c>
      <c r="B13" s="30" t="s">
        <v>15</v>
      </c>
      <c r="C13" s="31">
        <v>30</v>
      </c>
      <c r="D13" s="32">
        <v>5</v>
      </c>
      <c r="E13" s="31"/>
      <c r="F13" s="88">
        <v>25</v>
      </c>
      <c r="G13" s="56">
        <v>112</v>
      </c>
      <c r="H13" s="56">
        <v>4207</v>
      </c>
      <c r="I13" s="56"/>
      <c r="J13" s="37" t="s">
        <v>15</v>
      </c>
      <c r="K13" s="117" t="s">
        <v>203</v>
      </c>
      <c r="L13" s="118" t="s">
        <v>204</v>
      </c>
      <c r="M13" s="118" t="s">
        <v>39</v>
      </c>
      <c r="N13" s="118" t="s">
        <v>91</v>
      </c>
      <c r="P13" s="5" t="b">
        <f>OR(G17&lt;100,LEN(G17)=2)</f>
        <v>0</v>
      </c>
      <c r="Q13" s="5" t="b">
        <f>OR(H17&lt;1000,LEN(H17)=3)</f>
        <v>0</v>
      </c>
      <c r="R13" s="5" t="b">
        <f>IF(I15&lt;1000,TRUE)</f>
        <v>0</v>
      </c>
      <c r="S13" s="5" t="e">
        <f>OR(#REF!&lt;100000,LEN(#REF!)=5)</f>
        <v>#REF!</v>
      </c>
    </row>
    <row r="14" spans="1:26" ht="15.75" x14ac:dyDescent="0.25">
      <c r="A14" s="74">
        <v>43517</v>
      </c>
      <c r="B14" s="30" t="s">
        <v>15</v>
      </c>
      <c r="C14" s="31">
        <v>18.989999999999998</v>
      </c>
      <c r="D14" s="32">
        <v>3.17</v>
      </c>
      <c r="E14" s="31"/>
      <c r="F14" s="88">
        <v>15.82</v>
      </c>
      <c r="G14" s="56">
        <v>112</v>
      </c>
      <c r="H14" s="56">
        <v>4207</v>
      </c>
      <c r="I14" s="56"/>
      <c r="J14" s="37" t="s">
        <v>15</v>
      </c>
      <c r="K14" s="119" t="s">
        <v>199</v>
      </c>
      <c r="L14" s="118" t="s">
        <v>205</v>
      </c>
      <c r="M14" s="118" t="s">
        <v>39</v>
      </c>
      <c r="N14" s="118" t="s">
        <v>91</v>
      </c>
      <c r="P14" s="5" t="e">
        <f>OR(#REF!&lt;100,LEN(#REF!)=2)</f>
        <v>#REF!</v>
      </c>
      <c r="Q14" s="5" t="e">
        <f>OR(#REF!&lt;1000,LEN(#REF!)=3)</f>
        <v>#REF!</v>
      </c>
      <c r="R14" s="5" t="b">
        <f t="shared" ref="R14:R21" si="0">IF(I17&lt;1000,TRUE)</f>
        <v>0</v>
      </c>
      <c r="S14" s="5" t="e">
        <f>OR(#REF!&lt;100000,LEN(#REF!)=5)</f>
        <v>#REF!</v>
      </c>
    </row>
    <row r="15" spans="1:26" ht="15.75" x14ac:dyDescent="0.25">
      <c r="A15" s="74">
        <v>43524</v>
      </c>
      <c r="B15" s="30" t="s">
        <v>13</v>
      </c>
      <c r="C15" s="31">
        <v>404.64</v>
      </c>
      <c r="D15" s="32">
        <v>0</v>
      </c>
      <c r="E15" s="31"/>
      <c r="F15" s="88">
        <v>404.64</v>
      </c>
      <c r="G15" s="56">
        <v>112</v>
      </c>
      <c r="H15" s="56">
        <v>4207</v>
      </c>
      <c r="I15" s="56" t="s">
        <v>103</v>
      </c>
      <c r="J15" s="37" t="s">
        <v>15</v>
      </c>
      <c r="K15" s="117" t="s">
        <v>203</v>
      </c>
      <c r="L15" s="118" t="s">
        <v>206</v>
      </c>
      <c r="M15" s="118" t="s">
        <v>197</v>
      </c>
      <c r="N15" s="118" t="s">
        <v>207</v>
      </c>
      <c r="P15" s="5" t="b">
        <f t="shared" ref="P15:P21" si="1">OR(G18&lt;100,LEN(G18)=2)</f>
        <v>0</v>
      </c>
      <c r="Q15" s="5" t="b">
        <f t="shared" ref="Q15:Q21" si="2">OR(H18&lt;1000,LEN(H18)=3)</f>
        <v>0</v>
      </c>
      <c r="R15" s="5" t="b">
        <f t="shared" si="0"/>
        <v>0</v>
      </c>
      <c r="S15" s="5" t="e">
        <f>OR(#REF!&lt;100000,LEN(#REF!)=5)</f>
        <v>#REF!</v>
      </c>
    </row>
    <row r="16" spans="1:26" ht="15.75" x14ac:dyDescent="0.25">
      <c r="A16" s="74">
        <v>43528</v>
      </c>
      <c r="B16" s="30" t="s">
        <v>13</v>
      </c>
      <c r="C16" s="31">
        <v>57.82</v>
      </c>
      <c r="D16" s="32">
        <v>0</v>
      </c>
      <c r="E16" s="31"/>
      <c r="F16" s="88">
        <v>57.82</v>
      </c>
      <c r="G16" s="56">
        <v>440</v>
      </c>
      <c r="H16" s="56">
        <v>4020</v>
      </c>
      <c r="I16" s="56"/>
      <c r="J16" s="37" t="s">
        <v>15</v>
      </c>
      <c r="K16" s="37" t="s">
        <v>199</v>
      </c>
      <c r="L16" s="45" t="s">
        <v>208</v>
      </c>
      <c r="M16" s="45" t="s">
        <v>209</v>
      </c>
      <c r="N16" s="45" t="s">
        <v>210</v>
      </c>
      <c r="P16" s="5" t="b">
        <f t="shared" si="1"/>
        <v>0</v>
      </c>
      <c r="Q16" s="5" t="b">
        <f t="shared" si="2"/>
        <v>0</v>
      </c>
      <c r="R16" s="5" t="b">
        <f t="shared" si="0"/>
        <v>0</v>
      </c>
      <c r="S16" s="5" t="e">
        <f>OR(#REF!&lt;100000,LEN(#REF!)=5)</f>
        <v>#REF!</v>
      </c>
    </row>
    <row r="17" spans="1:19" ht="15.75" x14ac:dyDescent="0.25">
      <c r="A17" s="74">
        <v>43529</v>
      </c>
      <c r="B17" s="30" t="s">
        <v>15</v>
      </c>
      <c r="C17" s="31">
        <v>7.18</v>
      </c>
      <c r="D17" s="32">
        <v>1.2</v>
      </c>
      <c r="E17" s="31"/>
      <c r="F17" s="88">
        <v>5.98</v>
      </c>
      <c r="G17" s="56">
        <v>112</v>
      </c>
      <c r="H17" s="56">
        <v>4207</v>
      </c>
      <c r="I17" s="56" t="s">
        <v>103</v>
      </c>
      <c r="J17" s="37" t="s">
        <v>15</v>
      </c>
      <c r="K17" s="37" t="s">
        <v>203</v>
      </c>
      <c r="L17" s="45" t="s">
        <v>211</v>
      </c>
      <c r="M17" s="45" t="s">
        <v>212</v>
      </c>
      <c r="N17" s="45" t="s">
        <v>210</v>
      </c>
      <c r="P17" s="5" t="b">
        <f t="shared" si="1"/>
        <v>0</v>
      </c>
      <c r="Q17" s="5" t="b">
        <f t="shared" si="2"/>
        <v>0</v>
      </c>
      <c r="R17" s="5" t="b">
        <f t="shared" si="0"/>
        <v>0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ref="D18:D24" si="3">IF(B18="S",IF(ISBLANK(E18),ROUND(C18*0.2/1.2,2),E18),"")</f>
        <v/>
      </c>
      <c r="E18" s="31"/>
      <c r="F18" s="88" t="s">
        <v>103</v>
      </c>
      <c r="G18" s="56" t="s">
        <v>103</v>
      </c>
      <c r="H18" s="56" t="s">
        <v>103</v>
      </c>
      <c r="I18" s="56" t="s">
        <v>103</v>
      </c>
      <c r="J18" s="37"/>
      <c r="K18" s="37"/>
      <c r="L18" s="45"/>
      <c r="M18" s="45"/>
      <c r="N18" s="45"/>
      <c r="P18" s="5" t="b">
        <f t="shared" si="1"/>
        <v>0</v>
      </c>
      <c r="Q18" s="5" t="b">
        <f t="shared" si="2"/>
        <v>0</v>
      </c>
      <c r="R18" s="5" t="b">
        <f t="shared" si="0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3"/>
        <v/>
      </c>
      <c r="E19" s="31"/>
      <c r="F19" s="88" t="s">
        <v>103</v>
      </c>
      <c r="G19" s="56" t="s">
        <v>103</v>
      </c>
      <c r="H19" s="56" t="s">
        <v>103</v>
      </c>
      <c r="I19" s="56" t="s">
        <v>103</v>
      </c>
      <c r="J19" s="37"/>
      <c r="K19" s="37"/>
      <c r="L19" s="45"/>
      <c r="M19" s="45"/>
      <c r="N19" s="45"/>
      <c r="P19" s="5" t="b">
        <f t="shared" si="1"/>
        <v>0</v>
      </c>
      <c r="Q19" s="5" t="b">
        <f t="shared" si="2"/>
        <v>0</v>
      </c>
      <c r="R19" s="5" t="b">
        <f t="shared" si="0"/>
        <v>0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88" t="s">
        <v>103</v>
      </c>
      <c r="G20" s="56" t="s">
        <v>103</v>
      </c>
      <c r="H20" s="56" t="s">
        <v>103</v>
      </c>
      <c r="I20" s="56" t="s">
        <v>103</v>
      </c>
      <c r="J20" s="37"/>
      <c r="K20" s="37"/>
      <c r="L20" s="45"/>
      <c r="M20" s="45"/>
      <c r="N20" s="45"/>
      <c r="P20" s="5" t="b">
        <f t="shared" si="1"/>
        <v>0</v>
      </c>
      <c r="Q20" s="5" t="b">
        <f t="shared" si="2"/>
        <v>0</v>
      </c>
      <c r="R20" s="5" t="b">
        <f t="shared" si="0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88" t="s">
        <v>103</v>
      </c>
      <c r="G21" s="56" t="s">
        <v>103</v>
      </c>
      <c r="H21" s="56" t="s">
        <v>103</v>
      </c>
      <c r="I21" s="56" t="s">
        <v>103</v>
      </c>
      <c r="J21" s="37"/>
      <c r="K21" s="37"/>
      <c r="L21" s="45"/>
      <c r="M21" s="45"/>
      <c r="N21" s="45"/>
      <c r="P21" s="5" t="b">
        <f t="shared" si="1"/>
        <v>0</v>
      </c>
      <c r="Q21" s="5" t="b">
        <f t="shared" si="2"/>
        <v>0</v>
      </c>
      <c r="R21" s="5" t="b">
        <f t="shared" si="0"/>
        <v>0</v>
      </c>
      <c r="S21" s="5" t="e">
        <f>OR(#REF!&lt;100000,LEN(#REF!)=5)</f>
        <v>#REF!</v>
      </c>
    </row>
    <row r="22" spans="1:19" ht="16.5" thickBot="1" x14ac:dyDescent="0.3">
      <c r="A22" s="112" t="s">
        <v>11</v>
      </c>
      <c r="B22" s="30"/>
      <c r="C22" s="31"/>
      <c r="D22" s="32" t="str">
        <f t="shared" si="3"/>
        <v/>
      </c>
      <c r="E22" s="31"/>
      <c r="F22" s="88" t="s">
        <v>103</v>
      </c>
      <c r="G22" s="56" t="s">
        <v>103</v>
      </c>
      <c r="H22" s="56" t="s">
        <v>103</v>
      </c>
      <c r="I22" s="56" t="s">
        <v>103</v>
      </c>
      <c r="J22" s="37"/>
      <c r="K22" s="37"/>
      <c r="L22" s="45"/>
      <c r="M22" s="45"/>
      <c r="N22" s="45"/>
    </row>
    <row r="23" spans="1:19" ht="15.75" x14ac:dyDescent="0.25">
      <c r="B23" s="30"/>
      <c r="C23" s="31"/>
      <c r="D23" s="32" t="str">
        <f t="shared" si="3"/>
        <v/>
      </c>
      <c r="E23" s="31"/>
      <c r="F23" s="88" t="s">
        <v>103</v>
      </c>
      <c r="G23" s="56" t="s">
        <v>103</v>
      </c>
      <c r="H23" s="56" t="s">
        <v>103</v>
      </c>
      <c r="I23" s="56" t="s">
        <v>103</v>
      </c>
      <c r="J23" s="37"/>
      <c r="K23" s="37"/>
      <c r="L23" s="45"/>
      <c r="M23" s="45"/>
      <c r="N23" s="45"/>
    </row>
    <row r="24" spans="1:19" ht="16.5" thickBot="1" x14ac:dyDescent="0.3">
      <c r="B24" s="30"/>
      <c r="C24" s="31"/>
      <c r="D24" s="38" t="str">
        <f t="shared" si="3"/>
        <v/>
      </c>
      <c r="E24" s="31"/>
      <c r="F24" s="88" t="s">
        <v>103</v>
      </c>
      <c r="G24" s="56" t="s">
        <v>103</v>
      </c>
      <c r="H24" s="56" t="s">
        <v>103</v>
      </c>
      <c r="I24" s="56" t="s">
        <v>103</v>
      </c>
      <c r="J24" s="37"/>
      <c r="K24" s="37"/>
      <c r="L24" s="45"/>
      <c r="M24" s="45"/>
      <c r="N24" s="45"/>
    </row>
    <row r="25" spans="1:19" ht="13.5" thickBot="1" x14ac:dyDescent="0.25">
      <c r="B25" s="113"/>
      <c r="C25" s="39">
        <f>SUM(C12:C24)</f>
        <v>543.91</v>
      </c>
      <c r="D25" s="39">
        <f>SUM(D12:D24)</f>
        <v>9.3699999999999992</v>
      </c>
      <c r="E25" s="39"/>
      <c r="F25" s="39">
        <f>SUM(F12:F24)</f>
        <v>534.54000000000008</v>
      </c>
      <c r="G25" s="57"/>
      <c r="H25" s="57"/>
      <c r="I25" s="57"/>
      <c r="J25" s="40"/>
      <c r="K25" s="40"/>
      <c r="L25" s="46"/>
      <c r="M25" s="54"/>
      <c r="N25" s="47"/>
    </row>
    <row r="27" spans="1:19" x14ac:dyDescent="0.2">
      <c r="B27" s="123" t="s">
        <v>27</v>
      </c>
      <c r="C27" s="124"/>
      <c r="F27" s="99"/>
    </row>
    <row r="28" spans="1:19" x14ac:dyDescent="0.2">
      <c r="B28" s="41" t="s">
        <v>16</v>
      </c>
      <c r="C28" s="42" t="s">
        <v>26</v>
      </c>
    </row>
    <row r="29" spans="1:19" x14ac:dyDescent="0.2">
      <c r="B29" s="41" t="s">
        <v>13</v>
      </c>
      <c r="C29" s="42" t="s">
        <v>25</v>
      </c>
    </row>
    <row r="30" spans="1:19" x14ac:dyDescent="0.2">
      <c r="B30" s="41" t="s">
        <v>15</v>
      </c>
      <c r="C30" s="42" t="s">
        <v>24</v>
      </c>
    </row>
    <row r="31" spans="1:19" x14ac:dyDescent="0.2">
      <c r="B31" s="43" t="s">
        <v>14</v>
      </c>
      <c r="C31" s="44" t="s">
        <v>23</v>
      </c>
    </row>
  </sheetData>
  <mergeCells count="5">
    <mergeCell ref="B1:E1"/>
    <mergeCell ref="B3:E3"/>
    <mergeCell ref="G8:J8"/>
    <mergeCell ref="G9:J9"/>
    <mergeCell ref="B27:C27"/>
  </mergeCells>
  <conditionalFormatting sqref="J12:J17">
    <cfRule type="expression" priority="9" stopIfTrue="1">
      <formula>AND(SUM($P12:$T12)&gt;0,NOT(ISBLANK(J12)))</formula>
    </cfRule>
    <cfRule type="expression" dxfId="91" priority="10" stopIfTrue="1">
      <formula>SUM($P12:$T12)&gt;0</formula>
    </cfRule>
  </conditionalFormatting>
  <conditionalFormatting sqref="C5 B1:E1 B3:E3 C12 E5 C16:C24">
    <cfRule type="expression" dxfId="90" priority="11" stopIfTrue="1">
      <formula>ISBLANK(B1)</formula>
    </cfRule>
  </conditionalFormatting>
  <conditionalFormatting sqref="L12:N12 L16:N16 L18:N24">
    <cfRule type="expression" dxfId="89" priority="12" stopIfTrue="1">
      <formula>AND(NOT(ISBLANK($C12)),ISBLANK(L12))</formula>
    </cfRule>
  </conditionalFormatting>
  <conditionalFormatting sqref="B12 B18:B24 B16">
    <cfRule type="expression" dxfId="88" priority="13" stopIfTrue="1">
      <formula>AND(NOT(ISBLANK(C12)),ISBLANK(B12))</formula>
    </cfRule>
  </conditionalFormatting>
  <conditionalFormatting sqref="A12">
    <cfRule type="expression" dxfId="87" priority="14" stopIfTrue="1">
      <formula>AND(NOT(ISBLANK(C12)),ISBLANK(A12))</formula>
    </cfRule>
  </conditionalFormatting>
  <conditionalFormatting sqref="E12 E18:E24 E16">
    <cfRule type="expression" dxfId="86" priority="15" stopIfTrue="1">
      <formula>AND(NOT(ISBLANK(C12)),ISBLANK(E12),B12="S")</formula>
    </cfRule>
  </conditionalFormatting>
  <conditionalFormatting sqref="K12">
    <cfRule type="expression" priority="7" stopIfTrue="1">
      <formula>AND(SUM($P12:$T12)&gt;0,NOT(ISBLANK(K12)))</formula>
    </cfRule>
    <cfRule type="expression" dxfId="85" priority="8" stopIfTrue="1">
      <formula>SUM($P12:$T12)&gt;0</formula>
    </cfRule>
  </conditionalFormatting>
  <conditionalFormatting sqref="C13 C15">
    <cfRule type="expression" dxfId="84" priority="4" stopIfTrue="1">
      <formula>ISBLANK(C13)</formula>
    </cfRule>
  </conditionalFormatting>
  <conditionalFormatting sqref="B13">
    <cfRule type="expression" dxfId="83" priority="5" stopIfTrue="1">
      <formula>AND(NOT(ISBLANK(#REF!)),ISBLANK(B13))</formula>
    </cfRule>
  </conditionalFormatting>
  <conditionalFormatting sqref="E13 E15">
    <cfRule type="expression" dxfId="82" priority="6" stopIfTrue="1">
      <formula>AND(NOT(ISBLANK(C13)),ISBLANK(E13),#REF!="S")</formula>
    </cfRule>
  </conditionalFormatting>
  <conditionalFormatting sqref="J18:K24 K17">
    <cfRule type="expression" priority="16" stopIfTrue="1">
      <formula>AND(SUM($P14:$T14)&gt;0,NOT(ISBLANK(J17)))</formula>
    </cfRule>
    <cfRule type="expression" dxfId="81" priority="17" stopIfTrue="1">
      <formula>SUM($P14:$T14)&gt;0</formula>
    </cfRule>
  </conditionalFormatting>
  <conditionalFormatting sqref="A15:A21">
    <cfRule type="expression" dxfId="80" priority="18" stopIfTrue="1">
      <formula>AND(NOT(ISBLANK(C18)),ISBLANK(A15))</formula>
    </cfRule>
  </conditionalFormatting>
  <conditionalFormatting sqref="B14">
    <cfRule type="expression" dxfId="79" priority="3" stopIfTrue="1">
      <formula>AND(NOT(ISBLANK(C14)),ISBLANK(B14))</formula>
    </cfRule>
  </conditionalFormatting>
  <conditionalFormatting sqref="C14">
    <cfRule type="expression" dxfId="78" priority="1" stopIfTrue="1">
      <formula>ISBLANK(C14)</formula>
    </cfRule>
  </conditionalFormatting>
  <conditionalFormatting sqref="E14">
    <cfRule type="expression" dxfId="77" priority="2" stopIfTrue="1">
      <formula>AND(NOT(ISBLANK(C14)),ISBLANK(E14),B14="S")</formula>
    </cfRule>
  </conditionalFormatting>
  <conditionalFormatting sqref="K16">
    <cfRule type="expression" priority="19" stopIfTrue="1">
      <formula>AND(SUM(#REF!)&gt;0,NOT(ISBLANK(K16)))</formula>
    </cfRule>
    <cfRule type="expression" dxfId="76" priority="20" stopIfTrue="1">
      <formula>SUM(#REF!)&gt;0</formula>
    </cfRule>
  </conditionalFormatting>
  <conditionalFormatting sqref="L17:N17">
    <cfRule type="expression" dxfId="75" priority="21" stopIfTrue="1">
      <formula>AND(NOT(ISBLANK(#REF!)),ISBLANK(L17))</formula>
    </cfRule>
  </conditionalFormatting>
  <conditionalFormatting sqref="B15">
    <cfRule type="expression" dxfId="74" priority="22" stopIfTrue="1">
      <formula>AND(NOT(ISBLANK(C17)),ISBLANK(B15))</formula>
    </cfRule>
  </conditionalFormatting>
  <conditionalFormatting sqref="B17">
    <cfRule type="expression" dxfId="73" priority="23" stopIfTrue="1">
      <formula>AND(NOT(ISBLANK(#REF!)),ISBLANK(B17))</formula>
    </cfRule>
  </conditionalFormatting>
  <conditionalFormatting sqref="E17">
    <cfRule type="expression" dxfId="72" priority="24" stopIfTrue="1">
      <formula>AND(NOT(ISBLANK(C17)),ISBLANK(E17),B15="S")</formula>
    </cfRule>
  </conditionalFormatting>
  <conditionalFormatting sqref="A14">
    <cfRule type="expression" dxfId="71" priority="25" stopIfTrue="1">
      <formula>AND(NOT(ISBLANK(#REF!)),ISBLANK(A14))</formula>
    </cfRule>
  </conditionalFormatting>
  <conditionalFormatting sqref="A13">
    <cfRule type="expression" dxfId="70" priority="26" stopIfTrue="1">
      <formula>AND(NOT(ISBLANK(C17)),ISBLANK(A13))</formula>
    </cfRule>
  </conditionalFormatting>
  <dataValidations count="3">
    <dataValidation type="list" allowBlank="1" showInputMessage="1" showErrorMessage="1" sqref="B12:B24">
      <formula1>$B$28:$B$31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J34" sqref="J34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0" t="s">
        <v>34</v>
      </c>
      <c r="C1" s="121"/>
      <c r="D1" s="121"/>
      <c r="E1" s="12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0" t="s">
        <v>213</v>
      </c>
      <c r="C3" s="121"/>
      <c r="D3" s="121"/>
      <c r="E3" s="122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43507</v>
      </c>
      <c r="D5" s="12" t="s">
        <v>33</v>
      </c>
      <c r="E5" s="48">
        <v>43535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11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3" t="s">
        <v>21</v>
      </c>
      <c r="H8" s="127"/>
      <c r="I8" s="127"/>
      <c r="J8" s="124"/>
      <c r="K8" s="111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8"/>
      <c r="H9" s="129"/>
      <c r="I9" s="129"/>
      <c r="J9" s="130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87" t="s">
        <v>65</v>
      </c>
      <c r="H10" s="87" t="s">
        <v>66</v>
      </c>
      <c r="I10" s="87" t="s">
        <v>64</v>
      </c>
      <c r="J10" s="87"/>
      <c r="K10" s="52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87"/>
      <c r="H11" s="87"/>
      <c r="I11" s="87"/>
      <c r="J11" s="87"/>
      <c r="K11" s="87"/>
      <c r="L11" s="27"/>
      <c r="M11" s="43"/>
      <c r="N11" s="43"/>
    </row>
    <row r="12" spans="1:26" ht="15.75" x14ac:dyDescent="0.25">
      <c r="A12" s="58" t="s">
        <v>195</v>
      </c>
      <c r="B12" s="30" t="s">
        <v>13</v>
      </c>
      <c r="C12" s="31">
        <v>74.78</v>
      </c>
      <c r="D12" s="32">
        <v>0</v>
      </c>
      <c r="E12" s="31"/>
      <c r="F12" s="88">
        <v>74.78</v>
      </c>
      <c r="G12" s="56">
        <v>112</v>
      </c>
      <c r="H12" s="56">
        <v>4207</v>
      </c>
      <c r="I12" s="56"/>
      <c r="J12" s="37" t="s">
        <v>15</v>
      </c>
      <c r="K12" s="37" t="s">
        <v>196</v>
      </c>
      <c r="L12" s="45" t="s">
        <v>197</v>
      </c>
      <c r="M12" s="45" t="s">
        <v>197</v>
      </c>
      <c r="N12" s="45" t="s">
        <v>198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58"/>
      <c r="B13" s="79"/>
      <c r="C13" s="31"/>
      <c r="D13" s="32" t="str">
        <f t="shared" ref="D13:D31" si="3">IF(B13="S",IF(ISBLANK(E13),ROUND(C13*0.2/1.2,2),E13),"")</f>
        <v/>
      </c>
      <c r="E13" s="31"/>
      <c r="F13" s="88"/>
      <c r="G13" s="56"/>
      <c r="H13" s="56"/>
      <c r="I13" s="56"/>
      <c r="J13" s="37" t="s">
        <v>15</v>
      </c>
      <c r="K13" s="37"/>
      <c r="L13" s="45"/>
      <c r="M13" s="45"/>
      <c r="N13" s="45"/>
      <c r="P13" s="5" t="b">
        <f t="shared" si="0"/>
        <v>1</v>
      </c>
      <c r="Q13" s="5" t="b">
        <f t="shared" si="1"/>
        <v>1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8"/>
      <c r="B14" s="79"/>
      <c r="C14" s="31"/>
      <c r="D14" s="32"/>
      <c r="E14" s="31"/>
      <c r="F14" s="88"/>
      <c r="G14" s="56"/>
      <c r="H14" s="56"/>
      <c r="I14" s="56"/>
      <c r="J14" s="37" t="s">
        <v>15</v>
      </c>
      <c r="K14" s="37"/>
      <c r="L14" s="45"/>
      <c r="M14" s="45"/>
      <c r="N14" s="45"/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58"/>
      <c r="B15" s="30"/>
      <c r="C15" s="31"/>
      <c r="D15" s="32"/>
      <c r="E15" s="31"/>
      <c r="F15" s="88"/>
      <c r="G15" s="56"/>
      <c r="H15" s="56"/>
      <c r="I15" s="96"/>
      <c r="J15" s="37" t="s">
        <v>15</v>
      </c>
      <c r="K15" s="37"/>
      <c r="L15" s="45"/>
      <c r="M15" s="45"/>
      <c r="N15" s="45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8"/>
      <c r="B16" s="30"/>
      <c r="C16" s="31"/>
      <c r="D16" s="32" t="str">
        <f t="shared" si="3"/>
        <v/>
      </c>
      <c r="E16" s="31"/>
      <c r="F16" s="88"/>
      <c r="G16" s="56"/>
      <c r="H16" s="56"/>
      <c r="I16" s="96"/>
      <c r="J16" s="37" t="s">
        <v>15</v>
      </c>
      <c r="K16" s="37"/>
      <c r="L16" s="45"/>
      <c r="M16" s="45"/>
      <c r="N16" s="45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58"/>
      <c r="B17" s="30"/>
      <c r="C17" s="31"/>
      <c r="D17" s="32" t="str">
        <f t="shared" si="3"/>
        <v/>
      </c>
      <c r="E17" s="31"/>
      <c r="F17" s="88"/>
      <c r="G17" s="56"/>
      <c r="H17" s="56"/>
      <c r="I17" s="96"/>
      <c r="J17" s="37" t="s">
        <v>15</v>
      </c>
      <c r="K17" s="37"/>
      <c r="L17" s="45"/>
      <c r="M17" s="45"/>
      <c r="N17" s="45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58"/>
      <c r="B18" s="30"/>
      <c r="C18" s="31"/>
      <c r="D18" s="32" t="str">
        <f t="shared" si="3"/>
        <v/>
      </c>
      <c r="E18" s="31"/>
      <c r="F18" s="88"/>
      <c r="G18" s="56"/>
      <c r="H18" s="56"/>
      <c r="I18" s="56"/>
      <c r="J18" s="37" t="s">
        <v>15</v>
      </c>
      <c r="K18" s="37"/>
      <c r="L18" s="45"/>
      <c r="M18" s="45"/>
      <c r="N18" s="45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58"/>
      <c r="B19" s="30"/>
      <c r="C19" s="31"/>
      <c r="D19" s="32" t="str">
        <f t="shared" si="3"/>
        <v/>
      </c>
      <c r="E19" s="31"/>
      <c r="F19" s="88"/>
      <c r="G19" s="56"/>
      <c r="H19" s="56"/>
      <c r="I19" s="56"/>
      <c r="J19" s="37" t="s">
        <v>15</v>
      </c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88"/>
      <c r="G20" s="56"/>
      <c r="H20" s="56"/>
      <c r="I20" s="56"/>
      <c r="J20" s="37" t="s">
        <v>15</v>
      </c>
      <c r="K20" s="37"/>
      <c r="L20" s="45"/>
      <c r="M20" s="45"/>
      <c r="N20" s="45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88" t="s">
        <v>103</v>
      </c>
      <c r="G21" s="56" t="s">
        <v>103</v>
      </c>
      <c r="H21" s="56" t="s">
        <v>103</v>
      </c>
      <c r="I21" s="56" t="s">
        <v>103</v>
      </c>
      <c r="J21" s="37" t="s">
        <v>15</v>
      </c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88" t="s">
        <v>103</v>
      </c>
      <c r="G22" s="56" t="s">
        <v>103</v>
      </c>
      <c r="H22" s="56" t="s">
        <v>103</v>
      </c>
      <c r="I22" s="56" t="s">
        <v>103</v>
      </c>
      <c r="J22" s="37" t="s">
        <v>15</v>
      </c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88" t="s">
        <v>103</v>
      </c>
      <c r="G23" s="56" t="s">
        <v>103</v>
      </c>
      <c r="H23" s="56" t="s">
        <v>103</v>
      </c>
      <c r="I23" s="56" t="s">
        <v>103</v>
      </c>
      <c r="J23" s="37" t="s">
        <v>15</v>
      </c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88" t="s">
        <v>103</v>
      </c>
      <c r="G24" s="56" t="s">
        <v>103</v>
      </c>
      <c r="H24" s="56" t="s">
        <v>103</v>
      </c>
      <c r="I24" s="56" t="s">
        <v>103</v>
      </c>
      <c r="J24" s="37" t="s">
        <v>15</v>
      </c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88" t="s">
        <v>103</v>
      </c>
      <c r="G25" s="56" t="s">
        <v>103</v>
      </c>
      <c r="H25" s="56" t="s">
        <v>103</v>
      </c>
      <c r="I25" s="56" t="s">
        <v>103</v>
      </c>
      <c r="J25" s="37" t="s">
        <v>15</v>
      </c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88" t="s">
        <v>103</v>
      </c>
      <c r="G26" s="56" t="s">
        <v>103</v>
      </c>
      <c r="H26" s="56" t="s">
        <v>103</v>
      </c>
      <c r="I26" s="56" t="s">
        <v>103</v>
      </c>
      <c r="J26" s="37" t="s">
        <v>15</v>
      </c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88" t="s">
        <v>103</v>
      </c>
      <c r="G27" s="56" t="s">
        <v>103</v>
      </c>
      <c r="H27" s="56" t="s">
        <v>103</v>
      </c>
      <c r="I27" s="56" t="s">
        <v>103</v>
      </c>
      <c r="J27" s="37" t="s">
        <v>15</v>
      </c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88" t="s">
        <v>103</v>
      </c>
      <c r="G28" s="56" t="s">
        <v>103</v>
      </c>
      <c r="H28" s="56" t="s">
        <v>103</v>
      </c>
      <c r="I28" s="56" t="s">
        <v>103</v>
      </c>
      <c r="J28" s="37" t="s">
        <v>15</v>
      </c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88" t="s">
        <v>103</v>
      </c>
      <c r="G29" s="56" t="s">
        <v>103</v>
      </c>
      <c r="H29" s="56" t="s">
        <v>103</v>
      </c>
      <c r="I29" s="56" t="s">
        <v>103</v>
      </c>
      <c r="J29" s="37" t="s">
        <v>15</v>
      </c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88" t="s">
        <v>103</v>
      </c>
      <c r="G30" s="56" t="s">
        <v>103</v>
      </c>
      <c r="H30" s="56" t="s">
        <v>103</v>
      </c>
      <c r="I30" s="56" t="s">
        <v>103</v>
      </c>
      <c r="J30" s="37" t="s">
        <v>15</v>
      </c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88" t="s">
        <v>103</v>
      </c>
      <c r="G31" s="56" t="s">
        <v>103</v>
      </c>
      <c r="H31" s="56" t="s">
        <v>103</v>
      </c>
      <c r="I31" s="56" t="s">
        <v>103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25" t="s">
        <v>11</v>
      </c>
      <c r="B32" s="126"/>
      <c r="C32" s="39">
        <f>SUM(C12:C31)</f>
        <v>74.78</v>
      </c>
      <c r="D32" s="39">
        <f>SUM(D12:D31)</f>
        <v>0</v>
      </c>
      <c r="E32" s="39"/>
      <c r="F32" s="39">
        <f>SUM(F12:F31)</f>
        <v>74.78</v>
      </c>
      <c r="G32" s="57"/>
      <c r="H32" s="57"/>
      <c r="I32" s="57"/>
      <c r="J32" s="40"/>
      <c r="K32" s="40"/>
      <c r="L32" s="46"/>
      <c r="M32" s="54"/>
      <c r="N32" s="47"/>
    </row>
    <row r="34" spans="2:3" x14ac:dyDescent="0.2">
      <c r="B34" s="123" t="s">
        <v>27</v>
      </c>
      <c r="C34" s="124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21:K31 J14:K14 K19:K20 J15:J20">
    <cfRule type="expression" priority="26" stopIfTrue="1">
      <formula>AND(SUM($P12:$T12)&gt;0,NOT(ISBLANK(J12)))</formula>
    </cfRule>
    <cfRule type="expression" dxfId="69" priority="27" stopIfTrue="1">
      <formula>SUM($P12:$T12)&gt;0</formula>
    </cfRule>
  </conditionalFormatting>
  <conditionalFormatting sqref="C12:C15 C5 B1:E1 B3:E3 C19:C31 E5">
    <cfRule type="expression" dxfId="68" priority="28" stopIfTrue="1">
      <formula>ISBLANK(B1)</formula>
    </cfRule>
  </conditionalFormatting>
  <conditionalFormatting sqref="L12:N12 L14:N14 L19:N31 M15">
    <cfRule type="expression" dxfId="67" priority="29" stopIfTrue="1">
      <formula>AND(NOT(ISBLANK($C12)),ISBLANK(L12))</formula>
    </cfRule>
  </conditionalFormatting>
  <conditionalFormatting sqref="B12:B15 B19:B31">
    <cfRule type="expression" dxfId="66" priority="30" stopIfTrue="1">
      <formula>AND(NOT(ISBLANK(C12)),ISBLANK(B12))</formula>
    </cfRule>
  </conditionalFormatting>
  <conditionalFormatting sqref="A12:A15 A19:A31">
    <cfRule type="expression" dxfId="65" priority="31" stopIfTrue="1">
      <formula>AND(NOT(ISBLANK(C12)),ISBLANK(A12))</formula>
    </cfRule>
  </conditionalFormatting>
  <conditionalFormatting sqref="E12:E15 E19:E31">
    <cfRule type="expression" dxfId="64" priority="32" stopIfTrue="1">
      <formula>AND(NOT(ISBLANK(C12)),ISBLANK(E12),B12="S")</formula>
    </cfRule>
  </conditionalFormatting>
  <conditionalFormatting sqref="K15">
    <cfRule type="expression" priority="23" stopIfTrue="1">
      <formula>AND(SUM($P15:$T15)&gt;0,NOT(ISBLANK(K15)))</formula>
    </cfRule>
    <cfRule type="expression" dxfId="63" priority="24" stopIfTrue="1">
      <formula>SUM($P15:$T15)&gt;0</formula>
    </cfRule>
  </conditionalFormatting>
  <conditionalFormatting sqref="L15">
    <cfRule type="expression" dxfId="62" priority="25" stopIfTrue="1">
      <formula>AND(NOT(ISBLANK($C20)),ISBLANK(L15))</formula>
    </cfRule>
  </conditionalFormatting>
  <conditionalFormatting sqref="N15">
    <cfRule type="expression" dxfId="61" priority="22" stopIfTrue="1">
      <formula>AND(NOT(ISBLANK($C20)),ISBLANK(N15))</formula>
    </cfRule>
  </conditionalFormatting>
  <conditionalFormatting sqref="K18">
    <cfRule type="expression" priority="15" stopIfTrue="1">
      <formula>AND(SUM($P18:$T18)&gt;0,NOT(ISBLANK(K18)))</formula>
    </cfRule>
    <cfRule type="expression" dxfId="60" priority="16" stopIfTrue="1">
      <formula>SUM($P18:$T18)&gt;0</formula>
    </cfRule>
  </conditionalFormatting>
  <conditionalFormatting sqref="C18">
    <cfRule type="expression" dxfId="59" priority="17" stopIfTrue="1">
      <formula>ISBLANK(C18)</formula>
    </cfRule>
  </conditionalFormatting>
  <conditionalFormatting sqref="L18:N18">
    <cfRule type="expression" dxfId="58" priority="18" stopIfTrue="1">
      <formula>AND(NOT(ISBLANK($C18)),ISBLANK(L18))</formula>
    </cfRule>
  </conditionalFormatting>
  <conditionalFormatting sqref="B18">
    <cfRule type="expression" dxfId="57" priority="19" stopIfTrue="1">
      <formula>AND(NOT(ISBLANK(C18)),ISBLANK(B18))</formula>
    </cfRule>
  </conditionalFormatting>
  <conditionalFormatting sqref="A18">
    <cfRule type="expression" dxfId="56" priority="20" stopIfTrue="1">
      <formula>AND(NOT(ISBLANK(C18)),ISBLANK(A18))</formula>
    </cfRule>
  </conditionalFormatting>
  <conditionalFormatting sqref="E18">
    <cfRule type="expression" dxfId="55" priority="21" stopIfTrue="1">
      <formula>AND(NOT(ISBLANK(C18)),ISBLANK(E18),B18="S")</formula>
    </cfRule>
  </conditionalFormatting>
  <conditionalFormatting sqref="C16:C17">
    <cfRule type="expression" dxfId="54" priority="10" stopIfTrue="1">
      <formula>ISBLANK(C16)</formula>
    </cfRule>
  </conditionalFormatting>
  <conditionalFormatting sqref="M16:M17">
    <cfRule type="expression" dxfId="53" priority="11" stopIfTrue="1">
      <formula>AND(NOT(ISBLANK($C16)),ISBLANK(M16))</formula>
    </cfRule>
  </conditionalFormatting>
  <conditionalFormatting sqref="B16:B17">
    <cfRule type="expression" dxfId="52" priority="12" stopIfTrue="1">
      <formula>AND(NOT(ISBLANK(C16)),ISBLANK(B16))</formula>
    </cfRule>
  </conditionalFormatting>
  <conditionalFormatting sqref="A16:A17">
    <cfRule type="expression" dxfId="51" priority="13" stopIfTrue="1">
      <formula>AND(NOT(ISBLANK(C16)),ISBLANK(A16))</formula>
    </cfRule>
  </conditionalFormatting>
  <conditionalFormatting sqref="E16:E17">
    <cfRule type="expression" dxfId="50" priority="14" stopIfTrue="1">
      <formula>AND(NOT(ISBLANK(C16)),ISBLANK(E16),B16="S")</formula>
    </cfRule>
  </conditionalFormatting>
  <conditionalFormatting sqref="K16:K17">
    <cfRule type="expression" priority="7" stopIfTrue="1">
      <formula>AND(SUM($P16:$T16)&gt;0,NOT(ISBLANK(K16)))</formula>
    </cfRule>
    <cfRule type="expression" dxfId="49" priority="8" stopIfTrue="1">
      <formula>SUM($P16:$T16)&gt;0</formula>
    </cfRule>
  </conditionalFormatting>
  <conditionalFormatting sqref="L16:L17">
    <cfRule type="expression" dxfId="48" priority="9" stopIfTrue="1">
      <formula>AND(NOT(ISBLANK($C21)),ISBLANK(L16))</formula>
    </cfRule>
  </conditionalFormatting>
  <conditionalFormatting sqref="N16:N17">
    <cfRule type="expression" dxfId="47" priority="6" stopIfTrue="1">
      <formula>AND(NOT(ISBLANK($C21)),ISBLANK(N16))</formula>
    </cfRule>
  </conditionalFormatting>
  <conditionalFormatting sqref="J13:K13">
    <cfRule type="expression" priority="3" stopIfTrue="1">
      <formula>AND(SUM($P13:$T13)&gt;0,NOT(ISBLANK(J13)))</formula>
    </cfRule>
    <cfRule type="expression" dxfId="46" priority="4" stopIfTrue="1">
      <formula>SUM($P13:$T13)&gt;0</formula>
    </cfRule>
  </conditionalFormatting>
  <conditionalFormatting sqref="N13">
    <cfRule type="expression" dxfId="45" priority="5" stopIfTrue="1">
      <formula>AND(NOT(ISBLANK($C13)),ISBLANK(N13))</formula>
    </cfRule>
  </conditionalFormatting>
  <conditionalFormatting sqref="M13">
    <cfRule type="expression" dxfId="44" priority="2" stopIfTrue="1">
      <formula>AND(NOT(ISBLANK($C13)),ISBLANK(M13))</formula>
    </cfRule>
  </conditionalFormatting>
  <conditionalFormatting sqref="L13">
    <cfRule type="expression" dxfId="43" priority="1" stopIfTrue="1">
      <formula>AND(NOT(ISBLANK($C13)),ISBLANK(L13))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Y28"/>
  <sheetViews>
    <sheetView workbookViewId="0">
      <selection activeCell="L31" sqref="L31"/>
    </sheetView>
  </sheetViews>
  <sheetFormatPr defaultColWidth="9.140625" defaultRowHeight="12.75" outlineLevelCol="1" x14ac:dyDescent="0.2"/>
  <cols>
    <col min="1" max="1" width="11" style="5" bestFit="1" customWidth="1"/>
    <col min="2" max="2" width="10.42578125" style="5" customWidth="1"/>
    <col min="3" max="6" width="15.7109375" style="5" customWidth="1"/>
    <col min="7" max="7" width="7.42578125" style="5" bestFit="1" customWidth="1"/>
    <col min="8" max="8" width="5.28515625" style="5" customWidth="1"/>
    <col min="9" max="9" width="9.7109375" style="5" bestFit="1" customWidth="1"/>
    <col min="10" max="10" width="7.5703125" style="5" customWidth="1"/>
    <col min="11" max="11" width="3" style="5" customWidth="1"/>
    <col min="12" max="12" width="50.7109375" style="5" customWidth="1"/>
    <col min="13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30</v>
      </c>
      <c r="B1" s="120" t="s">
        <v>63</v>
      </c>
      <c r="C1" s="121"/>
      <c r="D1" s="121"/>
      <c r="E1" s="122"/>
      <c r="F1" s="1"/>
      <c r="G1" s="1"/>
      <c r="H1" s="1"/>
      <c r="I1" s="1"/>
      <c r="J1" s="1"/>
      <c r="K1" s="1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3</v>
      </c>
      <c r="B3" s="120" t="s">
        <v>190</v>
      </c>
      <c r="C3" s="121"/>
      <c r="D3" s="121"/>
      <c r="E3" s="122"/>
      <c r="F3" s="10"/>
      <c r="G3" s="10"/>
      <c r="H3" s="10"/>
      <c r="I3" s="10"/>
      <c r="J3" s="10"/>
      <c r="K3" s="10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12</v>
      </c>
      <c r="B5" s="12" t="s">
        <v>32</v>
      </c>
      <c r="C5" s="48">
        <v>43507</v>
      </c>
      <c r="D5" s="12" t="s">
        <v>33</v>
      </c>
      <c r="E5" s="48">
        <v>43534</v>
      </c>
      <c r="F5" s="13"/>
      <c r="G5" s="15"/>
      <c r="H5" s="15"/>
      <c r="I5" s="15"/>
      <c r="J5" s="15"/>
      <c r="K5" s="15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16" t="s">
        <v>136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7"/>
      <c r="H8" s="127"/>
      <c r="I8" s="127"/>
      <c r="J8" s="127"/>
      <c r="K8" s="124"/>
      <c r="L8" s="17" t="s">
        <v>8</v>
      </c>
      <c r="M8" s="18" t="s">
        <v>9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20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9"/>
      <c r="H9" s="129"/>
      <c r="I9" s="129"/>
      <c r="J9" s="129"/>
      <c r="K9" s="130"/>
      <c r="L9" s="22" t="s">
        <v>31</v>
      </c>
      <c r="M9" s="23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24"/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18</v>
      </c>
      <c r="H10" s="26" t="s">
        <v>19</v>
      </c>
      <c r="I10" s="26" t="s">
        <v>20</v>
      </c>
      <c r="J10" s="26"/>
      <c r="K10" s="26"/>
      <c r="L10" s="27"/>
      <c r="M10" s="28"/>
    </row>
    <row r="11" spans="1:25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</row>
    <row r="12" spans="1:25" ht="15.75" x14ac:dyDescent="0.25">
      <c r="A12" s="58">
        <v>43527</v>
      </c>
      <c r="B12" s="30" t="s">
        <v>13</v>
      </c>
      <c r="C12" s="31">
        <v>200</v>
      </c>
      <c r="D12" s="32" t="str">
        <f>IF(B12="S",IF(ISBLANK(E12),ROUND(C12*0.2/1.2,2),E12),"")</f>
        <v/>
      </c>
      <c r="E12" s="31"/>
      <c r="F12" s="32">
        <f>IF(ISBLANK(C12),"",IF(B12="S",C12-D12,C12))</f>
        <v>200</v>
      </c>
      <c r="G12" s="34">
        <v>611</v>
      </c>
      <c r="H12" s="5">
        <v>4200</v>
      </c>
      <c r="I12" s="35"/>
      <c r="J12" s="36">
        <v>0</v>
      </c>
      <c r="K12" s="37" t="s">
        <v>15</v>
      </c>
      <c r="L12" s="45" t="s">
        <v>178</v>
      </c>
      <c r="M12" s="45" t="s">
        <v>179</v>
      </c>
      <c r="O12" s="5" t="e">
        <f>OR(#REF!&lt;100,LEN(#REF!)=2)</f>
        <v>#REF!</v>
      </c>
      <c r="P12" s="5" t="b">
        <f>OR(G12&lt;1000,LEN(G12)=3)</f>
        <v>1</v>
      </c>
      <c r="Q12" s="5" t="b">
        <f>IF(H12&lt;1000,TRUE)</f>
        <v>0</v>
      </c>
      <c r="R12" s="5" t="b">
        <f>OR(I12&lt;100000,LEN(I12)=5)</f>
        <v>1</v>
      </c>
    </row>
    <row r="13" spans="1:25" ht="15.75" x14ac:dyDescent="0.25">
      <c r="A13" s="58">
        <v>43528</v>
      </c>
      <c r="B13" s="79" t="s">
        <v>13</v>
      </c>
      <c r="C13" s="31">
        <v>4.5599999999999996</v>
      </c>
      <c r="D13" s="32" t="str">
        <f>IF(B13="S",IF(ISBLANK(E13),ROUND(C13*0.2/1.2,2),E13),"")</f>
        <v/>
      </c>
      <c r="E13" s="31"/>
      <c r="F13" s="32">
        <f>IF(ISBLANK(C13),"",IF(B13="S",C13-D13,C13))</f>
        <v>4.5599999999999996</v>
      </c>
      <c r="G13" s="34">
        <v>611</v>
      </c>
      <c r="H13" s="34">
        <v>4020</v>
      </c>
      <c r="I13" s="35"/>
      <c r="J13" s="36">
        <v>0</v>
      </c>
      <c r="K13" s="37" t="s">
        <v>15</v>
      </c>
      <c r="L13" s="45" t="s">
        <v>180</v>
      </c>
      <c r="M13" s="45" t="s">
        <v>181</v>
      </c>
      <c r="O13" s="5" t="e">
        <f>OR(#REF!&lt;100,LEN(#REF!)=2)</f>
        <v>#REF!</v>
      </c>
      <c r="P13" s="5" t="b">
        <f t="shared" ref="P13:P21" si="0">OR(G13&lt;1000,LEN(G13)=3)</f>
        <v>1</v>
      </c>
      <c r="Q13" s="5" t="b">
        <f t="shared" ref="Q13:Q21" si="1">IF(H13&lt;1000,TRUE)</f>
        <v>0</v>
      </c>
      <c r="R13" s="5" t="b">
        <f t="shared" ref="R13:R21" si="2">OR(I13&lt;100000,LEN(I13)=5)</f>
        <v>1</v>
      </c>
    </row>
    <row r="14" spans="1:25" ht="15.75" x14ac:dyDescent="0.25">
      <c r="A14" s="58">
        <v>43529</v>
      </c>
      <c r="B14" s="79" t="s">
        <v>14</v>
      </c>
      <c r="C14" s="31">
        <v>28.29</v>
      </c>
      <c r="D14" s="32" t="str">
        <f t="shared" ref="D14:D21" si="3">IF(B14="S",IF(ISBLANK(E14),ROUND(C14*0.2/1.2,2),E14),"")</f>
        <v/>
      </c>
      <c r="E14" s="31"/>
      <c r="F14" s="32">
        <f t="shared" ref="F14:F21" si="4">IF(ISBLANK(C14),"",IF(B14="S",C14-D14,C14))</f>
        <v>28.29</v>
      </c>
      <c r="G14" s="34">
        <v>611</v>
      </c>
      <c r="H14" s="34">
        <v>4020</v>
      </c>
      <c r="I14" s="35"/>
      <c r="J14" s="36">
        <v>0</v>
      </c>
      <c r="K14" s="37" t="s">
        <v>15</v>
      </c>
      <c r="L14" s="45" t="s">
        <v>182</v>
      </c>
      <c r="M14" s="45" t="s">
        <v>183</v>
      </c>
      <c r="O14" s="5" t="e">
        <f>OR(#REF!&lt;100,LEN(#REF!)=2)</f>
        <v>#REF!</v>
      </c>
      <c r="P14" s="5" t="b">
        <f t="shared" si="0"/>
        <v>1</v>
      </c>
      <c r="Q14" s="5" t="b">
        <f t="shared" si="1"/>
        <v>0</v>
      </c>
      <c r="R14" s="5" t="b">
        <f t="shared" si="2"/>
        <v>1</v>
      </c>
    </row>
    <row r="15" spans="1:25" ht="15.75" x14ac:dyDescent="0.25">
      <c r="A15" s="58">
        <v>43529</v>
      </c>
      <c r="B15" s="30" t="s">
        <v>14</v>
      </c>
      <c r="C15" s="31">
        <v>31.74</v>
      </c>
      <c r="D15" s="32" t="str">
        <f t="shared" si="3"/>
        <v/>
      </c>
      <c r="E15" s="31"/>
      <c r="F15" s="32">
        <f t="shared" si="4"/>
        <v>31.74</v>
      </c>
      <c r="G15" s="34">
        <v>611</v>
      </c>
      <c r="H15" s="34">
        <v>4020</v>
      </c>
      <c r="I15" s="35"/>
      <c r="J15" s="36">
        <v>0</v>
      </c>
      <c r="K15" s="37" t="s">
        <v>15</v>
      </c>
      <c r="L15" s="45" t="s">
        <v>184</v>
      </c>
      <c r="M15" s="45" t="s">
        <v>181</v>
      </c>
      <c r="O15" s="5" t="e">
        <f>OR(#REF!&lt;100,LEN(#REF!)=2)</f>
        <v>#REF!</v>
      </c>
      <c r="P15" s="5" t="b">
        <f t="shared" si="0"/>
        <v>1</v>
      </c>
      <c r="Q15" s="5" t="b">
        <f t="shared" si="1"/>
        <v>0</v>
      </c>
      <c r="R15" s="5" t="b">
        <f t="shared" si="2"/>
        <v>1</v>
      </c>
    </row>
    <row r="16" spans="1:25" ht="15.75" x14ac:dyDescent="0.25">
      <c r="A16" s="58">
        <v>43529</v>
      </c>
      <c r="B16" s="30" t="s">
        <v>14</v>
      </c>
      <c r="C16" s="31">
        <v>123.38</v>
      </c>
      <c r="D16" s="32" t="str">
        <f t="shared" si="3"/>
        <v/>
      </c>
      <c r="E16" s="31"/>
      <c r="F16" s="32">
        <f t="shared" si="4"/>
        <v>123.38</v>
      </c>
      <c r="G16" s="34">
        <v>611</v>
      </c>
      <c r="H16" s="34">
        <v>4020</v>
      </c>
      <c r="I16" s="35" t="s">
        <v>103</v>
      </c>
      <c r="J16" s="36">
        <v>0</v>
      </c>
      <c r="K16" s="37" t="s">
        <v>15</v>
      </c>
      <c r="L16" s="45" t="s">
        <v>182</v>
      </c>
      <c r="M16" s="45" t="s">
        <v>185</v>
      </c>
      <c r="O16" s="5" t="e">
        <f>OR(#REF!&lt;100,LEN(#REF!)=2)</f>
        <v>#REF!</v>
      </c>
      <c r="P16" s="5" t="b">
        <f t="shared" si="0"/>
        <v>1</v>
      </c>
      <c r="Q16" s="5" t="b">
        <f t="shared" si="1"/>
        <v>0</v>
      </c>
      <c r="R16" s="5" t="b">
        <f t="shared" si="2"/>
        <v>0</v>
      </c>
    </row>
    <row r="17" spans="1:18" ht="15.75" x14ac:dyDescent="0.25">
      <c r="A17" s="58">
        <v>43529</v>
      </c>
      <c r="B17" s="30" t="s">
        <v>14</v>
      </c>
      <c r="C17" s="31">
        <v>26.97</v>
      </c>
      <c r="D17" s="32" t="str">
        <f t="shared" si="3"/>
        <v/>
      </c>
      <c r="E17" s="31"/>
      <c r="F17" s="32">
        <f t="shared" si="4"/>
        <v>26.97</v>
      </c>
      <c r="G17" s="34">
        <v>611</v>
      </c>
      <c r="H17" s="34">
        <v>4020</v>
      </c>
      <c r="I17" s="35"/>
      <c r="J17" s="36">
        <v>0</v>
      </c>
      <c r="K17" s="37" t="s">
        <v>15</v>
      </c>
      <c r="L17" s="45" t="s">
        <v>182</v>
      </c>
      <c r="M17" s="45" t="s">
        <v>186</v>
      </c>
      <c r="O17" s="5" t="e">
        <f>OR(#REF!&lt;100,LEN(#REF!)=2)</f>
        <v>#REF!</v>
      </c>
      <c r="P17" s="5" t="b">
        <f t="shared" si="0"/>
        <v>1</v>
      </c>
      <c r="Q17" s="5" t="b">
        <f t="shared" si="1"/>
        <v>0</v>
      </c>
      <c r="R17" s="5" t="b">
        <f t="shared" si="2"/>
        <v>1</v>
      </c>
    </row>
    <row r="18" spans="1:18" ht="15.75" x14ac:dyDescent="0.25">
      <c r="A18" s="58">
        <v>43529</v>
      </c>
      <c r="B18" s="30" t="s">
        <v>14</v>
      </c>
      <c r="C18" s="31">
        <v>163.86</v>
      </c>
      <c r="D18" s="32" t="str">
        <f t="shared" si="3"/>
        <v/>
      </c>
      <c r="E18" s="31"/>
      <c r="F18" s="32">
        <f t="shared" si="4"/>
        <v>163.86</v>
      </c>
      <c r="G18" s="34">
        <v>611</v>
      </c>
      <c r="H18" s="34">
        <v>4020</v>
      </c>
      <c r="I18" s="35"/>
      <c r="J18" s="36">
        <v>0</v>
      </c>
      <c r="K18" s="37" t="s">
        <v>15</v>
      </c>
      <c r="L18" s="45" t="s">
        <v>187</v>
      </c>
      <c r="M18" s="45" t="s">
        <v>188</v>
      </c>
      <c r="O18" s="5" t="e">
        <f>OR(#REF!&lt;100,LEN(#REF!)=2)</f>
        <v>#REF!</v>
      </c>
      <c r="P18" s="5" t="b">
        <f t="shared" si="0"/>
        <v>1</v>
      </c>
      <c r="Q18" s="5" t="b">
        <f t="shared" si="1"/>
        <v>0</v>
      </c>
      <c r="R18" s="5" t="b">
        <f t="shared" si="2"/>
        <v>1</v>
      </c>
    </row>
    <row r="19" spans="1:18" ht="15.75" x14ac:dyDescent="0.25">
      <c r="A19" s="58">
        <v>43530</v>
      </c>
      <c r="B19" s="30" t="s">
        <v>13</v>
      </c>
      <c r="C19" s="31">
        <v>350</v>
      </c>
      <c r="D19" s="32" t="str">
        <f t="shared" si="3"/>
        <v/>
      </c>
      <c r="E19" s="31"/>
      <c r="F19" s="32">
        <f t="shared" si="4"/>
        <v>350</v>
      </c>
      <c r="G19" s="34">
        <v>611</v>
      </c>
      <c r="H19" s="5">
        <v>4200</v>
      </c>
      <c r="I19" s="35"/>
      <c r="J19" s="36">
        <v>0</v>
      </c>
      <c r="K19" s="37" t="s">
        <v>15</v>
      </c>
      <c r="L19" s="45" t="s">
        <v>178</v>
      </c>
      <c r="M19" s="45" t="s">
        <v>179</v>
      </c>
      <c r="O19" s="5" t="e">
        <f>OR(#REF!&lt;100,LEN(#REF!)=2)</f>
        <v>#REF!</v>
      </c>
      <c r="P19" s="5" t="b">
        <f t="shared" si="0"/>
        <v>1</v>
      </c>
      <c r="Q19" s="5" t="b">
        <f t="shared" si="1"/>
        <v>0</v>
      </c>
      <c r="R19" s="5" t="b">
        <f t="shared" si="2"/>
        <v>1</v>
      </c>
    </row>
    <row r="20" spans="1:18" ht="15.75" x14ac:dyDescent="0.25">
      <c r="A20" s="58">
        <v>43531</v>
      </c>
      <c r="B20" s="30" t="s">
        <v>14</v>
      </c>
      <c r="C20" s="31">
        <v>99.7</v>
      </c>
      <c r="D20" s="32" t="str">
        <f t="shared" si="3"/>
        <v/>
      </c>
      <c r="E20" s="31"/>
      <c r="F20" s="32">
        <f t="shared" si="4"/>
        <v>99.7</v>
      </c>
      <c r="G20" s="34">
        <v>611</v>
      </c>
      <c r="H20" s="34">
        <v>4020</v>
      </c>
      <c r="I20" s="35"/>
      <c r="J20" s="36">
        <v>0</v>
      </c>
      <c r="K20" s="37" t="s">
        <v>15</v>
      </c>
      <c r="L20" s="45" t="s">
        <v>182</v>
      </c>
      <c r="M20" s="45" t="s">
        <v>189</v>
      </c>
      <c r="O20" s="5" t="e">
        <f>OR(#REF!&lt;100,LEN(#REF!)=2)</f>
        <v>#REF!</v>
      </c>
      <c r="P20" s="5" t="b">
        <f t="shared" si="0"/>
        <v>1</v>
      </c>
      <c r="Q20" s="5" t="b">
        <f t="shared" si="1"/>
        <v>0</v>
      </c>
      <c r="R20" s="5" t="b">
        <f t="shared" si="2"/>
        <v>1</v>
      </c>
    </row>
    <row r="21" spans="1:18" ht="16.5" thickBot="1" x14ac:dyDescent="0.3">
      <c r="A21" s="29"/>
      <c r="B21" s="30"/>
      <c r="C21" s="31"/>
      <c r="D21" s="38" t="str">
        <f t="shared" si="3"/>
        <v/>
      </c>
      <c r="E21" s="31"/>
      <c r="F21" s="38" t="str">
        <f t="shared" si="4"/>
        <v/>
      </c>
      <c r="G21" s="34"/>
      <c r="H21" s="34"/>
      <c r="I21" s="35"/>
      <c r="J21" s="36">
        <v>0</v>
      </c>
      <c r="K21" s="37" t="s">
        <v>15</v>
      </c>
      <c r="L21" s="45"/>
      <c r="M21" s="45"/>
      <c r="O21" s="5" t="e">
        <f>OR(#REF!&lt;100,LEN(#REF!)=2)</f>
        <v>#REF!</v>
      </c>
      <c r="P21" s="5" t="b">
        <f t="shared" si="0"/>
        <v>1</v>
      </c>
      <c r="Q21" s="5" t="b">
        <f t="shared" si="1"/>
        <v>1</v>
      </c>
      <c r="R21" s="5" t="b">
        <f t="shared" si="2"/>
        <v>1</v>
      </c>
    </row>
    <row r="22" spans="1:18" ht="13.5" thickBot="1" x14ac:dyDescent="0.25">
      <c r="A22" s="125" t="s">
        <v>11</v>
      </c>
      <c r="B22" s="126"/>
      <c r="C22" s="39">
        <f>SUM(C12:C21)</f>
        <v>1028.5</v>
      </c>
      <c r="D22" s="39">
        <f>SUM(D12:D21)</f>
        <v>0</v>
      </c>
      <c r="E22" s="39"/>
      <c r="F22" s="39">
        <f>SUM(F12:F21)</f>
        <v>1028.5</v>
      </c>
      <c r="G22" s="39"/>
      <c r="H22" s="39"/>
      <c r="I22" s="39"/>
      <c r="J22" s="39"/>
      <c r="K22" s="40"/>
      <c r="L22" s="46"/>
      <c r="M22" s="47"/>
    </row>
    <row r="24" spans="1:18" x14ac:dyDescent="0.2">
      <c r="B24" s="123" t="s">
        <v>27</v>
      </c>
      <c r="C24" s="124"/>
    </row>
    <row r="25" spans="1:18" x14ac:dyDescent="0.2">
      <c r="B25" s="41" t="s">
        <v>16</v>
      </c>
      <c r="C25" s="42" t="s">
        <v>26</v>
      </c>
    </row>
    <row r="26" spans="1:18" x14ac:dyDescent="0.2">
      <c r="B26" s="41" t="s">
        <v>13</v>
      </c>
      <c r="C26" s="42" t="s">
        <v>25</v>
      </c>
    </row>
    <row r="27" spans="1:18" x14ac:dyDescent="0.2">
      <c r="B27" s="41" t="s">
        <v>15</v>
      </c>
      <c r="C27" s="42" t="s">
        <v>24</v>
      </c>
    </row>
    <row r="28" spans="1:18" x14ac:dyDescent="0.2">
      <c r="B28" s="43" t="s">
        <v>14</v>
      </c>
      <c r="C28" s="44" t="s">
        <v>23</v>
      </c>
    </row>
  </sheetData>
  <mergeCells count="6">
    <mergeCell ref="B24:C24"/>
    <mergeCell ref="B1:E1"/>
    <mergeCell ref="B3:E3"/>
    <mergeCell ref="G8:K8"/>
    <mergeCell ref="G9:K9"/>
    <mergeCell ref="A22:B22"/>
  </mergeCells>
  <conditionalFormatting sqref="K12:K21">
    <cfRule type="expression" priority="1" stopIfTrue="1">
      <formula>AND(SUM($O12:$S12)&gt;0,NOT(ISBLANK(K12)))</formula>
    </cfRule>
    <cfRule type="expression" dxfId="42" priority="2" stopIfTrue="1">
      <formula>SUM($O12:$S12)&gt;0</formula>
    </cfRule>
  </conditionalFormatting>
  <conditionalFormatting sqref="E5 C5 B1:E1 B3:E3 C12:C21">
    <cfRule type="expression" dxfId="41" priority="3" stopIfTrue="1">
      <formula>ISBLANK(B1)</formula>
    </cfRule>
  </conditionalFormatting>
  <conditionalFormatting sqref="L12:M12 L14:M21">
    <cfRule type="expression" dxfId="40" priority="4" stopIfTrue="1">
      <formula>AND(NOT(ISBLANK($C12)),ISBLANK(L12))</formula>
    </cfRule>
  </conditionalFormatting>
  <conditionalFormatting sqref="B12:B21">
    <cfRule type="expression" dxfId="39" priority="5" stopIfTrue="1">
      <formula>AND(NOT(ISBLANK(C12)),ISBLANK(B12))</formula>
    </cfRule>
  </conditionalFormatting>
  <conditionalFormatting sqref="A12:A21">
    <cfRule type="expression" dxfId="38" priority="6" stopIfTrue="1">
      <formula>AND(NOT(ISBLANK(C12)),ISBLANK(A12))</formula>
    </cfRule>
  </conditionalFormatting>
  <conditionalFormatting sqref="G13:H18 G12 G20:H21 G19">
    <cfRule type="expression" dxfId="37" priority="7" stopIfTrue="1">
      <formula>AND(ISBLANK(G12),NOT(ISBLANK($C12)))</formula>
    </cfRule>
  </conditionalFormatting>
  <conditionalFormatting sqref="I12:I21">
    <cfRule type="expression" dxfId="36" priority="8" stopIfTrue="1">
      <formula>AND(ISBLANK(I12),NOT(ISBLANK(C12)))</formula>
    </cfRule>
  </conditionalFormatting>
  <conditionalFormatting sqref="E12:E21">
    <cfRule type="expression" dxfId="35" priority="9" stopIfTrue="1">
      <formula>AND(NOT(ISBLANK(C12)),ISBLANK(E12),B12="S")</formula>
    </cfRule>
  </conditionalFormatting>
  <conditionalFormatting sqref="L13:M13">
    <cfRule type="expression" dxfId="34" priority="10" stopIfTrue="1">
      <formula>AND(NOT(ISBLANK(#REF!)),ISBLANK(L13))</formula>
    </cfRule>
  </conditionalFormatting>
  <dataValidations count="5">
    <dataValidation type="custom" allowBlank="1" showInputMessage="1" showErrorMessage="1" sqref="G12:G21 I12:I21 H13:H18 H20:H21">
      <formula1>P12=TRUE</formula1>
    </dataValidation>
    <dataValidation type="list" allowBlank="1" showInputMessage="1" showErrorMessage="1" sqref="B12:B21">
      <formula1>$B$25:$B$28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8"/>
  <sheetViews>
    <sheetView workbookViewId="0">
      <selection activeCell="L35" sqref="L35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0" t="s">
        <v>63</v>
      </c>
      <c r="C1" s="121"/>
      <c r="D1" s="121"/>
      <c r="E1" s="12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0" t="s">
        <v>140</v>
      </c>
      <c r="C3" s="121"/>
      <c r="D3" s="121"/>
      <c r="E3" s="122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43507</v>
      </c>
      <c r="D5" s="12" t="s">
        <v>33</v>
      </c>
      <c r="E5" s="48">
        <v>43534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09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3" t="s">
        <v>21</v>
      </c>
      <c r="H8" s="127"/>
      <c r="I8" s="127"/>
      <c r="J8" s="124"/>
      <c r="K8" s="109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8"/>
      <c r="H9" s="129"/>
      <c r="I9" s="129"/>
      <c r="J9" s="130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87" t="s">
        <v>65</v>
      </c>
      <c r="H10" s="87" t="s">
        <v>66</v>
      </c>
      <c r="I10" s="87" t="s">
        <v>64</v>
      </c>
      <c r="J10" s="87"/>
      <c r="K10" s="52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87"/>
      <c r="H11" s="87"/>
      <c r="I11" s="87"/>
      <c r="J11" s="87"/>
      <c r="K11" s="87"/>
      <c r="L11" s="27"/>
      <c r="M11" s="43"/>
      <c r="N11" s="43"/>
    </row>
    <row r="12" spans="1:26" ht="15.75" x14ac:dyDescent="0.25">
      <c r="A12" s="58">
        <v>43508</v>
      </c>
      <c r="B12" s="30" t="s">
        <v>15</v>
      </c>
      <c r="C12" s="31">
        <v>8.99</v>
      </c>
      <c r="D12" s="31">
        <v>1.5</v>
      </c>
      <c r="E12" s="31"/>
      <c r="F12" s="88">
        <v>7.49</v>
      </c>
      <c r="G12" s="56">
        <v>172</v>
      </c>
      <c r="H12" s="56">
        <v>4001</v>
      </c>
      <c r="I12" s="56"/>
      <c r="J12" s="37"/>
      <c r="K12" s="37" t="s">
        <v>140</v>
      </c>
      <c r="L12" s="45" t="s">
        <v>191</v>
      </c>
      <c r="M12" s="45" t="s">
        <v>39</v>
      </c>
      <c r="N12" s="45" t="s">
        <v>142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58"/>
      <c r="B13" s="79"/>
      <c r="C13" s="31"/>
      <c r="D13" s="32"/>
      <c r="E13" s="31"/>
      <c r="F13" s="88"/>
      <c r="G13" s="56"/>
      <c r="H13" s="56"/>
      <c r="I13" s="56"/>
      <c r="J13" s="37"/>
      <c r="K13" s="37"/>
      <c r="L13" s="45"/>
      <c r="M13" s="45"/>
      <c r="N13" s="45"/>
      <c r="P13" s="5" t="b">
        <f t="shared" si="0"/>
        <v>1</v>
      </c>
      <c r="Q13" s="5" t="b">
        <f t="shared" si="1"/>
        <v>1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8"/>
      <c r="B14" s="79"/>
      <c r="C14" s="31"/>
      <c r="D14" s="32"/>
      <c r="E14" s="31"/>
      <c r="F14" s="88"/>
      <c r="G14" s="56"/>
      <c r="H14" s="56"/>
      <c r="I14" s="56"/>
      <c r="J14" s="37"/>
      <c r="K14" s="37"/>
      <c r="L14" s="45"/>
      <c r="M14" s="45"/>
      <c r="N14" s="45"/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58"/>
      <c r="B15" s="30"/>
      <c r="C15" s="31"/>
      <c r="D15" s="32"/>
      <c r="E15" s="31"/>
      <c r="F15" s="88"/>
      <c r="G15" s="56"/>
      <c r="H15" s="56"/>
      <c r="I15" s="96"/>
      <c r="J15" s="37"/>
      <c r="K15" s="37"/>
      <c r="L15" s="45"/>
      <c r="M15" s="45"/>
      <c r="N15" s="45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8"/>
      <c r="B16" s="30"/>
      <c r="C16" s="31"/>
      <c r="D16" s="32"/>
      <c r="E16" s="31"/>
      <c r="F16" s="88"/>
      <c r="G16" s="56"/>
      <c r="H16" s="56"/>
      <c r="I16" s="96"/>
      <c r="J16" s="37"/>
      <c r="K16" s="37"/>
      <c r="L16" s="45"/>
      <c r="M16" s="45"/>
      <c r="N16" s="45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58"/>
      <c r="B17" s="30"/>
      <c r="C17" s="31"/>
      <c r="D17" s="32"/>
      <c r="E17" s="31"/>
      <c r="F17" s="88"/>
      <c r="G17" s="56"/>
      <c r="H17" s="56"/>
      <c r="I17" s="96"/>
      <c r="J17" s="37"/>
      <c r="K17" s="37"/>
      <c r="L17" s="45"/>
      <c r="M17" s="45"/>
      <c r="N17" s="45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58"/>
      <c r="B18" s="30"/>
      <c r="C18" s="31"/>
      <c r="D18" s="32"/>
      <c r="E18" s="31"/>
      <c r="F18" s="88"/>
      <c r="G18" s="56"/>
      <c r="H18" s="56"/>
      <c r="I18" s="56"/>
      <c r="J18" s="37"/>
      <c r="K18" s="37"/>
      <c r="L18" s="45"/>
      <c r="M18" s="45"/>
      <c r="N18" s="45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ref="D19:D31" si="3">IF(B19="S",IF(ISBLANK(E19),ROUND(C19*0.2/1.2,2),E19),"")</f>
        <v/>
      </c>
      <c r="E19" s="31"/>
      <c r="F19" s="88"/>
      <c r="G19" s="56"/>
      <c r="H19" s="56"/>
      <c r="I19" s="56"/>
      <c r="J19" s="37" t="s">
        <v>15</v>
      </c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88" t="s">
        <v>103</v>
      </c>
      <c r="G20" s="56"/>
      <c r="H20" s="56" t="s">
        <v>103</v>
      </c>
      <c r="I20" s="56" t="s">
        <v>103</v>
      </c>
      <c r="J20" s="37" t="s">
        <v>15</v>
      </c>
      <c r="K20" s="37"/>
      <c r="L20" s="45"/>
      <c r="M20" s="45"/>
      <c r="N20" s="45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88" t="s">
        <v>103</v>
      </c>
      <c r="G21" s="56" t="s">
        <v>103</v>
      </c>
      <c r="H21" s="56" t="s">
        <v>103</v>
      </c>
      <c r="I21" s="56" t="s">
        <v>103</v>
      </c>
      <c r="J21" s="37" t="s">
        <v>15</v>
      </c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88" t="s">
        <v>103</v>
      </c>
      <c r="G22" s="56" t="s">
        <v>103</v>
      </c>
      <c r="H22" s="56" t="s">
        <v>103</v>
      </c>
      <c r="I22" s="56" t="s">
        <v>103</v>
      </c>
      <c r="J22" s="37" t="s">
        <v>15</v>
      </c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88" t="s">
        <v>103</v>
      </c>
      <c r="G23" s="56" t="s">
        <v>103</v>
      </c>
      <c r="H23" s="56" t="s">
        <v>103</v>
      </c>
      <c r="I23" s="56" t="s">
        <v>103</v>
      </c>
      <c r="J23" s="37" t="s">
        <v>15</v>
      </c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88" t="s">
        <v>103</v>
      </c>
      <c r="G24" s="56" t="s">
        <v>103</v>
      </c>
      <c r="H24" s="56" t="s">
        <v>103</v>
      </c>
      <c r="I24" s="56" t="s">
        <v>103</v>
      </c>
      <c r="J24" s="37" t="s">
        <v>15</v>
      </c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88" t="s">
        <v>103</v>
      </c>
      <c r="G25" s="56" t="s">
        <v>103</v>
      </c>
      <c r="H25" s="56" t="s">
        <v>103</v>
      </c>
      <c r="I25" s="56" t="s">
        <v>103</v>
      </c>
      <c r="J25" s="37" t="s">
        <v>15</v>
      </c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88" t="s">
        <v>103</v>
      </c>
      <c r="G26" s="56" t="s">
        <v>103</v>
      </c>
      <c r="H26" s="56" t="s">
        <v>103</v>
      </c>
      <c r="I26" s="56" t="s">
        <v>103</v>
      </c>
      <c r="J26" s="37" t="s">
        <v>15</v>
      </c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88" t="s">
        <v>103</v>
      </c>
      <c r="G27" s="56" t="s">
        <v>103</v>
      </c>
      <c r="H27" s="56" t="s">
        <v>103</v>
      </c>
      <c r="I27" s="56" t="s">
        <v>103</v>
      </c>
      <c r="J27" s="37" t="s">
        <v>15</v>
      </c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88" t="s">
        <v>103</v>
      </c>
      <c r="G28" s="56" t="s">
        <v>103</v>
      </c>
      <c r="H28" s="56" t="s">
        <v>103</v>
      </c>
      <c r="I28" s="56" t="s">
        <v>103</v>
      </c>
      <c r="J28" s="37" t="s">
        <v>15</v>
      </c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88" t="s">
        <v>103</v>
      </c>
      <c r="G29" s="56" t="s">
        <v>103</v>
      </c>
      <c r="H29" s="56" t="s">
        <v>103</v>
      </c>
      <c r="I29" s="56" t="s">
        <v>103</v>
      </c>
      <c r="J29" s="37" t="s">
        <v>15</v>
      </c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88" t="s">
        <v>103</v>
      </c>
      <c r="G30" s="56" t="s">
        <v>103</v>
      </c>
      <c r="H30" s="56" t="s">
        <v>103</v>
      </c>
      <c r="I30" s="56" t="s">
        <v>103</v>
      </c>
      <c r="J30" s="37" t="s">
        <v>15</v>
      </c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88" t="s">
        <v>103</v>
      </c>
      <c r="G31" s="56" t="s">
        <v>103</v>
      </c>
      <c r="H31" s="56" t="s">
        <v>103</v>
      </c>
      <c r="I31" s="56" t="s">
        <v>103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25" t="s">
        <v>11</v>
      </c>
      <c r="B32" s="126"/>
      <c r="C32" s="39">
        <f>SUM(C12:C31)</f>
        <v>8.99</v>
      </c>
      <c r="D32" s="39">
        <f>SUM(D12:D31)</f>
        <v>1.5</v>
      </c>
      <c r="E32" s="39"/>
      <c r="F32" s="39">
        <f>SUM(F12:F31)</f>
        <v>7.49</v>
      </c>
      <c r="G32" s="57"/>
      <c r="H32" s="57"/>
      <c r="I32" s="57"/>
      <c r="J32" s="40"/>
      <c r="K32" s="40"/>
      <c r="L32" s="46"/>
      <c r="M32" s="54"/>
      <c r="N32" s="47"/>
    </row>
    <row r="34" spans="2:3" x14ac:dyDescent="0.2">
      <c r="B34" s="123" t="s">
        <v>27</v>
      </c>
      <c r="C34" s="124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5 J19:K31 J12:K14">
    <cfRule type="expression" priority="34" stopIfTrue="1">
      <formula>AND(SUM($P12:$T12)&gt;0,NOT(ISBLANK(J12)))</formula>
    </cfRule>
    <cfRule type="expression" dxfId="33" priority="35" stopIfTrue="1">
      <formula>SUM($P12:$T12)&gt;0</formula>
    </cfRule>
  </conditionalFormatting>
  <conditionalFormatting sqref="E5 C12:C15 C5 B1:E1 B3:E3 C19:C31">
    <cfRule type="expression" dxfId="32" priority="36" stopIfTrue="1">
      <formula>ISBLANK(B1)</formula>
    </cfRule>
  </conditionalFormatting>
  <conditionalFormatting sqref="L12:N12 L19:N31 M15">
    <cfRule type="expression" dxfId="31" priority="37" stopIfTrue="1">
      <formula>AND(NOT(ISBLANK($C12)),ISBLANK(L12))</formula>
    </cfRule>
  </conditionalFormatting>
  <conditionalFormatting sqref="B12:B15 B19:B31">
    <cfRule type="expression" dxfId="30" priority="38" stopIfTrue="1">
      <formula>AND(NOT(ISBLANK(C12)),ISBLANK(B12))</formula>
    </cfRule>
  </conditionalFormatting>
  <conditionalFormatting sqref="A12:A15 A19:A31">
    <cfRule type="expression" dxfId="29" priority="39" stopIfTrue="1">
      <formula>AND(NOT(ISBLANK(C12)),ISBLANK(A12))</formula>
    </cfRule>
  </conditionalFormatting>
  <conditionalFormatting sqref="E12:E15 E19:E31">
    <cfRule type="expression" dxfId="28" priority="40" stopIfTrue="1">
      <formula>AND(NOT(ISBLANK(C12)),ISBLANK(E12),B12="S")</formula>
    </cfRule>
  </conditionalFormatting>
  <conditionalFormatting sqref="L15">
    <cfRule type="expression" dxfId="27" priority="33" stopIfTrue="1">
      <formula>AND(NOT(ISBLANK($C20)),ISBLANK(L15))</formula>
    </cfRule>
  </conditionalFormatting>
  <conditionalFormatting sqref="J18:K18">
    <cfRule type="expression" priority="26" stopIfTrue="1">
      <formula>AND(SUM($P18:$T18)&gt;0,NOT(ISBLANK(J18)))</formula>
    </cfRule>
    <cfRule type="expression" dxfId="26" priority="27" stopIfTrue="1">
      <formula>SUM($P18:$T18)&gt;0</formula>
    </cfRule>
  </conditionalFormatting>
  <conditionalFormatting sqref="C18">
    <cfRule type="expression" dxfId="25" priority="28" stopIfTrue="1">
      <formula>ISBLANK(C18)</formula>
    </cfRule>
  </conditionalFormatting>
  <conditionalFormatting sqref="L18:N18">
    <cfRule type="expression" dxfId="24" priority="29" stopIfTrue="1">
      <formula>AND(NOT(ISBLANK($C18)),ISBLANK(L18))</formula>
    </cfRule>
  </conditionalFormatting>
  <conditionalFormatting sqref="B18">
    <cfRule type="expression" dxfId="23" priority="30" stopIfTrue="1">
      <formula>AND(NOT(ISBLANK(C18)),ISBLANK(B18))</formula>
    </cfRule>
  </conditionalFormatting>
  <conditionalFormatting sqref="A18">
    <cfRule type="expression" dxfId="22" priority="31" stopIfTrue="1">
      <formula>AND(NOT(ISBLANK(C18)),ISBLANK(A18))</formula>
    </cfRule>
  </conditionalFormatting>
  <conditionalFormatting sqref="E18">
    <cfRule type="expression" dxfId="21" priority="32" stopIfTrue="1">
      <formula>AND(NOT(ISBLANK(C18)),ISBLANK(E18),B18="S")</formula>
    </cfRule>
  </conditionalFormatting>
  <conditionalFormatting sqref="J16:J17">
    <cfRule type="expression" priority="19" stopIfTrue="1">
      <formula>AND(SUM($P16:$T16)&gt;0,NOT(ISBLANK(J16)))</formula>
    </cfRule>
    <cfRule type="expression" dxfId="20" priority="20" stopIfTrue="1">
      <formula>SUM($P16:$T16)&gt;0</formula>
    </cfRule>
  </conditionalFormatting>
  <conditionalFormatting sqref="C16:C17">
    <cfRule type="expression" dxfId="19" priority="21" stopIfTrue="1">
      <formula>ISBLANK(C16)</formula>
    </cfRule>
  </conditionalFormatting>
  <conditionalFormatting sqref="M16">
    <cfRule type="expression" dxfId="18" priority="22" stopIfTrue="1">
      <formula>AND(NOT(ISBLANK($C16)),ISBLANK(M16))</formula>
    </cfRule>
  </conditionalFormatting>
  <conditionalFormatting sqref="B16:B17">
    <cfRule type="expression" dxfId="17" priority="23" stopIfTrue="1">
      <formula>AND(NOT(ISBLANK(C16)),ISBLANK(B16))</formula>
    </cfRule>
  </conditionalFormatting>
  <conditionalFormatting sqref="A16:A17">
    <cfRule type="expression" dxfId="16" priority="24" stopIfTrue="1">
      <formula>AND(NOT(ISBLANK(C16)),ISBLANK(A16))</formula>
    </cfRule>
  </conditionalFormatting>
  <conditionalFormatting sqref="E16:E17">
    <cfRule type="expression" dxfId="15" priority="25" stopIfTrue="1">
      <formula>AND(NOT(ISBLANK(C16)),ISBLANK(E16),B16="S")</formula>
    </cfRule>
  </conditionalFormatting>
  <conditionalFormatting sqref="L16:L17">
    <cfRule type="expression" dxfId="14" priority="18" stopIfTrue="1">
      <formula>AND(NOT(ISBLANK($C21)),ISBLANK(L16))</formula>
    </cfRule>
  </conditionalFormatting>
  <conditionalFormatting sqref="K15">
    <cfRule type="expression" priority="16" stopIfTrue="1">
      <formula>AND(SUM($P15:$T15)&gt;0,NOT(ISBLANK(K15)))</formula>
    </cfRule>
    <cfRule type="expression" dxfId="13" priority="17" stopIfTrue="1">
      <formula>SUM($P15:$T15)&gt;0</formula>
    </cfRule>
  </conditionalFormatting>
  <conditionalFormatting sqref="N15">
    <cfRule type="expression" dxfId="12" priority="15" stopIfTrue="1">
      <formula>AND(NOT(ISBLANK($C15)),ISBLANK(N15))</formula>
    </cfRule>
  </conditionalFormatting>
  <conditionalFormatting sqref="K16">
    <cfRule type="expression" priority="13" stopIfTrue="1">
      <formula>AND(SUM($P16:$T16)&gt;0,NOT(ISBLANK(K16)))</formula>
    </cfRule>
    <cfRule type="expression" dxfId="11" priority="14" stopIfTrue="1">
      <formula>SUM($P16:$T16)&gt;0</formula>
    </cfRule>
  </conditionalFormatting>
  <conditionalFormatting sqref="N16">
    <cfRule type="expression" dxfId="10" priority="12" stopIfTrue="1">
      <formula>AND(NOT(ISBLANK($C16)),ISBLANK(N16))</formula>
    </cfRule>
  </conditionalFormatting>
  <conditionalFormatting sqref="K17">
    <cfRule type="expression" priority="10" stopIfTrue="1">
      <formula>AND(SUM($P17:$T17)&gt;0,NOT(ISBLANK(K17)))</formula>
    </cfRule>
    <cfRule type="expression" dxfId="9" priority="11" stopIfTrue="1">
      <formula>SUM($P17:$T17)&gt;0</formula>
    </cfRule>
  </conditionalFormatting>
  <conditionalFormatting sqref="M17">
    <cfRule type="expression" dxfId="8" priority="9" stopIfTrue="1">
      <formula>AND(NOT(ISBLANK($C17)),ISBLANK(M17))</formula>
    </cfRule>
  </conditionalFormatting>
  <conditionalFormatting sqref="N17">
    <cfRule type="expression" dxfId="7" priority="8" stopIfTrue="1">
      <formula>AND(NOT(ISBLANK($C17)),ISBLANK(N17))</formula>
    </cfRule>
  </conditionalFormatting>
  <conditionalFormatting sqref="L13">
    <cfRule type="expression" dxfId="6" priority="7" stopIfTrue="1">
      <formula>AND(NOT(ISBLANK($C13)),ISBLANK(L13))</formula>
    </cfRule>
  </conditionalFormatting>
  <conditionalFormatting sqref="M13">
    <cfRule type="expression" dxfId="5" priority="6" stopIfTrue="1">
      <formula>AND(NOT(ISBLANK($C13)),ISBLANK(M13))</formula>
    </cfRule>
  </conditionalFormatting>
  <conditionalFormatting sqref="L14">
    <cfRule type="expression" dxfId="4" priority="5" stopIfTrue="1">
      <formula>AND(NOT(ISBLANK($C14)),ISBLANK(L14))</formula>
    </cfRule>
  </conditionalFormatting>
  <conditionalFormatting sqref="M14">
    <cfRule type="expression" dxfId="3" priority="4" stopIfTrue="1">
      <formula>AND(NOT(ISBLANK($C14)),ISBLANK(M14))</formula>
    </cfRule>
  </conditionalFormatting>
  <conditionalFormatting sqref="N14">
    <cfRule type="expression" dxfId="2" priority="3" stopIfTrue="1">
      <formula>AND(NOT(ISBLANK($C14)),ISBLANK(N14))</formula>
    </cfRule>
  </conditionalFormatting>
  <conditionalFormatting sqref="N13">
    <cfRule type="expression" dxfId="1" priority="2" stopIfTrue="1">
      <formula>AND(NOT(ISBLANK($C13)),ISBLANK(N13))</formula>
    </cfRule>
  </conditionalFormatting>
  <conditionalFormatting sqref="D12">
    <cfRule type="expression" dxfId="0" priority="1" stopIfTrue="1">
      <formula>AND(NOT(ISBLANK(B12)),ISBLANK(D12),A12="S")</formula>
    </cfRule>
  </conditionalFormatting>
  <dataValidations count="4">
    <dataValidation type="list" allowBlank="1" showInputMessage="1" showErrorMessage="1" sqref="B12:B31">
      <formula1>$B$35:$B$38</formula1>
    </dataValidation>
    <dataValidation type="date" allowBlank="1" showInputMessage="1" showErrorMessage="1" sqref="C5">
      <formula1>NOW()-120</formula1>
      <formula2>NOW()</formula2>
    </dataValidation>
    <dataValidation type="date" allowBlank="1" showInputMessage="1" showErrorMessage="1" sqref="E5">
      <formula1>C5+1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="90" workbookViewId="0">
      <selection activeCell="H35" sqref="H35"/>
    </sheetView>
  </sheetViews>
  <sheetFormatPr defaultRowHeight="12.75" outlineLevelCol="1" x14ac:dyDescent="0.2"/>
  <cols>
    <col min="1" max="1" width="9.140625" style="5"/>
    <col min="2" max="2" width="10.42578125" style="5" customWidth="1"/>
    <col min="3" max="6" width="15.7109375" style="5" customWidth="1"/>
    <col min="7" max="7" width="5.28515625" style="5" bestFit="1" customWidth="1"/>
    <col min="8" max="8" width="7.42578125" style="5" bestFit="1" customWidth="1"/>
    <col min="9" max="9" width="5.28515625" style="5" customWidth="1"/>
    <col min="10" max="10" width="9.7109375" style="5" bestFit="1" customWidth="1"/>
    <col min="11" max="11" width="7.5703125" style="5" customWidth="1"/>
    <col min="12" max="12" width="3" style="5" customWidth="1"/>
    <col min="13" max="13" width="50.7109375" style="5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30</v>
      </c>
      <c r="B1" s="120" t="s">
        <v>34</v>
      </c>
      <c r="C1" s="121"/>
      <c r="D1" s="121"/>
      <c r="E1" s="122"/>
      <c r="F1" s="1"/>
      <c r="G1" s="1"/>
      <c r="H1" s="1"/>
      <c r="I1" s="1"/>
      <c r="J1" s="1"/>
      <c r="K1" s="1"/>
      <c r="L1" s="1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120" t="s">
        <v>35</v>
      </c>
      <c r="C3" s="121"/>
      <c r="D3" s="121"/>
      <c r="E3" s="122"/>
      <c r="F3" s="10"/>
      <c r="G3" s="10"/>
      <c r="H3" s="10"/>
      <c r="I3" s="10"/>
      <c r="J3" s="10"/>
      <c r="K3" s="10"/>
      <c r="L3" s="10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12</v>
      </c>
      <c r="B5" s="12" t="s">
        <v>32</v>
      </c>
      <c r="C5" s="48"/>
      <c r="D5" s="12" t="s">
        <v>33</v>
      </c>
      <c r="E5" s="48"/>
      <c r="F5" s="13"/>
      <c r="G5" s="14"/>
      <c r="H5" s="15"/>
      <c r="I5" s="15"/>
      <c r="J5" s="15"/>
      <c r="K5" s="15"/>
      <c r="L5" s="15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6" t="s">
        <v>0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3" t="s">
        <v>21</v>
      </c>
      <c r="H8" s="127"/>
      <c r="I8" s="127"/>
      <c r="J8" s="127"/>
      <c r="K8" s="127"/>
      <c r="L8" s="124"/>
      <c r="M8" s="17" t="s">
        <v>8</v>
      </c>
      <c r="N8" s="18" t="s">
        <v>9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20" t="s">
        <v>1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8"/>
      <c r="H9" s="129"/>
      <c r="I9" s="129"/>
      <c r="J9" s="129"/>
      <c r="K9" s="129"/>
      <c r="L9" s="130"/>
      <c r="M9" s="22" t="s">
        <v>31</v>
      </c>
      <c r="N9" s="23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24"/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17</v>
      </c>
      <c r="H10" s="26" t="s">
        <v>18</v>
      </c>
      <c r="I10" s="26" t="s">
        <v>19</v>
      </c>
      <c r="J10" s="26" t="s">
        <v>20</v>
      </c>
      <c r="K10" s="26"/>
      <c r="L10" s="26"/>
      <c r="M10" s="27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6"/>
      <c r="M11" s="27"/>
      <c r="N11" s="43"/>
    </row>
    <row r="12" spans="1:26" ht="20.100000000000001" customHeight="1" x14ac:dyDescent="0.25">
      <c r="A12" s="29" t="s">
        <v>36</v>
      </c>
      <c r="B12" s="30" t="s">
        <v>13</v>
      </c>
      <c r="C12" s="31">
        <v>127.95</v>
      </c>
      <c r="D12" s="32" t="str">
        <f>IF(B12="S",IF(ISBLANK(E12),ROUND(C12*0.2/1.2,2),E12),"")</f>
        <v/>
      </c>
      <c r="E12" s="31"/>
      <c r="F12" s="32">
        <f>IF(ISBLANK(C12),"",IF(B12="S",C12-D12,C12))</f>
        <v>127.95</v>
      </c>
      <c r="G12" s="33">
        <v>45</v>
      </c>
      <c r="H12" s="34">
        <v>450</v>
      </c>
      <c r="I12" s="34">
        <v>301</v>
      </c>
      <c r="J12" s="35">
        <v>0</v>
      </c>
      <c r="K12" s="36">
        <v>0</v>
      </c>
      <c r="L12" s="37" t="s">
        <v>15</v>
      </c>
      <c r="M12" s="45" t="s">
        <v>55</v>
      </c>
      <c r="N12" s="45" t="s">
        <v>37</v>
      </c>
      <c r="P12" s="5" t="b">
        <f>OR(G12&lt;100,LEN(G12)=2)</f>
        <v>1</v>
      </c>
      <c r="Q12" s="5" t="b">
        <f>OR(H12&lt;1000,LEN(H12)=3)</f>
        <v>1</v>
      </c>
      <c r="R12" s="5" t="b">
        <f>IF(I12&lt;1000,TRUE)</f>
        <v>1</v>
      </c>
      <c r="S12" s="5" t="b">
        <f>OR(J12&lt;100000,LEN(J12)=5)</f>
        <v>1</v>
      </c>
    </row>
    <row r="13" spans="1:26" ht="20.100000000000001" customHeight="1" x14ac:dyDescent="0.25">
      <c r="A13" s="29" t="s">
        <v>36</v>
      </c>
      <c r="B13" s="30" t="s">
        <v>15</v>
      </c>
      <c r="C13" s="31">
        <v>10.38</v>
      </c>
      <c r="D13" s="32">
        <f>IF(B13="S",IF(ISBLANK(E13),ROUND(C13*0.2/1.2,2),E13),"")</f>
        <v>1.73</v>
      </c>
      <c r="E13" s="31"/>
      <c r="F13" s="32">
        <f>IF(ISBLANK(C13),"",IF(B13="S",C13-D13,C13))</f>
        <v>8.65</v>
      </c>
      <c r="G13" s="33">
        <v>45</v>
      </c>
      <c r="H13" s="34">
        <v>450</v>
      </c>
      <c r="I13" s="34">
        <v>301</v>
      </c>
      <c r="J13" s="35">
        <v>0</v>
      </c>
      <c r="K13" s="36">
        <v>0</v>
      </c>
      <c r="L13" s="37" t="s">
        <v>15</v>
      </c>
      <c r="M13" s="45" t="s">
        <v>56</v>
      </c>
      <c r="N13" s="45" t="s">
        <v>37</v>
      </c>
      <c r="P13" s="5" t="b">
        <f t="shared" ref="P13:P31" si="0">OR(G13&lt;100,LEN(G13)=2)</f>
        <v>1</v>
      </c>
      <c r="Q13" s="5" t="b">
        <f t="shared" ref="Q13:Q31" si="1">OR(H13&lt;1000,LEN(H13)=3)</f>
        <v>1</v>
      </c>
      <c r="R13" s="5" t="b">
        <f t="shared" ref="R13:R31" si="2">IF(I13&lt;1000,TRUE)</f>
        <v>1</v>
      </c>
      <c r="S13" s="5" t="b">
        <f t="shared" ref="S13:S31" si="3">OR(J13&lt;100000,LEN(J13)=5)</f>
        <v>1</v>
      </c>
    </row>
    <row r="14" spans="1:26" ht="20.100000000000001" customHeight="1" x14ac:dyDescent="0.25">
      <c r="A14" s="29" t="s">
        <v>38</v>
      </c>
      <c r="B14" s="30" t="s">
        <v>13</v>
      </c>
      <c r="C14" s="31">
        <v>25.59</v>
      </c>
      <c r="D14" s="32" t="str">
        <f t="shared" ref="D14:D31" si="4">IF(B14="S",IF(ISBLANK(E14),ROUND(C14*0.2/1.2,2),E14),"")</f>
        <v/>
      </c>
      <c r="E14" s="31"/>
      <c r="F14" s="32">
        <f t="shared" ref="F14:F31" si="5">IF(ISBLANK(C14),"",IF(B14="S",C14-D14,C14))</f>
        <v>25.59</v>
      </c>
      <c r="G14" s="33">
        <v>45</v>
      </c>
      <c r="H14" s="34">
        <v>450</v>
      </c>
      <c r="I14" s="34">
        <v>301</v>
      </c>
      <c r="J14" s="35">
        <v>0</v>
      </c>
      <c r="K14" s="36">
        <v>0</v>
      </c>
      <c r="L14" s="37" t="s">
        <v>15</v>
      </c>
      <c r="M14" s="45" t="s">
        <v>60</v>
      </c>
      <c r="N14" s="45" t="s">
        <v>39</v>
      </c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b">
        <f t="shared" si="3"/>
        <v>1</v>
      </c>
    </row>
    <row r="15" spans="1:26" ht="20.100000000000001" customHeight="1" x14ac:dyDescent="0.25">
      <c r="A15" s="29" t="s">
        <v>40</v>
      </c>
      <c r="B15" s="30" t="s">
        <v>15</v>
      </c>
      <c r="C15" s="31">
        <v>35.97</v>
      </c>
      <c r="D15" s="32">
        <f t="shared" si="4"/>
        <v>5.99</v>
      </c>
      <c r="E15" s="31">
        <v>5.99</v>
      </c>
      <c r="F15" s="32">
        <f t="shared" si="5"/>
        <v>29.979999999999997</v>
      </c>
      <c r="G15" s="33">
        <v>45</v>
      </c>
      <c r="H15" s="34">
        <v>450</v>
      </c>
      <c r="I15" s="34">
        <v>301</v>
      </c>
      <c r="J15" s="35">
        <v>0</v>
      </c>
      <c r="K15" s="36">
        <v>0</v>
      </c>
      <c r="L15" s="37" t="s">
        <v>15</v>
      </c>
      <c r="M15" s="45" t="s">
        <v>41</v>
      </c>
      <c r="N15" s="45" t="s">
        <v>42</v>
      </c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b">
        <f t="shared" si="3"/>
        <v>1</v>
      </c>
    </row>
    <row r="16" spans="1:26" ht="20.100000000000001" customHeight="1" x14ac:dyDescent="0.25">
      <c r="A16" s="29" t="s">
        <v>43</v>
      </c>
      <c r="B16" s="30" t="s">
        <v>13</v>
      </c>
      <c r="C16" s="31">
        <v>63.84</v>
      </c>
      <c r="D16" s="32" t="str">
        <f t="shared" si="4"/>
        <v/>
      </c>
      <c r="E16" s="31"/>
      <c r="F16" s="32">
        <f t="shared" si="5"/>
        <v>63.84</v>
      </c>
      <c r="G16" s="33">
        <v>45</v>
      </c>
      <c r="H16" s="34">
        <v>450</v>
      </c>
      <c r="I16" s="34">
        <v>352</v>
      </c>
      <c r="J16" s="35">
        <v>0</v>
      </c>
      <c r="K16" s="36">
        <v>0</v>
      </c>
      <c r="L16" s="37" t="s">
        <v>15</v>
      </c>
      <c r="M16" s="45" t="s">
        <v>44</v>
      </c>
      <c r="N16" s="45" t="s">
        <v>45</v>
      </c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b">
        <f t="shared" si="3"/>
        <v>1</v>
      </c>
    </row>
    <row r="17" spans="1:19" ht="20.100000000000001" customHeight="1" x14ac:dyDescent="0.25">
      <c r="A17" s="29" t="s">
        <v>46</v>
      </c>
      <c r="B17" s="30" t="s">
        <v>15</v>
      </c>
      <c r="C17" s="31">
        <v>196.65</v>
      </c>
      <c r="D17" s="32">
        <f t="shared" si="4"/>
        <v>32.770000000000003</v>
      </c>
      <c r="E17" s="31">
        <v>32.770000000000003</v>
      </c>
      <c r="F17" s="32">
        <f t="shared" si="5"/>
        <v>163.88</v>
      </c>
      <c r="G17" s="33">
        <v>45</v>
      </c>
      <c r="H17" s="34">
        <v>450</v>
      </c>
      <c r="I17" s="34">
        <v>430</v>
      </c>
      <c r="J17" s="35">
        <v>0</v>
      </c>
      <c r="K17" s="36">
        <v>0</v>
      </c>
      <c r="L17" s="37" t="s">
        <v>15</v>
      </c>
      <c r="M17" s="45" t="s">
        <v>57</v>
      </c>
      <c r="N17" s="45" t="s">
        <v>61</v>
      </c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b">
        <f t="shared" si="3"/>
        <v>1</v>
      </c>
    </row>
    <row r="18" spans="1:19" ht="20.100000000000001" customHeight="1" x14ac:dyDescent="0.25">
      <c r="A18" s="29" t="s">
        <v>47</v>
      </c>
      <c r="B18" s="30" t="s">
        <v>13</v>
      </c>
      <c r="C18" s="31">
        <v>160.38</v>
      </c>
      <c r="D18" s="32" t="str">
        <f t="shared" si="4"/>
        <v/>
      </c>
      <c r="E18" s="31"/>
      <c r="F18" s="32">
        <f t="shared" si="5"/>
        <v>160.38</v>
      </c>
      <c r="G18" s="33">
        <v>45</v>
      </c>
      <c r="H18" s="34">
        <v>450</v>
      </c>
      <c r="I18" s="34">
        <v>430</v>
      </c>
      <c r="J18" s="35">
        <v>0</v>
      </c>
      <c r="K18" s="36">
        <v>0</v>
      </c>
      <c r="L18" s="37" t="s">
        <v>15</v>
      </c>
      <c r="M18" s="45" t="s">
        <v>48</v>
      </c>
      <c r="N18" s="45" t="s">
        <v>49</v>
      </c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b">
        <f t="shared" si="3"/>
        <v>1</v>
      </c>
    </row>
    <row r="19" spans="1:19" ht="20.100000000000001" customHeight="1" x14ac:dyDescent="0.25">
      <c r="A19" s="29" t="s">
        <v>50</v>
      </c>
      <c r="B19" s="30" t="s">
        <v>14</v>
      </c>
      <c r="C19" s="31">
        <v>36.36</v>
      </c>
      <c r="D19" s="32" t="str">
        <f t="shared" si="4"/>
        <v/>
      </c>
      <c r="E19" s="31"/>
      <c r="F19" s="32">
        <f t="shared" si="5"/>
        <v>36.36</v>
      </c>
      <c r="G19" s="33">
        <v>45</v>
      </c>
      <c r="H19" s="34">
        <v>210</v>
      </c>
      <c r="I19" s="34">
        <v>390</v>
      </c>
      <c r="J19" s="35">
        <v>0</v>
      </c>
      <c r="K19" s="36">
        <v>0</v>
      </c>
      <c r="L19" s="37" t="s">
        <v>15</v>
      </c>
      <c r="M19" s="45" t="s">
        <v>58</v>
      </c>
      <c r="N19" s="45" t="s">
        <v>39</v>
      </c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b">
        <f t="shared" si="3"/>
        <v>1</v>
      </c>
    </row>
    <row r="20" spans="1:19" ht="20.100000000000001" customHeight="1" x14ac:dyDescent="0.25">
      <c r="A20" s="29" t="s">
        <v>51</v>
      </c>
      <c r="B20" s="30" t="s">
        <v>14</v>
      </c>
      <c r="C20" s="31">
        <v>103</v>
      </c>
      <c r="D20" s="32" t="str">
        <f t="shared" si="4"/>
        <v/>
      </c>
      <c r="E20" s="31"/>
      <c r="F20" s="32">
        <f t="shared" si="5"/>
        <v>103</v>
      </c>
      <c r="G20" s="33">
        <v>52</v>
      </c>
      <c r="H20" s="34">
        <v>527</v>
      </c>
      <c r="I20" s="34">
        <v>230</v>
      </c>
      <c r="J20" s="35">
        <v>7055</v>
      </c>
      <c r="K20" s="36">
        <v>0</v>
      </c>
      <c r="L20" s="37" t="s">
        <v>15</v>
      </c>
      <c r="M20" s="45" t="s">
        <v>59</v>
      </c>
      <c r="N20" s="45" t="s">
        <v>62</v>
      </c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b">
        <f t="shared" si="3"/>
        <v>1</v>
      </c>
    </row>
    <row r="21" spans="1:19" ht="20.100000000000001" customHeight="1" x14ac:dyDescent="0.25">
      <c r="A21" s="29" t="s">
        <v>51</v>
      </c>
      <c r="B21" s="30" t="s">
        <v>14</v>
      </c>
      <c r="C21" s="31">
        <v>103</v>
      </c>
      <c r="D21" s="32" t="str">
        <f t="shared" si="4"/>
        <v/>
      </c>
      <c r="E21" s="31"/>
      <c r="F21" s="32">
        <f t="shared" si="5"/>
        <v>103</v>
      </c>
      <c r="G21" s="33">
        <v>52</v>
      </c>
      <c r="H21" s="34">
        <v>527</v>
      </c>
      <c r="I21" s="34">
        <v>230</v>
      </c>
      <c r="J21" s="35">
        <v>7056</v>
      </c>
      <c r="K21" s="36">
        <v>0</v>
      </c>
      <c r="L21" s="37" t="s">
        <v>15</v>
      </c>
      <c r="M21" s="45" t="s">
        <v>59</v>
      </c>
      <c r="N21" s="45" t="s">
        <v>62</v>
      </c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b">
        <f t="shared" si="3"/>
        <v>1</v>
      </c>
    </row>
    <row r="22" spans="1:19" ht="20.100000000000001" customHeight="1" x14ac:dyDescent="0.25">
      <c r="A22" s="29" t="s">
        <v>52</v>
      </c>
      <c r="B22" s="30" t="s">
        <v>15</v>
      </c>
      <c r="C22" s="31">
        <v>43.82</v>
      </c>
      <c r="D22" s="32">
        <f t="shared" si="4"/>
        <v>7.3</v>
      </c>
      <c r="E22" s="31"/>
      <c r="F22" s="32">
        <f t="shared" si="5"/>
        <v>36.520000000000003</v>
      </c>
      <c r="G22" s="33">
        <v>76</v>
      </c>
      <c r="H22" s="34">
        <v>561</v>
      </c>
      <c r="I22" s="34">
        <v>399</v>
      </c>
      <c r="J22" s="35">
        <v>0</v>
      </c>
      <c r="K22" s="36">
        <v>0</v>
      </c>
      <c r="L22" s="37" t="s">
        <v>15</v>
      </c>
      <c r="M22" s="45" t="s">
        <v>53</v>
      </c>
      <c r="N22" s="45" t="s">
        <v>54</v>
      </c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b">
        <f t="shared" si="3"/>
        <v>1</v>
      </c>
    </row>
    <row r="23" spans="1:19" ht="20.100000000000001" customHeight="1" x14ac:dyDescent="0.25">
      <c r="A23" s="29"/>
      <c r="B23" s="30"/>
      <c r="C23" s="31"/>
      <c r="D23" s="32" t="str">
        <f t="shared" si="4"/>
        <v/>
      </c>
      <c r="E23" s="31"/>
      <c r="F23" s="32" t="str">
        <f t="shared" si="5"/>
        <v/>
      </c>
      <c r="G23" s="33"/>
      <c r="H23" s="34"/>
      <c r="I23" s="34"/>
      <c r="J23" s="35"/>
      <c r="K23" s="36">
        <v>0</v>
      </c>
      <c r="L23" s="37" t="s">
        <v>15</v>
      </c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b">
        <f t="shared" si="3"/>
        <v>1</v>
      </c>
    </row>
    <row r="24" spans="1:19" ht="20.100000000000001" customHeight="1" x14ac:dyDescent="0.25">
      <c r="A24" s="29"/>
      <c r="B24" s="30"/>
      <c r="C24" s="31"/>
      <c r="D24" s="32" t="str">
        <f t="shared" si="4"/>
        <v/>
      </c>
      <c r="E24" s="31"/>
      <c r="F24" s="32" t="str">
        <f t="shared" si="5"/>
        <v/>
      </c>
      <c r="G24" s="33"/>
      <c r="H24" s="34"/>
      <c r="I24" s="34"/>
      <c r="J24" s="35"/>
      <c r="K24" s="36">
        <v>0</v>
      </c>
      <c r="L24" s="37" t="s">
        <v>15</v>
      </c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b">
        <f t="shared" si="3"/>
        <v>1</v>
      </c>
    </row>
    <row r="25" spans="1:19" ht="20.100000000000001" customHeight="1" x14ac:dyDescent="0.25">
      <c r="A25" s="29"/>
      <c r="B25" s="30"/>
      <c r="C25" s="31"/>
      <c r="D25" s="32" t="str">
        <f t="shared" si="4"/>
        <v/>
      </c>
      <c r="E25" s="31"/>
      <c r="F25" s="32" t="str">
        <f t="shared" si="5"/>
        <v/>
      </c>
      <c r="G25" s="33"/>
      <c r="H25" s="34"/>
      <c r="I25" s="34"/>
      <c r="J25" s="35"/>
      <c r="K25" s="36">
        <v>0</v>
      </c>
      <c r="L25" s="37" t="s">
        <v>15</v>
      </c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b">
        <f t="shared" si="3"/>
        <v>1</v>
      </c>
    </row>
    <row r="26" spans="1:19" ht="20.100000000000001" customHeight="1" x14ac:dyDescent="0.25">
      <c r="A26" s="29"/>
      <c r="B26" s="30"/>
      <c r="C26" s="31"/>
      <c r="D26" s="32" t="str">
        <f t="shared" si="4"/>
        <v/>
      </c>
      <c r="E26" s="31"/>
      <c r="F26" s="32" t="str">
        <f t="shared" si="5"/>
        <v/>
      </c>
      <c r="G26" s="33"/>
      <c r="H26" s="34"/>
      <c r="I26" s="34"/>
      <c r="J26" s="35"/>
      <c r="K26" s="36">
        <v>0</v>
      </c>
      <c r="L26" s="37" t="s">
        <v>15</v>
      </c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b">
        <f t="shared" si="3"/>
        <v>1</v>
      </c>
    </row>
    <row r="27" spans="1:19" ht="20.100000000000001" customHeight="1" x14ac:dyDescent="0.25">
      <c r="A27" s="29"/>
      <c r="B27" s="30"/>
      <c r="C27" s="31"/>
      <c r="D27" s="32" t="str">
        <f t="shared" si="4"/>
        <v/>
      </c>
      <c r="E27" s="31"/>
      <c r="F27" s="32" t="str">
        <f t="shared" si="5"/>
        <v/>
      </c>
      <c r="G27" s="33"/>
      <c r="H27" s="34"/>
      <c r="I27" s="34"/>
      <c r="J27" s="35"/>
      <c r="K27" s="36">
        <v>0</v>
      </c>
      <c r="L27" s="37" t="s">
        <v>15</v>
      </c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b">
        <f t="shared" si="3"/>
        <v>1</v>
      </c>
    </row>
    <row r="28" spans="1:19" ht="20.100000000000001" customHeight="1" x14ac:dyDescent="0.25">
      <c r="A28" s="29"/>
      <c r="B28" s="30"/>
      <c r="C28" s="31"/>
      <c r="D28" s="32" t="str">
        <f t="shared" si="4"/>
        <v/>
      </c>
      <c r="E28" s="31"/>
      <c r="F28" s="32" t="str">
        <f t="shared" si="5"/>
        <v/>
      </c>
      <c r="G28" s="33"/>
      <c r="H28" s="34"/>
      <c r="I28" s="34"/>
      <c r="J28" s="35"/>
      <c r="K28" s="36">
        <v>0</v>
      </c>
      <c r="L28" s="37" t="s">
        <v>15</v>
      </c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b">
        <f t="shared" si="3"/>
        <v>1</v>
      </c>
    </row>
    <row r="29" spans="1:19" ht="20.100000000000001" customHeight="1" x14ac:dyDescent="0.25">
      <c r="A29" s="29"/>
      <c r="B29" s="30"/>
      <c r="C29" s="31"/>
      <c r="D29" s="32" t="str">
        <f t="shared" si="4"/>
        <v/>
      </c>
      <c r="E29" s="31"/>
      <c r="F29" s="32" t="str">
        <f t="shared" si="5"/>
        <v/>
      </c>
      <c r="G29" s="33"/>
      <c r="H29" s="34"/>
      <c r="I29" s="34"/>
      <c r="J29" s="35"/>
      <c r="K29" s="36">
        <v>0</v>
      </c>
      <c r="L29" s="37" t="s">
        <v>15</v>
      </c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b">
        <f t="shared" si="3"/>
        <v>1</v>
      </c>
    </row>
    <row r="30" spans="1:19" ht="20.100000000000001" customHeight="1" x14ac:dyDescent="0.25">
      <c r="A30" s="29"/>
      <c r="B30" s="30"/>
      <c r="C30" s="31"/>
      <c r="D30" s="32" t="str">
        <f t="shared" si="4"/>
        <v/>
      </c>
      <c r="E30" s="31"/>
      <c r="F30" s="32" t="str">
        <f t="shared" si="5"/>
        <v/>
      </c>
      <c r="G30" s="33"/>
      <c r="H30" s="34"/>
      <c r="I30" s="34"/>
      <c r="J30" s="35"/>
      <c r="K30" s="36">
        <v>0</v>
      </c>
      <c r="L30" s="37" t="s">
        <v>15</v>
      </c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b">
        <f t="shared" si="3"/>
        <v>1</v>
      </c>
    </row>
    <row r="31" spans="1:19" ht="20.100000000000001" customHeight="1" thickBot="1" x14ac:dyDescent="0.3">
      <c r="A31" s="29"/>
      <c r="B31" s="30"/>
      <c r="C31" s="31"/>
      <c r="D31" s="38" t="str">
        <f t="shared" si="4"/>
        <v/>
      </c>
      <c r="E31" s="31"/>
      <c r="F31" s="38" t="str">
        <f t="shared" si="5"/>
        <v/>
      </c>
      <c r="G31" s="33"/>
      <c r="H31" s="34"/>
      <c r="I31" s="34"/>
      <c r="J31" s="35"/>
      <c r="K31" s="36">
        <v>0</v>
      </c>
      <c r="L31" s="37" t="s">
        <v>15</v>
      </c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1</v>
      </c>
      <c r="S31" s="5" t="b">
        <f t="shared" si="3"/>
        <v>1</v>
      </c>
    </row>
    <row r="32" spans="1:19" ht="20.100000000000001" customHeight="1" thickBot="1" x14ac:dyDescent="0.25">
      <c r="A32" s="125" t="s">
        <v>11</v>
      </c>
      <c r="B32" s="126"/>
      <c r="C32" s="39">
        <f>SUM(C12:C31)</f>
        <v>906.94</v>
      </c>
      <c r="D32" s="39">
        <f>SUM(D12:D31)</f>
        <v>47.79</v>
      </c>
      <c r="E32" s="39"/>
      <c r="F32" s="39">
        <f>SUM(F12:F31)</f>
        <v>859.15</v>
      </c>
      <c r="G32" s="39"/>
      <c r="H32" s="39"/>
      <c r="I32" s="39"/>
      <c r="J32" s="39"/>
      <c r="K32" s="39"/>
      <c r="L32" s="40"/>
      <c r="M32" s="46"/>
      <c r="N32" s="47"/>
    </row>
    <row r="34" spans="2:3" x14ac:dyDescent="0.2">
      <c r="B34" s="123" t="s">
        <v>27</v>
      </c>
      <c r="C34" s="124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sheetProtection sheet="1" objects="1" scenarios="1"/>
  <mergeCells count="6">
    <mergeCell ref="G8:L8"/>
    <mergeCell ref="G9:L9"/>
    <mergeCell ref="A32:B32"/>
    <mergeCell ref="B34:C34"/>
    <mergeCell ref="B1:E1"/>
    <mergeCell ref="B3:E3"/>
  </mergeCells>
  <phoneticPr fontId="5" type="noConversion"/>
  <conditionalFormatting sqref="L12:L31">
    <cfRule type="expression" priority="1" stopIfTrue="1">
      <formula>AND(SUM($P12:$T12)&gt;0,NOT(ISBLANK(L12)))</formula>
    </cfRule>
    <cfRule type="expression" dxfId="401" priority="2" stopIfTrue="1">
      <formula>SUM($P12:$T12)&gt;0</formula>
    </cfRule>
  </conditionalFormatting>
  <conditionalFormatting sqref="E5 C12:C31 C5 B1:E1 B3:E3">
    <cfRule type="expression" dxfId="400" priority="3" stopIfTrue="1">
      <formula>ISBLANK(B1)</formula>
    </cfRule>
  </conditionalFormatting>
  <conditionalFormatting sqref="M12:N31">
    <cfRule type="expression" dxfId="399" priority="4" stopIfTrue="1">
      <formula>AND(NOT(ISBLANK($C12)),ISBLANK(M12))</formula>
    </cfRule>
  </conditionalFormatting>
  <conditionalFormatting sqref="B12:B31">
    <cfRule type="expression" dxfId="398" priority="5" stopIfTrue="1">
      <formula>AND(NOT(ISBLANK(C12)),ISBLANK(B12))</formula>
    </cfRule>
  </conditionalFormatting>
  <conditionalFormatting sqref="A12:A31">
    <cfRule type="expression" dxfId="397" priority="6" stopIfTrue="1">
      <formula>AND(NOT(ISBLANK(C12)),ISBLANK(A12))</formula>
    </cfRule>
  </conditionalFormatting>
  <conditionalFormatting sqref="G12:G31">
    <cfRule type="expression" dxfId="396" priority="7" stopIfTrue="1">
      <formula>AND(ISBLANK(G12),NOT(ISBLANK(C12)))</formula>
    </cfRule>
  </conditionalFormatting>
  <conditionalFormatting sqref="H12:I31">
    <cfRule type="expression" dxfId="395" priority="8" stopIfTrue="1">
      <formula>AND(ISBLANK(H12),NOT(ISBLANK($C12)))</formula>
    </cfRule>
  </conditionalFormatting>
  <conditionalFormatting sqref="J12:J31">
    <cfRule type="expression" dxfId="394" priority="9" stopIfTrue="1">
      <formula>AND(ISBLANK(J12),NOT(ISBLANK(C12)))</formula>
    </cfRule>
  </conditionalFormatting>
  <conditionalFormatting sqref="E12:E31">
    <cfRule type="expression" dxfId="393" priority="10" stopIfTrue="1">
      <formula>AND(NOT(ISBLANK(C12)),ISBLANK(E12),B12="S")</formula>
    </cfRule>
  </conditionalFormatting>
  <dataValidations count="5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custom" allowBlank="1" showInputMessage="1" showErrorMessage="1" sqref="G12:J31">
      <formula1>P12=TRUE</formula1>
    </dataValidation>
    <dataValidation type="list" allowBlank="1" showInputMessage="1" showErrorMessage="1" sqref="B12:B31">
      <formula1>$B$35:$B$38</formula1>
    </dataValidation>
  </dataValidation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Y44"/>
  <sheetViews>
    <sheetView workbookViewId="0">
      <selection activeCell="H32" sqref="H32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30</v>
      </c>
      <c r="B1" s="120" t="s">
        <v>63</v>
      </c>
      <c r="C1" s="121"/>
      <c r="D1" s="121"/>
      <c r="E1" s="122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3</v>
      </c>
      <c r="B3" s="120" t="s">
        <v>163</v>
      </c>
      <c r="C3" s="121"/>
      <c r="D3" s="121"/>
      <c r="E3" s="122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12</v>
      </c>
      <c r="B5" s="12" t="s">
        <v>32</v>
      </c>
      <c r="C5" s="48">
        <v>43507</v>
      </c>
      <c r="D5" s="12" t="s">
        <v>33</v>
      </c>
      <c r="E5" s="48">
        <v>43534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76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3" t="s">
        <v>21</v>
      </c>
      <c r="H8" s="127"/>
      <c r="I8" s="127"/>
      <c r="J8" s="17" t="s">
        <v>70</v>
      </c>
      <c r="K8" s="17" t="s">
        <v>8</v>
      </c>
      <c r="L8" s="18" t="s">
        <v>9</v>
      </c>
      <c r="M8" s="18" t="s">
        <v>74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8"/>
      <c r="H9" s="129"/>
      <c r="I9" s="129"/>
      <c r="J9" s="21" t="s">
        <v>71</v>
      </c>
      <c r="K9" s="21" t="s">
        <v>73</v>
      </c>
      <c r="L9" s="53"/>
      <c r="M9" s="55" t="s">
        <v>75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61" t="s">
        <v>64</v>
      </c>
      <c r="J10" s="52" t="s">
        <v>72</v>
      </c>
      <c r="K10" s="27"/>
      <c r="L10" s="43"/>
      <c r="M10" s="28"/>
    </row>
    <row r="11" spans="1:25" ht="0.75" customHeight="1" x14ac:dyDescent="0.2">
      <c r="A11" s="24"/>
      <c r="B11" s="25"/>
      <c r="C11" s="25"/>
      <c r="D11" s="25"/>
      <c r="E11" s="25"/>
      <c r="F11" s="25"/>
      <c r="G11" s="22"/>
      <c r="H11" s="22"/>
      <c r="I11" s="22"/>
      <c r="J11" s="26" t="s">
        <v>93</v>
      </c>
      <c r="K11" s="27"/>
      <c r="L11" s="43"/>
      <c r="M11" s="43"/>
    </row>
    <row r="12" spans="1:25" ht="15.75" x14ac:dyDescent="0.25">
      <c r="A12" s="78">
        <v>43520</v>
      </c>
      <c r="B12" s="79" t="s">
        <v>15</v>
      </c>
      <c r="C12" s="80">
        <v>11.47</v>
      </c>
      <c r="D12" s="80">
        <v>1.91</v>
      </c>
      <c r="E12" s="80"/>
      <c r="F12" s="80">
        <v>9.56</v>
      </c>
      <c r="G12" s="69">
        <v>110</v>
      </c>
      <c r="H12" s="56">
        <v>4400</v>
      </c>
      <c r="I12" s="70"/>
      <c r="J12" s="64" t="s">
        <v>76</v>
      </c>
      <c r="K12" s="81" t="s">
        <v>94</v>
      </c>
      <c r="L12" s="45" t="s">
        <v>39</v>
      </c>
      <c r="M12" s="45" t="s">
        <v>95</v>
      </c>
      <c r="O12" s="5" t="b">
        <f t="shared" ref="O12:O37" si="0">OR(G12&lt;100,LEN(G12)=2)</f>
        <v>0</v>
      </c>
      <c r="P12" s="5" t="b">
        <f t="shared" ref="P12:P37" si="1">OR(H12&lt;1000,LEN(H12)=3)</f>
        <v>0</v>
      </c>
      <c r="Q12" s="5" t="b">
        <f t="shared" ref="Q12:Q37" si="2">IF(I12&lt;1000,TRUE)</f>
        <v>1</v>
      </c>
      <c r="R12" s="5" t="e">
        <f>OR(#REF!&lt;100000,LEN(#REF!)=5)</f>
        <v>#REF!</v>
      </c>
    </row>
    <row r="13" spans="1:25" ht="15.75" x14ac:dyDescent="0.25">
      <c r="A13" s="78">
        <v>43520</v>
      </c>
      <c r="B13" s="79" t="s">
        <v>13</v>
      </c>
      <c r="C13" s="80">
        <v>11.7</v>
      </c>
      <c r="D13" s="80"/>
      <c r="E13" s="80"/>
      <c r="F13" s="80">
        <v>11.7</v>
      </c>
      <c r="G13" s="69">
        <v>110</v>
      </c>
      <c r="H13" s="56">
        <v>4400</v>
      </c>
      <c r="I13" s="70"/>
      <c r="J13" s="64" t="s">
        <v>76</v>
      </c>
      <c r="K13" s="81" t="s">
        <v>94</v>
      </c>
      <c r="L13" s="45" t="s">
        <v>39</v>
      </c>
      <c r="M13" s="75" t="s">
        <v>95</v>
      </c>
      <c r="O13" s="5" t="b">
        <f t="shared" si="0"/>
        <v>0</v>
      </c>
      <c r="P13" s="5" t="b">
        <f t="shared" si="1"/>
        <v>0</v>
      </c>
      <c r="Q13" s="5" t="b">
        <f t="shared" si="2"/>
        <v>1</v>
      </c>
      <c r="R13" s="5" t="e">
        <f>OR(#REF!&lt;100000,LEN(#REF!)=5)</f>
        <v>#REF!</v>
      </c>
    </row>
    <row r="14" spans="1:25" ht="15.75" x14ac:dyDescent="0.25">
      <c r="A14" s="78">
        <v>43521</v>
      </c>
      <c r="B14" s="79" t="s">
        <v>13</v>
      </c>
      <c r="C14" s="80">
        <v>23.47</v>
      </c>
      <c r="D14" s="80"/>
      <c r="E14" s="80"/>
      <c r="F14" s="80">
        <v>23.47</v>
      </c>
      <c r="G14" s="69">
        <v>110</v>
      </c>
      <c r="H14" s="56">
        <v>4400</v>
      </c>
      <c r="I14" s="70"/>
      <c r="J14" s="64" t="s">
        <v>76</v>
      </c>
      <c r="K14" s="45" t="s">
        <v>96</v>
      </c>
      <c r="L14" s="45" t="s">
        <v>39</v>
      </c>
      <c r="M14" s="45" t="s">
        <v>91</v>
      </c>
    </row>
    <row r="15" spans="1:25" ht="15.75" x14ac:dyDescent="0.25">
      <c r="A15" s="78">
        <v>43525</v>
      </c>
      <c r="B15" s="79" t="s">
        <v>13</v>
      </c>
      <c r="C15" s="80">
        <v>5.98</v>
      </c>
      <c r="D15" s="80"/>
      <c r="E15" s="80"/>
      <c r="F15" s="80">
        <v>5.98</v>
      </c>
      <c r="G15" s="69">
        <v>110</v>
      </c>
      <c r="H15" s="56">
        <v>4400</v>
      </c>
      <c r="I15" s="82"/>
      <c r="J15" s="64" t="s">
        <v>76</v>
      </c>
      <c r="K15" s="45" t="s">
        <v>97</v>
      </c>
      <c r="L15" s="81" t="s">
        <v>98</v>
      </c>
      <c r="M15" s="75" t="s">
        <v>91</v>
      </c>
      <c r="O15" s="5" t="b">
        <f>OR(G15&lt;100,LEN(G15)=2)</f>
        <v>0</v>
      </c>
      <c r="P15" s="5" t="b">
        <f t="shared" si="1"/>
        <v>0</v>
      </c>
      <c r="Q15" s="5" t="b">
        <f t="shared" si="2"/>
        <v>1</v>
      </c>
      <c r="R15" s="5" t="e">
        <f>OR(#REF!&lt;100000,LEN(#REF!)=5)</f>
        <v>#REF!</v>
      </c>
    </row>
    <row r="16" spans="1:25" ht="15.75" x14ac:dyDescent="0.25">
      <c r="A16" s="78">
        <v>43525</v>
      </c>
      <c r="B16" s="79" t="s">
        <v>15</v>
      </c>
      <c r="C16" s="80">
        <v>6.57</v>
      </c>
      <c r="D16" s="80">
        <v>1.1000000000000001</v>
      </c>
      <c r="E16" s="80"/>
      <c r="F16" s="80">
        <v>5.47</v>
      </c>
      <c r="G16" s="69">
        <v>110</v>
      </c>
      <c r="H16" s="56">
        <v>4400</v>
      </c>
      <c r="I16" s="70"/>
      <c r="J16" s="64" t="s">
        <v>76</v>
      </c>
      <c r="K16" s="45" t="s">
        <v>99</v>
      </c>
      <c r="L16" s="45" t="s">
        <v>100</v>
      </c>
      <c r="M16" s="75" t="s">
        <v>91</v>
      </c>
      <c r="O16" s="5" t="b">
        <f t="shared" si="0"/>
        <v>0</v>
      </c>
      <c r="P16" s="5" t="b">
        <f t="shared" si="1"/>
        <v>0</v>
      </c>
      <c r="Q16" s="5" t="b">
        <f t="shared" si="2"/>
        <v>1</v>
      </c>
      <c r="R16" s="5" t="e">
        <f>OR(#REF!&lt;100000,LEN(#REF!)=5)</f>
        <v>#REF!</v>
      </c>
    </row>
    <row r="17" spans="1:18" ht="15.75" x14ac:dyDescent="0.25">
      <c r="A17" s="78">
        <v>43525</v>
      </c>
      <c r="B17" s="79" t="s">
        <v>15</v>
      </c>
      <c r="C17" s="80">
        <v>7.96</v>
      </c>
      <c r="D17" s="80">
        <v>1.34</v>
      </c>
      <c r="E17" s="80"/>
      <c r="F17" s="80">
        <v>6.62</v>
      </c>
      <c r="G17" s="69">
        <v>110</v>
      </c>
      <c r="H17" s="56">
        <v>4400</v>
      </c>
      <c r="I17" s="70"/>
      <c r="J17" s="64" t="s">
        <v>76</v>
      </c>
      <c r="K17" s="45" t="s">
        <v>101</v>
      </c>
      <c r="L17" s="45" t="s">
        <v>102</v>
      </c>
      <c r="M17" s="75" t="s">
        <v>95</v>
      </c>
      <c r="O17" s="5" t="b">
        <f t="shared" si="0"/>
        <v>0</v>
      </c>
      <c r="P17" s="5" t="b">
        <f t="shared" si="1"/>
        <v>0</v>
      </c>
      <c r="Q17" s="5" t="b">
        <f t="shared" si="2"/>
        <v>1</v>
      </c>
      <c r="R17" s="5" t="e">
        <f>OR(#REF!&lt;100000,LEN(#REF!)=5)</f>
        <v>#REF!</v>
      </c>
    </row>
    <row r="18" spans="1:18" ht="15.75" x14ac:dyDescent="0.25">
      <c r="A18" s="78"/>
      <c r="B18" s="79"/>
      <c r="C18" s="80"/>
      <c r="D18" s="80"/>
      <c r="E18" s="80"/>
      <c r="F18" s="80"/>
      <c r="G18" s="69"/>
      <c r="H18" s="56"/>
      <c r="I18" s="70"/>
      <c r="J18" s="64"/>
      <c r="K18" s="45"/>
      <c r="L18" s="45"/>
      <c r="M18" s="75"/>
      <c r="O18" s="5" t="b">
        <f t="shared" si="0"/>
        <v>1</v>
      </c>
      <c r="P18" s="5" t="b">
        <f t="shared" si="1"/>
        <v>1</v>
      </c>
      <c r="Q18" s="5" t="b">
        <f t="shared" si="2"/>
        <v>1</v>
      </c>
      <c r="R18" s="5" t="e">
        <f>OR(#REF!&lt;100000,LEN(#REF!)=5)</f>
        <v>#REF!</v>
      </c>
    </row>
    <row r="19" spans="1:18" ht="15.75" x14ac:dyDescent="0.25">
      <c r="A19" s="78"/>
      <c r="B19" s="79"/>
      <c r="C19" s="80"/>
      <c r="D19" s="80"/>
      <c r="E19" s="80"/>
      <c r="F19" s="80"/>
      <c r="G19" s="69"/>
      <c r="H19" s="56"/>
      <c r="I19" s="70"/>
      <c r="J19" s="64"/>
      <c r="K19" s="45"/>
      <c r="L19" s="45"/>
      <c r="M19" s="45"/>
      <c r="O19" s="5" t="b">
        <f t="shared" si="0"/>
        <v>1</v>
      </c>
      <c r="P19" s="5" t="b">
        <f t="shared" si="1"/>
        <v>1</v>
      </c>
      <c r="Q19" s="5" t="b">
        <f t="shared" si="2"/>
        <v>1</v>
      </c>
      <c r="R19" s="5" t="e">
        <f>OR(#REF!&lt;100000,LEN(#REF!)=5)</f>
        <v>#REF!</v>
      </c>
    </row>
    <row r="20" spans="1:18" ht="15.75" x14ac:dyDescent="0.25">
      <c r="A20" s="78"/>
      <c r="B20" s="79"/>
      <c r="C20" s="80"/>
      <c r="D20" s="80"/>
      <c r="E20" s="80"/>
      <c r="F20" s="62"/>
      <c r="G20" s="69"/>
      <c r="H20" s="56"/>
      <c r="I20" s="70"/>
      <c r="J20" s="64"/>
      <c r="K20" s="45"/>
      <c r="L20" s="83"/>
      <c r="M20" s="45"/>
      <c r="O20" s="5" t="b">
        <f t="shared" si="0"/>
        <v>1</v>
      </c>
      <c r="P20" s="5" t="b">
        <f t="shared" si="1"/>
        <v>1</v>
      </c>
      <c r="Q20" s="5" t="b">
        <f t="shared" si="2"/>
        <v>1</v>
      </c>
      <c r="R20" s="5" t="e">
        <f>OR(#REF!&lt;100000,LEN(#REF!)=5)</f>
        <v>#REF!</v>
      </c>
    </row>
    <row r="21" spans="1:18" ht="15.75" x14ac:dyDescent="0.25">
      <c r="A21" s="78"/>
      <c r="B21" s="79"/>
      <c r="C21" s="80"/>
      <c r="D21" s="80"/>
      <c r="E21" s="80"/>
      <c r="F21" s="62"/>
      <c r="G21" s="69"/>
      <c r="H21" s="56"/>
      <c r="I21" s="70"/>
      <c r="J21" s="64"/>
      <c r="K21" s="81"/>
      <c r="L21" s="45"/>
      <c r="M21" s="75"/>
      <c r="O21" s="5" t="b">
        <f t="shared" si="0"/>
        <v>1</v>
      </c>
      <c r="P21" s="5" t="b">
        <f t="shared" si="1"/>
        <v>1</v>
      </c>
      <c r="Q21" s="5" t="b">
        <f t="shared" si="2"/>
        <v>1</v>
      </c>
    </row>
    <row r="22" spans="1:18" ht="15.75" x14ac:dyDescent="0.25">
      <c r="A22" s="78"/>
      <c r="B22" s="79"/>
      <c r="C22" s="80"/>
      <c r="D22" s="80"/>
      <c r="E22" s="80"/>
      <c r="F22" s="62"/>
      <c r="G22" s="69"/>
      <c r="H22" s="56"/>
      <c r="I22" s="70"/>
      <c r="J22" s="64"/>
      <c r="K22" s="81"/>
      <c r="L22" s="45"/>
      <c r="M22" s="75"/>
      <c r="O22" s="5" t="b">
        <f t="shared" si="0"/>
        <v>1</v>
      </c>
      <c r="P22" s="5" t="b">
        <f t="shared" si="1"/>
        <v>1</v>
      </c>
    </row>
    <row r="23" spans="1:18" ht="15.75" x14ac:dyDescent="0.25">
      <c r="A23" s="78"/>
      <c r="B23" s="79"/>
      <c r="C23" s="80"/>
      <c r="D23" s="80"/>
      <c r="E23" s="80"/>
      <c r="F23" s="62"/>
      <c r="G23" s="69"/>
      <c r="H23" s="56"/>
      <c r="I23" s="70"/>
      <c r="J23" s="64"/>
      <c r="K23" s="81"/>
      <c r="L23" s="45"/>
      <c r="M23" s="75"/>
      <c r="O23" s="5" t="b">
        <f t="shared" si="0"/>
        <v>1</v>
      </c>
      <c r="P23" s="5" t="b">
        <f t="shared" si="1"/>
        <v>1</v>
      </c>
      <c r="Q23" s="5" t="b">
        <f t="shared" si="2"/>
        <v>1</v>
      </c>
      <c r="R23" s="5" t="e">
        <f>OR(#REF!&lt;100000,LEN(#REF!)=5)</f>
        <v>#REF!</v>
      </c>
    </row>
    <row r="24" spans="1:18" ht="15.75" x14ac:dyDescent="0.25">
      <c r="A24" s="78"/>
      <c r="B24" s="79"/>
      <c r="C24" s="80"/>
      <c r="D24" s="80"/>
      <c r="E24" s="84"/>
      <c r="F24" s="62"/>
      <c r="G24" s="69"/>
      <c r="H24" s="56"/>
      <c r="I24" s="70"/>
      <c r="J24" s="64"/>
      <c r="K24" s="45"/>
      <c r="L24" s="45"/>
      <c r="M24" s="45"/>
      <c r="O24" s="5" t="b">
        <f t="shared" si="0"/>
        <v>1</v>
      </c>
      <c r="P24" s="5" t="b">
        <f t="shared" si="1"/>
        <v>1</v>
      </c>
      <c r="Q24" s="5" t="b">
        <f t="shared" si="2"/>
        <v>1</v>
      </c>
      <c r="R24" s="5" t="e">
        <f>OR(#REF!&lt;100000,LEN(#REF!)=5)</f>
        <v>#REF!</v>
      </c>
    </row>
    <row r="25" spans="1:18" ht="15.75" x14ac:dyDescent="0.25">
      <c r="A25" s="78"/>
      <c r="B25" s="79"/>
      <c r="C25" s="80"/>
      <c r="D25" s="80"/>
      <c r="E25" s="85"/>
      <c r="F25" s="62"/>
      <c r="G25" s="69"/>
      <c r="H25" s="56"/>
      <c r="I25" s="70"/>
      <c r="J25" s="64"/>
      <c r="K25" s="45"/>
      <c r="L25" s="45"/>
      <c r="M25" s="45"/>
      <c r="O25" s="5" t="b">
        <f t="shared" si="0"/>
        <v>1</v>
      </c>
      <c r="P25" s="5" t="b">
        <f t="shared" si="1"/>
        <v>1</v>
      </c>
      <c r="Q25" s="5" t="b">
        <f t="shared" si="2"/>
        <v>1</v>
      </c>
      <c r="R25" s="5" t="e">
        <f>OR(#REF!&lt;100000,LEN(#REF!)=5)</f>
        <v>#REF!</v>
      </c>
    </row>
    <row r="26" spans="1:18" ht="15.75" x14ac:dyDescent="0.25">
      <c r="A26" s="58"/>
      <c r="B26" s="30"/>
      <c r="C26" s="31"/>
      <c r="D26" s="31"/>
      <c r="E26" s="59"/>
      <c r="F26" s="62"/>
      <c r="G26" s="69"/>
      <c r="H26" s="56"/>
      <c r="I26" s="70"/>
      <c r="J26" s="64"/>
      <c r="K26" s="45"/>
      <c r="L26" s="45"/>
      <c r="M26" s="45"/>
      <c r="O26" s="5" t="b">
        <f t="shared" si="0"/>
        <v>1</v>
      </c>
      <c r="P26" s="5" t="b">
        <f t="shared" si="1"/>
        <v>1</v>
      </c>
    </row>
    <row r="27" spans="1:18" ht="15.75" x14ac:dyDescent="0.25">
      <c r="A27" s="58"/>
      <c r="B27" s="30"/>
      <c r="C27" s="31"/>
      <c r="D27" s="32"/>
      <c r="E27" s="31"/>
      <c r="F27" s="62"/>
      <c r="G27" s="69"/>
      <c r="H27" s="56"/>
      <c r="I27" s="70"/>
      <c r="J27" s="64"/>
      <c r="K27" s="45"/>
      <c r="L27" s="45"/>
      <c r="M27" s="45"/>
      <c r="O27" s="5" t="b">
        <f t="shared" si="0"/>
        <v>1</v>
      </c>
      <c r="P27" s="5" t="b">
        <f t="shared" si="1"/>
        <v>1</v>
      </c>
      <c r="Q27" s="5" t="b">
        <f t="shared" si="2"/>
        <v>1</v>
      </c>
      <c r="R27" s="5" t="e">
        <f>OR(#REF!&lt;100000,LEN(#REF!)=5)</f>
        <v>#REF!</v>
      </c>
    </row>
    <row r="28" spans="1:18" ht="15.75" x14ac:dyDescent="0.25">
      <c r="A28" s="58"/>
      <c r="B28" s="30"/>
      <c r="C28" s="31"/>
      <c r="D28" s="32"/>
      <c r="E28" s="31"/>
      <c r="F28" s="62"/>
      <c r="G28" s="69"/>
      <c r="H28" s="56"/>
      <c r="I28" s="70"/>
      <c r="J28" s="64"/>
      <c r="K28" s="45"/>
      <c r="L28" s="45"/>
      <c r="M28" s="45"/>
      <c r="O28" s="5" t="b">
        <f t="shared" si="0"/>
        <v>1</v>
      </c>
      <c r="P28" s="5" t="b">
        <f t="shared" si="1"/>
        <v>1</v>
      </c>
      <c r="Q28" s="5" t="b">
        <f t="shared" si="2"/>
        <v>1</v>
      </c>
      <c r="R28" s="5" t="e">
        <f>OR(#REF!&lt;100000,LEN(#REF!)=5)</f>
        <v>#REF!</v>
      </c>
    </row>
    <row r="29" spans="1:18" ht="15.75" x14ac:dyDescent="0.25">
      <c r="A29" s="58"/>
      <c r="B29" s="30"/>
      <c r="C29" s="31"/>
      <c r="D29" s="32"/>
      <c r="E29" s="31"/>
      <c r="F29" s="62"/>
      <c r="G29" s="69"/>
      <c r="H29" s="56"/>
      <c r="I29" s="70"/>
      <c r="J29" s="64"/>
      <c r="K29" s="45"/>
      <c r="L29" s="45"/>
      <c r="M29" s="45"/>
      <c r="O29" s="5" t="b">
        <f t="shared" si="0"/>
        <v>1</v>
      </c>
      <c r="P29" s="5" t="b">
        <f t="shared" si="1"/>
        <v>1</v>
      </c>
      <c r="Q29" s="5" t="b">
        <f t="shared" si="2"/>
        <v>1</v>
      </c>
      <c r="R29" s="5" t="e">
        <f>OR(#REF!&lt;100000,LEN(#REF!)=5)</f>
        <v>#REF!</v>
      </c>
    </row>
    <row r="30" spans="1:18" ht="15.75" x14ac:dyDescent="0.25">
      <c r="A30" s="58"/>
      <c r="B30" s="30"/>
      <c r="C30" s="31"/>
      <c r="D30" s="32"/>
      <c r="E30" s="31"/>
      <c r="F30" s="62"/>
      <c r="G30" s="69"/>
      <c r="H30" s="56"/>
      <c r="I30" s="70"/>
      <c r="J30" s="64"/>
      <c r="K30" s="45"/>
      <c r="L30" s="45"/>
      <c r="M30" s="45"/>
      <c r="O30" s="5" t="b">
        <f t="shared" si="0"/>
        <v>1</v>
      </c>
      <c r="P30" s="5" t="b">
        <f t="shared" si="1"/>
        <v>1</v>
      </c>
      <c r="Q30" s="5" t="b">
        <f t="shared" si="2"/>
        <v>1</v>
      </c>
      <c r="R30" s="5" t="e">
        <f>OR(#REF!&lt;100000,LEN(#REF!)=5)</f>
        <v>#REF!</v>
      </c>
    </row>
    <row r="31" spans="1:18" ht="15.75" x14ac:dyDescent="0.25">
      <c r="A31" s="58"/>
      <c r="B31" s="30"/>
      <c r="C31" s="31"/>
      <c r="D31" s="32"/>
      <c r="E31" s="31"/>
      <c r="F31" s="62"/>
      <c r="G31" s="69"/>
      <c r="H31" s="56"/>
      <c r="I31" s="70"/>
      <c r="J31" s="64"/>
      <c r="K31" s="45"/>
      <c r="L31" s="45"/>
      <c r="M31" s="45"/>
      <c r="O31" s="5" t="b">
        <f t="shared" si="0"/>
        <v>1</v>
      </c>
      <c r="P31" s="5" t="b">
        <f t="shared" si="1"/>
        <v>1</v>
      </c>
      <c r="Q31" s="5" t="b">
        <f t="shared" si="2"/>
        <v>1</v>
      </c>
      <c r="R31" s="5" t="e">
        <f>OR(#REF!&lt;100000,LEN(#REF!)=5)</f>
        <v>#REF!</v>
      </c>
    </row>
    <row r="32" spans="1:18" ht="15.75" x14ac:dyDescent="0.25">
      <c r="A32" s="58"/>
      <c r="B32" s="30"/>
      <c r="C32" s="31"/>
      <c r="D32" s="32"/>
      <c r="E32" s="31"/>
      <c r="F32" s="62"/>
      <c r="G32" s="69"/>
      <c r="H32" s="56"/>
      <c r="I32" s="70"/>
      <c r="J32" s="64"/>
      <c r="K32" s="45"/>
      <c r="L32" s="45"/>
      <c r="M32" s="45"/>
      <c r="O32" s="5" t="b">
        <f t="shared" si="0"/>
        <v>1</v>
      </c>
      <c r="P32" s="5" t="b">
        <f t="shared" si="1"/>
        <v>1</v>
      </c>
      <c r="Q32" s="5" t="b">
        <f t="shared" si="2"/>
        <v>1</v>
      </c>
      <c r="R32" s="5" t="e">
        <f>OR(#REF!&lt;100000,LEN(#REF!)=5)</f>
        <v>#REF!</v>
      </c>
    </row>
    <row r="33" spans="1:18" ht="15.75" x14ac:dyDescent="0.25">
      <c r="A33" s="58"/>
      <c r="B33" s="30"/>
      <c r="C33" s="31"/>
      <c r="D33" s="73"/>
      <c r="E33" s="31"/>
      <c r="F33" s="62"/>
      <c r="G33" s="69"/>
      <c r="H33" s="56"/>
      <c r="I33" s="70"/>
      <c r="J33" s="64"/>
      <c r="K33" s="45"/>
      <c r="L33" s="45"/>
      <c r="M33" s="45"/>
      <c r="O33" s="5" t="b">
        <f t="shared" si="0"/>
        <v>1</v>
      </c>
      <c r="P33" s="5" t="b">
        <f t="shared" si="1"/>
        <v>1</v>
      </c>
    </row>
    <row r="34" spans="1:18" ht="15.75" x14ac:dyDescent="0.25">
      <c r="A34" s="58"/>
      <c r="B34" s="30"/>
      <c r="C34" s="31"/>
      <c r="D34" s="73"/>
      <c r="E34" s="31"/>
      <c r="F34" s="62"/>
      <c r="G34" s="69"/>
      <c r="H34" s="56"/>
      <c r="I34" s="70"/>
      <c r="J34" s="64"/>
      <c r="K34" s="45"/>
      <c r="L34" s="45"/>
      <c r="M34" s="45"/>
      <c r="O34" s="5" t="b">
        <f t="shared" si="0"/>
        <v>1</v>
      </c>
      <c r="P34" s="5" t="b">
        <f t="shared" si="1"/>
        <v>1</v>
      </c>
    </row>
    <row r="35" spans="1:18" ht="15.75" x14ac:dyDescent="0.25">
      <c r="A35" s="58"/>
      <c r="B35" s="30"/>
      <c r="C35" s="31"/>
      <c r="D35" s="73"/>
      <c r="E35" s="31"/>
      <c r="F35" s="62"/>
      <c r="G35" s="69"/>
      <c r="H35" s="56"/>
      <c r="I35" s="70"/>
      <c r="J35" s="64"/>
      <c r="K35" s="45"/>
      <c r="L35" s="45"/>
      <c r="M35" s="45"/>
      <c r="O35" s="5" t="b">
        <f t="shared" si="0"/>
        <v>1</v>
      </c>
      <c r="P35" s="5" t="b">
        <f t="shared" si="1"/>
        <v>1</v>
      </c>
    </row>
    <row r="36" spans="1:18" ht="15.75" x14ac:dyDescent="0.25">
      <c r="A36" s="58"/>
      <c r="B36" s="30"/>
      <c r="C36" s="31"/>
      <c r="D36" s="73"/>
      <c r="E36" s="31"/>
      <c r="F36" s="62"/>
      <c r="G36" s="69"/>
      <c r="H36" s="56"/>
      <c r="I36" s="70"/>
      <c r="J36" s="64"/>
      <c r="K36" s="45"/>
      <c r="L36" s="45"/>
      <c r="M36" s="45"/>
    </row>
    <row r="37" spans="1:18" ht="16.5" thickBot="1" x14ac:dyDescent="0.3">
      <c r="A37" s="29"/>
      <c r="B37" s="30"/>
      <c r="C37" s="31"/>
      <c r="D37" s="38" t="str">
        <f t="shared" ref="D37" si="3">IF(B37="S",IF(ISBLANK(E37),ROUND(C37*0.2/1.2,2),E37),"")</f>
        <v/>
      </c>
      <c r="E37" s="31"/>
      <c r="F37" s="62" t="s">
        <v>103</v>
      </c>
      <c r="G37" s="69" t="s">
        <v>103</v>
      </c>
      <c r="H37" s="56" t="s">
        <v>103</v>
      </c>
      <c r="I37" s="70" t="s">
        <v>103</v>
      </c>
      <c r="J37" s="64"/>
      <c r="K37" s="45"/>
      <c r="L37" s="45"/>
      <c r="M37" s="45"/>
      <c r="O37" s="5" t="b">
        <f t="shared" si="0"/>
        <v>0</v>
      </c>
      <c r="P37" s="5" t="b">
        <f t="shared" si="1"/>
        <v>0</v>
      </c>
      <c r="Q37" s="5" t="b">
        <f t="shared" si="2"/>
        <v>0</v>
      </c>
      <c r="R37" s="5" t="e">
        <f>OR(#REF!&lt;100000,LEN(#REF!)=5)</f>
        <v>#REF!</v>
      </c>
    </row>
    <row r="38" spans="1:18" ht="13.5" thickBot="1" x14ac:dyDescent="0.25">
      <c r="A38" s="125" t="s">
        <v>11</v>
      </c>
      <c r="B38" s="126"/>
      <c r="C38" s="39">
        <f>SUM(C12:C37)</f>
        <v>67.150000000000006</v>
      </c>
      <c r="D38" s="39">
        <f>SUM(D12:D37)</f>
        <v>4.3499999999999996</v>
      </c>
      <c r="E38" s="39"/>
      <c r="F38" s="63">
        <f>SUM(F12:F37)</f>
        <v>62.79999999999999</v>
      </c>
      <c r="G38" s="71"/>
      <c r="H38" s="57"/>
      <c r="I38" s="72"/>
      <c r="J38" s="65"/>
      <c r="K38" s="46"/>
      <c r="L38" s="54"/>
      <c r="M38" s="47"/>
    </row>
    <row r="40" spans="1:18" x14ac:dyDescent="0.2">
      <c r="B40" s="123" t="s">
        <v>27</v>
      </c>
      <c r="C40" s="124"/>
    </row>
    <row r="41" spans="1:18" x14ac:dyDescent="0.2">
      <c r="B41" s="41" t="s">
        <v>16</v>
      </c>
      <c r="C41" s="42" t="s">
        <v>26</v>
      </c>
    </row>
    <row r="42" spans="1:18" x14ac:dyDescent="0.2">
      <c r="B42" s="41" t="s">
        <v>13</v>
      </c>
      <c r="C42" s="42" t="s">
        <v>25</v>
      </c>
    </row>
    <row r="43" spans="1:18" x14ac:dyDescent="0.2">
      <c r="B43" s="41" t="s">
        <v>15</v>
      </c>
      <c r="C43" s="42" t="s">
        <v>24</v>
      </c>
    </row>
    <row r="44" spans="1:18" x14ac:dyDescent="0.2">
      <c r="B44" s="43" t="s">
        <v>14</v>
      </c>
      <c r="C44" s="44" t="s">
        <v>23</v>
      </c>
    </row>
  </sheetData>
  <mergeCells count="6">
    <mergeCell ref="B40:C40"/>
    <mergeCell ref="B1:E1"/>
    <mergeCell ref="B3:E3"/>
    <mergeCell ref="G8:I8"/>
    <mergeCell ref="G9:I9"/>
    <mergeCell ref="A38:B38"/>
  </mergeCells>
  <conditionalFormatting sqref="E5 C5 B1:E1 B3:E3 C12:C37 F12:F19">
    <cfRule type="expression" dxfId="392" priority="14" stopIfTrue="1">
      <formula>ISBLANK(B1)</formula>
    </cfRule>
  </conditionalFormatting>
  <conditionalFormatting sqref="K12:L12 K27:M37 K24:M25 K20:M20 L19:M19 K21:L23">
    <cfRule type="expression" dxfId="391" priority="15" stopIfTrue="1">
      <formula>AND(NOT(ISBLANK($C12)),ISBLANK(K12))</formula>
    </cfRule>
  </conditionalFormatting>
  <conditionalFormatting sqref="B12 B17:B37">
    <cfRule type="expression" dxfId="390" priority="16" stopIfTrue="1">
      <formula>AND(NOT(ISBLANK(C12)),ISBLANK(B12))</formula>
    </cfRule>
  </conditionalFormatting>
  <conditionalFormatting sqref="A12 A18:A37">
    <cfRule type="expression" dxfId="389" priority="17" stopIfTrue="1">
      <formula>AND(NOT(ISBLANK(C12)),ISBLANK(A12))</formula>
    </cfRule>
  </conditionalFormatting>
  <conditionalFormatting sqref="E27:E37 E12:E23 D12:D26">
    <cfRule type="expression" dxfId="388" priority="18" stopIfTrue="1">
      <formula>AND(NOT(ISBLANK(B12)),ISBLANK(D12),A12="S")</formula>
    </cfRule>
  </conditionalFormatting>
  <conditionalFormatting sqref="E24">
    <cfRule type="expression" dxfId="387" priority="19" stopIfTrue="1">
      <formula>AND(NOT(ISBLANK(C25)),ISBLANK(E24),B25="S")</formula>
    </cfRule>
  </conditionalFormatting>
  <conditionalFormatting sqref="J27:J37 J12:J25">
    <cfRule type="expression" priority="20" stopIfTrue="1">
      <formula>AND(SUM($O12:$S12)&gt;0,NOT(ISBLANK(J12)))</formula>
    </cfRule>
    <cfRule type="expression" dxfId="386" priority="21" stopIfTrue="1">
      <formula>SUM($O12:$S12)&gt;0</formula>
    </cfRule>
  </conditionalFormatting>
  <conditionalFormatting sqref="B13:B15">
    <cfRule type="expression" dxfId="385" priority="12" stopIfTrue="1">
      <formula>AND(NOT(ISBLANK(C13)),ISBLANK(B13))</formula>
    </cfRule>
  </conditionalFormatting>
  <conditionalFormatting sqref="A13:A15">
    <cfRule type="expression" dxfId="384" priority="13" stopIfTrue="1">
      <formula>AND(NOT(ISBLANK(C13)),ISBLANK(A13))</formula>
    </cfRule>
  </conditionalFormatting>
  <conditionalFormatting sqref="M12">
    <cfRule type="expression" dxfId="383" priority="11" stopIfTrue="1">
      <formula>AND(NOT(ISBLANK($C12)),ISBLANK(M12))</formula>
    </cfRule>
  </conditionalFormatting>
  <conditionalFormatting sqref="K26:M26">
    <cfRule type="expression" dxfId="382" priority="8" stopIfTrue="1">
      <formula>AND(NOT(ISBLANK($C26)),ISBLANK(K26))</formula>
    </cfRule>
  </conditionalFormatting>
  <conditionalFormatting sqref="J26">
    <cfRule type="expression" priority="9" stopIfTrue="1">
      <formula>AND(SUM($O26:$S26)&gt;0,NOT(ISBLANK(J26)))</formula>
    </cfRule>
    <cfRule type="expression" dxfId="381" priority="10" stopIfTrue="1">
      <formula>SUM($O26:$S26)&gt;0</formula>
    </cfRule>
  </conditionalFormatting>
  <conditionalFormatting sqref="A17">
    <cfRule type="expression" dxfId="380" priority="7" stopIfTrue="1">
      <formula>AND(NOT(ISBLANK(C17)),ISBLANK(A17))</formula>
    </cfRule>
  </conditionalFormatting>
  <conditionalFormatting sqref="B16">
    <cfRule type="expression" dxfId="379" priority="5" stopIfTrue="1">
      <formula>AND(NOT(ISBLANK(C16)),ISBLANK(B16))</formula>
    </cfRule>
  </conditionalFormatting>
  <conditionalFormatting sqref="A16">
    <cfRule type="expression" dxfId="378" priority="6" stopIfTrue="1">
      <formula>AND(NOT(ISBLANK(C16)),ISBLANK(A16))</formula>
    </cfRule>
  </conditionalFormatting>
  <conditionalFormatting sqref="L13:L18">
    <cfRule type="expression" dxfId="377" priority="4" stopIfTrue="1">
      <formula>AND(NOT(ISBLANK($C13)),ISBLANK(L13))</formula>
    </cfRule>
  </conditionalFormatting>
  <conditionalFormatting sqref="K14:K19">
    <cfRule type="expression" dxfId="376" priority="3" stopIfTrue="1">
      <formula>AND(NOT(ISBLANK($C14)),ISBLANK(K14))</formula>
    </cfRule>
  </conditionalFormatting>
  <conditionalFormatting sqref="M14">
    <cfRule type="expression" dxfId="375" priority="2" stopIfTrue="1">
      <formula>AND(NOT(ISBLANK($C14)),ISBLANK(M14))</formula>
    </cfRule>
  </conditionalFormatting>
  <conditionalFormatting sqref="K13">
    <cfRule type="expression" dxfId="374" priority="1" stopIfTrue="1">
      <formula>AND(NOT(ISBLANK($C13)),ISBLANK(K13))</formula>
    </cfRule>
  </conditionalFormatting>
  <dataValidations count="4">
    <dataValidation type="list" allowBlank="1" showInputMessage="1" showErrorMessage="1" sqref="B12:B37">
      <formula1>$B$41:$B$44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2"/>
  <sheetViews>
    <sheetView workbookViewId="0">
      <selection activeCell="I36" sqref="I36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0" t="s">
        <v>34</v>
      </c>
      <c r="C1" s="121"/>
      <c r="D1" s="121"/>
      <c r="E1" s="12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0" t="s">
        <v>162</v>
      </c>
      <c r="C3" s="121"/>
      <c r="D3" s="121"/>
      <c r="E3" s="122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43507</v>
      </c>
      <c r="D5" s="12" t="s">
        <v>33</v>
      </c>
      <c r="E5" s="48">
        <v>43534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10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3" t="s">
        <v>21</v>
      </c>
      <c r="H8" s="127"/>
      <c r="I8" s="127"/>
      <c r="J8" s="124"/>
      <c r="K8" s="110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8"/>
      <c r="H9" s="129"/>
      <c r="I9" s="129"/>
      <c r="J9" s="130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2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>
        <v>4019</v>
      </c>
      <c r="I11" s="26"/>
      <c r="J11" s="26"/>
      <c r="K11" s="26"/>
      <c r="L11" s="27"/>
      <c r="M11" s="43"/>
      <c r="N11" s="43"/>
    </row>
    <row r="12" spans="1:26" ht="15.75" x14ac:dyDescent="0.25">
      <c r="A12" s="58">
        <v>43530</v>
      </c>
      <c r="B12" s="79" t="s">
        <v>13</v>
      </c>
      <c r="C12" s="31">
        <v>2.25</v>
      </c>
      <c r="D12" s="32" t="str">
        <f t="shared" ref="D12:D25" si="0">IF(B12="S",IF(ISBLANK(E12),ROUND(C12*0.2/1.2,2),E12),"")</f>
        <v/>
      </c>
      <c r="E12" s="31"/>
      <c r="F12" s="88">
        <v>2.25</v>
      </c>
      <c r="G12" s="56">
        <v>110</v>
      </c>
      <c r="H12" s="56">
        <v>4001</v>
      </c>
      <c r="I12" s="96"/>
      <c r="J12" s="101" t="s">
        <v>15</v>
      </c>
      <c r="K12" s="101" t="s">
        <v>76</v>
      </c>
      <c r="L12" s="102" t="s">
        <v>192</v>
      </c>
      <c r="M12" s="103" t="s">
        <v>39</v>
      </c>
      <c r="N12" s="103" t="s">
        <v>193</v>
      </c>
    </row>
    <row r="13" spans="1:26" ht="15.75" x14ac:dyDescent="0.25">
      <c r="A13" s="58">
        <v>43530</v>
      </c>
      <c r="B13" s="79" t="s">
        <v>15</v>
      </c>
      <c r="C13" s="31">
        <v>333.85</v>
      </c>
      <c r="D13" s="32">
        <f t="shared" si="0"/>
        <v>55.64</v>
      </c>
      <c r="E13" s="31"/>
      <c r="F13" s="88">
        <f t="shared" ref="F13:F14" si="1">C13-D13</f>
        <v>278.21000000000004</v>
      </c>
      <c r="G13" s="56">
        <v>110</v>
      </c>
      <c r="H13" s="56">
        <v>4001</v>
      </c>
      <c r="I13" s="96"/>
      <c r="J13" s="101" t="s">
        <v>15</v>
      </c>
      <c r="K13" s="101" t="s">
        <v>76</v>
      </c>
      <c r="L13" s="102" t="s">
        <v>194</v>
      </c>
      <c r="M13" s="103" t="s">
        <v>39</v>
      </c>
      <c r="N13" s="103" t="s">
        <v>193</v>
      </c>
    </row>
    <row r="14" spans="1:26" ht="15.75" x14ac:dyDescent="0.25">
      <c r="A14" s="58">
        <v>43530</v>
      </c>
      <c r="B14" s="79" t="s">
        <v>15</v>
      </c>
      <c r="C14" s="31">
        <v>3.69</v>
      </c>
      <c r="D14" s="32">
        <f t="shared" si="0"/>
        <v>0.62</v>
      </c>
      <c r="E14" s="31"/>
      <c r="F14" s="88">
        <f t="shared" si="1"/>
        <v>3.07</v>
      </c>
      <c r="G14" s="56">
        <v>110</v>
      </c>
      <c r="H14" s="56">
        <v>4001</v>
      </c>
      <c r="I14" s="96"/>
      <c r="J14" s="101" t="s">
        <v>15</v>
      </c>
      <c r="K14" s="101" t="s">
        <v>76</v>
      </c>
      <c r="L14" s="102" t="s">
        <v>192</v>
      </c>
      <c r="M14" s="103" t="s">
        <v>39</v>
      </c>
      <c r="N14" s="103" t="s">
        <v>193</v>
      </c>
      <c r="P14" s="5" t="b">
        <f t="shared" ref="P14:P25" si="2">OR(G14&lt;100,LEN(G14)=2)</f>
        <v>0</v>
      </c>
      <c r="Q14" s="5" t="b">
        <f t="shared" ref="Q14:Q25" si="3">OR(H14&lt;1000,LEN(H14)=3)</f>
        <v>0</v>
      </c>
      <c r="R14" s="5" t="b">
        <f t="shared" ref="R14:R25" si="4">IF(I14&lt;1000,TRUE)</f>
        <v>1</v>
      </c>
      <c r="S14" s="5" t="e">
        <f>OR(#REF!&lt;100000,LEN(#REF!)=5)</f>
        <v>#REF!</v>
      </c>
    </row>
    <row r="15" spans="1:26" ht="15.75" x14ac:dyDescent="0.25">
      <c r="A15" s="58"/>
      <c r="B15" s="30"/>
      <c r="C15" s="31"/>
      <c r="D15" s="32" t="str">
        <f t="shared" si="0"/>
        <v/>
      </c>
      <c r="E15" s="31"/>
      <c r="F15" s="88"/>
      <c r="G15" s="56"/>
      <c r="H15" s="56"/>
      <c r="I15" s="56"/>
      <c r="J15" s="101" t="s">
        <v>15</v>
      </c>
      <c r="K15" s="101"/>
      <c r="L15" s="102"/>
      <c r="M15" s="103"/>
      <c r="N15" s="102"/>
      <c r="P15" s="5" t="b">
        <f t="shared" si="2"/>
        <v>1</v>
      </c>
      <c r="Q15" s="5" t="b">
        <f t="shared" si="3"/>
        <v>1</v>
      </c>
      <c r="R15" s="5" t="b">
        <f t="shared" si="4"/>
        <v>1</v>
      </c>
      <c r="S15" s="5" t="e">
        <f>OR(#REF!&lt;100000,LEN(#REF!)=5)</f>
        <v>#REF!</v>
      </c>
    </row>
    <row r="16" spans="1:26" ht="15.75" x14ac:dyDescent="0.25">
      <c r="A16" s="58"/>
      <c r="B16" s="30"/>
      <c r="C16" s="31"/>
      <c r="D16" s="32" t="str">
        <f t="shared" si="0"/>
        <v/>
      </c>
      <c r="E16" s="31"/>
      <c r="F16" s="88"/>
      <c r="G16" s="56"/>
      <c r="H16" s="56"/>
      <c r="I16" s="56"/>
      <c r="J16" s="101" t="s">
        <v>15</v>
      </c>
      <c r="K16" s="101"/>
      <c r="L16" s="102"/>
      <c r="M16" s="103"/>
      <c r="N16" s="102"/>
      <c r="P16" s="5" t="b">
        <f t="shared" si="2"/>
        <v>1</v>
      </c>
      <c r="Q16" s="5" t="b">
        <f t="shared" si="3"/>
        <v>1</v>
      </c>
      <c r="R16" s="5" t="b">
        <f t="shared" si="4"/>
        <v>1</v>
      </c>
      <c r="S16" s="5" t="e">
        <f>OR(#REF!&lt;100000,LEN(#REF!)=5)</f>
        <v>#REF!</v>
      </c>
    </row>
    <row r="17" spans="1:19" ht="15.75" x14ac:dyDescent="0.25">
      <c r="A17" s="58"/>
      <c r="B17" s="30"/>
      <c r="C17" s="31"/>
      <c r="D17" s="32" t="str">
        <f t="shared" si="0"/>
        <v/>
      </c>
      <c r="E17" s="31"/>
      <c r="F17" s="88"/>
      <c r="G17" s="56"/>
      <c r="H17" s="56"/>
      <c r="I17" s="56" t="s">
        <v>103</v>
      </c>
      <c r="J17" s="101" t="s">
        <v>15</v>
      </c>
      <c r="K17" s="101"/>
      <c r="L17" s="102"/>
      <c r="M17" s="103"/>
      <c r="N17" s="102"/>
      <c r="P17" s="5" t="b">
        <f t="shared" si="2"/>
        <v>1</v>
      </c>
      <c r="Q17" s="5" t="b">
        <f t="shared" si="3"/>
        <v>1</v>
      </c>
      <c r="R17" s="5" t="b">
        <f t="shared" si="4"/>
        <v>0</v>
      </c>
      <c r="S17" s="5" t="e">
        <f>OR(#REF!&lt;100000,LEN(#REF!)=5)</f>
        <v>#REF!</v>
      </c>
    </row>
    <row r="18" spans="1:19" ht="15.75" x14ac:dyDescent="0.25">
      <c r="A18" s="58"/>
      <c r="B18" s="30"/>
      <c r="C18" s="31"/>
      <c r="D18" s="32" t="str">
        <f t="shared" si="0"/>
        <v/>
      </c>
      <c r="E18" s="31"/>
      <c r="F18" s="88"/>
      <c r="G18" s="56"/>
      <c r="H18" s="56"/>
      <c r="I18" s="56" t="s">
        <v>103</v>
      </c>
      <c r="J18" s="101" t="s">
        <v>15</v>
      </c>
      <c r="K18" s="101"/>
      <c r="L18" s="102"/>
      <c r="M18" s="103"/>
      <c r="N18" s="102"/>
      <c r="P18" s="5" t="b">
        <f t="shared" si="2"/>
        <v>1</v>
      </c>
      <c r="Q18" s="5" t="b">
        <f t="shared" si="3"/>
        <v>1</v>
      </c>
      <c r="R18" s="5" t="b">
        <f t="shared" si="4"/>
        <v>0</v>
      </c>
      <c r="S18" s="5" t="e">
        <f>OR(#REF!&lt;100000,LEN(#REF!)=5)</f>
        <v>#REF!</v>
      </c>
    </row>
    <row r="19" spans="1:19" ht="15.75" x14ac:dyDescent="0.25">
      <c r="A19" s="58"/>
      <c r="B19" s="30"/>
      <c r="C19" s="31"/>
      <c r="D19" s="32" t="str">
        <f t="shared" si="0"/>
        <v/>
      </c>
      <c r="E19" s="31"/>
      <c r="F19" s="88"/>
      <c r="G19" s="56"/>
      <c r="H19" s="56"/>
      <c r="I19" s="56" t="s">
        <v>103</v>
      </c>
      <c r="J19" s="101" t="s">
        <v>15</v>
      </c>
      <c r="K19" s="101"/>
      <c r="L19" s="102"/>
      <c r="M19" s="103"/>
      <c r="N19" s="102"/>
      <c r="P19" s="5" t="b">
        <f t="shared" si="2"/>
        <v>1</v>
      </c>
      <c r="Q19" s="5" t="b">
        <f t="shared" si="3"/>
        <v>1</v>
      </c>
      <c r="R19" s="5" t="b">
        <f t="shared" si="4"/>
        <v>0</v>
      </c>
      <c r="S19" s="5" t="e">
        <f>OR(#REF!&lt;100000,LEN(#REF!)=5)</f>
        <v>#REF!</v>
      </c>
    </row>
    <row r="20" spans="1:19" ht="15.75" x14ac:dyDescent="0.25">
      <c r="A20" s="58"/>
      <c r="B20" s="30"/>
      <c r="C20" s="31"/>
      <c r="D20" s="32" t="str">
        <f t="shared" si="0"/>
        <v/>
      </c>
      <c r="E20" s="31"/>
      <c r="F20" s="88"/>
      <c r="G20" s="56"/>
      <c r="H20" s="56"/>
      <c r="I20" s="56" t="s">
        <v>103</v>
      </c>
      <c r="J20" s="101" t="s">
        <v>15</v>
      </c>
      <c r="K20" s="101"/>
      <c r="L20" s="103"/>
      <c r="M20" s="103"/>
      <c r="N20" s="103"/>
      <c r="P20" s="5" t="b">
        <f t="shared" si="2"/>
        <v>1</v>
      </c>
      <c r="Q20" s="5" t="b">
        <f t="shared" si="3"/>
        <v>1</v>
      </c>
      <c r="R20" s="5" t="b">
        <f t="shared" si="4"/>
        <v>0</v>
      </c>
      <c r="S20" s="5" t="e">
        <f>OR(#REF!&lt;100000,LEN(#REF!)=5)</f>
        <v>#REF!</v>
      </c>
    </row>
    <row r="21" spans="1:19" ht="15.75" x14ac:dyDescent="0.25">
      <c r="A21" s="58"/>
      <c r="B21" s="30"/>
      <c r="C21" s="31"/>
      <c r="D21" s="32" t="str">
        <f t="shared" si="0"/>
        <v/>
      </c>
      <c r="E21" s="31"/>
      <c r="F21" s="88"/>
      <c r="G21" s="56"/>
      <c r="H21" s="56"/>
      <c r="I21" s="56" t="s">
        <v>103</v>
      </c>
      <c r="J21" s="101" t="s">
        <v>15</v>
      </c>
      <c r="K21" s="101"/>
      <c r="L21" s="103"/>
      <c r="M21" s="103"/>
      <c r="N21" s="103"/>
      <c r="P21" s="5" t="b">
        <f t="shared" si="2"/>
        <v>1</v>
      </c>
      <c r="Q21" s="5" t="b">
        <f t="shared" si="3"/>
        <v>1</v>
      </c>
      <c r="R21" s="5" t="b">
        <f t="shared" si="4"/>
        <v>0</v>
      </c>
      <c r="S21" s="5" t="e">
        <f>OR(#REF!&lt;100000,LEN(#REF!)=5)</f>
        <v>#REF!</v>
      </c>
    </row>
    <row r="22" spans="1:19" ht="15.75" x14ac:dyDescent="0.25">
      <c r="A22" s="58"/>
      <c r="B22" s="30"/>
      <c r="C22" s="31"/>
      <c r="D22" s="32" t="str">
        <f t="shared" si="0"/>
        <v/>
      </c>
      <c r="E22" s="31"/>
      <c r="F22" s="88"/>
      <c r="G22" s="56"/>
      <c r="H22" s="56"/>
      <c r="I22" s="56" t="s">
        <v>103</v>
      </c>
      <c r="J22" s="101" t="s">
        <v>15</v>
      </c>
      <c r="K22" s="101"/>
      <c r="L22" s="103"/>
      <c r="M22" s="103"/>
      <c r="N22" s="103"/>
      <c r="P22" s="5" t="b">
        <f t="shared" si="2"/>
        <v>1</v>
      </c>
      <c r="Q22" s="5" t="b">
        <f t="shared" si="3"/>
        <v>1</v>
      </c>
      <c r="R22" s="5" t="b">
        <f t="shared" si="4"/>
        <v>0</v>
      </c>
      <c r="S22" s="5" t="e">
        <f>OR(#REF!&lt;100000,LEN(#REF!)=5)</f>
        <v>#REF!</v>
      </c>
    </row>
    <row r="23" spans="1:19" ht="15.75" x14ac:dyDescent="0.25">
      <c r="A23" s="58"/>
      <c r="B23" s="30"/>
      <c r="C23" s="31"/>
      <c r="D23" s="32" t="str">
        <f t="shared" si="0"/>
        <v/>
      </c>
      <c r="E23" s="31"/>
      <c r="F23" s="88"/>
      <c r="G23" s="56"/>
      <c r="H23" s="56"/>
      <c r="I23" s="56" t="s">
        <v>103</v>
      </c>
      <c r="J23" s="101" t="s">
        <v>15</v>
      </c>
      <c r="K23" s="101"/>
      <c r="L23" s="103"/>
      <c r="M23" s="103"/>
      <c r="N23" s="103"/>
      <c r="P23" s="5" t="b">
        <f t="shared" si="2"/>
        <v>1</v>
      </c>
      <c r="Q23" s="5" t="b">
        <f t="shared" si="3"/>
        <v>1</v>
      </c>
      <c r="R23" s="5" t="b">
        <f t="shared" si="4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0"/>
        <v/>
      </c>
      <c r="E24" s="31"/>
      <c r="F24" s="88"/>
      <c r="G24" s="56" t="s">
        <v>103</v>
      </c>
      <c r="H24" s="56" t="s">
        <v>103</v>
      </c>
      <c r="I24" s="56" t="s">
        <v>103</v>
      </c>
      <c r="J24" s="101" t="s">
        <v>15</v>
      </c>
      <c r="K24" s="101"/>
      <c r="L24" s="103"/>
      <c r="M24" s="103"/>
      <c r="N24" s="103"/>
      <c r="P24" s="5" t="b">
        <f t="shared" si="2"/>
        <v>0</v>
      </c>
      <c r="Q24" s="5" t="b">
        <f t="shared" si="3"/>
        <v>0</v>
      </c>
      <c r="R24" s="5" t="b">
        <f t="shared" si="4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0"/>
        <v/>
      </c>
      <c r="E25" s="31"/>
      <c r="F25" s="88"/>
      <c r="G25" s="56" t="s">
        <v>103</v>
      </c>
      <c r="H25" s="56" t="s">
        <v>103</v>
      </c>
      <c r="I25" s="56" t="s">
        <v>103</v>
      </c>
      <c r="J25" s="101" t="s">
        <v>15</v>
      </c>
      <c r="K25" s="101"/>
      <c r="L25" s="103"/>
      <c r="M25" s="103"/>
      <c r="N25" s="103"/>
      <c r="P25" s="5" t="b">
        <f t="shared" si="2"/>
        <v>0</v>
      </c>
      <c r="Q25" s="5" t="b">
        <f t="shared" si="3"/>
        <v>0</v>
      </c>
      <c r="R25" s="5" t="b">
        <f t="shared" si="4"/>
        <v>0</v>
      </c>
      <c r="S25" s="5" t="e">
        <f>OR(#REF!&lt;100000,LEN(#REF!)=5)</f>
        <v>#REF!</v>
      </c>
    </row>
    <row r="26" spans="1:19" ht="13.5" thickBot="1" x14ac:dyDescent="0.25">
      <c r="A26" s="125" t="s">
        <v>11</v>
      </c>
      <c r="B26" s="126"/>
      <c r="C26" s="39">
        <f>SUM(C12:C25)</f>
        <v>339.79</v>
      </c>
      <c r="D26" s="39">
        <f>SUM(D12:D25)</f>
        <v>56.26</v>
      </c>
      <c r="E26" s="39"/>
      <c r="F26" s="39">
        <f>SUM(F12:F25)</f>
        <v>283.53000000000003</v>
      </c>
      <c r="G26" s="57"/>
      <c r="H26" s="57"/>
      <c r="I26" s="57"/>
      <c r="J26" s="40"/>
      <c r="K26" s="40"/>
      <c r="L26" s="46"/>
      <c r="M26" s="54"/>
      <c r="N26" s="47"/>
    </row>
    <row r="28" spans="1:19" x14ac:dyDescent="0.2">
      <c r="B28" s="123" t="s">
        <v>27</v>
      </c>
      <c r="C28" s="124"/>
    </row>
    <row r="29" spans="1:19" x14ac:dyDescent="0.2">
      <c r="B29" s="41" t="s">
        <v>16</v>
      </c>
      <c r="C29" s="42" t="s">
        <v>26</v>
      </c>
    </row>
    <row r="30" spans="1:19" x14ac:dyDescent="0.2">
      <c r="B30" s="41" t="s">
        <v>13</v>
      </c>
      <c r="C30" s="42" t="s">
        <v>25</v>
      </c>
    </row>
    <row r="31" spans="1:19" x14ac:dyDescent="0.2">
      <c r="B31" s="41" t="s">
        <v>15</v>
      </c>
      <c r="C31" s="42" t="s">
        <v>24</v>
      </c>
    </row>
    <row r="32" spans="1:19" x14ac:dyDescent="0.2">
      <c r="B32" s="43" t="s">
        <v>14</v>
      </c>
      <c r="C32" s="44" t="s">
        <v>23</v>
      </c>
    </row>
  </sheetData>
  <mergeCells count="6">
    <mergeCell ref="B28:C28"/>
    <mergeCell ref="B1:E1"/>
    <mergeCell ref="B3:E3"/>
    <mergeCell ref="G8:J8"/>
    <mergeCell ref="G9:J9"/>
    <mergeCell ref="A26:B26"/>
  </mergeCells>
  <conditionalFormatting sqref="J12:K25">
    <cfRule type="expression" priority="7" stopIfTrue="1">
      <formula>AND(SUM($P12:$T12)&gt;0,NOT(ISBLANK(J12)))</formula>
    </cfRule>
    <cfRule type="expression" dxfId="373" priority="8" stopIfTrue="1">
      <formula>SUM($P12:$T12)&gt;0</formula>
    </cfRule>
  </conditionalFormatting>
  <conditionalFormatting sqref="C5 B1:E1 B3:E3 C13:C25 E5">
    <cfRule type="expression" dxfId="372" priority="9" stopIfTrue="1">
      <formula>ISBLANK(B1)</formula>
    </cfRule>
  </conditionalFormatting>
  <conditionalFormatting sqref="L20:N25 M15:N19">
    <cfRule type="expression" dxfId="371" priority="10" stopIfTrue="1">
      <formula>AND(NOT(ISBLANK($C15)),ISBLANK(L15))</formula>
    </cfRule>
  </conditionalFormatting>
  <conditionalFormatting sqref="B12:B25">
    <cfRule type="expression" dxfId="370" priority="11" stopIfTrue="1">
      <formula>AND(NOT(ISBLANK(C12)),ISBLANK(B12))</formula>
    </cfRule>
  </conditionalFormatting>
  <conditionalFormatting sqref="A12:A25">
    <cfRule type="expression" dxfId="369" priority="12" stopIfTrue="1">
      <formula>AND(NOT(ISBLANK(C12)),ISBLANK(A12))</formula>
    </cfRule>
  </conditionalFormatting>
  <conditionalFormatting sqref="E13:E25">
    <cfRule type="expression" dxfId="368" priority="13" stopIfTrue="1">
      <formula>AND(NOT(ISBLANK(C13)),ISBLANK(E13),B13="S")</formula>
    </cfRule>
  </conditionalFormatting>
  <conditionalFormatting sqref="L12:N12 M13:N14">
    <cfRule type="expression" dxfId="367" priority="14" stopIfTrue="1">
      <formula>AND(NOT(ISBLANK(#REF!)),ISBLANK(L12))</formula>
    </cfRule>
  </conditionalFormatting>
  <conditionalFormatting sqref="C12">
    <cfRule type="expression" dxfId="366" priority="5" stopIfTrue="1">
      <formula>ISBLANK(C12)</formula>
    </cfRule>
  </conditionalFormatting>
  <conditionalFormatting sqref="E12">
    <cfRule type="expression" dxfId="365" priority="6" stopIfTrue="1">
      <formula>AND(NOT(ISBLANK(C12)),ISBLANK(E12),B12="S")</formula>
    </cfRule>
  </conditionalFormatting>
  <conditionalFormatting sqref="L13">
    <cfRule type="expression" dxfId="364" priority="4" stopIfTrue="1">
      <formula>AND(NOT(ISBLANK(#REF!)),ISBLANK(L13))</formula>
    </cfRule>
  </conditionalFormatting>
  <conditionalFormatting sqref="L14">
    <cfRule type="expression" dxfId="363" priority="3" stopIfTrue="1">
      <formula>AND(NOT(ISBLANK(#REF!)),ISBLANK(L14))</formula>
    </cfRule>
  </conditionalFormatting>
  <conditionalFormatting sqref="L15">
    <cfRule type="expression" dxfId="362" priority="2" stopIfTrue="1">
      <formula>AND(NOT(ISBLANK(#REF!)),ISBLANK(L15))</formula>
    </cfRule>
  </conditionalFormatting>
  <conditionalFormatting sqref="L16:L19">
    <cfRule type="expression" dxfId="361" priority="1" stopIfTrue="1">
      <formula>AND(NOT(ISBLANK(#REF!)),ISBLANK(L16))</formula>
    </cfRule>
  </conditionalFormatting>
  <dataValidations count="3">
    <dataValidation type="list" allowBlank="1" showInputMessage="1" showErrorMessage="1" sqref="B12:B25">
      <formula1>$B$29:$B$32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L35" sqref="L35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0" t="s">
        <v>63</v>
      </c>
      <c r="C1" s="121"/>
      <c r="D1" s="121"/>
      <c r="E1" s="12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0" t="s">
        <v>164</v>
      </c>
      <c r="C3" s="121"/>
      <c r="D3" s="121"/>
      <c r="E3" s="122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43507</v>
      </c>
      <c r="D5" s="12" t="s">
        <v>33</v>
      </c>
      <c r="E5" s="48">
        <v>43534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7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3" t="s">
        <v>21</v>
      </c>
      <c r="H8" s="127"/>
      <c r="I8" s="127"/>
      <c r="J8" s="124"/>
      <c r="K8" s="77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8"/>
      <c r="H9" s="129"/>
      <c r="I9" s="129"/>
      <c r="J9" s="130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87" t="s">
        <v>65</v>
      </c>
      <c r="H10" s="87" t="s">
        <v>66</v>
      </c>
      <c r="I10" s="87" t="s">
        <v>64</v>
      </c>
      <c r="J10" s="87"/>
      <c r="K10" s="52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87"/>
      <c r="H11" s="87"/>
      <c r="I11" s="87"/>
      <c r="J11" s="87"/>
      <c r="K11" s="87"/>
      <c r="L11" s="27"/>
      <c r="M11" s="43"/>
      <c r="N11" s="43"/>
    </row>
    <row r="12" spans="1:26" ht="15.75" x14ac:dyDescent="0.25">
      <c r="A12" s="58">
        <v>43518</v>
      </c>
      <c r="B12" s="30" t="s">
        <v>15</v>
      </c>
      <c r="C12" s="31">
        <v>14.49</v>
      </c>
      <c r="D12" s="32">
        <v>2.41</v>
      </c>
      <c r="F12" s="31">
        <f>C12-D12</f>
        <v>12.08</v>
      </c>
      <c r="G12" s="56">
        <v>448</v>
      </c>
      <c r="H12" s="56">
        <v>4020</v>
      </c>
      <c r="I12" s="56" t="s">
        <v>103</v>
      </c>
      <c r="J12" s="37" t="s">
        <v>15</v>
      </c>
      <c r="K12" s="37" t="s">
        <v>104</v>
      </c>
      <c r="L12" s="45" t="s">
        <v>105</v>
      </c>
      <c r="M12" s="45" t="s">
        <v>106</v>
      </c>
      <c r="N12" s="45" t="s">
        <v>81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0</v>
      </c>
      <c r="S12" s="5" t="e">
        <f>OR(#REF!&lt;100000,LEN(#REF!)=5)</f>
        <v>#REF!</v>
      </c>
    </row>
    <row r="13" spans="1:26" ht="15.75" x14ac:dyDescent="0.25">
      <c r="A13" s="58">
        <v>43522</v>
      </c>
      <c r="B13" s="79" t="s">
        <v>15</v>
      </c>
      <c r="C13" s="31">
        <v>4.2</v>
      </c>
      <c r="D13" s="32">
        <v>0.7</v>
      </c>
      <c r="F13" s="31">
        <f t="shared" ref="F13:F16" si="3">C13-D13</f>
        <v>3.5</v>
      </c>
      <c r="G13" s="56">
        <v>448</v>
      </c>
      <c r="H13" s="56">
        <v>4020</v>
      </c>
      <c r="I13" s="56" t="s">
        <v>103</v>
      </c>
      <c r="J13" s="37" t="s">
        <v>15</v>
      </c>
      <c r="K13" s="37" t="s">
        <v>104</v>
      </c>
      <c r="L13" s="45" t="s">
        <v>107</v>
      </c>
      <c r="M13" s="45" t="s">
        <v>108</v>
      </c>
      <c r="N13" s="45" t="s">
        <v>81</v>
      </c>
      <c r="P13" s="5" t="b">
        <f t="shared" si="0"/>
        <v>0</v>
      </c>
      <c r="Q13" s="5" t="b">
        <f t="shared" si="1"/>
        <v>0</v>
      </c>
      <c r="R13" s="5" t="b">
        <f t="shared" si="2"/>
        <v>0</v>
      </c>
      <c r="S13" s="5" t="e">
        <f>OR(#REF!&lt;100000,LEN(#REF!)=5)</f>
        <v>#REF!</v>
      </c>
    </row>
    <row r="14" spans="1:26" ht="15.75" x14ac:dyDescent="0.25">
      <c r="A14" s="58">
        <v>43522</v>
      </c>
      <c r="B14" s="79" t="s">
        <v>15</v>
      </c>
      <c r="C14" s="31">
        <v>4</v>
      </c>
      <c r="D14" s="32">
        <v>0.67</v>
      </c>
      <c r="F14" s="31">
        <f t="shared" si="3"/>
        <v>3.33</v>
      </c>
      <c r="G14" s="56">
        <v>448</v>
      </c>
      <c r="H14" s="56">
        <v>4020</v>
      </c>
      <c r="I14" s="56" t="s">
        <v>103</v>
      </c>
      <c r="J14" s="37" t="s">
        <v>15</v>
      </c>
      <c r="K14" s="37" t="s">
        <v>104</v>
      </c>
      <c r="L14" s="45" t="s">
        <v>109</v>
      </c>
      <c r="M14" s="45" t="s">
        <v>106</v>
      </c>
      <c r="N14" s="45" t="s">
        <v>81</v>
      </c>
      <c r="P14" s="5" t="b">
        <f t="shared" si="0"/>
        <v>0</v>
      </c>
      <c r="Q14" s="5" t="b">
        <f t="shared" si="1"/>
        <v>0</v>
      </c>
      <c r="R14" s="5" t="b">
        <f t="shared" si="2"/>
        <v>0</v>
      </c>
      <c r="S14" s="5" t="e">
        <f>OR(#REF!&lt;100000,LEN(#REF!)=5)</f>
        <v>#REF!</v>
      </c>
    </row>
    <row r="15" spans="1:26" ht="15.75" x14ac:dyDescent="0.25">
      <c r="A15" s="58">
        <v>43523</v>
      </c>
      <c r="B15" s="30" t="s">
        <v>15</v>
      </c>
      <c r="C15" s="31">
        <v>8</v>
      </c>
      <c r="D15" s="32">
        <v>1.32</v>
      </c>
      <c r="F15" s="31">
        <f t="shared" si="3"/>
        <v>6.68</v>
      </c>
      <c r="G15" s="56">
        <v>448</v>
      </c>
      <c r="H15" s="56">
        <v>4020</v>
      </c>
      <c r="I15" s="56" t="s">
        <v>103</v>
      </c>
      <c r="J15" s="37" t="s">
        <v>15</v>
      </c>
      <c r="K15" s="37" t="s">
        <v>104</v>
      </c>
      <c r="L15" s="45" t="s">
        <v>105</v>
      </c>
      <c r="M15" s="45" t="s">
        <v>106</v>
      </c>
      <c r="N15" s="45" t="s">
        <v>81</v>
      </c>
      <c r="P15" s="5" t="b">
        <f t="shared" si="0"/>
        <v>0</v>
      </c>
      <c r="Q15" s="5" t="b">
        <f t="shared" si="1"/>
        <v>0</v>
      </c>
      <c r="R15" s="5" t="b">
        <f t="shared" si="2"/>
        <v>0</v>
      </c>
      <c r="S15" s="5" t="e">
        <f>OR(#REF!&lt;100000,LEN(#REF!)=5)</f>
        <v>#REF!</v>
      </c>
    </row>
    <row r="16" spans="1:26" ht="15.75" x14ac:dyDescent="0.25">
      <c r="A16" s="58">
        <v>43531</v>
      </c>
      <c r="B16" s="30" t="s">
        <v>15</v>
      </c>
      <c r="C16" s="31">
        <v>22.1</v>
      </c>
      <c r="D16" s="32">
        <v>3.68</v>
      </c>
      <c r="F16" s="31">
        <f t="shared" si="3"/>
        <v>18.420000000000002</v>
      </c>
      <c r="G16" s="56">
        <v>570</v>
      </c>
      <c r="H16" s="56">
        <v>2001</v>
      </c>
      <c r="I16" s="56" t="s">
        <v>103</v>
      </c>
      <c r="J16" s="37" t="s">
        <v>15</v>
      </c>
      <c r="K16" s="37" t="s">
        <v>110</v>
      </c>
      <c r="L16" s="45" t="s">
        <v>111</v>
      </c>
      <c r="M16" s="45" t="s">
        <v>112</v>
      </c>
      <c r="N16" s="45" t="s">
        <v>91</v>
      </c>
      <c r="P16" s="5" t="b">
        <f t="shared" si="0"/>
        <v>0</v>
      </c>
      <c r="Q16" s="5" t="b">
        <f t="shared" si="1"/>
        <v>0</v>
      </c>
      <c r="R16" s="5" t="b">
        <f t="shared" si="2"/>
        <v>0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 t="str">
        <f t="shared" ref="D17:D31" si="4">IF(B17="S",IF(ISBLANK(E17),ROUND(C17*0.2/1.2,2),E17),"")</f>
        <v/>
      </c>
      <c r="E17" s="31"/>
      <c r="F17" s="88" t="s">
        <v>103</v>
      </c>
      <c r="G17" s="56" t="s">
        <v>103</v>
      </c>
      <c r="H17" s="56" t="s">
        <v>103</v>
      </c>
      <c r="I17" s="56" t="s">
        <v>103</v>
      </c>
      <c r="J17" s="37" t="s">
        <v>15</v>
      </c>
      <c r="K17" s="37"/>
      <c r="L17" s="45" t="s">
        <v>103</v>
      </c>
      <c r="M17" s="45"/>
      <c r="N17" s="45" t="s">
        <v>103</v>
      </c>
      <c r="P17" s="5" t="b">
        <f t="shared" si="0"/>
        <v>0</v>
      </c>
      <c r="Q17" s="5" t="b">
        <f t="shared" si="1"/>
        <v>0</v>
      </c>
      <c r="R17" s="5" t="b">
        <f t="shared" si="2"/>
        <v>0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si="4"/>
        <v/>
      </c>
      <c r="E18" s="31"/>
      <c r="F18" s="88" t="s">
        <v>103</v>
      </c>
      <c r="G18" s="56" t="s">
        <v>103</v>
      </c>
      <c r="H18" s="56" t="s">
        <v>103</v>
      </c>
      <c r="I18" s="56" t="s">
        <v>103</v>
      </c>
      <c r="J18" s="37" t="s">
        <v>15</v>
      </c>
      <c r="K18" s="89"/>
      <c r="L18" s="45" t="s">
        <v>103</v>
      </c>
      <c r="M18" s="90"/>
      <c r="N18" s="45" t="s">
        <v>103</v>
      </c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4"/>
        <v/>
      </c>
      <c r="E19" s="31"/>
      <c r="F19" s="88"/>
      <c r="G19" s="56"/>
      <c r="H19" s="56"/>
      <c r="I19" s="56"/>
      <c r="J19" s="37" t="s">
        <v>15</v>
      </c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4"/>
        <v/>
      </c>
      <c r="E20" s="31"/>
      <c r="F20" s="88" t="s">
        <v>103</v>
      </c>
      <c r="G20" s="56"/>
      <c r="H20" s="56" t="s">
        <v>103</v>
      </c>
      <c r="I20" s="56" t="s">
        <v>103</v>
      </c>
      <c r="J20" s="37" t="s">
        <v>15</v>
      </c>
      <c r="K20" s="37"/>
      <c r="L20" s="45"/>
      <c r="M20" s="45"/>
      <c r="N20" s="45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4"/>
        <v/>
      </c>
      <c r="E21" s="31"/>
      <c r="F21" s="88" t="s">
        <v>103</v>
      </c>
      <c r="G21" s="56" t="s">
        <v>103</v>
      </c>
      <c r="H21" s="56" t="s">
        <v>103</v>
      </c>
      <c r="I21" s="56" t="s">
        <v>103</v>
      </c>
      <c r="J21" s="37" t="s">
        <v>15</v>
      </c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4"/>
        <v/>
      </c>
      <c r="E22" s="31"/>
      <c r="F22" s="88" t="s">
        <v>103</v>
      </c>
      <c r="G22" s="56" t="s">
        <v>103</v>
      </c>
      <c r="H22" s="56" t="s">
        <v>103</v>
      </c>
      <c r="I22" s="56" t="s">
        <v>103</v>
      </c>
      <c r="J22" s="37" t="s">
        <v>15</v>
      </c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4"/>
        <v/>
      </c>
      <c r="E23" s="31"/>
      <c r="F23" s="88" t="s">
        <v>103</v>
      </c>
      <c r="G23" s="56" t="s">
        <v>103</v>
      </c>
      <c r="H23" s="56" t="s">
        <v>103</v>
      </c>
      <c r="I23" s="56" t="s">
        <v>103</v>
      </c>
      <c r="J23" s="37" t="s">
        <v>15</v>
      </c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4"/>
        <v/>
      </c>
      <c r="E24" s="31"/>
      <c r="F24" s="88" t="s">
        <v>103</v>
      </c>
      <c r="G24" s="56" t="s">
        <v>103</v>
      </c>
      <c r="H24" s="56" t="s">
        <v>103</v>
      </c>
      <c r="I24" s="56" t="s">
        <v>103</v>
      </c>
      <c r="J24" s="37" t="s">
        <v>15</v>
      </c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4"/>
        <v/>
      </c>
      <c r="E25" s="31"/>
      <c r="F25" s="88" t="s">
        <v>103</v>
      </c>
      <c r="G25" s="56" t="s">
        <v>103</v>
      </c>
      <c r="H25" s="56" t="s">
        <v>103</v>
      </c>
      <c r="I25" s="56" t="s">
        <v>103</v>
      </c>
      <c r="J25" s="37" t="s">
        <v>15</v>
      </c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4"/>
        <v/>
      </c>
      <c r="E26" s="31"/>
      <c r="F26" s="88" t="s">
        <v>103</v>
      </c>
      <c r="G26" s="56" t="s">
        <v>103</v>
      </c>
      <c r="H26" s="56" t="s">
        <v>103</v>
      </c>
      <c r="I26" s="56" t="s">
        <v>103</v>
      </c>
      <c r="J26" s="37" t="s">
        <v>15</v>
      </c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4"/>
        <v/>
      </c>
      <c r="E27" s="31"/>
      <c r="F27" s="88" t="s">
        <v>103</v>
      </c>
      <c r="G27" s="56" t="s">
        <v>103</v>
      </c>
      <c r="H27" s="56" t="s">
        <v>103</v>
      </c>
      <c r="I27" s="56" t="s">
        <v>103</v>
      </c>
      <c r="J27" s="37" t="s">
        <v>15</v>
      </c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4"/>
        <v/>
      </c>
      <c r="E28" s="31"/>
      <c r="F28" s="88" t="s">
        <v>103</v>
      </c>
      <c r="G28" s="56" t="s">
        <v>103</v>
      </c>
      <c r="H28" s="56" t="s">
        <v>103</v>
      </c>
      <c r="I28" s="56" t="s">
        <v>103</v>
      </c>
      <c r="J28" s="37" t="s">
        <v>15</v>
      </c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4"/>
        <v/>
      </c>
      <c r="E29" s="31"/>
      <c r="F29" s="88" t="s">
        <v>103</v>
      </c>
      <c r="G29" s="56" t="s">
        <v>103</v>
      </c>
      <c r="H29" s="56" t="s">
        <v>103</v>
      </c>
      <c r="I29" s="56" t="s">
        <v>103</v>
      </c>
      <c r="J29" s="37" t="s">
        <v>15</v>
      </c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4"/>
        <v/>
      </c>
      <c r="E30" s="31"/>
      <c r="F30" s="88" t="s">
        <v>103</v>
      </c>
      <c r="G30" s="56" t="s">
        <v>103</v>
      </c>
      <c r="H30" s="56" t="s">
        <v>103</v>
      </c>
      <c r="I30" s="56" t="s">
        <v>103</v>
      </c>
      <c r="J30" s="37" t="s">
        <v>15</v>
      </c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4"/>
        <v/>
      </c>
      <c r="E31" s="31"/>
      <c r="F31" s="88" t="s">
        <v>103</v>
      </c>
      <c r="G31" s="56" t="s">
        <v>103</v>
      </c>
      <c r="H31" s="56" t="s">
        <v>103</v>
      </c>
      <c r="I31" s="56" t="s">
        <v>103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25" t="s">
        <v>11</v>
      </c>
      <c r="B32" s="126"/>
      <c r="C32" s="39">
        <f>SUM(C12:C31)</f>
        <v>52.790000000000006</v>
      </c>
      <c r="D32" s="39">
        <f>SUM(D12:D31)</f>
        <v>8.7800000000000011</v>
      </c>
      <c r="E32" s="39"/>
      <c r="F32" s="39">
        <f>SUM(F12:F31)</f>
        <v>44.010000000000005</v>
      </c>
      <c r="G32" s="57"/>
      <c r="H32" s="57"/>
      <c r="I32" s="57"/>
      <c r="J32" s="40"/>
      <c r="K32" s="40"/>
      <c r="L32" s="46"/>
      <c r="M32" s="54"/>
      <c r="N32" s="47"/>
    </row>
    <row r="34" spans="2:3" x14ac:dyDescent="0.2">
      <c r="B34" s="123" t="s">
        <v>27</v>
      </c>
      <c r="C34" s="124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4" stopIfTrue="1">
      <formula>AND(SUM($P12:$T12)&gt;0,NOT(ISBLANK(J12)))</formula>
    </cfRule>
    <cfRule type="expression" dxfId="360" priority="5" stopIfTrue="1">
      <formula>SUM($P12:$T12)&gt;0</formula>
    </cfRule>
  </conditionalFormatting>
  <conditionalFormatting sqref="E5 C12:C31 C5 B1:E1 B3:E3">
    <cfRule type="expression" dxfId="359" priority="6" stopIfTrue="1">
      <formula>ISBLANK(B1)</formula>
    </cfRule>
  </conditionalFormatting>
  <conditionalFormatting sqref="L12:N12 L16:N17 L19:N31 L14:M15">
    <cfRule type="expression" dxfId="358" priority="7" stopIfTrue="1">
      <formula>AND(NOT(ISBLANK($C12)),ISBLANK(L12))</formula>
    </cfRule>
  </conditionalFormatting>
  <conditionalFormatting sqref="B12:B31">
    <cfRule type="expression" dxfId="357" priority="8" stopIfTrue="1">
      <formula>AND(NOT(ISBLANK(C12)),ISBLANK(B12))</formula>
    </cfRule>
  </conditionalFormatting>
  <conditionalFormatting sqref="A12:A31">
    <cfRule type="expression" dxfId="356" priority="9" stopIfTrue="1">
      <formula>AND(NOT(ISBLANK(C12)),ISBLANK(A12))</formula>
    </cfRule>
  </conditionalFormatting>
  <conditionalFormatting sqref="E17:E31">
    <cfRule type="expression" dxfId="355" priority="10" stopIfTrue="1">
      <formula>AND(NOT(ISBLANK(C17)),ISBLANK(E17),B17="S")</formula>
    </cfRule>
  </conditionalFormatting>
  <conditionalFormatting sqref="L13:N13">
    <cfRule type="expression" dxfId="354" priority="11" stopIfTrue="1">
      <formula>AND(NOT(ISBLANK($C18)),ISBLANK(L13))</formula>
    </cfRule>
  </conditionalFormatting>
  <conditionalFormatting sqref="N18">
    <cfRule type="expression" dxfId="353" priority="3" stopIfTrue="1">
      <formula>AND(NOT(ISBLANK($C18)),ISBLANK(N18))</formula>
    </cfRule>
  </conditionalFormatting>
  <conditionalFormatting sqref="L18">
    <cfRule type="expression" dxfId="352" priority="2" stopIfTrue="1">
      <formula>AND(NOT(ISBLANK($C18)),ISBLANK(L18))</formula>
    </cfRule>
  </conditionalFormatting>
  <conditionalFormatting sqref="N14:N15">
    <cfRule type="expression" dxfId="351" priority="1" stopIfTrue="1">
      <formula>AND(NOT(ISBLANK($C19)),ISBLANK(N14))</formula>
    </cfRule>
  </conditionalFormatting>
  <conditionalFormatting sqref="F12:F16">
    <cfRule type="expression" dxfId="350" priority="115" stopIfTrue="1">
      <formula>AND(NOT(ISBLANK(C12)),ISBLANK(F12),B12="S")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I37" sqref="I37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0" t="s">
        <v>63</v>
      </c>
      <c r="C1" s="121"/>
      <c r="D1" s="121"/>
      <c r="E1" s="12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0" t="s">
        <v>122</v>
      </c>
      <c r="C3" s="121"/>
      <c r="D3" s="121"/>
      <c r="E3" s="122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43507</v>
      </c>
      <c r="D5" s="12" t="s">
        <v>33</v>
      </c>
      <c r="E5" s="48">
        <v>43534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86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3" t="s">
        <v>21</v>
      </c>
      <c r="H8" s="127"/>
      <c r="I8" s="127"/>
      <c r="J8" s="124"/>
      <c r="K8" s="86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8"/>
      <c r="H9" s="129"/>
      <c r="I9" s="129"/>
      <c r="J9" s="130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87" t="s">
        <v>65</v>
      </c>
      <c r="H10" s="87" t="s">
        <v>66</v>
      </c>
      <c r="I10" s="87" t="s">
        <v>64</v>
      </c>
      <c r="J10" s="87"/>
      <c r="K10" s="52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87"/>
      <c r="H11" s="87"/>
      <c r="I11" s="87"/>
      <c r="J11" s="87"/>
      <c r="K11" s="87"/>
      <c r="L11" s="27"/>
      <c r="M11" s="43"/>
      <c r="N11" s="43"/>
    </row>
    <row r="12" spans="1:26" ht="15.75" x14ac:dyDescent="0.25">
      <c r="A12" s="58">
        <v>43476</v>
      </c>
      <c r="B12" s="30" t="s">
        <v>15</v>
      </c>
      <c r="C12" s="31">
        <v>21.86</v>
      </c>
      <c r="D12" s="32">
        <v>3.64</v>
      </c>
      <c r="E12" s="31"/>
      <c r="F12" s="88">
        <v>18.22</v>
      </c>
      <c r="G12" s="56">
        <v>260</v>
      </c>
      <c r="H12" s="56">
        <v>4014</v>
      </c>
      <c r="I12" s="56"/>
      <c r="J12" s="37" t="s">
        <v>15</v>
      </c>
      <c r="K12" s="37" t="s">
        <v>113</v>
      </c>
      <c r="L12" s="45" t="s">
        <v>114</v>
      </c>
      <c r="M12" s="45" t="s">
        <v>115</v>
      </c>
      <c r="N12" s="45" t="s">
        <v>91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58">
        <v>43510</v>
      </c>
      <c r="B13" s="79" t="s">
        <v>15</v>
      </c>
      <c r="C13" s="31">
        <v>257.68</v>
      </c>
      <c r="D13" s="32">
        <v>42.94</v>
      </c>
      <c r="E13" s="31"/>
      <c r="F13" s="88">
        <v>214.74</v>
      </c>
      <c r="G13" s="56">
        <v>260</v>
      </c>
      <c r="H13" s="56">
        <v>4014</v>
      </c>
      <c r="I13" s="56"/>
      <c r="J13" s="37" t="s">
        <v>15</v>
      </c>
      <c r="K13" s="37" t="s">
        <v>113</v>
      </c>
      <c r="L13" s="45" t="s">
        <v>114</v>
      </c>
      <c r="M13" s="45" t="s">
        <v>116</v>
      </c>
      <c r="N13" s="45" t="s">
        <v>91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8">
        <v>43516</v>
      </c>
      <c r="B14" s="79" t="s">
        <v>15</v>
      </c>
      <c r="C14" s="31">
        <v>325.52</v>
      </c>
      <c r="D14" s="32">
        <v>54.24</v>
      </c>
      <c r="E14" s="31"/>
      <c r="F14" s="88">
        <v>271.27999999999997</v>
      </c>
      <c r="G14" s="56">
        <v>260</v>
      </c>
      <c r="H14" s="56">
        <v>4014</v>
      </c>
      <c r="I14" s="56"/>
      <c r="J14" s="37" t="s">
        <v>15</v>
      </c>
      <c r="K14" s="37" t="s">
        <v>113</v>
      </c>
      <c r="L14" s="45" t="s">
        <v>117</v>
      </c>
      <c r="M14" s="45" t="s">
        <v>116</v>
      </c>
      <c r="N14" s="45" t="s">
        <v>91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58">
        <v>43517</v>
      </c>
      <c r="B15" s="30" t="s">
        <v>15</v>
      </c>
      <c r="C15" s="31">
        <v>203.53</v>
      </c>
      <c r="D15" s="32">
        <v>33.9</v>
      </c>
      <c r="E15" s="31"/>
      <c r="F15" s="88">
        <v>169.63</v>
      </c>
      <c r="G15" s="56">
        <v>260</v>
      </c>
      <c r="H15" s="56">
        <v>4014</v>
      </c>
      <c r="I15" s="56"/>
      <c r="J15" s="37" t="s">
        <v>15</v>
      </c>
      <c r="K15" s="37" t="s">
        <v>113</v>
      </c>
      <c r="L15" s="45" t="s">
        <v>114</v>
      </c>
      <c r="M15" s="45" t="s">
        <v>116</v>
      </c>
      <c r="N15" s="45" t="s">
        <v>91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8">
        <v>43518</v>
      </c>
      <c r="B16" s="30" t="s">
        <v>15</v>
      </c>
      <c r="C16" s="31">
        <v>121.58</v>
      </c>
      <c r="D16" s="32">
        <v>20.27</v>
      </c>
      <c r="E16" s="31"/>
      <c r="F16" s="88">
        <v>101.31</v>
      </c>
      <c r="G16" s="56">
        <v>260</v>
      </c>
      <c r="H16" s="56">
        <v>4014</v>
      </c>
      <c r="I16" s="56"/>
      <c r="J16" s="37" t="s">
        <v>15</v>
      </c>
      <c r="K16" s="37" t="s">
        <v>113</v>
      </c>
      <c r="L16" s="45" t="s">
        <v>118</v>
      </c>
      <c r="M16" s="45" t="s">
        <v>119</v>
      </c>
      <c r="N16" s="45" t="s">
        <v>91</v>
      </c>
      <c r="P16" s="5" t="b">
        <f t="shared" si="0"/>
        <v>0</v>
      </c>
      <c r="Q16" s="5" t="b">
        <f t="shared" si="1"/>
        <v>0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58">
        <v>43523</v>
      </c>
      <c r="B17" s="30" t="s">
        <v>15</v>
      </c>
      <c r="C17" s="31">
        <v>28.51</v>
      </c>
      <c r="D17" s="32">
        <v>4.75</v>
      </c>
      <c r="E17" s="31"/>
      <c r="F17" s="88">
        <v>23.76</v>
      </c>
      <c r="G17" s="56">
        <v>260</v>
      </c>
      <c r="H17" s="56">
        <v>4014</v>
      </c>
      <c r="I17" s="56"/>
      <c r="J17" s="37" t="s">
        <v>15</v>
      </c>
      <c r="K17" s="37" t="s">
        <v>113</v>
      </c>
      <c r="L17" s="45" t="s">
        <v>117</v>
      </c>
      <c r="M17" s="45" t="s">
        <v>120</v>
      </c>
      <c r="N17" s="45" t="s">
        <v>91</v>
      </c>
      <c r="P17" s="5" t="b">
        <f t="shared" si="0"/>
        <v>0</v>
      </c>
      <c r="Q17" s="5" t="b">
        <f t="shared" si="1"/>
        <v>0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58">
        <v>43524</v>
      </c>
      <c r="B18" s="30" t="s">
        <v>15</v>
      </c>
      <c r="C18" s="31">
        <v>149.35</v>
      </c>
      <c r="D18" s="32">
        <v>24.89</v>
      </c>
      <c r="E18" s="31"/>
      <c r="F18" s="88">
        <v>124.46</v>
      </c>
      <c r="G18" s="56">
        <v>260</v>
      </c>
      <c r="H18" s="56">
        <v>4014</v>
      </c>
      <c r="I18" s="56"/>
      <c r="J18" s="37" t="s">
        <v>15</v>
      </c>
      <c r="K18" s="37" t="s">
        <v>113</v>
      </c>
      <c r="L18" s="45" t="s">
        <v>114</v>
      </c>
      <c r="M18" s="91" t="s">
        <v>121</v>
      </c>
      <c r="N18" s="45" t="s">
        <v>91</v>
      </c>
      <c r="P18" s="5" t="b">
        <f t="shared" si="0"/>
        <v>0</v>
      </c>
      <c r="Q18" s="5" t="b">
        <f t="shared" si="1"/>
        <v>0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58"/>
      <c r="B19" s="30"/>
      <c r="C19" s="31"/>
      <c r="D19" s="32"/>
      <c r="E19" s="31"/>
      <c r="F19" s="88"/>
      <c r="G19" s="56"/>
      <c r="H19" s="56"/>
      <c r="I19" s="56"/>
      <c r="J19" s="37" t="s">
        <v>15</v>
      </c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58"/>
      <c r="B20" s="30"/>
      <c r="C20" s="31"/>
      <c r="D20" s="32"/>
      <c r="E20" s="31"/>
      <c r="F20" s="88"/>
      <c r="G20" s="56"/>
      <c r="H20" s="56"/>
      <c r="I20" s="56"/>
      <c r="J20" s="37" t="s">
        <v>15</v>
      </c>
      <c r="K20" s="37"/>
      <c r="L20" s="45"/>
      <c r="M20" s="45"/>
      <c r="N20" s="45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58"/>
      <c r="B21" s="30"/>
      <c r="C21" s="31"/>
      <c r="D21" s="32"/>
      <c r="E21" s="31"/>
      <c r="F21" s="88"/>
      <c r="G21" s="56"/>
      <c r="H21" s="56"/>
      <c r="I21" s="56"/>
      <c r="J21" s="37" t="s">
        <v>15</v>
      </c>
      <c r="K21" s="37"/>
      <c r="L21" s="45"/>
      <c r="M21" s="45"/>
      <c r="N21" s="45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58"/>
      <c r="B22" s="30"/>
      <c r="C22" s="31"/>
      <c r="D22" s="32"/>
      <c r="E22" s="60"/>
      <c r="F22" s="88"/>
      <c r="G22" s="56"/>
      <c r="H22" s="56"/>
      <c r="I22" s="56"/>
      <c r="J22" s="37" t="s">
        <v>15</v>
      </c>
      <c r="K22" s="37"/>
      <c r="L22" s="45"/>
      <c r="M22" s="45"/>
      <c r="N22" s="45"/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e">
        <f>OR(#REF!&lt;100000,LEN(#REF!)=5)</f>
        <v>#REF!</v>
      </c>
    </row>
    <row r="23" spans="1:19" ht="15.75" x14ac:dyDescent="0.25">
      <c r="A23" s="58"/>
      <c r="B23" s="30"/>
      <c r="C23" s="31"/>
      <c r="D23" s="32"/>
      <c r="E23" s="59"/>
      <c r="F23" s="88"/>
      <c r="G23" s="56"/>
      <c r="H23" s="56"/>
      <c r="I23" s="56"/>
      <c r="J23" s="37" t="s">
        <v>15</v>
      </c>
      <c r="K23" s="37"/>
      <c r="L23" s="45"/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e">
        <f>OR(#REF!&lt;100000,LEN(#REF!)=5)</f>
        <v>#REF!</v>
      </c>
    </row>
    <row r="24" spans="1:19" ht="15.75" x14ac:dyDescent="0.25">
      <c r="A24" s="58"/>
      <c r="B24" s="30"/>
      <c r="C24" s="31"/>
      <c r="D24" s="32"/>
      <c r="E24" s="31"/>
      <c r="F24" s="88"/>
      <c r="G24" s="56"/>
      <c r="H24" s="56"/>
      <c r="I24" s="56"/>
      <c r="J24" s="37" t="s">
        <v>15</v>
      </c>
      <c r="K24" s="37"/>
      <c r="L24" s="45"/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e">
        <f>OR(#REF!&lt;100000,LEN(#REF!)=5)</f>
        <v>#REF!</v>
      </c>
    </row>
    <row r="25" spans="1:19" ht="15.75" x14ac:dyDescent="0.25">
      <c r="A25" s="58"/>
      <c r="B25" s="30"/>
      <c r="C25" s="31"/>
      <c r="D25" s="32"/>
      <c r="E25" s="31"/>
      <c r="F25" s="88"/>
      <c r="G25" s="56"/>
      <c r="H25" s="56"/>
      <c r="I25" s="56"/>
      <c r="J25" s="37" t="s">
        <v>15</v>
      </c>
      <c r="K25" s="37"/>
      <c r="L25" s="45"/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e">
        <f>OR(#REF!&lt;100000,LEN(#REF!)=5)</f>
        <v>#REF!</v>
      </c>
    </row>
    <row r="26" spans="1:19" ht="15.75" x14ac:dyDescent="0.25">
      <c r="A26" s="58"/>
      <c r="B26" s="30"/>
      <c r="C26" s="31"/>
      <c r="D26" s="32"/>
      <c r="E26" s="31"/>
      <c r="F26" s="88"/>
      <c r="G26" s="56"/>
      <c r="H26" s="56"/>
      <c r="I26" s="56"/>
      <c r="J26" s="37" t="s">
        <v>15</v>
      </c>
      <c r="K26" s="37"/>
      <c r="L26" s="45"/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e">
        <f>OR(#REF!&lt;100000,LEN(#REF!)=5)</f>
        <v>#REF!</v>
      </c>
    </row>
    <row r="27" spans="1:19" ht="15.75" x14ac:dyDescent="0.25">
      <c r="A27" s="58"/>
      <c r="B27" s="30"/>
      <c r="C27" s="31"/>
      <c r="D27" s="32"/>
      <c r="E27" s="31"/>
      <c r="F27" s="88"/>
      <c r="G27" s="56"/>
      <c r="H27" s="56"/>
      <c r="I27" s="56"/>
      <c r="J27" s="37" t="s">
        <v>15</v>
      </c>
      <c r="K27" s="37"/>
      <c r="L27" s="45"/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e">
        <f>OR(#REF!&lt;100000,LEN(#REF!)=5)</f>
        <v>#REF!</v>
      </c>
    </row>
    <row r="28" spans="1:19" ht="15.75" x14ac:dyDescent="0.25">
      <c r="A28" s="58"/>
      <c r="B28" s="30"/>
      <c r="C28" s="31"/>
      <c r="D28" s="32"/>
      <c r="E28" s="31"/>
      <c r="F28" s="88"/>
      <c r="G28" s="56"/>
      <c r="H28" s="56"/>
      <c r="I28" s="56"/>
      <c r="J28" s="37" t="s">
        <v>15</v>
      </c>
      <c r="K28" s="37"/>
      <c r="L28" s="45"/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e">
        <f>OR(#REF!&lt;100000,LEN(#REF!)=5)</f>
        <v>#REF!</v>
      </c>
    </row>
    <row r="29" spans="1:19" ht="15.75" x14ac:dyDescent="0.25">
      <c r="A29" s="58"/>
      <c r="B29" s="30"/>
      <c r="C29" s="31"/>
      <c r="D29" s="32"/>
      <c r="E29" s="31"/>
      <c r="F29" s="88"/>
      <c r="G29" s="56"/>
      <c r="H29" s="56"/>
      <c r="I29" s="56"/>
      <c r="J29" s="37" t="s">
        <v>15</v>
      </c>
      <c r="K29" s="37"/>
      <c r="L29" s="45"/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e">
        <f>OR(#REF!&lt;100000,LEN(#REF!)=5)</f>
        <v>#REF!</v>
      </c>
    </row>
    <row r="30" spans="1:19" ht="15.75" x14ac:dyDescent="0.25">
      <c r="A30" s="58"/>
      <c r="B30" s="30"/>
      <c r="C30" s="31"/>
      <c r="D30" s="32"/>
      <c r="E30" s="31"/>
      <c r="F30" s="88"/>
      <c r="G30" s="56"/>
      <c r="H30" s="56"/>
      <c r="I30" s="56"/>
      <c r="J30" s="37" t="s">
        <v>15</v>
      </c>
      <c r="K30" s="37"/>
      <c r="L30" s="45"/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ref="D31" si="3">IF(B31="S",IF(ISBLANK(E31),ROUND(C31*0.2/1.2,2),E31),"")</f>
        <v/>
      </c>
      <c r="E31" s="31"/>
      <c r="F31" s="88" t="s">
        <v>103</v>
      </c>
      <c r="G31" s="56" t="s">
        <v>103</v>
      </c>
      <c r="H31" s="56" t="s">
        <v>103</v>
      </c>
      <c r="I31" s="56" t="s">
        <v>103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25" t="s">
        <v>11</v>
      </c>
      <c r="B32" s="126"/>
      <c r="C32" s="39">
        <f>SUM(C12:C31)</f>
        <v>1108.03</v>
      </c>
      <c r="D32" s="39">
        <f>SUM(D12:D31)</f>
        <v>184.63</v>
      </c>
      <c r="E32" s="39"/>
      <c r="F32" s="39">
        <f>SUM(F12:F31)</f>
        <v>923.40000000000009</v>
      </c>
      <c r="G32" s="57"/>
      <c r="H32" s="57"/>
      <c r="I32" s="57"/>
      <c r="J32" s="40"/>
      <c r="K32" s="40"/>
      <c r="L32" s="46"/>
      <c r="M32" s="54"/>
      <c r="N32" s="47"/>
    </row>
    <row r="34" spans="2:3" x14ac:dyDescent="0.2">
      <c r="B34" s="123" t="s">
        <v>27</v>
      </c>
      <c r="C34" s="124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4" stopIfTrue="1">
      <formula>AND(SUM($P12:$T12)&gt;0,NOT(ISBLANK(J12)))</formula>
    </cfRule>
    <cfRule type="expression" dxfId="349" priority="5" stopIfTrue="1">
      <formula>SUM($P12:$T12)&gt;0</formula>
    </cfRule>
  </conditionalFormatting>
  <conditionalFormatting sqref="E5 C12:C31 C5 B1:E1 B3:E3">
    <cfRule type="expression" dxfId="348" priority="6" stopIfTrue="1">
      <formula>ISBLANK(B1)</formula>
    </cfRule>
  </conditionalFormatting>
  <conditionalFormatting sqref="L12:N12 L14:M17 L19:N31">
    <cfRule type="expression" dxfId="347" priority="7" stopIfTrue="1">
      <formula>AND(NOT(ISBLANK($C12)),ISBLANK(L12))</formula>
    </cfRule>
  </conditionalFormatting>
  <conditionalFormatting sqref="B12:B31">
    <cfRule type="expression" dxfId="346" priority="8" stopIfTrue="1">
      <formula>AND(NOT(ISBLANK(C12)),ISBLANK(B12))</formula>
    </cfRule>
  </conditionalFormatting>
  <conditionalFormatting sqref="A12:A31">
    <cfRule type="expression" dxfId="345" priority="9" stopIfTrue="1">
      <formula>AND(NOT(ISBLANK(C12)),ISBLANK(A12))</formula>
    </cfRule>
  </conditionalFormatting>
  <conditionalFormatting sqref="E12:E21 E24:E31">
    <cfRule type="expression" dxfId="344" priority="10" stopIfTrue="1">
      <formula>AND(NOT(ISBLANK(C12)),ISBLANK(E12),B12="S")</formula>
    </cfRule>
  </conditionalFormatting>
  <conditionalFormatting sqref="L13:M13">
    <cfRule type="expression" dxfId="343" priority="11" stopIfTrue="1">
      <formula>AND(NOT(ISBLANK($C18)),ISBLANK(L13))</formula>
    </cfRule>
  </conditionalFormatting>
  <conditionalFormatting sqref="L18">
    <cfRule type="expression" dxfId="342" priority="2" stopIfTrue="1">
      <formula>AND(NOT(ISBLANK($C18)),ISBLANK(L18))</formula>
    </cfRule>
  </conditionalFormatting>
  <conditionalFormatting sqref="E22">
    <cfRule type="expression" dxfId="341" priority="12" stopIfTrue="1">
      <formula>AND(NOT(ISBLANK(C23)),ISBLANK(E22),B23="S")</formula>
    </cfRule>
  </conditionalFormatting>
  <conditionalFormatting sqref="N13:N18">
    <cfRule type="expression" dxfId="340" priority="1" stopIfTrue="1">
      <formula>AND(NOT(ISBLANK($C13)),ISBLANK(N13))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6"/>
  <sheetViews>
    <sheetView workbookViewId="0">
      <selection activeCell="K37" sqref="K37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0" t="s">
        <v>63</v>
      </c>
      <c r="C1" s="121"/>
      <c r="D1" s="121"/>
      <c r="E1" s="12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0" t="s">
        <v>135</v>
      </c>
      <c r="C3" s="121"/>
      <c r="D3" s="121"/>
      <c r="E3" s="122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43507</v>
      </c>
      <c r="D5" s="12" t="s">
        <v>33</v>
      </c>
      <c r="E5" s="94">
        <v>43534</v>
      </c>
      <c r="F5" s="95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92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3" t="s">
        <v>21</v>
      </c>
      <c r="H8" s="127"/>
      <c r="I8" s="127"/>
      <c r="J8" s="124"/>
      <c r="K8" s="92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8"/>
      <c r="H9" s="129"/>
      <c r="I9" s="129"/>
      <c r="J9" s="130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2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58">
        <v>43521</v>
      </c>
      <c r="B12" s="30" t="s">
        <v>15</v>
      </c>
      <c r="C12" s="31">
        <v>277.64999999999998</v>
      </c>
      <c r="D12" s="32">
        <f t="shared" ref="D12:D28" si="0">IF(B12="S",IF(ISBLANK(E12),ROUND(C12*0.2/1.2,2),E12),"")</f>
        <v>46.28</v>
      </c>
      <c r="E12" s="31"/>
      <c r="F12" s="88">
        <f t="shared" ref="F12:F29" si="1">C12-D12</f>
        <v>231.36999999999998</v>
      </c>
      <c r="G12" s="56" t="s">
        <v>123</v>
      </c>
      <c r="H12" s="56">
        <v>9802</v>
      </c>
      <c r="I12" s="96" t="s">
        <v>124</v>
      </c>
      <c r="J12" s="37" t="s">
        <v>15</v>
      </c>
      <c r="K12" s="37" t="s">
        <v>125</v>
      </c>
      <c r="L12" s="45" t="s">
        <v>126</v>
      </c>
      <c r="M12" s="45" t="s">
        <v>127</v>
      </c>
      <c r="N12" s="45" t="s">
        <v>128</v>
      </c>
      <c r="P12" s="5" t="b">
        <f t="shared" ref="P12:P28" si="2">OR(G12&lt;100,LEN(G12)=2)</f>
        <v>0</v>
      </c>
      <c r="Q12" s="5" t="b">
        <f t="shared" ref="Q12:Q28" si="3">OR(H12&lt;1000,LEN(H12)=3)</f>
        <v>0</v>
      </c>
      <c r="R12" s="5" t="b">
        <f t="shared" ref="R12:R28" si="4">IF(I12&lt;1000,TRUE)</f>
        <v>0</v>
      </c>
      <c r="S12" s="5" t="e">
        <f>OR(#REF!&lt;100000,LEN(#REF!)=5)</f>
        <v>#REF!</v>
      </c>
    </row>
    <row r="13" spans="1:26" ht="15.75" x14ac:dyDescent="0.25">
      <c r="A13" s="58">
        <v>43532</v>
      </c>
      <c r="B13" s="30" t="s">
        <v>15</v>
      </c>
      <c r="C13" s="31">
        <v>40</v>
      </c>
      <c r="D13" s="32">
        <f t="shared" si="0"/>
        <v>6.67</v>
      </c>
      <c r="E13" s="31"/>
      <c r="F13" s="88">
        <f t="shared" si="1"/>
        <v>33.33</v>
      </c>
      <c r="G13" s="56">
        <v>510</v>
      </c>
      <c r="H13" s="56">
        <v>2215</v>
      </c>
      <c r="I13" s="96" t="s">
        <v>129</v>
      </c>
      <c r="J13" s="37" t="s">
        <v>15</v>
      </c>
      <c r="K13" s="37" t="s">
        <v>125</v>
      </c>
      <c r="L13" s="45" t="s">
        <v>130</v>
      </c>
      <c r="M13" s="45" t="s">
        <v>131</v>
      </c>
      <c r="N13" s="45" t="s">
        <v>132</v>
      </c>
      <c r="P13" s="5" t="b">
        <f t="shared" si="2"/>
        <v>0</v>
      </c>
      <c r="Q13" s="5" t="b">
        <f t="shared" si="3"/>
        <v>0</v>
      </c>
      <c r="R13" s="5" t="b">
        <f t="shared" si="4"/>
        <v>0</v>
      </c>
      <c r="S13" s="5" t="e">
        <f>OR(#REF!&lt;100000,LEN(#REF!)=5)</f>
        <v>#REF!</v>
      </c>
    </row>
    <row r="14" spans="1:26" ht="15.75" x14ac:dyDescent="0.25">
      <c r="A14" s="58">
        <v>43534</v>
      </c>
      <c r="B14" s="30" t="s">
        <v>15</v>
      </c>
      <c r="C14" s="31">
        <v>27.55</v>
      </c>
      <c r="D14" s="32">
        <f t="shared" si="0"/>
        <v>4.59</v>
      </c>
      <c r="E14" s="31"/>
      <c r="F14" s="88">
        <f t="shared" si="1"/>
        <v>22.96</v>
      </c>
      <c r="G14" s="56">
        <v>510</v>
      </c>
      <c r="H14" s="56">
        <v>2215</v>
      </c>
      <c r="I14" s="96" t="s">
        <v>129</v>
      </c>
      <c r="J14" s="37" t="s">
        <v>15</v>
      </c>
      <c r="K14" s="37" t="s">
        <v>125</v>
      </c>
      <c r="L14" s="45" t="s">
        <v>133</v>
      </c>
      <c r="M14" s="45" t="s">
        <v>134</v>
      </c>
      <c r="N14" s="45" t="s">
        <v>132</v>
      </c>
    </row>
    <row r="15" spans="1:26" ht="15.75" x14ac:dyDescent="0.25">
      <c r="A15" s="58"/>
      <c r="B15" s="30"/>
      <c r="C15" s="31"/>
      <c r="D15" s="32"/>
      <c r="E15" s="31"/>
      <c r="F15" s="88"/>
      <c r="G15" s="56"/>
      <c r="H15" s="56"/>
      <c r="I15" s="96"/>
      <c r="J15" s="37"/>
      <c r="K15" s="37"/>
      <c r="L15" s="45"/>
      <c r="M15" s="45"/>
      <c r="N15" s="45"/>
    </row>
    <row r="16" spans="1:26" ht="15.75" x14ac:dyDescent="0.25">
      <c r="A16" s="58"/>
      <c r="B16" s="30"/>
      <c r="C16" s="31"/>
      <c r="D16" s="32"/>
      <c r="E16" s="31"/>
      <c r="F16" s="88"/>
      <c r="G16" s="56"/>
      <c r="H16" s="56"/>
      <c r="I16" s="96"/>
      <c r="J16" s="37"/>
      <c r="K16" s="37"/>
      <c r="L16" s="45"/>
      <c r="M16" s="45"/>
      <c r="N16" s="45"/>
    </row>
    <row r="17" spans="1:19" ht="15.75" x14ac:dyDescent="0.25">
      <c r="A17" s="58"/>
      <c r="B17" s="30"/>
      <c r="C17" s="31"/>
      <c r="D17" s="32"/>
      <c r="E17" s="31"/>
      <c r="F17" s="88"/>
      <c r="G17" s="56"/>
      <c r="H17" s="56"/>
      <c r="I17" s="96"/>
      <c r="J17" s="37"/>
      <c r="K17" s="37"/>
      <c r="L17" s="45"/>
      <c r="M17" s="45"/>
      <c r="N17" s="45"/>
    </row>
    <row r="18" spans="1:19" ht="15.75" x14ac:dyDescent="0.25">
      <c r="A18" s="58"/>
      <c r="B18" s="30"/>
      <c r="C18" s="31"/>
      <c r="D18" s="32"/>
      <c r="E18" s="31"/>
      <c r="F18" s="88"/>
      <c r="G18" s="56"/>
      <c r="H18" s="56"/>
      <c r="I18" s="96"/>
      <c r="J18" s="37"/>
      <c r="K18" s="37"/>
      <c r="L18" s="45"/>
      <c r="M18" s="45"/>
      <c r="N18" s="45"/>
    </row>
    <row r="19" spans="1:19" ht="15.75" x14ac:dyDescent="0.25">
      <c r="A19" s="58"/>
      <c r="B19" s="30"/>
      <c r="C19" s="31"/>
      <c r="D19" s="32"/>
      <c r="E19" s="31"/>
      <c r="F19" s="88"/>
      <c r="G19" s="56"/>
      <c r="H19" s="56"/>
      <c r="I19" s="96"/>
      <c r="J19" s="37"/>
      <c r="K19" s="37"/>
      <c r="L19" s="45"/>
      <c r="M19" s="45"/>
      <c r="N19" s="45"/>
    </row>
    <row r="20" spans="1:19" ht="15.75" x14ac:dyDescent="0.25">
      <c r="A20" s="58"/>
      <c r="B20" s="79"/>
      <c r="C20" s="31"/>
      <c r="D20" s="32"/>
      <c r="E20" s="31"/>
      <c r="F20" s="88"/>
      <c r="G20" s="56"/>
      <c r="H20" s="56"/>
      <c r="I20" s="96"/>
      <c r="J20" s="37"/>
      <c r="K20" s="37"/>
      <c r="L20" s="45"/>
      <c r="M20" s="45"/>
      <c r="N20" s="45"/>
    </row>
    <row r="21" spans="1:19" ht="15.75" x14ac:dyDescent="0.25">
      <c r="A21" s="58"/>
      <c r="B21" s="79"/>
      <c r="C21" s="31"/>
      <c r="D21" s="32"/>
      <c r="E21" s="31"/>
      <c r="F21" s="88"/>
      <c r="G21" s="56"/>
      <c r="H21" s="56"/>
      <c r="I21" s="96"/>
      <c r="J21" s="37"/>
      <c r="K21" s="37"/>
      <c r="L21" s="45"/>
      <c r="M21" s="45"/>
      <c r="N21" s="45"/>
    </row>
    <row r="22" spans="1:19" ht="15.75" x14ac:dyDescent="0.25">
      <c r="A22" s="58"/>
      <c r="B22" s="30"/>
      <c r="C22" s="31"/>
      <c r="D22" s="32"/>
      <c r="E22" s="31"/>
      <c r="F22" s="88"/>
      <c r="G22" s="56"/>
      <c r="H22" s="56"/>
      <c r="I22" s="96"/>
      <c r="J22" s="37"/>
      <c r="K22" s="37"/>
      <c r="L22" s="45"/>
      <c r="M22" s="45"/>
      <c r="N22" s="45"/>
    </row>
    <row r="23" spans="1:19" ht="15.75" x14ac:dyDescent="0.25">
      <c r="A23" s="58"/>
      <c r="B23" s="79"/>
      <c r="C23" s="31"/>
      <c r="D23" s="32"/>
      <c r="E23" s="31"/>
      <c r="F23" s="88"/>
      <c r="G23" s="56"/>
      <c r="H23" s="56"/>
      <c r="I23" s="96"/>
      <c r="J23" s="37"/>
      <c r="K23" s="37"/>
      <c r="L23" s="45"/>
      <c r="M23" s="45"/>
      <c r="N23" s="45"/>
      <c r="P23" s="5" t="b">
        <f t="shared" si="2"/>
        <v>1</v>
      </c>
      <c r="Q23" s="5" t="b">
        <f t="shared" si="3"/>
        <v>1</v>
      </c>
      <c r="R23" s="5" t="b">
        <f t="shared" si="4"/>
        <v>1</v>
      </c>
      <c r="S23" s="5" t="e">
        <f>OR(#REF!&lt;100000,LEN(#REF!)=5)</f>
        <v>#REF!</v>
      </c>
    </row>
    <row r="24" spans="1:19" ht="15.75" x14ac:dyDescent="0.25">
      <c r="A24" s="58"/>
      <c r="B24" s="79"/>
      <c r="C24" s="31"/>
      <c r="D24" s="32"/>
      <c r="E24" s="31"/>
      <c r="F24" s="88"/>
      <c r="G24" s="56"/>
      <c r="H24" s="56"/>
      <c r="I24" s="96"/>
      <c r="J24" s="37"/>
      <c r="K24" s="37"/>
      <c r="L24" s="45"/>
      <c r="M24" s="45"/>
      <c r="N24" s="45"/>
    </row>
    <row r="25" spans="1:19" ht="15.75" x14ac:dyDescent="0.25">
      <c r="A25" s="58"/>
      <c r="B25" s="79"/>
      <c r="C25" s="31"/>
      <c r="D25" s="32"/>
      <c r="E25" s="31"/>
      <c r="F25" s="88"/>
      <c r="G25" s="56"/>
      <c r="H25" s="56"/>
      <c r="I25" s="96"/>
      <c r="J25" s="37"/>
      <c r="K25" s="37"/>
      <c r="L25" s="45"/>
      <c r="M25" s="45"/>
      <c r="N25" s="45"/>
    </row>
    <row r="26" spans="1:19" ht="15.75" x14ac:dyDescent="0.25">
      <c r="A26" s="58"/>
      <c r="B26" s="30"/>
      <c r="C26" s="31"/>
      <c r="D26" s="32"/>
      <c r="E26" s="31"/>
      <c r="F26" s="88"/>
      <c r="G26" s="56"/>
      <c r="H26" s="56"/>
      <c r="I26" s="96"/>
      <c r="J26" s="37"/>
      <c r="K26" s="37"/>
      <c r="L26" s="45"/>
      <c r="M26" s="45"/>
      <c r="N26" s="45"/>
    </row>
    <row r="27" spans="1:19" ht="15.75" x14ac:dyDescent="0.25">
      <c r="A27" s="58"/>
      <c r="B27" s="30"/>
      <c r="C27" s="31"/>
      <c r="D27" s="32"/>
      <c r="E27" s="31"/>
      <c r="F27" s="88"/>
      <c r="G27" s="56"/>
      <c r="H27" s="56"/>
      <c r="I27" s="96"/>
      <c r="J27" s="37"/>
      <c r="K27" s="37"/>
      <c r="L27" s="45"/>
      <c r="M27" s="45"/>
      <c r="N27" s="45"/>
    </row>
    <row r="28" spans="1:19" ht="15.75" x14ac:dyDescent="0.25">
      <c r="A28" s="29"/>
      <c r="B28" s="30"/>
      <c r="C28" s="31"/>
      <c r="D28" s="32" t="str">
        <f t="shared" si="0"/>
        <v/>
      </c>
      <c r="E28" s="31"/>
      <c r="F28" s="88"/>
      <c r="G28" s="56" t="s">
        <v>103</v>
      </c>
      <c r="H28" s="56" t="s">
        <v>103</v>
      </c>
      <c r="I28" s="56" t="s">
        <v>103</v>
      </c>
      <c r="J28" s="37"/>
      <c r="K28" s="37"/>
      <c r="L28" s="45"/>
      <c r="M28" s="45"/>
      <c r="N28" s="45"/>
      <c r="P28" s="5" t="b">
        <f t="shared" si="2"/>
        <v>0</v>
      </c>
      <c r="Q28" s="5" t="b">
        <f t="shared" si="3"/>
        <v>0</v>
      </c>
      <c r="R28" s="5" t="b">
        <f t="shared" si="4"/>
        <v>0</v>
      </c>
      <c r="S28" s="5" t="e">
        <f>OR(#REF!&lt;100000,LEN(#REF!)=5)</f>
        <v>#REF!</v>
      </c>
    </row>
    <row r="29" spans="1:19" ht="13.5" thickBot="1" x14ac:dyDescent="0.25">
      <c r="A29" s="125" t="s">
        <v>11</v>
      </c>
      <c r="B29" s="126"/>
      <c r="C29" s="39">
        <f>SUM(C12:C28)</f>
        <v>345.2</v>
      </c>
      <c r="D29" s="39">
        <f>SUM(D12:D28)</f>
        <v>57.540000000000006</v>
      </c>
      <c r="E29" s="39"/>
      <c r="F29" s="97">
        <f t="shared" si="1"/>
        <v>287.65999999999997</v>
      </c>
      <c r="G29" s="57"/>
      <c r="H29" s="57"/>
      <c r="I29" s="57"/>
      <c r="J29" s="40"/>
      <c r="K29" s="40"/>
      <c r="L29" s="46"/>
      <c r="M29" s="54"/>
      <c r="N29" s="47"/>
    </row>
    <row r="31" spans="1:19" x14ac:dyDescent="0.2">
      <c r="B31" s="123" t="s">
        <v>27</v>
      </c>
      <c r="C31" s="124"/>
    </row>
    <row r="32" spans="1:19" x14ac:dyDescent="0.2">
      <c r="B32" s="41" t="s">
        <v>16</v>
      </c>
      <c r="C32" s="42" t="s">
        <v>26</v>
      </c>
    </row>
    <row r="33" spans="2:11" x14ac:dyDescent="0.2">
      <c r="B33" s="41" t="s">
        <v>13</v>
      </c>
      <c r="C33" s="42" t="s">
        <v>25</v>
      </c>
      <c r="I33" s="98"/>
      <c r="K33" s="99"/>
    </row>
    <row r="34" spans="2:11" x14ac:dyDescent="0.2">
      <c r="B34" s="41" t="s">
        <v>15</v>
      </c>
      <c r="C34" s="42" t="s">
        <v>24</v>
      </c>
      <c r="I34" s="98"/>
      <c r="K34" s="99"/>
    </row>
    <row r="35" spans="2:11" x14ac:dyDescent="0.2">
      <c r="B35" s="43" t="s">
        <v>14</v>
      </c>
      <c r="C35" s="44" t="s">
        <v>23</v>
      </c>
      <c r="I35" s="98"/>
      <c r="K35" s="99"/>
    </row>
    <row r="36" spans="2:11" x14ac:dyDescent="0.2">
      <c r="I36" s="98"/>
      <c r="K36" s="99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101" stopIfTrue="1">
      <formula>AND(SUM($P12:$T12)&gt;0,NOT(ISBLANK(J12)))</formula>
    </cfRule>
    <cfRule type="expression" dxfId="339" priority="102" stopIfTrue="1">
      <formula>SUM($P12:$T12)&gt;0</formula>
    </cfRule>
  </conditionalFormatting>
  <conditionalFormatting sqref="C5 B1:E1 B3:E3 C12 C14 C28 C17 C20 C22:C25">
    <cfRule type="expression" dxfId="338" priority="103" stopIfTrue="1">
      <formula>ISBLANK(B1)</formula>
    </cfRule>
  </conditionalFormatting>
  <conditionalFormatting sqref="L28:N28 N27">
    <cfRule type="expression" dxfId="337" priority="104" stopIfTrue="1">
      <formula>AND(NOT(ISBLANK($C27)),ISBLANK(L27))</formula>
    </cfRule>
  </conditionalFormatting>
  <conditionalFormatting sqref="B12 B28 B17 B21:B25">
    <cfRule type="expression" dxfId="336" priority="105" stopIfTrue="1">
      <formula>AND(NOT(ISBLANK(C12)),ISBLANK(B12))</formula>
    </cfRule>
  </conditionalFormatting>
  <conditionalFormatting sqref="A12 A14 A28 A17 A23">
    <cfRule type="expression" dxfId="335" priority="106" stopIfTrue="1">
      <formula>AND(NOT(ISBLANK(C12)),ISBLANK(A12))</formula>
    </cfRule>
  </conditionalFormatting>
  <conditionalFormatting sqref="E14:E25 E28">
    <cfRule type="expression" dxfId="334" priority="107" stopIfTrue="1">
      <formula>AND(NOT(ISBLANK(C14)),ISBLANK(E14),B14="S")</formula>
    </cfRule>
  </conditionalFormatting>
  <conditionalFormatting sqref="C13">
    <cfRule type="expression" dxfId="333" priority="97" stopIfTrue="1">
      <formula>ISBLANK(C13)</formula>
    </cfRule>
  </conditionalFormatting>
  <conditionalFormatting sqref="M20">
    <cfRule type="expression" dxfId="332" priority="42" stopIfTrue="1">
      <formula>AND(NOT(ISBLANK($C20)),ISBLANK(M20))</formula>
    </cfRule>
  </conditionalFormatting>
  <conditionalFormatting sqref="B13">
    <cfRule type="expression" dxfId="331" priority="98" stopIfTrue="1">
      <formula>AND(NOT(ISBLANK(C13)),ISBLANK(B13))</formula>
    </cfRule>
  </conditionalFormatting>
  <conditionalFormatting sqref="A13">
    <cfRule type="expression" dxfId="330" priority="99" stopIfTrue="1">
      <formula>AND(NOT(ISBLANK(C13)),ISBLANK(A13))</formula>
    </cfRule>
  </conditionalFormatting>
  <conditionalFormatting sqref="E12:E13">
    <cfRule type="expression" dxfId="329" priority="100" stopIfTrue="1">
      <formula>AND(NOT(ISBLANK(C12)),ISBLANK(E12),B12="S")</formula>
    </cfRule>
  </conditionalFormatting>
  <conditionalFormatting sqref="J13:J27">
    <cfRule type="expression" priority="95" stopIfTrue="1">
      <formula>AND(SUM($P13:$T13)&gt;0,NOT(ISBLANK(J13)))</formula>
    </cfRule>
    <cfRule type="expression" dxfId="328" priority="96" stopIfTrue="1">
      <formula>SUM($P13:$T13)&gt;0</formula>
    </cfRule>
  </conditionalFormatting>
  <conditionalFormatting sqref="C26">
    <cfRule type="expression" dxfId="327" priority="91" stopIfTrue="1">
      <formula>ISBLANK(C26)</formula>
    </cfRule>
  </conditionalFormatting>
  <conditionalFormatting sqref="B26">
    <cfRule type="expression" dxfId="326" priority="92" stopIfTrue="1">
      <formula>AND(NOT(ISBLANK(C26)),ISBLANK(B26))</formula>
    </cfRule>
  </conditionalFormatting>
  <conditionalFormatting sqref="A27">
    <cfRule type="expression" dxfId="325" priority="93" stopIfTrue="1">
      <formula>AND(NOT(ISBLANK(C27)),ISBLANK(A27))</formula>
    </cfRule>
  </conditionalFormatting>
  <conditionalFormatting sqref="E26">
    <cfRule type="expression" dxfId="324" priority="94" stopIfTrue="1">
      <formula>AND(NOT(ISBLANK(C26)),ISBLANK(E26),B26="S")</formula>
    </cfRule>
  </conditionalFormatting>
  <conditionalFormatting sqref="C27">
    <cfRule type="expression" dxfId="323" priority="88" stopIfTrue="1">
      <formula>ISBLANK(C27)</formula>
    </cfRule>
  </conditionalFormatting>
  <conditionalFormatting sqref="B27">
    <cfRule type="expression" dxfId="322" priority="89" stopIfTrue="1">
      <formula>AND(NOT(ISBLANK(C27)),ISBLANK(B27))</formula>
    </cfRule>
  </conditionalFormatting>
  <conditionalFormatting sqref="E27">
    <cfRule type="expression" dxfId="321" priority="90" stopIfTrue="1">
      <formula>AND(NOT(ISBLANK(C27)),ISBLANK(E27),B27="S")</formula>
    </cfRule>
  </conditionalFormatting>
  <conditionalFormatting sqref="M27">
    <cfRule type="expression" dxfId="320" priority="87" stopIfTrue="1">
      <formula>AND(NOT(ISBLANK($C27)),ISBLANK(M27))</formula>
    </cfRule>
  </conditionalFormatting>
  <conditionalFormatting sqref="L27">
    <cfRule type="expression" dxfId="319" priority="86" stopIfTrue="1">
      <formula>AND(NOT(ISBLANK($C27)),ISBLANK(L27))</formula>
    </cfRule>
  </conditionalFormatting>
  <conditionalFormatting sqref="N24">
    <cfRule type="expression" dxfId="318" priority="15" stopIfTrue="1">
      <formula>AND(NOT(ISBLANK($C24)),ISBLANK(N24))</formula>
    </cfRule>
  </conditionalFormatting>
  <conditionalFormatting sqref="N18">
    <cfRule type="expression" dxfId="317" priority="54" stopIfTrue="1">
      <formula>AND(NOT(ISBLANK($C18)),ISBLANK(N18))</formula>
    </cfRule>
  </conditionalFormatting>
  <conditionalFormatting sqref="M17">
    <cfRule type="expression" dxfId="316" priority="60" stopIfTrue="1">
      <formula>AND(NOT(ISBLANK($C17)),ISBLANK(M17))</formula>
    </cfRule>
  </conditionalFormatting>
  <conditionalFormatting sqref="K12">
    <cfRule type="expression" priority="83" stopIfTrue="1">
      <formula>AND(SUM($P12:$T12)&gt;0,NOT(ISBLANK(K12)))</formula>
    </cfRule>
    <cfRule type="expression" dxfId="315" priority="84" stopIfTrue="1">
      <formula>SUM($P12:$T12)&gt;0</formula>
    </cfRule>
  </conditionalFormatting>
  <conditionalFormatting sqref="N12">
    <cfRule type="expression" dxfId="314" priority="85" stopIfTrue="1">
      <formula>AND(NOT(ISBLANK($C12)),ISBLANK(N12))</formula>
    </cfRule>
  </conditionalFormatting>
  <conditionalFormatting sqref="M12">
    <cfRule type="expression" dxfId="313" priority="82" stopIfTrue="1">
      <formula>AND(NOT(ISBLANK($C12)),ISBLANK(M12))</formula>
    </cfRule>
  </conditionalFormatting>
  <conditionalFormatting sqref="L12">
    <cfRule type="expression" dxfId="312" priority="81" stopIfTrue="1">
      <formula>AND(NOT(ISBLANK($C12)),ISBLANK(L12))</formula>
    </cfRule>
  </conditionalFormatting>
  <conditionalFormatting sqref="K13">
    <cfRule type="expression" priority="78" stopIfTrue="1">
      <formula>AND(SUM($P13:$T13)&gt;0,NOT(ISBLANK(K13)))</formula>
    </cfRule>
    <cfRule type="expression" dxfId="311" priority="79" stopIfTrue="1">
      <formula>SUM($P13:$T13)&gt;0</formula>
    </cfRule>
  </conditionalFormatting>
  <conditionalFormatting sqref="N13">
    <cfRule type="expression" dxfId="310" priority="80" stopIfTrue="1">
      <formula>AND(NOT(ISBLANK($C13)),ISBLANK(N13))</formula>
    </cfRule>
  </conditionalFormatting>
  <conditionalFormatting sqref="M13">
    <cfRule type="expression" dxfId="309" priority="77" stopIfTrue="1">
      <formula>AND(NOT(ISBLANK($C13)),ISBLANK(M13))</formula>
    </cfRule>
  </conditionalFormatting>
  <conditionalFormatting sqref="L13">
    <cfRule type="expression" dxfId="308" priority="76" stopIfTrue="1">
      <formula>AND(NOT(ISBLANK($C13)),ISBLANK(L13))</formula>
    </cfRule>
  </conditionalFormatting>
  <conditionalFormatting sqref="K14">
    <cfRule type="expression" priority="73" stopIfTrue="1">
      <formula>AND(SUM($P14:$T14)&gt;0,NOT(ISBLANK(K14)))</formula>
    </cfRule>
    <cfRule type="expression" dxfId="307" priority="74" stopIfTrue="1">
      <formula>SUM($P14:$T14)&gt;0</formula>
    </cfRule>
  </conditionalFormatting>
  <conditionalFormatting sqref="N14">
    <cfRule type="expression" dxfId="306" priority="75" stopIfTrue="1">
      <formula>AND(NOT(ISBLANK($C14)),ISBLANK(N14))</formula>
    </cfRule>
  </conditionalFormatting>
  <conditionalFormatting sqref="M14">
    <cfRule type="expression" dxfId="305" priority="72" stopIfTrue="1">
      <formula>AND(NOT(ISBLANK($C14)),ISBLANK(M14))</formula>
    </cfRule>
  </conditionalFormatting>
  <conditionalFormatting sqref="L14">
    <cfRule type="expression" dxfId="304" priority="71" stopIfTrue="1">
      <formula>AND(NOT(ISBLANK($C14)),ISBLANK(L14))</formula>
    </cfRule>
  </conditionalFormatting>
  <conditionalFormatting sqref="A15:A16">
    <cfRule type="expression" dxfId="303" priority="70" stopIfTrue="1">
      <formula>AND(NOT(ISBLANK(C15)),ISBLANK(A15))</formula>
    </cfRule>
  </conditionalFormatting>
  <conditionalFormatting sqref="C15:C16">
    <cfRule type="expression" dxfId="302" priority="69" stopIfTrue="1">
      <formula>ISBLANK(C15)</formula>
    </cfRule>
  </conditionalFormatting>
  <conditionalFormatting sqref="K15:K16">
    <cfRule type="expression" priority="67" stopIfTrue="1">
      <formula>AND(SUM($P15:$T15)&gt;0,NOT(ISBLANK(K15)))</formula>
    </cfRule>
    <cfRule type="expression" dxfId="301" priority="68" stopIfTrue="1">
      <formula>SUM($P15:$T15)&gt;0</formula>
    </cfRule>
  </conditionalFormatting>
  <conditionalFormatting sqref="M15:M16">
    <cfRule type="expression" dxfId="300" priority="66" stopIfTrue="1">
      <formula>AND(NOT(ISBLANK($C15)),ISBLANK(M15))</formula>
    </cfRule>
  </conditionalFormatting>
  <conditionalFormatting sqref="L15:L16">
    <cfRule type="expression" dxfId="299" priority="65" stopIfTrue="1">
      <formula>AND(NOT(ISBLANK($C15)),ISBLANK(L15))</formula>
    </cfRule>
  </conditionalFormatting>
  <conditionalFormatting sqref="N15">
    <cfRule type="expression" dxfId="298" priority="64" stopIfTrue="1">
      <formula>AND(NOT(ISBLANK($C15)),ISBLANK(N15))</formula>
    </cfRule>
  </conditionalFormatting>
  <conditionalFormatting sqref="N16">
    <cfRule type="expression" dxfId="297" priority="63" stopIfTrue="1">
      <formula>AND(NOT(ISBLANK($C16)),ISBLANK(N16))</formula>
    </cfRule>
  </conditionalFormatting>
  <conditionalFormatting sqref="K17">
    <cfRule type="expression" priority="61" stopIfTrue="1">
      <formula>AND(SUM($P17:$T17)&gt;0,NOT(ISBLANK(K17)))</formula>
    </cfRule>
    <cfRule type="expression" dxfId="296" priority="62" stopIfTrue="1">
      <formula>SUM($P17:$T17)&gt;0</formula>
    </cfRule>
  </conditionalFormatting>
  <conditionalFormatting sqref="L17">
    <cfRule type="expression" dxfId="295" priority="59" stopIfTrue="1">
      <formula>AND(NOT(ISBLANK($C17)),ISBLANK(L17))</formula>
    </cfRule>
  </conditionalFormatting>
  <conditionalFormatting sqref="N17">
    <cfRule type="expression" dxfId="294" priority="58" stopIfTrue="1">
      <formula>AND(NOT(ISBLANK($C17)),ISBLANK(N17))</formula>
    </cfRule>
  </conditionalFormatting>
  <conditionalFormatting sqref="C18:C19">
    <cfRule type="expression" dxfId="293" priority="55" stopIfTrue="1">
      <formula>ISBLANK(C18)</formula>
    </cfRule>
  </conditionalFormatting>
  <conditionalFormatting sqref="B19">
    <cfRule type="expression" dxfId="292" priority="56" stopIfTrue="1">
      <formula>AND(NOT(ISBLANK(C19)),ISBLANK(B19))</formula>
    </cfRule>
  </conditionalFormatting>
  <conditionalFormatting sqref="A18:A19">
    <cfRule type="expression" dxfId="291" priority="57" stopIfTrue="1">
      <formula>AND(NOT(ISBLANK(C18)),ISBLANK(A18))</formula>
    </cfRule>
  </conditionalFormatting>
  <conditionalFormatting sqref="K18:K19">
    <cfRule type="expression" priority="52" stopIfTrue="1">
      <formula>AND(SUM($P18:$T18)&gt;0,NOT(ISBLANK(K18)))</formula>
    </cfRule>
    <cfRule type="expression" dxfId="290" priority="53" stopIfTrue="1">
      <formula>SUM($P18:$T18)&gt;0</formula>
    </cfRule>
  </conditionalFormatting>
  <conditionalFormatting sqref="M18">
    <cfRule type="expression" dxfId="289" priority="51" stopIfTrue="1">
      <formula>AND(NOT(ISBLANK($C18)),ISBLANK(M18))</formula>
    </cfRule>
  </conditionalFormatting>
  <conditionalFormatting sqref="L18:L19">
    <cfRule type="expression" dxfId="288" priority="50" stopIfTrue="1">
      <formula>AND(NOT(ISBLANK($C18)),ISBLANK(L18))</formula>
    </cfRule>
  </conditionalFormatting>
  <conditionalFormatting sqref="N19">
    <cfRule type="expression" dxfId="287" priority="49" stopIfTrue="1">
      <formula>AND(NOT(ISBLANK($C19)),ISBLANK(N19))</formula>
    </cfRule>
  </conditionalFormatting>
  <conditionalFormatting sqref="M19">
    <cfRule type="expression" dxfId="286" priority="48" stopIfTrue="1">
      <formula>AND(NOT(ISBLANK($C19)),ISBLANK(M19))</formula>
    </cfRule>
  </conditionalFormatting>
  <conditionalFormatting sqref="A20">
    <cfRule type="expression" dxfId="285" priority="47" stopIfTrue="1">
      <formula>AND(NOT(ISBLANK(C20)),ISBLANK(A20))</formula>
    </cfRule>
  </conditionalFormatting>
  <conditionalFormatting sqref="B20">
    <cfRule type="expression" dxfId="284" priority="46" stopIfTrue="1">
      <formula>AND(NOT(ISBLANK(C20)),ISBLANK(B20))</formula>
    </cfRule>
  </conditionalFormatting>
  <conditionalFormatting sqref="K20">
    <cfRule type="expression" priority="43" stopIfTrue="1">
      <formula>AND(SUM($P20:$T20)&gt;0,NOT(ISBLANK(K20)))</formula>
    </cfRule>
    <cfRule type="expression" dxfId="283" priority="44" stopIfTrue="1">
      <formula>SUM($P20:$T20)&gt;0</formula>
    </cfRule>
  </conditionalFormatting>
  <conditionalFormatting sqref="N20">
    <cfRule type="expression" dxfId="282" priority="45" stopIfTrue="1">
      <formula>AND(NOT(ISBLANK($C20)),ISBLANK(N20))</formula>
    </cfRule>
  </conditionalFormatting>
  <conditionalFormatting sqref="L20">
    <cfRule type="expression" dxfId="281" priority="41" stopIfTrue="1">
      <formula>AND(NOT(ISBLANK($C20)),ISBLANK(L20))</formula>
    </cfRule>
  </conditionalFormatting>
  <conditionalFormatting sqref="A21">
    <cfRule type="expression" dxfId="280" priority="40" stopIfTrue="1">
      <formula>AND(NOT(ISBLANK(C21)),ISBLANK(A21))</formula>
    </cfRule>
  </conditionalFormatting>
  <conditionalFormatting sqref="C21">
    <cfRule type="expression" dxfId="279" priority="39" stopIfTrue="1">
      <formula>ISBLANK(C21)</formula>
    </cfRule>
  </conditionalFormatting>
  <conditionalFormatting sqref="K21">
    <cfRule type="expression" priority="37" stopIfTrue="1">
      <formula>AND(SUM($P21:$T21)&gt;0,NOT(ISBLANK(K21)))</formula>
    </cfRule>
    <cfRule type="expression" dxfId="278" priority="38" stopIfTrue="1">
      <formula>SUM($P21:$T21)&gt;0</formula>
    </cfRule>
  </conditionalFormatting>
  <conditionalFormatting sqref="N21">
    <cfRule type="expression" dxfId="277" priority="36" stopIfTrue="1">
      <formula>AND(NOT(ISBLANK($C21)),ISBLANK(N21))</formula>
    </cfRule>
  </conditionalFormatting>
  <conditionalFormatting sqref="L21">
    <cfRule type="expression" dxfId="276" priority="35" stopIfTrue="1">
      <formula>AND(NOT(ISBLANK($C21)),ISBLANK(L21))</formula>
    </cfRule>
  </conditionalFormatting>
  <conditionalFormatting sqref="M21">
    <cfRule type="expression" dxfId="275" priority="34" stopIfTrue="1">
      <formula>AND(NOT(ISBLANK($C21)),ISBLANK(M21))</formula>
    </cfRule>
  </conditionalFormatting>
  <conditionalFormatting sqref="A22">
    <cfRule type="expression" dxfId="274" priority="33" stopIfTrue="1">
      <formula>AND(NOT(ISBLANK(C22)),ISBLANK(A22))</formula>
    </cfRule>
  </conditionalFormatting>
  <conditionalFormatting sqref="K22">
    <cfRule type="expression" priority="30" stopIfTrue="1">
      <formula>AND(SUM($P22:$T22)&gt;0,NOT(ISBLANK(K22)))</formula>
    </cfRule>
    <cfRule type="expression" dxfId="273" priority="31" stopIfTrue="1">
      <formula>SUM($P22:$T22)&gt;0</formula>
    </cfRule>
  </conditionalFormatting>
  <conditionalFormatting sqref="N22">
    <cfRule type="expression" dxfId="272" priority="32" stopIfTrue="1">
      <formula>AND(NOT(ISBLANK($C22)),ISBLANK(N22))</formula>
    </cfRule>
  </conditionalFormatting>
  <conditionalFormatting sqref="L22">
    <cfRule type="expression" dxfId="271" priority="29" stopIfTrue="1">
      <formula>AND(NOT(ISBLANK($C22)),ISBLANK(L22))</formula>
    </cfRule>
  </conditionalFormatting>
  <conditionalFormatting sqref="M22">
    <cfRule type="expression" dxfId="270" priority="28" stopIfTrue="1">
      <formula>AND(NOT(ISBLANK($C22)),ISBLANK(M22))</formula>
    </cfRule>
  </conditionalFormatting>
  <conditionalFormatting sqref="K23">
    <cfRule type="expression" priority="25" stopIfTrue="1">
      <formula>AND(SUM($P23:$T23)&gt;0,NOT(ISBLANK(K23)))</formula>
    </cfRule>
    <cfRule type="expression" dxfId="269" priority="26" stopIfTrue="1">
      <formula>SUM($P23:$T23)&gt;0</formula>
    </cfRule>
  </conditionalFormatting>
  <conditionalFormatting sqref="N23">
    <cfRule type="expression" dxfId="268" priority="27" stopIfTrue="1">
      <formula>AND(NOT(ISBLANK($C23)),ISBLANK(N23))</formula>
    </cfRule>
  </conditionalFormatting>
  <conditionalFormatting sqref="M23">
    <cfRule type="expression" dxfId="267" priority="24" stopIfTrue="1">
      <formula>AND(NOT(ISBLANK($C23)),ISBLANK(M23))</formula>
    </cfRule>
  </conditionalFormatting>
  <conditionalFormatting sqref="L23">
    <cfRule type="expression" dxfId="266" priority="23" stopIfTrue="1">
      <formula>AND(NOT(ISBLANK($C23)),ISBLANK(L23))</formula>
    </cfRule>
  </conditionalFormatting>
  <conditionalFormatting sqref="A24">
    <cfRule type="expression" dxfId="265" priority="22" stopIfTrue="1">
      <formula>AND(NOT(ISBLANK(C24)),ISBLANK(A24))</formula>
    </cfRule>
  </conditionalFormatting>
  <conditionalFormatting sqref="L26">
    <cfRule type="expression" dxfId="264" priority="5" stopIfTrue="1">
      <formula>AND(NOT(ISBLANK($C26)),ISBLANK(L26))</formula>
    </cfRule>
  </conditionalFormatting>
  <conditionalFormatting sqref="A25">
    <cfRule type="expression" dxfId="263" priority="21" stopIfTrue="1">
      <formula>AND(NOT(ISBLANK(C25)),ISBLANK(A25))</formula>
    </cfRule>
  </conditionalFormatting>
  <conditionalFormatting sqref="K25">
    <cfRule type="expression" priority="18" stopIfTrue="1">
      <formula>AND(SUM($P25:$T25)&gt;0,NOT(ISBLANK(K25)))</formula>
    </cfRule>
    <cfRule type="expression" dxfId="262" priority="19" stopIfTrue="1">
      <formula>SUM($P25:$T25)&gt;0</formula>
    </cfRule>
  </conditionalFormatting>
  <conditionalFormatting sqref="N25">
    <cfRule type="expression" dxfId="261" priority="20" stopIfTrue="1">
      <formula>AND(NOT(ISBLANK($C25)),ISBLANK(N25))</formula>
    </cfRule>
  </conditionalFormatting>
  <conditionalFormatting sqref="L25">
    <cfRule type="expression" dxfId="260" priority="17" stopIfTrue="1">
      <formula>AND(NOT(ISBLANK($C25)),ISBLANK(L25))</formula>
    </cfRule>
  </conditionalFormatting>
  <conditionalFormatting sqref="M25">
    <cfRule type="expression" dxfId="259" priority="16" stopIfTrue="1">
      <formula>AND(NOT(ISBLANK($C25)),ISBLANK(M25))</formula>
    </cfRule>
  </conditionalFormatting>
  <conditionalFormatting sqref="K24">
    <cfRule type="expression" priority="13" stopIfTrue="1">
      <formula>AND(SUM($P24:$T24)&gt;0,NOT(ISBLANK(K24)))</formula>
    </cfRule>
    <cfRule type="expression" dxfId="258" priority="14" stopIfTrue="1">
      <formula>SUM($P24:$T24)&gt;0</formula>
    </cfRule>
  </conditionalFormatting>
  <conditionalFormatting sqref="M24">
    <cfRule type="expression" dxfId="257" priority="12" stopIfTrue="1">
      <formula>AND(NOT(ISBLANK($C24)),ISBLANK(M24))</formula>
    </cfRule>
  </conditionalFormatting>
  <conditionalFormatting sqref="L24">
    <cfRule type="expression" dxfId="256" priority="11" stopIfTrue="1">
      <formula>AND(NOT(ISBLANK($C24)),ISBLANK(L24))</formula>
    </cfRule>
  </conditionalFormatting>
  <conditionalFormatting sqref="A26">
    <cfRule type="expression" dxfId="255" priority="10" stopIfTrue="1">
      <formula>AND(NOT(ISBLANK(C26)),ISBLANK(A26))</formula>
    </cfRule>
  </conditionalFormatting>
  <conditionalFormatting sqref="K26">
    <cfRule type="expression" priority="7" stopIfTrue="1">
      <formula>AND(SUM($P26:$T26)&gt;0,NOT(ISBLANK(K26)))</formula>
    </cfRule>
    <cfRule type="expression" dxfId="254" priority="8" stopIfTrue="1">
      <formula>SUM($P26:$T26)&gt;0</formula>
    </cfRule>
  </conditionalFormatting>
  <conditionalFormatting sqref="N26">
    <cfRule type="expression" dxfId="253" priority="9" stopIfTrue="1">
      <formula>AND(NOT(ISBLANK($C26)),ISBLANK(N26))</formula>
    </cfRule>
  </conditionalFormatting>
  <conditionalFormatting sqref="M26">
    <cfRule type="expression" dxfId="252" priority="6" stopIfTrue="1">
      <formula>AND(NOT(ISBLANK($C26)),ISBLANK(M26))</formula>
    </cfRule>
  </conditionalFormatting>
  <conditionalFormatting sqref="B15">
    <cfRule type="expression" dxfId="251" priority="4" stopIfTrue="1">
      <formula>AND(NOT(ISBLANK(C15)),ISBLANK(B15))</formula>
    </cfRule>
  </conditionalFormatting>
  <conditionalFormatting sqref="B14">
    <cfRule type="expression" dxfId="250" priority="3" stopIfTrue="1">
      <formula>AND(NOT(ISBLANK(C14)),ISBLANK(B14))</formula>
    </cfRule>
  </conditionalFormatting>
  <conditionalFormatting sqref="B16">
    <cfRule type="expression" dxfId="249" priority="2" stopIfTrue="1">
      <formula>AND(NOT(ISBLANK(C16)),ISBLANK(B16))</formula>
    </cfRule>
  </conditionalFormatting>
  <conditionalFormatting sqref="B18">
    <cfRule type="expression" dxfId="248" priority="1" stopIfTrue="1">
      <formula>AND(NOT(ISBLANK(C18)),ISBLANK(B18))</formula>
    </cfRule>
  </conditionalFormatting>
  <dataValidations count="4">
    <dataValidation type="list" allowBlank="1" showInputMessage="1" showErrorMessage="1" sqref="B19">
      <formula1>$B$40:$B$43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20:B28 B12:B18">
      <formula1>$B$32:$B$35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28"/>
  <sheetViews>
    <sheetView workbookViewId="0">
      <selection activeCell="H35" sqref="H35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9.140625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0" t="s">
        <v>63</v>
      </c>
      <c r="C1" s="121"/>
      <c r="D1" s="121"/>
      <c r="E1" s="12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0" t="s">
        <v>172</v>
      </c>
      <c r="C3" s="121"/>
      <c r="D3" s="121"/>
      <c r="E3" s="122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43507</v>
      </c>
      <c r="D5" s="12" t="s">
        <v>33</v>
      </c>
      <c r="E5" s="94">
        <v>43534</v>
      </c>
      <c r="F5" s="95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07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3" t="s">
        <v>21</v>
      </c>
      <c r="H8" s="127"/>
      <c r="I8" s="127"/>
      <c r="J8" s="124"/>
      <c r="K8" s="107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8"/>
      <c r="H9" s="129"/>
      <c r="I9" s="129"/>
      <c r="J9" s="130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2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78">
        <v>43507</v>
      </c>
      <c r="B12" s="30" t="s">
        <v>15</v>
      </c>
      <c r="C12" s="80">
        <v>20</v>
      </c>
      <c r="D12" s="32">
        <f>IF(B12="S",IF(ISBLANK(E12),ROUND(C12*0.2/1.2,2),E12),"")</f>
        <v>3.33</v>
      </c>
      <c r="E12" s="31"/>
      <c r="F12" s="88">
        <f>C12-D12</f>
        <v>16.670000000000002</v>
      </c>
      <c r="G12" s="96">
        <v>510</v>
      </c>
      <c r="H12" s="96">
        <v>2204</v>
      </c>
      <c r="I12" s="96" t="s">
        <v>165</v>
      </c>
      <c r="J12" s="37" t="s">
        <v>15</v>
      </c>
      <c r="K12" s="37" t="s">
        <v>156</v>
      </c>
      <c r="L12" s="45" t="s">
        <v>166</v>
      </c>
      <c r="M12" s="45" t="s">
        <v>167</v>
      </c>
      <c r="N12" s="45" t="s">
        <v>168</v>
      </c>
      <c r="P12" s="5" t="b">
        <f t="shared" ref="P12:P21" si="0">OR(G12&lt;100,LEN(G12)=2)</f>
        <v>0</v>
      </c>
      <c r="Q12" s="5" t="b">
        <f t="shared" ref="Q12:Q21" si="1">OR(H12&lt;1000,LEN(H12)=3)</f>
        <v>0</v>
      </c>
      <c r="R12" s="5" t="b">
        <f t="shared" ref="R12:R21" si="2">IF(I12&lt;1000,TRUE)</f>
        <v>0</v>
      </c>
      <c r="S12" s="5" t="e">
        <f>OR(#REF!&lt;100000,LEN(#REF!)=5)</f>
        <v>#REF!</v>
      </c>
    </row>
    <row r="13" spans="1:26" ht="15.75" x14ac:dyDescent="0.25">
      <c r="A13" s="58">
        <v>43525</v>
      </c>
      <c r="B13" s="30" t="s">
        <v>15</v>
      </c>
      <c r="C13" s="31">
        <v>279.94</v>
      </c>
      <c r="D13" s="32">
        <f>IF(B13="S",IF(ISBLANK(E13),ROUND(C13*0.2/1.2,2),E13),"")</f>
        <v>46.66</v>
      </c>
      <c r="E13" s="31"/>
      <c r="F13" s="88">
        <f>C13-D13</f>
        <v>233.28</v>
      </c>
      <c r="G13" s="56">
        <v>510</v>
      </c>
      <c r="H13" s="56">
        <v>2215</v>
      </c>
      <c r="I13" s="96" t="s">
        <v>129</v>
      </c>
      <c r="J13" s="37" t="s">
        <v>15</v>
      </c>
      <c r="K13" s="37" t="s">
        <v>156</v>
      </c>
      <c r="L13" s="81" t="s">
        <v>169</v>
      </c>
      <c r="M13" s="45" t="s">
        <v>170</v>
      </c>
      <c r="N13" s="45" t="s">
        <v>171</v>
      </c>
      <c r="P13" s="5" t="b">
        <f t="shared" si="0"/>
        <v>0</v>
      </c>
      <c r="Q13" s="5" t="b">
        <f t="shared" si="1"/>
        <v>0</v>
      </c>
      <c r="R13" s="5" t="b">
        <f t="shared" si="2"/>
        <v>0</v>
      </c>
      <c r="S13" s="5" t="e">
        <f>OR(#REF!&lt;100000,LEN(#REF!)=5)</f>
        <v>#REF!</v>
      </c>
    </row>
    <row r="14" spans="1:26" ht="15.75" x14ac:dyDescent="0.25">
      <c r="A14" s="58"/>
      <c r="B14" s="30"/>
      <c r="C14" s="31"/>
      <c r="D14" s="32" t="str">
        <f>IF(B14="S",IF(ISBLANK(E14),ROUND(C14*0.2/1.2,2),E14),"")</f>
        <v/>
      </c>
      <c r="E14" s="31"/>
      <c r="F14" s="88"/>
      <c r="G14" s="56"/>
      <c r="H14" s="56"/>
      <c r="I14" s="96"/>
      <c r="J14" s="37"/>
      <c r="K14" s="37"/>
      <c r="L14" s="45"/>
      <c r="M14" s="45"/>
      <c r="N14" s="45"/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58"/>
      <c r="B15" s="30"/>
      <c r="C15" s="31"/>
      <c r="D15" s="32" t="str">
        <f t="shared" ref="D15:D21" si="3">IF(B15="S",IF(ISBLANK(E15),ROUND(C15*0.2/1.2,2),E15),"")</f>
        <v/>
      </c>
      <c r="E15" s="31"/>
      <c r="F15" s="88"/>
      <c r="G15" s="56"/>
      <c r="H15" s="56"/>
      <c r="I15" s="96"/>
      <c r="J15" s="37"/>
      <c r="K15" s="37"/>
      <c r="L15" s="45"/>
      <c r="M15" s="45"/>
      <c r="N15" s="45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29"/>
      <c r="B16" s="30"/>
      <c r="C16" s="31"/>
      <c r="D16" s="32" t="str">
        <f t="shared" si="3"/>
        <v/>
      </c>
      <c r="E16" s="31"/>
      <c r="F16" s="88"/>
      <c r="G16" s="56" t="s">
        <v>103</v>
      </c>
      <c r="H16" s="56" t="s">
        <v>103</v>
      </c>
      <c r="I16" s="56" t="s">
        <v>103</v>
      </c>
      <c r="J16" s="37"/>
      <c r="K16" s="37"/>
      <c r="L16" s="45"/>
      <c r="M16" s="45"/>
      <c r="N16" s="45"/>
      <c r="P16" s="5" t="b">
        <f t="shared" si="0"/>
        <v>0</v>
      </c>
      <c r="Q16" s="5" t="b">
        <f t="shared" si="1"/>
        <v>0</v>
      </c>
      <c r="R16" s="5" t="b">
        <f t="shared" si="2"/>
        <v>0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 t="str">
        <f t="shared" si="3"/>
        <v/>
      </c>
      <c r="E17" s="31"/>
      <c r="F17" s="88"/>
      <c r="G17" s="56" t="s">
        <v>103</v>
      </c>
      <c r="H17" s="56" t="s">
        <v>103</v>
      </c>
      <c r="I17" s="56" t="s">
        <v>103</v>
      </c>
      <c r="J17" s="37"/>
      <c r="K17" s="37"/>
      <c r="L17" s="45"/>
      <c r="M17" s="45"/>
      <c r="N17" s="45"/>
      <c r="P17" s="5" t="b">
        <f t="shared" si="0"/>
        <v>0</v>
      </c>
      <c r="Q17" s="5" t="b">
        <f t="shared" si="1"/>
        <v>0</v>
      </c>
      <c r="R17" s="5" t="b">
        <f t="shared" si="2"/>
        <v>0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si="3"/>
        <v/>
      </c>
      <c r="E18" s="31"/>
      <c r="F18" s="88"/>
      <c r="G18" s="56" t="s">
        <v>103</v>
      </c>
      <c r="H18" s="56" t="s">
        <v>103</v>
      </c>
      <c r="I18" s="56" t="s">
        <v>103</v>
      </c>
      <c r="J18" s="37"/>
      <c r="K18" s="37"/>
      <c r="L18" s="45"/>
      <c r="M18" s="45"/>
      <c r="N18" s="45"/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3"/>
        <v/>
      </c>
      <c r="E19" s="31"/>
      <c r="F19" s="88"/>
      <c r="G19" s="56" t="s">
        <v>103</v>
      </c>
      <c r="H19" s="56" t="s">
        <v>103</v>
      </c>
      <c r="I19" s="56" t="s">
        <v>103</v>
      </c>
      <c r="J19" s="37"/>
      <c r="K19" s="37"/>
      <c r="L19" s="45"/>
      <c r="M19" s="45"/>
      <c r="N19" s="45"/>
      <c r="P19" s="5" t="b">
        <f t="shared" si="0"/>
        <v>0</v>
      </c>
      <c r="Q19" s="5" t="b">
        <f t="shared" si="1"/>
        <v>0</v>
      </c>
      <c r="R19" s="5" t="b">
        <f t="shared" si="2"/>
        <v>0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88"/>
      <c r="G20" s="56" t="s">
        <v>103</v>
      </c>
      <c r="H20" s="56" t="s">
        <v>103</v>
      </c>
      <c r="I20" s="56" t="s">
        <v>103</v>
      </c>
      <c r="J20" s="37"/>
      <c r="K20" s="37"/>
      <c r="L20" s="45"/>
      <c r="M20" s="45"/>
      <c r="N20" s="45"/>
      <c r="P20" s="5" t="b">
        <f t="shared" si="0"/>
        <v>0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6.5" thickBot="1" x14ac:dyDescent="0.3">
      <c r="A21" s="29"/>
      <c r="B21" s="30"/>
      <c r="C21" s="31"/>
      <c r="D21" s="38" t="str">
        <f t="shared" si="3"/>
        <v/>
      </c>
      <c r="E21" s="31"/>
      <c r="F21" s="88"/>
      <c r="G21" s="56" t="s">
        <v>103</v>
      </c>
      <c r="H21" s="56" t="s">
        <v>103</v>
      </c>
      <c r="I21" s="56" t="s">
        <v>103</v>
      </c>
      <c r="J21" s="37"/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3.5" thickBot="1" x14ac:dyDescent="0.25">
      <c r="A22" s="125" t="s">
        <v>11</v>
      </c>
      <c r="B22" s="126"/>
      <c r="C22" s="39">
        <f>SUM(C12:C21)</f>
        <v>299.94</v>
      </c>
      <c r="D22" s="39">
        <f>SUM(D12:D21)</f>
        <v>49.989999999999995</v>
      </c>
      <c r="E22" s="39"/>
      <c r="F22" s="39">
        <f>SUM(F12:F21)</f>
        <v>249.95</v>
      </c>
      <c r="G22" s="57"/>
      <c r="H22" s="57"/>
      <c r="I22" s="57"/>
      <c r="J22" s="40"/>
      <c r="K22" s="40"/>
      <c r="L22" s="46"/>
      <c r="M22" s="54"/>
      <c r="N22" s="47"/>
    </row>
    <row r="24" spans="1:19" x14ac:dyDescent="0.2">
      <c r="B24" s="123" t="s">
        <v>27</v>
      </c>
      <c r="C24" s="124"/>
    </row>
    <row r="25" spans="1:19" x14ac:dyDescent="0.2">
      <c r="B25" s="41" t="s">
        <v>16</v>
      </c>
      <c r="C25" s="42" t="s">
        <v>26</v>
      </c>
    </row>
    <row r="26" spans="1:19" x14ac:dyDescent="0.2">
      <c r="B26" s="41" t="s">
        <v>13</v>
      </c>
      <c r="C26" s="42" t="s">
        <v>25</v>
      </c>
    </row>
    <row r="27" spans="1:19" x14ac:dyDescent="0.2">
      <c r="B27" s="41" t="s">
        <v>15</v>
      </c>
      <c r="C27" s="42" t="s">
        <v>24</v>
      </c>
    </row>
    <row r="28" spans="1:19" x14ac:dyDescent="0.2">
      <c r="B28" s="43" t="s">
        <v>14</v>
      </c>
      <c r="C28" s="44" t="s">
        <v>23</v>
      </c>
    </row>
  </sheetData>
  <mergeCells count="6">
    <mergeCell ref="B24:C24"/>
    <mergeCell ref="B1:E1"/>
    <mergeCell ref="B3:E3"/>
    <mergeCell ref="G8:J8"/>
    <mergeCell ref="G9:J9"/>
    <mergeCell ref="A22:B22"/>
  </mergeCells>
  <conditionalFormatting sqref="J16:K21 J12:J15">
    <cfRule type="expression" priority="3" stopIfTrue="1">
      <formula>AND(SUM($P12:$T12)&gt;0,NOT(ISBLANK(J12)))</formula>
    </cfRule>
    <cfRule type="expression" dxfId="247" priority="4" stopIfTrue="1">
      <formula>SUM($P12:$T12)&gt;0</formula>
    </cfRule>
  </conditionalFormatting>
  <conditionalFormatting sqref="C5 B1:E1 B3:E3 C12:C21">
    <cfRule type="expression" dxfId="246" priority="5" stopIfTrue="1">
      <formula>ISBLANK(B1)</formula>
    </cfRule>
  </conditionalFormatting>
  <conditionalFormatting sqref="L12:N21">
    <cfRule type="expression" dxfId="245" priority="6" stopIfTrue="1">
      <formula>AND(NOT(ISBLANK($C12)),ISBLANK(L12))</formula>
    </cfRule>
  </conditionalFormatting>
  <conditionalFormatting sqref="B12:B21">
    <cfRule type="expression" dxfId="244" priority="7" stopIfTrue="1">
      <formula>AND(NOT(ISBLANK(C12)),ISBLANK(B12))</formula>
    </cfRule>
  </conditionalFormatting>
  <conditionalFormatting sqref="A12:A21">
    <cfRule type="expression" dxfId="243" priority="8" stopIfTrue="1">
      <formula>AND(NOT(ISBLANK(C12)),ISBLANK(A12))</formula>
    </cfRule>
  </conditionalFormatting>
  <conditionalFormatting sqref="E12:E21">
    <cfRule type="expression" dxfId="242" priority="9" stopIfTrue="1">
      <formula>AND(NOT(ISBLANK(C12)),ISBLANK(E12),B12="S")</formula>
    </cfRule>
  </conditionalFormatting>
  <conditionalFormatting sqref="K12:K15">
    <cfRule type="expression" priority="1" stopIfTrue="1">
      <formula>AND(SUM($P12:$T12)&gt;0,NOT(ISBLANK(K12)))</formula>
    </cfRule>
    <cfRule type="expression" dxfId="241" priority="2" stopIfTrue="1">
      <formula>SUM($P12:$T12)&gt;0</formula>
    </cfRule>
  </conditionalFormatting>
  <dataValidations count="3">
    <dataValidation type="list" allowBlank="1" showInputMessage="1" showErrorMessage="1" sqref="B12:B21">
      <formula1>$B$25:$B$28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42"/>
  <sheetViews>
    <sheetView workbookViewId="0">
      <selection activeCell="K37" sqref="K37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0" t="s">
        <v>63</v>
      </c>
      <c r="C1" s="121"/>
      <c r="D1" s="121"/>
      <c r="E1" s="12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0" t="s">
        <v>161</v>
      </c>
      <c r="C3" s="121"/>
      <c r="D3" s="121"/>
      <c r="E3" s="122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43507</v>
      </c>
      <c r="D5" s="12" t="s">
        <v>33</v>
      </c>
      <c r="E5" s="48">
        <v>43534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08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3" t="s">
        <v>21</v>
      </c>
      <c r="H8" s="127"/>
      <c r="I8" s="127"/>
      <c r="J8" s="124"/>
      <c r="K8" s="108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8"/>
      <c r="H9" s="129"/>
      <c r="I9" s="129"/>
      <c r="J9" s="130"/>
      <c r="K9" s="50" t="s">
        <v>71</v>
      </c>
      <c r="L9" s="21" t="s">
        <v>73</v>
      </c>
      <c r="M9" s="53"/>
      <c r="N9" s="55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87" t="s">
        <v>65</v>
      </c>
      <c r="H10" s="87" t="s">
        <v>66</v>
      </c>
      <c r="I10" s="87" t="s">
        <v>64</v>
      </c>
      <c r="J10" s="87"/>
      <c r="K10" s="52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87"/>
      <c r="H11" s="87"/>
      <c r="I11" s="87"/>
      <c r="J11" s="87"/>
      <c r="K11" s="87"/>
      <c r="L11" s="27"/>
      <c r="M11" s="43"/>
      <c r="N11" s="43"/>
    </row>
    <row r="12" spans="1:26" ht="15.75" x14ac:dyDescent="0.25">
      <c r="A12" s="58">
        <v>43507</v>
      </c>
      <c r="B12" s="30" t="s">
        <v>14</v>
      </c>
      <c r="C12" s="31">
        <v>0.75</v>
      </c>
      <c r="D12" s="32"/>
      <c r="E12" s="31"/>
      <c r="F12" s="88"/>
      <c r="G12" s="56">
        <v>690</v>
      </c>
      <c r="H12" s="56">
        <v>4400</v>
      </c>
      <c r="I12" s="56"/>
      <c r="J12" s="37"/>
      <c r="K12" s="37" t="s">
        <v>140</v>
      </c>
      <c r="L12" s="45" t="s">
        <v>173</v>
      </c>
      <c r="M12" s="45" t="s">
        <v>174</v>
      </c>
      <c r="N12" s="45" t="s">
        <v>88</v>
      </c>
      <c r="P12" s="5" t="b">
        <f t="shared" ref="P12:P32" si="0">OR(G12&lt;100,LEN(G12)=2)</f>
        <v>0</v>
      </c>
      <c r="Q12" s="5" t="b">
        <f t="shared" ref="Q12:Q32" si="1">OR(H12&lt;1000,LEN(H12)=3)</f>
        <v>0</v>
      </c>
      <c r="R12" s="5" t="b">
        <f t="shared" ref="R12:R32" si="2">IF(I12&lt;1000,TRUE)</f>
        <v>1</v>
      </c>
      <c r="S12" s="5" t="e">
        <f>OR(#REF!&lt;100000,LEN(#REF!)=5)</f>
        <v>#REF!</v>
      </c>
    </row>
    <row r="13" spans="1:26" ht="15.75" x14ac:dyDescent="0.25">
      <c r="A13" s="58">
        <v>43507</v>
      </c>
      <c r="B13" s="79" t="s">
        <v>14</v>
      </c>
      <c r="C13" s="31">
        <v>6.25</v>
      </c>
      <c r="D13" s="31"/>
      <c r="E13" s="31"/>
      <c r="F13" s="88"/>
      <c r="G13" s="56">
        <v>690</v>
      </c>
      <c r="H13" s="56">
        <v>4400</v>
      </c>
      <c r="I13" s="56"/>
      <c r="J13" s="37"/>
      <c r="K13" s="37" t="s">
        <v>140</v>
      </c>
      <c r="L13" s="45" t="s">
        <v>173</v>
      </c>
      <c r="M13" s="45" t="s">
        <v>174</v>
      </c>
      <c r="N13" s="45" t="s">
        <v>88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8">
        <v>43512</v>
      </c>
      <c r="B14" s="79" t="s">
        <v>14</v>
      </c>
      <c r="C14" s="31">
        <v>8.15</v>
      </c>
      <c r="D14" s="31"/>
      <c r="E14" s="31"/>
      <c r="F14" s="88"/>
      <c r="G14" s="56">
        <v>690</v>
      </c>
      <c r="H14" s="56">
        <v>4400</v>
      </c>
      <c r="I14" s="56"/>
      <c r="J14" s="37"/>
      <c r="K14" s="37" t="s">
        <v>140</v>
      </c>
      <c r="L14" s="45" t="s">
        <v>173</v>
      </c>
      <c r="M14" s="45" t="s">
        <v>87</v>
      </c>
      <c r="N14" s="45" t="s">
        <v>88</v>
      </c>
    </row>
    <row r="15" spans="1:26" ht="15.75" x14ac:dyDescent="0.25">
      <c r="A15" s="58">
        <v>43514</v>
      </c>
      <c r="B15" s="79" t="s">
        <v>15</v>
      </c>
      <c r="C15" s="31">
        <v>13.4</v>
      </c>
      <c r="D15" s="31"/>
      <c r="E15" s="31">
        <v>2.68</v>
      </c>
      <c r="F15" s="88">
        <v>10.72</v>
      </c>
      <c r="G15" s="56">
        <v>690</v>
      </c>
      <c r="H15" s="56">
        <v>4001</v>
      </c>
      <c r="I15" s="56"/>
      <c r="J15" s="37"/>
      <c r="K15" s="37" t="s">
        <v>140</v>
      </c>
      <c r="L15" s="45" t="s">
        <v>91</v>
      </c>
      <c r="M15" s="45" t="s">
        <v>175</v>
      </c>
      <c r="N15" s="45" t="s">
        <v>91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8">
        <v>43514</v>
      </c>
      <c r="B16" s="30" t="s">
        <v>14</v>
      </c>
      <c r="C16" s="31">
        <v>7.75</v>
      </c>
      <c r="D16" s="31"/>
      <c r="E16" s="31"/>
      <c r="F16" s="88"/>
      <c r="G16" s="56">
        <v>690</v>
      </c>
      <c r="H16" s="56">
        <v>4400</v>
      </c>
      <c r="I16" s="96"/>
      <c r="J16" s="37"/>
      <c r="K16" s="37" t="s">
        <v>140</v>
      </c>
      <c r="L16" s="45" t="s">
        <v>173</v>
      </c>
      <c r="M16" s="45" t="s">
        <v>175</v>
      </c>
      <c r="N16" s="45" t="s">
        <v>88</v>
      </c>
      <c r="P16" s="5" t="b">
        <f t="shared" si="0"/>
        <v>0</v>
      </c>
      <c r="Q16" s="5" t="b">
        <f t="shared" si="1"/>
        <v>0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58">
        <v>43520</v>
      </c>
      <c r="B17" s="30" t="s">
        <v>14</v>
      </c>
      <c r="C17" s="31">
        <v>6.3</v>
      </c>
      <c r="D17" s="31"/>
      <c r="E17" s="31"/>
      <c r="F17" s="88"/>
      <c r="G17" s="56">
        <v>690</v>
      </c>
      <c r="H17" s="56">
        <v>4400</v>
      </c>
      <c r="I17" s="96"/>
      <c r="J17" s="37"/>
      <c r="K17" s="37" t="s">
        <v>140</v>
      </c>
      <c r="L17" s="45" t="s">
        <v>173</v>
      </c>
      <c r="M17" s="45" t="s">
        <v>174</v>
      </c>
      <c r="N17" s="45" t="s">
        <v>88</v>
      </c>
      <c r="P17" s="5" t="b">
        <f>OR(G17&lt;100,LEN(G17)=2)</f>
        <v>0</v>
      </c>
      <c r="Q17" s="5" t="b">
        <f>OR(H17&lt;1000,LEN(H17)=3)</f>
        <v>0</v>
      </c>
      <c r="R17" s="5" t="b">
        <f>IF(I17&lt;1000,TRUE)</f>
        <v>1</v>
      </c>
      <c r="S17" s="5" t="e">
        <f>OR(#REF!&lt;100000,LEN(#REF!)=5)</f>
        <v>#REF!</v>
      </c>
    </row>
    <row r="18" spans="1:19" ht="15.75" x14ac:dyDescent="0.25">
      <c r="A18" s="58">
        <v>43521</v>
      </c>
      <c r="B18" s="30" t="s">
        <v>14</v>
      </c>
      <c r="C18" s="31">
        <v>9.8000000000000007</v>
      </c>
      <c r="D18" s="31"/>
      <c r="E18" s="31"/>
      <c r="F18" s="88"/>
      <c r="G18" s="56">
        <v>690</v>
      </c>
      <c r="H18" s="56">
        <v>4400</v>
      </c>
      <c r="I18" s="96"/>
      <c r="J18" s="37"/>
      <c r="K18" s="37" t="s">
        <v>140</v>
      </c>
      <c r="L18" s="45" t="s">
        <v>173</v>
      </c>
      <c r="M18" s="45" t="s">
        <v>175</v>
      </c>
      <c r="N18" s="45" t="s">
        <v>88</v>
      </c>
      <c r="P18" s="5" t="b">
        <f>OR(G18&lt;100,LEN(G18)=2)</f>
        <v>0</v>
      </c>
      <c r="Q18" s="5" t="b">
        <f>OR(H18&lt;1000,LEN(H18)=3)</f>
        <v>0</v>
      </c>
      <c r="R18" s="5" t="b">
        <f>IF(I18&lt;1000,TRUE)</f>
        <v>1</v>
      </c>
      <c r="S18" s="5" t="e">
        <f>OR(#REF!&lt;100000,LEN(#REF!)=5)</f>
        <v>#REF!</v>
      </c>
    </row>
    <row r="19" spans="1:19" ht="15.75" x14ac:dyDescent="0.25">
      <c r="A19" s="58">
        <v>43523</v>
      </c>
      <c r="B19" s="30" t="s">
        <v>14</v>
      </c>
      <c r="C19" s="31">
        <v>5.15</v>
      </c>
      <c r="D19" s="31"/>
      <c r="E19" s="31"/>
      <c r="F19" s="88"/>
      <c r="G19" s="56">
        <v>690</v>
      </c>
      <c r="H19" s="56">
        <v>4400</v>
      </c>
      <c r="I19" s="56"/>
      <c r="J19" s="37"/>
      <c r="K19" s="37" t="s">
        <v>140</v>
      </c>
      <c r="L19" s="45" t="s">
        <v>173</v>
      </c>
      <c r="M19" s="45" t="s">
        <v>87</v>
      </c>
      <c r="N19" s="45" t="s">
        <v>88</v>
      </c>
      <c r="P19" s="5" t="b">
        <f>OR(G19&lt;100,LEN(G19)=2)</f>
        <v>0</v>
      </c>
      <c r="Q19" s="5" t="b">
        <f>OR(H19&lt;1000,LEN(H19)=3)</f>
        <v>0</v>
      </c>
      <c r="R19" s="5" t="b">
        <f>IF(I19&lt;1000,TRUE)</f>
        <v>1</v>
      </c>
      <c r="S19" s="5" t="e">
        <f>OR(#REF!&lt;100000,LEN(#REF!)=5)</f>
        <v>#REF!</v>
      </c>
    </row>
    <row r="20" spans="1:19" ht="15.75" x14ac:dyDescent="0.25">
      <c r="A20" s="58">
        <v>43524</v>
      </c>
      <c r="B20" s="30" t="s">
        <v>14</v>
      </c>
      <c r="C20" s="31">
        <v>9</v>
      </c>
      <c r="D20" s="31"/>
      <c r="E20" s="31"/>
      <c r="F20" s="88"/>
      <c r="G20" s="56">
        <v>690</v>
      </c>
      <c r="H20" s="56">
        <v>4400</v>
      </c>
      <c r="I20" s="56"/>
      <c r="J20" s="37"/>
      <c r="K20" s="37" t="s">
        <v>140</v>
      </c>
      <c r="L20" s="45" t="s">
        <v>173</v>
      </c>
      <c r="M20" s="45" t="s">
        <v>175</v>
      </c>
      <c r="N20" s="45" t="s">
        <v>88</v>
      </c>
      <c r="P20" s="5" t="b">
        <f t="shared" si="0"/>
        <v>0</v>
      </c>
      <c r="Q20" s="5" t="b">
        <f t="shared" si="1"/>
        <v>0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58">
        <v>43528</v>
      </c>
      <c r="B21" s="30" t="s">
        <v>15</v>
      </c>
      <c r="C21" s="31">
        <v>6.34</v>
      </c>
      <c r="D21" s="31"/>
      <c r="E21" s="31">
        <v>1.26</v>
      </c>
      <c r="F21" s="88">
        <v>5.08</v>
      </c>
      <c r="G21" s="56">
        <v>690</v>
      </c>
      <c r="H21" s="56">
        <v>4001</v>
      </c>
      <c r="I21" s="56"/>
      <c r="J21" s="37"/>
      <c r="K21" s="37" t="s">
        <v>140</v>
      </c>
      <c r="L21" s="45" t="s">
        <v>91</v>
      </c>
      <c r="M21" s="45" t="s">
        <v>175</v>
      </c>
      <c r="N21" s="45" t="s">
        <v>91</v>
      </c>
      <c r="P21" s="5" t="b">
        <f t="shared" si="0"/>
        <v>0</v>
      </c>
      <c r="Q21" s="5" t="b">
        <f t="shared" si="1"/>
        <v>0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58">
        <v>43528</v>
      </c>
      <c r="B22" s="30" t="s">
        <v>14</v>
      </c>
      <c r="C22" s="31">
        <v>15.9</v>
      </c>
      <c r="D22" s="31"/>
      <c r="E22" s="31"/>
      <c r="F22" s="88"/>
      <c r="G22" s="56">
        <v>690</v>
      </c>
      <c r="H22" s="56">
        <v>4400</v>
      </c>
      <c r="I22" s="56"/>
      <c r="J22" s="37"/>
      <c r="K22" s="37" t="s">
        <v>140</v>
      </c>
      <c r="L22" s="45" t="s">
        <v>173</v>
      </c>
      <c r="M22" s="45" t="s">
        <v>175</v>
      </c>
      <c r="N22" s="45" t="s">
        <v>88</v>
      </c>
      <c r="P22" s="5" t="b">
        <f t="shared" si="0"/>
        <v>0</v>
      </c>
      <c r="Q22" s="5" t="b">
        <f t="shared" si="1"/>
        <v>0</v>
      </c>
      <c r="R22" s="5" t="b">
        <f t="shared" si="2"/>
        <v>1</v>
      </c>
      <c r="S22" s="5" t="e">
        <f>OR(#REF!&lt;100000,LEN(#REF!)=5)</f>
        <v>#REF!</v>
      </c>
    </row>
    <row r="23" spans="1:19" ht="15.75" x14ac:dyDescent="0.25">
      <c r="A23" s="58">
        <v>43501</v>
      </c>
      <c r="B23" s="30" t="s">
        <v>14</v>
      </c>
      <c r="C23" s="31">
        <v>2</v>
      </c>
      <c r="D23" s="31"/>
      <c r="E23" s="31"/>
      <c r="F23" s="88"/>
      <c r="G23" s="56">
        <v>690</v>
      </c>
      <c r="H23" s="56">
        <v>4400</v>
      </c>
      <c r="I23" s="56" t="s">
        <v>103</v>
      </c>
      <c r="J23" s="37" t="s">
        <v>15</v>
      </c>
      <c r="K23" s="37" t="s">
        <v>140</v>
      </c>
      <c r="L23" s="45" t="s">
        <v>173</v>
      </c>
      <c r="M23" s="45" t="s">
        <v>174</v>
      </c>
      <c r="N23" s="45" t="s">
        <v>88</v>
      </c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58">
        <v>43505</v>
      </c>
      <c r="B24" s="30" t="s">
        <v>15</v>
      </c>
      <c r="C24" s="31">
        <v>6</v>
      </c>
      <c r="D24" s="31"/>
      <c r="E24" s="88">
        <v>1.2</v>
      </c>
      <c r="F24" s="88">
        <v>4.8</v>
      </c>
      <c r="G24" s="56">
        <v>690</v>
      </c>
      <c r="H24" s="56">
        <v>4001</v>
      </c>
      <c r="I24" s="56" t="s">
        <v>103</v>
      </c>
      <c r="J24" s="37" t="s">
        <v>15</v>
      </c>
      <c r="K24" s="37" t="s">
        <v>140</v>
      </c>
      <c r="L24" s="45" t="s">
        <v>91</v>
      </c>
      <c r="M24" s="45" t="s">
        <v>176</v>
      </c>
      <c r="N24" s="45" t="s">
        <v>91</v>
      </c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58">
        <v>43534</v>
      </c>
      <c r="B25" s="30" t="s">
        <v>14</v>
      </c>
      <c r="C25" s="31">
        <v>5.6</v>
      </c>
      <c r="D25" s="31"/>
      <c r="E25" s="31"/>
      <c r="F25" s="88"/>
      <c r="G25" s="56">
        <v>690</v>
      </c>
      <c r="H25" s="56">
        <v>4400</v>
      </c>
      <c r="I25" s="56" t="s">
        <v>103</v>
      </c>
      <c r="J25" s="37" t="s">
        <v>15</v>
      </c>
      <c r="K25" s="37" t="s">
        <v>140</v>
      </c>
      <c r="L25" s="45" t="s">
        <v>173</v>
      </c>
      <c r="M25" s="45" t="s">
        <v>87</v>
      </c>
      <c r="N25" s="45" t="s">
        <v>88</v>
      </c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58"/>
      <c r="B26" s="30"/>
      <c r="C26" s="31"/>
      <c r="D26" s="31"/>
      <c r="E26" s="31"/>
      <c r="F26" s="88"/>
      <c r="G26" s="56"/>
      <c r="H26" s="56"/>
      <c r="I26" s="56" t="s">
        <v>103</v>
      </c>
      <c r="J26" s="37" t="s">
        <v>15</v>
      </c>
      <c r="K26" s="37"/>
      <c r="L26" s="45"/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58"/>
      <c r="B27" s="30"/>
      <c r="C27" s="31"/>
      <c r="D27" s="31"/>
      <c r="E27" s="31"/>
      <c r="F27" s="88"/>
      <c r="G27" s="56"/>
      <c r="H27" s="56"/>
      <c r="I27" s="56" t="s">
        <v>103</v>
      </c>
      <c r="J27" s="37" t="s">
        <v>15</v>
      </c>
      <c r="K27" s="37"/>
      <c r="L27" s="45"/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58"/>
      <c r="B28" s="30"/>
      <c r="C28" s="31"/>
      <c r="D28" s="31"/>
      <c r="E28" s="31"/>
      <c r="F28" s="88"/>
      <c r="G28" s="56"/>
      <c r="H28" s="56"/>
      <c r="I28" s="56" t="s">
        <v>103</v>
      </c>
      <c r="J28" s="37" t="s">
        <v>15</v>
      </c>
      <c r="K28" s="37"/>
      <c r="L28" s="45"/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58"/>
      <c r="B29" s="30"/>
      <c r="C29" s="31"/>
      <c r="D29" s="31"/>
      <c r="E29" s="31"/>
      <c r="F29" s="88"/>
      <c r="G29" s="56"/>
      <c r="H29" s="56"/>
      <c r="I29" s="56" t="s">
        <v>103</v>
      </c>
      <c r="J29" s="37" t="s">
        <v>15</v>
      </c>
      <c r="K29" s="37"/>
      <c r="L29" s="45"/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58"/>
      <c r="B30" s="30"/>
      <c r="C30" s="31"/>
      <c r="D30" s="31"/>
      <c r="E30" s="31"/>
      <c r="F30" s="88"/>
      <c r="G30" s="56"/>
      <c r="H30" s="56"/>
      <c r="I30" s="56" t="s">
        <v>103</v>
      </c>
      <c r="J30" s="37" t="s">
        <v>15</v>
      </c>
      <c r="K30" s="37"/>
      <c r="L30" s="45"/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0</v>
      </c>
      <c r="S30" s="5" t="e">
        <f>OR(#REF!&lt;100000,LEN(#REF!)=5)</f>
        <v>#REF!</v>
      </c>
    </row>
    <row r="31" spans="1:19" ht="15.75" x14ac:dyDescent="0.25">
      <c r="A31" s="58"/>
      <c r="B31" s="30"/>
      <c r="C31" s="31"/>
      <c r="D31" s="31"/>
      <c r="E31" s="31"/>
      <c r="F31" s="88"/>
      <c r="G31" s="56"/>
      <c r="H31" s="56"/>
      <c r="I31" s="56" t="s">
        <v>103</v>
      </c>
      <c r="J31" s="37" t="s">
        <v>15</v>
      </c>
      <c r="K31" s="37"/>
      <c r="L31" s="45"/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0</v>
      </c>
      <c r="S31" s="5" t="e">
        <f>OR(#REF!&lt;100000,LEN(#REF!)=5)</f>
        <v>#REF!</v>
      </c>
    </row>
    <row r="32" spans="1:19" ht="15.75" x14ac:dyDescent="0.25">
      <c r="A32" s="58"/>
      <c r="B32" s="30"/>
      <c r="C32" s="31"/>
      <c r="D32" s="31"/>
      <c r="E32" s="31"/>
      <c r="F32" s="88"/>
      <c r="G32" s="56"/>
      <c r="H32" s="56"/>
      <c r="I32" s="56" t="s">
        <v>103</v>
      </c>
      <c r="J32" s="37" t="s">
        <v>15</v>
      </c>
      <c r="K32" s="37"/>
      <c r="L32" s="45"/>
      <c r="M32" s="45"/>
      <c r="N32" s="45"/>
      <c r="P32" s="5" t="b">
        <f t="shared" si="0"/>
        <v>1</v>
      </c>
      <c r="Q32" s="5" t="b">
        <f t="shared" si="1"/>
        <v>1</v>
      </c>
      <c r="R32" s="5" t="b">
        <f t="shared" si="2"/>
        <v>0</v>
      </c>
      <c r="S32" s="5" t="e">
        <f>OR(#REF!&lt;100000,LEN(#REF!)=5)</f>
        <v>#REF!</v>
      </c>
    </row>
    <row r="33" spans="1:14" ht="13.5" thickBot="1" x14ac:dyDescent="0.25">
      <c r="A33" s="125" t="s">
        <v>177</v>
      </c>
      <c r="B33" s="126"/>
      <c r="C33" s="39">
        <f>SUM(C12:C32)</f>
        <v>102.38999999999999</v>
      </c>
      <c r="D33" s="39"/>
      <c r="E33" s="39">
        <f>SUM(E12:E32)</f>
        <v>5.1400000000000006</v>
      </c>
      <c r="F33" s="39"/>
      <c r="G33" s="57"/>
      <c r="H33" s="57"/>
      <c r="I33" s="57"/>
      <c r="J33" s="40"/>
      <c r="K33" s="40"/>
      <c r="L33" s="46"/>
      <c r="M33" s="54"/>
      <c r="N33" s="47"/>
    </row>
    <row r="35" spans="1:14" x14ac:dyDescent="0.2">
      <c r="B35" s="123" t="s">
        <v>27</v>
      </c>
      <c r="C35" s="124"/>
    </row>
    <row r="36" spans="1:14" x14ac:dyDescent="0.2">
      <c r="B36" s="41" t="s">
        <v>16</v>
      </c>
      <c r="C36" s="42" t="s">
        <v>26</v>
      </c>
    </row>
    <row r="37" spans="1:14" x14ac:dyDescent="0.2">
      <c r="B37" s="41" t="s">
        <v>13</v>
      </c>
      <c r="C37" s="42" t="s">
        <v>25</v>
      </c>
    </row>
    <row r="38" spans="1:14" x14ac:dyDescent="0.2">
      <c r="B38" s="41" t="s">
        <v>15</v>
      </c>
      <c r="C38" s="42" t="s">
        <v>24</v>
      </c>
    </row>
    <row r="39" spans="1:14" x14ac:dyDescent="0.2">
      <c r="B39" s="43" t="s">
        <v>14</v>
      </c>
      <c r="C39" s="44" t="s">
        <v>23</v>
      </c>
    </row>
    <row r="42" spans="1:14" x14ac:dyDescent="0.2">
      <c r="F42" s="5" t="s">
        <v>103</v>
      </c>
    </row>
  </sheetData>
  <mergeCells count="6">
    <mergeCell ref="B35:C35"/>
    <mergeCell ref="B1:E1"/>
    <mergeCell ref="B3:E3"/>
    <mergeCell ref="G8:J8"/>
    <mergeCell ref="G9:J9"/>
    <mergeCell ref="A33:B33"/>
  </mergeCells>
  <conditionalFormatting sqref="J16 J20:J32 J12:K15">
    <cfRule type="expression" priority="107" stopIfTrue="1">
      <formula>AND(SUM($P12:$T12)&gt;0,NOT(ISBLANK(J12)))</formula>
    </cfRule>
    <cfRule type="expression" dxfId="240" priority="108" stopIfTrue="1">
      <formula>SUM($P12:$T12)&gt;0</formula>
    </cfRule>
  </conditionalFormatting>
  <conditionalFormatting sqref="E5 C12:C16 C5 B1:E1 B3:E3 C20:C32">
    <cfRule type="expression" dxfId="239" priority="109" stopIfTrue="1">
      <formula>ISBLANK(B1)</formula>
    </cfRule>
  </conditionalFormatting>
  <conditionalFormatting sqref="L28 L32 L12:N12">
    <cfRule type="expression" dxfId="238" priority="110" stopIfTrue="1">
      <formula>AND(NOT(ISBLANK($C12)),ISBLANK(L12))</formula>
    </cfRule>
  </conditionalFormatting>
  <conditionalFormatting sqref="B12:B16 B20:B32">
    <cfRule type="expression" dxfId="237" priority="111" stopIfTrue="1">
      <formula>AND(NOT(ISBLANK(C12)),ISBLANK(B12))</formula>
    </cfRule>
  </conditionalFormatting>
  <conditionalFormatting sqref="A12:A16 A21:A32">
    <cfRule type="expression" dxfId="236" priority="112" stopIfTrue="1">
      <formula>AND(NOT(ISBLANK(C12)),ISBLANK(A12))</formula>
    </cfRule>
  </conditionalFormatting>
  <conditionalFormatting sqref="E12:E16 E20:E23 E25:E32">
    <cfRule type="expression" dxfId="235" priority="113" stopIfTrue="1">
      <formula>AND(NOT(ISBLANK(C12)),ISBLANK(E12),B12="S")</formula>
    </cfRule>
  </conditionalFormatting>
  <conditionalFormatting sqref="J19">
    <cfRule type="expression" priority="103" stopIfTrue="1">
      <formula>AND(SUM($P19:$T19)&gt;0,NOT(ISBLANK(J19)))</formula>
    </cfRule>
    <cfRule type="expression" dxfId="234" priority="104" stopIfTrue="1">
      <formula>SUM($P19:$T19)&gt;0</formula>
    </cfRule>
  </conditionalFormatting>
  <conditionalFormatting sqref="C19">
    <cfRule type="expression" dxfId="233" priority="105" stopIfTrue="1">
      <formula>ISBLANK(C19)</formula>
    </cfRule>
  </conditionalFormatting>
  <conditionalFormatting sqref="B19">
    <cfRule type="expression" dxfId="232" priority="106" stopIfTrue="1">
      <formula>AND(NOT(ISBLANK(C19)),ISBLANK(B19))</formula>
    </cfRule>
  </conditionalFormatting>
  <conditionalFormatting sqref="J17:J18">
    <cfRule type="expression" priority="97" stopIfTrue="1">
      <formula>AND(SUM($P17:$T17)&gt;0,NOT(ISBLANK(J17)))</formula>
    </cfRule>
    <cfRule type="expression" dxfId="231" priority="98" stopIfTrue="1">
      <formula>SUM($P17:$T17)&gt;0</formula>
    </cfRule>
  </conditionalFormatting>
  <conditionalFormatting sqref="C17:C18">
    <cfRule type="expression" dxfId="230" priority="99" stopIfTrue="1">
      <formula>ISBLANK(C17)</formula>
    </cfRule>
  </conditionalFormatting>
  <conditionalFormatting sqref="B17:B18">
    <cfRule type="expression" dxfId="229" priority="100" stopIfTrue="1">
      <formula>AND(NOT(ISBLANK(C17)),ISBLANK(B17))</formula>
    </cfRule>
  </conditionalFormatting>
  <conditionalFormatting sqref="A17:A18">
    <cfRule type="expression" dxfId="228" priority="101" stopIfTrue="1">
      <formula>AND(NOT(ISBLANK(C17)),ISBLANK(A17))</formula>
    </cfRule>
  </conditionalFormatting>
  <conditionalFormatting sqref="E18">
    <cfRule type="expression" dxfId="227" priority="102" stopIfTrue="1">
      <formula>AND(NOT(ISBLANK(C18)),ISBLANK(E18),B18="S")</formula>
    </cfRule>
  </conditionalFormatting>
  <conditionalFormatting sqref="L26">
    <cfRule type="expression" dxfId="226" priority="96" stopIfTrue="1">
      <formula>AND(NOT(ISBLANK($C26)),ISBLANK(L26))</formula>
    </cfRule>
  </conditionalFormatting>
  <conditionalFormatting sqref="N26">
    <cfRule type="expression" dxfId="225" priority="95" stopIfTrue="1">
      <formula>AND(NOT(ISBLANK($C26)),ISBLANK(N26))</formula>
    </cfRule>
  </conditionalFormatting>
  <conditionalFormatting sqref="L27">
    <cfRule type="expression" dxfId="224" priority="94" stopIfTrue="1">
      <formula>AND(NOT(ISBLANK($C27)),ISBLANK(L27))</formula>
    </cfRule>
  </conditionalFormatting>
  <conditionalFormatting sqref="N27">
    <cfRule type="expression" dxfId="223" priority="93" stopIfTrue="1">
      <formula>AND(NOT(ISBLANK($C27)),ISBLANK(N27))</formula>
    </cfRule>
  </conditionalFormatting>
  <conditionalFormatting sqref="K26">
    <cfRule type="expression" priority="91" stopIfTrue="1">
      <formula>AND(SUM($P26:$T26)&gt;0,NOT(ISBLANK(K26)))</formula>
    </cfRule>
    <cfRule type="expression" dxfId="222" priority="92" stopIfTrue="1">
      <formula>SUM($P26:$T26)&gt;0</formula>
    </cfRule>
  </conditionalFormatting>
  <conditionalFormatting sqref="M26">
    <cfRule type="expression" dxfId="221" priority="90" stopIfTrue="1">
      <formula>AND(NOT(ISBLANK($C26)),ISBLANK(M26))</formula>
    </cfRule>
  </conditionalFormatting>
  <conditionalFormatting sqref="K27">
    <cfRule type="expression" priority="88" stopIfTrue="1">
      <formula>AND(SUM($P27:$T27)&gt;0,NOT(ISBLANK(K27)))</formula>
    </cfRule>
    <cfRule type="expression" dxfId="220" priority="89" stopIfTrue="1">
      <formula>SUM($P27:$T27)&gt;0</formula>
    </cfRule>
  </conditionalFormatting>
  <conditionalFormatting sqref="K28">
    <cfRule type="expression" priority="86" stopIfTrue="1">
      <formula>AND(SUM($P28:$T28)&gt;0,NOT(ISBLANK(K28)))</formula>
    </cfRule>
    <cfRule type="expression" dxfId="219" priority="87" stopIfTrue="1">
      <formula>SUM($P28:$T28)&gt;0</formula>
    </cfRule>
  </conditionalFormatting>
  <conditionalFormatting sqref="M27">
    <cfRule type="expression" dxfId="218" priority="85" stopIfTrue="1">
      <formula>AND(NOT(ISBLANK($C27)),ISBLANK(M27))</formula>
    </cfRule>
  </conditionalFormatting>
  <conditionalFormatting sqref="M28">
    <cfRule type="expression" dxfId="217" priority="84" stopIfTrue="1">
      <formula>AND(NOT(ISBLANK($C28)),ISBLANK(M28))</formula>
    </cfRule>
  </conditionalFormatting>
  <conditionalFormatting sqref="N28">
    <cfRule type="expression" dxfId="216" priority="83" stopIfTrue="1">
      <formula>AND(NOT(ISBLANK($C28)),ISBLANK(N28))</formula>
    </cfRule>
  </conditionalFormatting>
  <conditionalFormatting sqref="K29">
    <cfRule type="expression" priority="81" stopIfTrue="1">
      <formula>AND(SUM($P29:$T29)&gt;0,NOT(ISBLANK(K29)))</formula>
    </cfRule>
    <cfRule type="expression" dxfId="215" priority="82" stopIfTrue="1">
      <formula>SUM($P29:$T29)&gt;0</formula>
    </cfRule>
  </conditionalFormatting>
  <conditionalFormatting sqref="L29">
    <cfRule type="expression" dxfId="214" priority="80" stopIfTrue="1">
      <formula>AND(NOT(ISBLANK($C29)),ISBLANK(L29))</formula>
    </cfRule>
  </conditionalFormatting>
  <conditionalFormatting sqref="M29">
    <cfRule type="expression" dxfId="213" priority="79" stopIfTrue="1">
      <formula>AND(NOT(ISBLANK($C29)),ISBLANK(M29))</formula>
    </cfRule>
  </conditionalFormatting>
  <conditionalFormatting sqref="N29">
    <cfRule type="expression" dxfId="212" priority="78" stopIfTrue="1">
      <formula>AND(NOT(ISBLANK($C29)),ISBLANK(N29))</formula>
    </cfRule>
  </conditionalFormatting>
  <conditionalFormatting sqref="K30">
    <cfRule type="expression" priority="76" stopIfTrue="1">
      <formula>AND(SUM($P30:$T30)&gt;0,NOT(ISBLANK(K30)))</formula>
    </cfRule>
    <cfRule type="expression" dxfId="211" priority="77" stopIfTrue="1">
      <formula>SUM($P30:$T30)&gt;0</formula>
    </cfRule>
  </conditionalFormatting>
  <conditionalFormatting sqref="L30">
    <cfRule type="expression" dxfId="210" priority="75" stopIfTrue="1">
      <formula>AND(NOT(ISBLANK($C30)),ISBLANK(L30))</formula>
    </cfRule>
  </conditionalFormatting>
  <conditionalFormatting sqref="M30">
    <cfRule type="expression" dxfId="209" priority="74" stopIfTrue="1">
      <formula>AND(NOT(ISBLANK($C30)),ISBLANK(M30))</formula>
    </cfRule>
  </conditionalFormatting>
  <conditionalFormatting sqref="N30">
    <cfRule type="expression" dxfId="208" priority="73" stopIfTrue="1">
      <formula>AND(NOT(ISBLANK($C30)),ISBLANK(N30))</formula>
    </cfRule>
  </conditionalFormatting>
  <conditionalFormatting sqref="K31">
    <cfRule type="expression" priority="71" stopIfTrue="1">
      <formula>AND(SUM($P31:$T31)&gt;0,NOT(ISBLANK(K31)))</formula>
    </cfRule>
    <cfRule type="expression" dxfId="207" priority="72" stopIfTrue="1">
      <formula>SUM($P31:$T31)&gt;0</formula>
    </cfRule>
  </conditionalFormatting>
  <conditionalFormatting sqref="L31">
    <cfRule type="expression" dxfId="206" priority="70" stopIfTrue="1">
      <formula>AND(NOT(ISBLANK($C31)),ISBLANK(L31))</formula>
    </cfRule>
  </conditionalFormatting>
  <conditionalFormatting sqref="M31">
    <cfRule type="expression" dxfId="205" priority="69" stopIfTrue="1">
      <formula>AND(NOT(ISBLANK($C31)),ISBLANK(M31))</formula>
    </cfRule>
  </conditionalFormatting>
  <conditionalFormatting sqref="N31">
    <cfRule type="expression" dxfId="204" priority="68" stopIfTrue="1">
      <formula>AND(NOT(ISBLANK($C31)),ISBLANK(N31))</formula>
    </cfRule>
  </conditionalFormatting>
  <conditionalFormatting sqref="D13:D16 D20:D32">
    <cfRule type="expression" dxfId="203" priority="67" stopIfTrue="1">
      <formula>AND(NOT(ISBLANK(B13)),ISBLANK(D13),A13="S")</formula>
    </cfRule>
  </conditionalFormatting>
  <conditionalFormatting sqref="D19">
    <cfRule type="expression" dxfId="202" priority="66" stopIfTrue="1">
      <formula>AND(NOT(ISBLANK(B19)),ISBLANK(D19),A19="S")</formula>
    </cfRule>
  </conditionalFormatting>
  <conditionalFormatting sqref="D17:D18">
    <cfRule type="expression" dxfId="201" priority="65" stopIfTrue="1">
      <formula>AND(NOT(ISBLANK(B17)),ISBLANK(D17),A17="S")</formula>
    </cfRule>
  </conditionalFormatting>
  <conditionalFormatting sqref="K32">
    <cfRule type="expression" priority="63" stopIfTrue="1">
      <formula>AND(SUM($P32:$T32)&gt;0,NOT(ISBLANK(K32)))</formula>
    </cfRule>
    <cfRule type="expression" dxfId="200" priority="64" stopIfTrue="1">
      <formula>SUM($P32:$T32)&gt;0</formula>
    </cfRule>
  </conditionalFormatting>
  <conditionalFormatting sqref="M32">
    <cfRule type="expression" dxfId="199" priority="62" stopIfTrue="1">
      <formula>AND(NOT(ISBLANK($C32)),ISBLANK(M32))</formula>
    </cfRule>
  </conditionalFormatting>
  <conditionalFormatting sqref="N32">
    <cfRule type="expression" dxfId="198" priority="61" stopIfTrue="1">
      <formula>AND(NOT(ISBLANK($C32)),ISBLANK(N32))</formula>
    </cfRule>
  </conditionalFormatting>
  <conditionalFormatting sqref="E17">
    <cfRule type="expression" dxfId="197" priority="60" stopIfTrue="1">
      <formula>AND(NOT(ISBLANK(C17)),ISBLANK(E17),B17="S")</formula>
    </cfRule>
  </conditionalFormatting>
  <conditionalFormatting sqref="A20">
    <cfRule type="expression" dxfId="196" priority="59" stopIfTrue="1">
      <formula>AND(NOT(ISBLANK(C20)),ISBLANK(A20))</formula>
    </cfRule>
  </conditionalFormatting>
  <conditionalFormatting sqref="E19">
    <cfRule type="expression" dxfId="195" priority="58" stopIfTrue="1">
      <formula>AND(NOT(ISBLANK(C19)),ISBLANK(E19),B19="S")</formula>
    </cfRule>
  </conditionalFormatting>
  <conditionalFormatting sqref="K16">
    <cfRule type="expression" priority="56" stopIfTrue="1">
      <formula>AND(SUM($P16:$T16)&gt;0,NOT(ISBLANK(K16)))</formula>
    </cfRule>
    <cfRule type="expression" dxfId="194" priority="57" stopIfTrue="1">
      <formula>SUM($P16:$T16)&gt;0</formula>
    </cfRule>
  </conditionalFormatting>
  <conditionalFormatting sqref="K17">
    <cfRule type="expression" priority="54" stopIfTrue="1">
      <formula>AND(SUM($P17:$T17)&gt;0,NOT(ISBLANK(K17)))</formula>
    </cfRule>
    <cfRule type="expression" dxfId="193" priority="55" stopIfTrue="1">
      <formula>SUM($P17:$T17)&gt;0</formula>
    </cfRule>
  </conditionalFormatting>
  <conditionalFormatting sqref="A19">
    <cfRule type="expression" dxfId="192" priority="53" stopIfTrue="1">
      <formula>AND(NOT(ISBLANK(C19)),ISBLANK(A19))</formula>
    </cfRule>
  </conditionalFormatting>
  <conditionalFormatting sqref="M24">
    <cfRule type="expression" dxfId="191" priority="52" stopIfTrue="1">
      <formula>AND(NOT(ISBLANK($C24)),ISBLANK(M24))</formula>
    </cfRule>
  </conditionalFormatting>
  <conditionalFormatting sqref="K18">
    <cfRule type="expression" priority="50" stopIfTrue="1">
      <formula>AND(SUM($P18:$T18)&gt;0,NOT(ISBLANK(K18)))</formula>
    </cfRule>
    <cfRule type="expression" dxfId="190" priority="51" stopIfTrue="1">
      <formula>SUM($P18:$T18)&gt;0</formula>
    </cfRule>
  </conditionalFormatting>
  <conditionalFormatting sqref="K19">
    <cfRule type="expression" priority="48" stopIfTrue="1">
      <formula>AND(SUM($P19:$T19)&gt;0,NOT(ISBLANK(K19)))</formula>
    </cfRule>
    <cfRule type="expression" dxfId="189" priority="49" stopIfTrue="1">
      <formula>SUM($P19:$T19)&gt;0</formula>
    </cfRule>
  </conditionalFormatting>
  <conditionalFormatting sqref="M15">
    <cfRule type="expression" dxfId="188" priority="47" stopIfTrue="1">
      <formula>AND(NOT(ISBLANK($C15)),ISBLANK(M15))</formula>
    </cfRule>
  </conditionalFormatting>
  <conditionalFormatting sqref="L15">
    <cfRule type="expression" dxfId="187" priority="46" stopIfTrue="1">
      <formula>AND(NOT(ISBLANK($C15)),ISBLANK(L15))</formula>
    </cfRule>
  </conditionalFormatting>
  <conditionalFormatting sqref="N15">
    <cfRule type="expression" dxfId="186" priority="45" stopIfTrue="1">
      <formula>AND(NOT(ISBLANK($C15)),ISBLANK(N15))</formula>
    </cfRule>
  </conditionalFormatting>
  <conditionalFormatting sqref="L13:L14">
    <cfRule type="expression" dxfId="185" priority="44" stopIfTrue="1">
      <formula>AND(NOT(ISBLANK($C13)),ISBLANK(L13))</formula>
    </cfRule>
  </conditionalFormatting>
  <conditionalFormatting sqref="M13:M14">
    <cfRule type="expression" dxfId="184" priority="43" stopIfTrue="1">
      <formula>AND(NOT(ISBLANK($C13)),ISBLANK(M13))</formula>
    </cfRule>
  </conditionalFormatting>
  <conditionalFormatting sqref="N13:N14">
    <cfRule type="expression" dxfId="183" priority="42" stopIfTrue="1">
      <formula>AND(NOT(ISBLANK($C13)),ISBLANK(N13))</formula>
    </cfRule>
  </conditionalFormatting>
  <conditionalFormatting sqref="L16">
    <cfRule type="expression" dxfId="182" priority="41" stopIfTrue="1">
      <formula>AND(NOT(ISBLANK($C16)),ISBLANK(L16))</formula>
    </cfRule>
  </conditionalFormatting>
  <conditionalFormatting sqref="M16">
    <cfRule type="expression" dxfId="181" priority="40" stopIfTrue="1">
      <formula>AND(NOT(ISBLANK($C16)),ISBLANK(M16))</formula>
    </cfRule>
  </conditionalFormatting>
  <conditionalFormatting sqref="N16">
    <cfRule type="expression" dxfId="180" priority="39" stopIfTrue="1">
      <formula>AND(NOT(ISBLANK($C16)),ISBLANK(N16))</formula>
    </cfRule>
  </conditionalFormatting>
  <conditionalFormatting sqref="N17">
    <cfRule type="expression" dxfId="179" priority="36" stopIfTrue="1">
      <formula>AND(NOT(ISBLANK($C17)),ISBLANK(N17))</formula>
    </cfRule>
  </conditionalFormatting>
  <conditionalFormatting sqref="L17">
    <cfRule type="expression" dxfId="178" priority="38" stopIfTrue="1">
      <formula>AND(NOT(ISBLANK($C17)),ISBLANK(L17))</formula>
    </cfRule>
  </conditionalFormatting>
  <conditionalFormatting sqref="M17">
    <cfRule type="expression" dxfId="177" priority="37" stopIfTrue="1">
      <formula>AND(NOT(ISBLANK($C17)),ISBLANK(M17))</formula>
    </cfRule>
  </conditionalFormatting>
  <conditionalFormatting sqref="L18">
    <cfRule type="expression" dxfId="176" priority="35" stopIfTrue="1">
      <formula>AND(NOT(ISBLANK($C18)),ISBLANK(L18))</formula>
    </cfRule>
  </conditionalFormatting>
  <conditionalFormatting sqref="M18">
    <cfRule type="expression" dxfId="175" priority="34" stopIfTrue="1">
      <formula>AND(NOT(ISBLANK($C18)),ISBLANK(M18))</formula>
    </cfRule>
  </conditionalFormatting>
  <conditionalFormatting sqref="N18">
    <cfRule type="expression" dxfId="174" priority="33" stopIfTrue="1">
      <formula>AND(NOT(ISBLANK($C18)),ISBLANK(N18))</formula>
    </cfRule>
  </conditionalFormatting>
  <conditionalFormatting sqref="L19">
    <cfRule type="expression" dxfId="173" priority="32" stopIfTrue="1">
      <formula>AND(NOT(ISBLANK($C19)),ISBLANK(L19))</formula>
    </cfRule>
  </conditionalFormatting>
  <conditionalFormatting sqref="M19">
    <cfRule type="expression" dxfId="172" priority="31" stopIfTrue="1">
      <formula>AND(NOT(ISBLANK($C19)),ISBLANK(M19))</formula>
    </cfRule>
  </conditionalFormatting>
  <conditionalFormatting sqref="N19">
    <cfRule type="expression" dxfId="171" priority="30" stopIfTrue="1">
      <formula>AND(NOT(ISBLANK($C19)),ISBLANK(N19))</formula>
    </cfRule>
  </conditionalFormatting>
  <conditionalFormatting sqref="K20">
    <cfRule type="expression" priority="28" stopIfTrue="1">
      <formula>AND(SUM($P20:$T20)&gt;0,NOT(ISBLANK(K20)))</formula>
    </cfRule>
    <cfRule type="expression" dxfId="170" priority="29" stopIfTrue="1">
      <formula>SUM($P20:$T20)&gt;0</formula>
    </cfRule>
  </conditionalFormatting>
  <conditionalFormatting sqref="L20">
    <cfRule type="expression" dxfId="169" priority="27" stopIfTrue="1">
      <formula>AND(NOT(ISBLANK($C20)),ISBLANK(L20))</formula>
    </cfRule>
  </conditionalFormatting>
  <conditionalFormatting sqref="M20">
    <cfRule type="expression" dxfId="168" priority="26" stopIfTrue="1">
      <formula>AND(NOT(ISBLANK($C20)),ISBLANK(M20))</formula>
    </cfRule>
  </conditionalFormatting>
  <conditionalFormatting sqref="N20">
    <cfRule type="expression" dxfId="167" priority="25" stopIfTrue="1">
      <formula>AND(NOT(ISBLANK($C20)),ISBLANK(N20))</formula>
    </cfRule>
  </conditionalFormatting>
  <conditionalFormatting sqref="K21">
    <cfRule type="expression" priority="23" stopIfTrue="1">
      <formula>AND(SUM($P21:$T21)&gt;0,NOT(ISBLANK(K21)))</formula>
    </cfRule>
    <cfRule type="expression" dxfId="166" priority="24" stopIfTrue="1">
      <formula>SUM($P21:$T21)&gt;0</formula>
    </cfRule>
  </conditionalFormatting>
  <conditionalFormatting sqref="K22">
    <cfRule type="expression" priority="21" stopIfTrue="1">
      <formula>AND(SUM($P22:$T22)&gt;0,NOT(ISBLANK(K22)))</formula>
    </cfRule>
    <cfRule type="expression" dxfId="165" priority="22" stopIfTrue="1">
      <formula>SUM($P22:$T22)&gt;0</formula>
    </cfRule>
  </conditionalFormatting>
  <conditionalFormatting sqref="L21">
    <cfRule type="expression" dxfId="164" priority="20" stopIfTrue="1">
      <formula>AND(NOT(ISBLANK($C21)),ISBLANK(L21))</formula>
    </cfRule>
  </conditionalFormatting>
  <conditionalFormatting sqref="M21">
    <cfRule type="expression" dxfId="163" priority="19" stopIfTrue="1">
      <formula>AND(NOT(ISBLANK($C21)),ISBLANK(M21))</formula>
    </cfRule>
  </conditionalFormatting>
  <conditionalFormatting sqref="N21">
    <cfRule type="expression" dxfId="162" priority="18" stopIfTrue="1">
      <formula>AND(NOT(ISBLANK($C21)),ISBLANK(N21))</formula>
    </cfRule>
  </conditionalFormatting>
  <conditionalFormatting sqref="L22">
    <cfRule type="expression" dxfId="161" priority="17" stopIfTrue="1">
      <formula>AND(NOT(ISBLANK($C22)),ISBLANK(L22))</formula>
    </cfRule>
  </conditionalFormatting>
  <conditionalFormatting sqref="M22">
    <cfRule type="expression" dxfId="160" priority="16" stopIfTrue="1">
      <formula>AND(NOT(ISBLANK($C22)),ISBLANK(M22))</formula>
    </cfRule>
  </conditionalFormatting>
  <conditionalFormatting sqref="N22">
    <cfRule type="expression" dxfId="159" priority="15" stopIfTrue="1">
      <formula>AND(NOT(ISBLANK($C22)),ISBLANK(N22))</formula>
    </cfRule>
  </conditionalFormatting>
  <conditionalFormatting sqref="K23">
    <cfRule type="expression" priority="13" stopIfTrue="1">
      <formula>AND(SUM($P23:$T23)&gt;0,NOT(ISBLANK(K23)))</formula>
    </cfRule>
    <cfRule type="expression" dxfId="158" priority="14" stopIfTrue="1">
      <formula>SUM($P23:$T23)&gt;0</formula>
    </cfRule>
  </conditionalFormatting>
  <conditionalFormatting sqref="L23">
    <cfRule type="expression" dxfId="157" priority="12" stopIfTrue="1">
      <formula>AND(NOT(ISBLANK($C23)),ISBLANK(L23))</formula>
    </cfRule>
  </conditionalFormatting>
  <conditionalFormatting sqref="M23">
    <cfRule type="expression" dxfId="156" priority="11" stopIfTrue="1">
      <formula>AND(NOT(ISBLANK($C23)),ISBLANK(M23))</formula>
    </cfRule>
  </conditionalFormatting>
  <conditionalFormatting sqref="N23">
    <cfRule type="expression" dxfId="155" priority="10" stopIfTrue="1">
      <formula>AND(NOT(ISBLANK($C23)),ISBLANK(N23))</formula>
    </cfRule>
  </conditionalFormatting>
  <conditionalFormatting sqref="K24">
    <cfRule type="expression" priority="8" stopIfTrue="1">
      <formula>AND(SUM($P24:$T24)&gt;0,NOT(ISBLANK(K24)))</formula>
    </cfRule>
    <cfRule type="expression" dxfId="154" priority="9" stopIfTrue="1">
      <formula>SUM($P24:$T24)&gt;0</formula>
    </cfRule>
  </conditionalFormatting>
  <conditionalFormatting sqref="L24">
    <cfRule type="expression" dxfId="153" priority="7" stopIfTrue="1">
      <formula>AND(NOT(ISBLANK($C24)),ISBLANK(L24))</formula>
    </cfRule>
  </conditionalFormatting>
  <conditionalFormatting sqref="N24">
    <cfRule type="expression" dxfId="152" priority="6" stopIfTrue="1">
      <formula>AND(NOT(ISBLANK($C24)),ISBLANK(N24))</formula>
    </cfRule>
  </conditionalFormatting>
  <conditionalFormatting sqref="K25">
    <cfRule type="expression" priority="4" stopIfTrue="1">
      <formula>AND(SUM($P25:$T25)&gt;0,NOT(ISBLANK(K25)))</formula>
    </cfRule>
    <cfRule type="expression" dxfId="151" priority="5" stopIfTrue="1">
      <formula>SUM($P25:$T25)&gt;0</formula>
    </cfRule>
  </conditionalFormatting>
  <conditionalFormatting sqref="L25">
    <cfRule type="expression" dxfId="150" priority="3" stopIfTrue="1">
      <formula>AND(NOT(ISBLANK($C25)),ISBLANK(L25))</formula>
    </cfRule>
  </conditionalFormatting>
  <conditionalFormatting sqref="M25">
    <cfRule type="expression" dxfId="149" priority="2" stopIfTrue="1">
      <formula>AND(NOT(ISBLANK($C25)),ISBLANK(M25))</formula>
    </cfRule>
  </conditionalFormatting>
  <conditionalFormatting sqref="N25">
    <cfRule type="expression" dxfId="148" priority="1" stopIfTrue="1">
      <formula>AND(NOT(ISBLANK($C25)),ISBLANK(N25))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2">
      <formula1>$B$36:$B$39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Theatre</vt:lpstr>
      <vt:lpstr>Example</vt:lpstr>
      <vt:lpstr>CTheatre</vt:lpstr>
      <vt:lpstr>Camb Theatre</vt:lpstr>
      <vt:lpstr>Civic</vt:lpstr>
      <vt:lpstr>Drainage</vt:lpstr>
      <vt:lpstr>Parks</vt:lpstr>
      <vt:lpstr>LWCP</vt:lpstr>
      <vt:lpstr>Windle Valley</vt:lpstr>
      <vt:lpstr>JWW</vt:lpstr>
      <vt:lpstr>Windle</vt:lpstr>
      <vt:lpstr>Business</vt:lpstr>
      <vt:lpstr>Media</vt:lpstr>
      <vt:lpstr>Corporate</vt:lpstr>
      <vt:lpstr>JWS</vt:lpstr>
      <vt:lpstr>Community</vt:lpstr>
    </vt:vector>
  </TitlesOfParts>
  <Company>SHBC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</dc:creator>
  <cp:lastModifiedBy>Michelle Smith</cp:lastModifiedBy>
  <cp:lastPrinted>2019-03-26T09:51:40Z</cp:lastPrinted>
  <dcterms:created xsi:type="dcterms:W3CDTF">2011-07-25T12:59:48Z</dcterms:created>
  <dcterms:modified xsi:type="dcterms:W3CDTF">2020-12-09T12:30:37Z</dcterms:modified>
</cp:coreProperties>
</file>