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1640" activeTab="12"/>
  </bookViews>
  <sheets>
    <sheet name="Civic" sheetId="1" r:id="rId1"/>
    <sheet name="Leisure" sheetId="2" r:id="rId2"/>
    <sheet name="Example" sheetId="3" state="hidden" r:id="rId3"/>
    <sheet name="Windle" sheetId="4" r:id="rId4"/>
    <sheet name="Parks" sheetId="5" r:id="rId5"/>
    <sheet name="LWCP" sheetId="6" r:id="rId6"/>
    <sheet name="JWW" sheetId="7" r:id="rId7"/>
    <sheet name="JWS" sheetId="8" r:id="rId8"/>
    <sheet name="Business" sheetId="9" r:id="rId9"/>
    <sheet name="Corporate" sheetId="10" r:id="rId10"/>
    <sheet name="Theatre" sheetId="11" r:id="rId11"/>
    <sheet name="Media" sheetId="12" r:id="rId12"/>
    <sheet name="Camb Theatre" sheetId="13" r:id="rId13"/>
    <sheet name="C Theatre" sheetId="14" r:id="rId14"/>
    <sheet name="Drainage" sheetId="15" r:id="rId15"/>
  </sheets>
  <calcPr calcId="145621"/>
</workbook>
</file>

<file path=xl/calcChain.xml><?xml version="1.0" encoding="utf-8"?>
<calcChain xmlns="http://schemas.openxmlformats.org/spreadsheetml/2006/main">
  <c r="F27" i="13" l="1"/>
  <c r="C56" i="13"/>
  <c r="F12" i="13" l="1"/>
  <c r="F13" i="12" l="1"/>
  <c r="F12" i="12"/>
  <c r="F35" i="12" s="1"/>
  <c r="C35" i="12"/>
  <c r="D34" i="12"/>
  <c r="D33" i="12"/>
  <c r="D32" i="12"/>
  <c r="S31" i="12"/>
  <c r="R31" i="12"/>
  <c r="Q31" i="12"/>
  <c r="P31" i="12"/>
  <c r="D31" i="12"/>
  <c r="S30" i="12"/>
  <c r="R30" i="12"/>
  <c r="Q30" i="12"/>
  <c r="P30" i="12"/>
  <c r="D30" i="12"/>
  <c r="S29" i="12"/>
  <c r="R29" i="12"/>
  <c r="Q29" i="12"/>
  <c r="P29" i="12"/>
  <c r="D29" i="12"/>
  <c r="S28" i="12"/>
  <c r="R28" i="12"/>
  <c r="Q28" i="12"/>
  <c r="P28" i="12"/>
  <c r="D28" i="12"/>
  <c r="S27" i="12"/>
  <c r="R27" i="12"/>
  <c r="Q27" i="12"/>
  <c r="P27" i="12"/>
  <c r="D27" i="12"/>
  <c r="S26" i="12"/>
  <c r="R26" i="12"/>
  <c r="Q26" i="12"/>
  <c r="P26" i="12"/>
  <c r="S25" i="12"/>
  <c r="R25" i="12"/>
  <c r="Q25" i="12"/>
  <c r="P25" i="12"/>
  <c r="D25" i="12"/>
  <c r="D35" i="12" s="1"/>
  <c r="S24" i="12"/>
  <c r="R24" i="12"/>
  <c r="Q24" i="12"/>
  <c r="P24" i="12"/>
  <c r="S23" i="12"/>
  <c r="R23" i="12"/>
  <c r="Q23" i="12"/>
  <c r="P23" i="12"/>
  <c r="S22" i="12"/>
  <c r="R22" i="12"/>
  <c r="Q22" i="12"/>
  <c r="P22" i="12"/>
  <c r="S21" i="12"/>
  <c r="R21" i="12"/>
  <c r="Q21" i="12"/>
  <c r="P21" i="12"/>
  <c r="S12" i="12"/>
  <c r="R12" i="12"/>
  <c r="Q12" i="12"/>
  <c r="P12" i="12"/>
  <c r="F55" i="13" l="1"/>
  <c r="F56" i="13" s="1"/>
  <c r="F54" i="13"/>
  <c r="F53" i="13"/>
  <c r="F52" i="13"/>
  <c r="F51" i="13"/>
  <c r="S50" i="13"/>
  <c r="R50" i="13"/>
  <c r="Q50" i="13"/>
  <c r="P50" i="13"/>
  <c r="D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D26" i="13"/>
  <c r="F25" i="13"/>
  <c r="D25" i="13"/>
  <c r="D24" i="13"/>
  <c r="F24" i="13" s="1"/>
  <c r="S23" i="13"/>
  <c r="R23" i="13"/>
  <c r="Q23" i="13"/>
  <c r="P23" i="13"/>
  <c r="D23" i="13"/>
  <c r="S22" i="13"/>
  <c r="R22" i="13"/>
  <c r="Q22" i="13"/>
  <c r="P22" i="13"/>
  <c r="D22" i="13"/>
  <c r="S21" i="13"/>
  <c r="R21" i="13"/>
  <c r="Q21" i="13"/>
  <c r="P21" i="13"/>
  <c r="D21" i="13"/>
  <c r="S20" i="13"/>
  <c r="R20" i="13"/>
  <c r="Q20" i="13"/>
  <c r="P20" i="13"/>
  <c r="S19" i="13"/>
  <c r="R19" i="13"/>
  <c r="Q19" i="13"/>
  <c r="P19" i="13"/>
  <c r="D19" i="13"/>
  <c r="S18" i="13"/>
  <c r="R18" i="13"/>
  <c r="Q18" i="13"/>
  <c r="P18" i="13"/>
  <c r="D18" i="13"/>
  <c r="S17" i="13"/>
  <c r="R17" i="13"/>
  <c r="Q17" i="13"/>
  <c r="P17" i="13"/>
  <c r="D17" i="13"/>
  <c r="S16" i="13"/>
  <c r="R16" i="13"/>
  <c r="Q16" i="13"/>
  <c r="P16" i="13"/>
  <c r="F16" i="13"/>
  <c r="S15" i="13"/>
  <c r="R15" i="13"/>
  <c r="Q15" i="13"/>
  <c r="P15" i="13"/>
  <c r="F15" i="13"/>
  <c r="S14" i="13"/>
  <c r="R14" i="13"/>
  <c r="Q14" i="13"/>
  <c r="P14" i="13"/>
  <c r="F14" i="13"/>
  <c r="S13" i="13"/>
  <c r="R13" i="13"/>
  <c r="Q13" i="13"/>
  <c r="P13" i="13"/>
  <c r="F13" i="13"/>
  <c r="D56" i="13" l="1"/>
  <c r="F12" i="15"/>
  <c r="F32" i="15"/>
  <c r="D32" i="15"/>
  <c r="C32" i="15"/>
  <c r="S31" i="15"/>
  <c r="R31" i="15"/>
  <c r="Q31" i="15"/>
  <c r="P31" i="15"/>
  <c r="D31" i="15"/>
  <c r="S30" i="15"/>
  <c r="R30" i="15"/>
  <c r="Q30" i="15"/>
  <c r="P30" i="15"/>
  <c r="S29" i="15"/>
  <c r="R29" i="15"/>
  <c r="Q29" i="15"/>
  <c r="P29" i="15"/>
  <c r="S28" i="15"/>
  <c r="R28" i="15"/>
  <c r="Q28" i="15"/>
  <c r="P28" i="15"/>
  <c r="S27" i="15"/>
  <c r="R27" i="15"/>
  <c r="Q27" i="15"/>
  <c r="P27" i="15"/>
  <c r="S26" i="15"/>
  <c r="R26" i="15"/>
  <c r="Q26" i="15"/>
  <c r="P26" i="15"/>
  <c r="S25" i="15"/>
  <c r="R25" i="15"/>
  <c r="Q25" i="15"/>
  <c r="P25" i="15"/>
  <c r="S24" i="15"/>
  <c r="R24" i="15"/>
  <c r="Q24" i="15"/>
  <c r="P24" i="15"/>
  <c r="S23" i="15"/>
  <c r="R23" i="15"/>
  <c r="Q23" i="15"/>
  <c r="P23" i="15"/>
  <c r="S22" i="15"/>
  <c r="R22" i="15"/>
  <c r="Q22" i="15"/>
  <c r="P22" i="15"/>
  <c r="S21" i="15"/>
  <c r="R21" i="15"/>
  <c r="Q21" i="15"/>
  <c r="P21" i="15"/>
  <c r="S20" i="15"/>
  <c r="R20" i="15"/>
  <c r="Q20" i="15"/>
  <c r="P20" i="15"/>
  <c r="S19" i="15"/>
  <c r="R19" i="15"/>
  <c r="Q19" i="15"/>
  <c r="P19" i="15"/>
  <c r="S18" i="15"/>
  <c r="R18" i="15"/>
  <c r="Q18" i="15"/>
  <c r="P18" i="15"/>
  <c r="S17" i="15"/>
  <c r="R17" i="15"/>
  <c r="Q17" i="15"/>
  <c r="P17" i="15"/>
  <c r="S16" i="15"/>
  <c r="R16" i="15"/>
  <c r="Q16" i="15"/>
  <c r="P16" i="15"/>
  <c r="S15" i="15"/>
  <c r="R15" i="15"/>
  <c r="Q15" i="15"/>
  <c r="P15" i="15"/>
  <c r="S14" i="15"/>
  <c r="R14" i="15"/>
  <c r="Q14" i="15"/>
  <c r="P14" i="15"/>
  <c r="S13" i="15"/>
  <c r="R13" i="15"/>
  <c r="Q13" i="15"/>
  <c r="P13" i="15"/>
  <c r="S12" i="15"/>
  <c r="R12" i="15"/>
  <c r="Q12" i="15"/>
  <c r="P12" i="15"/>
  <c r="F33" i="14" l="1"/>
  <c r="D33" i="14"/>
  <c r="C33" i="14"/>
  <c r="R32" i="14"/>
  <c r="Q32" i="14"/>
  <c r="P32" i="14"/>
  <c r="O32" i="14"/>
  <c r="R24" i="14"/>
  <c r="Q24" i="14"/>
  <c r="P24" i="14"/>
  <c r="O24" i="14"/>
  <c r="P19" i="14"/>
  <c r="O19" i="14"/>
  <c r="R18" i="14"/>
  <c r="Q18" i="14"/>
  <c r="P18" i="14"/>
  <c r="O18" i="14"/>
  <c r="R17" i="14"/>
  <c r="Q17" i="14"/>
  <c r="P17" i="14"/>
  <c r="O17" i="14"/>
  <c r="R16" i="14"/>
  <c r="Q16" i="14"/>
  <c r="P16" i="14"/>
  <c r="O16" i="14"/>
  <c r="R15" i="14"/>
  <c r="Q15" i="14"/>
  <c r="P15" i="14"/>
  <c r="O15" i="14"/>
  <c r="R14" i="14"/>
  <c r="Q14" i="14"/>
  <c r="P14" i="14"/>
  <c r="O14" i="14"/>
  <c r="R12" i="14"/>
  <c r="Q12" i="14"/>
  <c r="P12" i="14"/>
  <c r="O12" i="14"/>
  <c r="F38" i="11" l="1"/>
  <c r="C38" i="11"/>
  <c r="R37" i="11"/>
  <c r="Q37" i="11"/>
  <c r="P37" i="11"/>
  <c r="O37" i="11"/>
  <c r="D37" i="11"/>
  <c r="D38" i="11" s="1"/>
  <c r="P35" i="11"/>
  <c r="O35" i="11"/>
  <c r="P34" i="11"/>
  <c r="O34" i="11"/>
  <c r="P33" i="11"/>
  <c r="O33" i="11"/>
  <c r="R32" i="11"/>
  <c r="Q32" i="11"/>
  <c r="P32" i="11"/>
  <c r="O32" i="11"/>
  <c r="R31" i="11"/>
  <c r="Q31" i="11"/>
  <c r="P31" i="11"/>
  <c r="O31" i="11"/>
  <c r="R30" i="11"/>
  <c r="Q30" i="11"/>
  <c r="P30" i="11"/>
  <c r="O30" i="11"/>
  <c r="R29" i="11"/>
  <c r="Q29" i="11"/>
  <c r="P29" i="11"/>
  <c r="O29" i="11"/>
  <c r="R28" i="11"/>
  <c r="Q28" i="11"/>
  <c r="P28" i="11"/>
  <c r="O28" i="11"/>
  <c r="R27" i="11"/>
  <c r="Q27" i="11"/>
  <c r="P27" i="11"/>
  <c r="O27" i="11"/>
  <c r="P26" i="11"/>
  <c r="O26" i="11"/>
  <c r="R25" i="11"/>
  <c r="Q25" i="11"/>
  <c r="P25" i="11"/>
  <c r="O25" i="11"/>
  <c r="R24" i="11"/>
  <c r="Q24" i="11"/>
  <c r="P24" i="11"/>
  <c r="O24" i="11"/>
  <c r="R23" i="11"/>
  <c r="Q23" i="11"/>
  <c r="P23" i="11"/>
  <c r="O23" i="11"/>
  <c r="P22" i="11"/>
  <c r="O22" i="11"/>
  <c r="Q21" i="11"/>
  <c r="P21" i="11"/>
  <c r="O21" i="11"/>
  <c r="R20" i="11"/>
  <c r="Q20" i="11"/>
  <c r="P20" i="11"/>
  <c r="O20" i="11"/>
  <c r="R19" i="11"/>
  <c r="Q19" i="11"/>
  <c r="P19" i="11"/>
  <c r="O19" i="11"/>
  <c r="R18" i="11"/>
  <c r="Q18" i="11"/>
  <c r="P18" i="11"/>
  <c r="O18" i="11"/>
  <c r="R17" i="11"/>
  <c r="Q17" i="11"/>
  <c r="P17" i="11"/>
  <c r="O17" i="11"/>
  <c r="R16" i="11"/>
  <c r="Q16" i="11"/>
  <c r="P16" i="11"/>
  <c r="O16" i="11"/>
  <c r="R15" i="11"/>
  <c r="Q15" i="11"/>
  <c r="P15" i="11"/>
  <c r="O15" i="11"/>
  <c r="R13" i="11"/>
  <c r="Q13" i="11"/>
  <c r="P13" i="11"/>
  <c r="O13" i="11"/>
  <c r="R12" i="11"/>
  <c r="Q12" i="11"/>
  <c r="P12" i="11"/>
  <c r="O12" i="11"/>
  <c r="F32" i="10" l="1"/>
  <c r="C32" i="10"/>
  <c r="S31" i="10"/>
  <c r="R31" i="10"/>
  <c r="Q31" i="10"/>
  <c r="P31" i="10"/>
  <c r="D31" i="10"/>
  <c r="S30" i="10"/>
  <c r="R30" i="10"/>
  <c r="Q30" i="10"/>
  <c r="P30" i="10"/>
  <c r="D30" i="10"/>
  <c r="S29" i="10"/>
  <c r="R29" i="10"/>
  <c r="Q29" i="10"/>
  <c r="P29" i="10"/>
  <c r="D29" i="10"/>
  <c r="S28" i="10"/>
  <c r="R28" i="10"/>
  <c r="Q28" i="10"/>
  <c r="P28" i="10"/>
  <c r="D28" i="10"/>
  <c r="S27" i="10"/>
  <c r="R27" i="10"/>
  <c r="Q27" i="10"/>
  <c r="P27" i="10"/>
  <c r="D27" i="10"/>
  <c r="S26" i="10"/>
  <c r="R26" i="10"/>
  <c r="Q26" i="10"/>
  <c r="P26" i="10"/>
  <c r="D26" i="10"/>
  <c r="S25" i="10"/>
  <c r="R25" i="10"/>
  <c r="Q25" i="10"/>
  <c r="P25" i="10"/>
  <c r="D25" i="10"/>
  <c r="S24" i="10"/>
  <c r="R24" i="10"/>
  <c r="Q24" i="10"/>
  <c r="P24" i="10"/>
  <c r="D24" i="10"/>
  <c r="S23" i="10"/>
  <c r="R23" i="10"/>
  <c r="Q23" i="10"/>
  <c r="P23" i="10"/>
  <c r="D23" i="10"/>
  <c r="S22" i="10"/>
  <c r="R22" i="10"/>
  <c r="Q22" i="10"/>
  <c r="P22" i="10"/>
  <c r="D22" i="10"/>
  <c r="S21" i="10"/>
  <c r="R21" i="10"/>
  <c r="Q21" i="10"/>
  <c r="P21" i="10"/>
  <c r="D21" i="10"/>
  <c r="S20" i="10"/>
  <c r="R20" i="10"/>
  <c r="Q20" i="10"/>
  <c r="P20" i="10"/>
  <c r="D20" i="10"/>
  <c r="S19" i="10"/>
  <c r="R19" i="10"/>
  <c r="Q19" i="10"/>
  <c r="P19" i="10"/>
  <c r="D19" i="10"/>
  <c r="S18" i="10"/>
  <c r="R18" i="10"/>
  <c r="Q18" i="10"/>
  <c r="P18" i="10"/>
  <c r="D18" i="10"/>
  <c r="S17" i="10"/>
  <c r="R17" i="10"/>
  <c r="Q17" i="10"/>
  <c r="P17" i="10"/>
  <c r="D17" i="10"/>
  <c r="S16" i="10"/>
  <c r="R16" i="10"/>
  <c r="Q16" i="10"/>
  <c r="P16" i="10"/>
  <c r="D16" i="10"/>
  <c r="S15" i="10"/>
  <c r="R15" i="10"/>
  <c r="Q15" i="10"/>
  <c r="P15" i="10"/>
  <c r="S14" i="10"/>
  <c r="R14" i="10"/>
  <c r="Q14" i="10"/>
  <c r="P14" i="10"/>
  <c r="D14" i="10"/>
  <c r="S13" i="10"/>
  <c r="R13" i="10"/>
  <c r="Q13" i="10"/>
  <c r="P13" i="10"/>
  <c r="D13" i="10"/>
  <c r="S12" i="10"/>
  <c r="R12" i="10"/>
  <c r="Q12" i="10"/>
  <c r="P12" i="10"/>
  <c r="D32" i="10" l="1"/>
  <c r="C26" i="9"/>
  <c r="S25" i="9"/>
  <c r="R25" i="9"/>
  <c r="Q25" i="9"/>
  <c r="P25" i="9"/>
  <c r="D25" i="9"/>
  <c r="S24" i="9"/>
  <c r="R24" i="9"/>
  <c r="Q24" i="9"/>
  <c r="P24" i="9"/>
  <c r="D24" i="9"/>
  <c r="S23" i="9"/>
  <c r="R23" i="9"/>
  <c r="Q23" i="9"/>
  <c r="P23" i="9"/>
  <c r="D23" i="9"/>
  <c r="S22" i="9"/>
  <c r="R22" i="9"/>
  <c r="Q22" i="9"/>
  <c r="P22" i="9"/>
  <c r="D22" i="9"/>
  <c r="S21" i="9"/>
  <c r="R21" i="9"/>
  <c r="Q21" i="9"/>
  <c r="P21" i="9"/>
  <c r="S20" i="9"/>
  <c r="R20" i="9"/>
  <c r="Q20" i="9"/>
  <c r="P20" i="9"/>
  <c r="S19" i="9"/>
  <c r="R19" i="9"/>
  <c r="Q19" i="9"/>
  <c r="P19" i="9"/>
  <c r="S18" i="9"/>
  <c r="R18" i="9"/>
  <c r="Q18" i="9"/>
  <c r="P18" i="9"/>
  <c r="S17" i="9"/>
  <c r="R17" i="9"/>
  <c r="Q17" i="9"/>
  <c r="P17" i="9"/>
  <c r="S16" i="9"/>
  <c r="R16" i="9"/>
  <c r="Q16" i="9"/>
  <c r="P16" i="9"/>
  <c r="S15" i="9"/>
  <c r="R15" i="9"/>
  <c r="Q15" i="9"/>
  <c r="P15" i="9"/>
  <c r="F15" i="9"/>
  <c r="S14" i="9"/>
  <c r="R14" i="9"/>
  <c r="Q14" i="9"/>
  <c r="P14" i="9"/>
  <c r="D14" i="9"/>
  <c r="F14" i="9" s="1"/>
  <c r="D13" i="9"/>
  <c r="F13" i="9" s="1"/>
  <c r="D12" i="9"/>
  <c r="D26" i="9" l="1"/>
  <c r="F12" i="9"/>
  <c r="F26" i="9" s="1"/>
  <c r="F32" i="8" l="1"/>
  <c r="C32" i="8"/>
  <c r="S31" i="8"/>
  <c r="R31" i="8"/>
  <c r="Q31" i="8"/>
  <c r="P31" i="8"/>
  <c r="D31" i="8"/>
  <c r="S30" i="8"/>
  <c r="R30" i="8"/>
  <c r="Q30" i="8"/>
  <c r="P30" i="8"/>
  <c r="D30" i="8"/>
  <c r="S29" i="8"/>
  <c r="R29" i="8"/>
  <c r="Q29" i="8"/>
  <c r="P29" i="8"/>
  <c r="D29" i="8"/>
  <c r="S28" i="8"/>
  <c r="R28" i="8"/>
  <c r="Q28" i="8"/>
  <c r="P28" i="8"/>
  <c r="D28" i="8"/>
  <c r="S27" i="8"/>
  <c r="R27" i="8"/>
  <c r="Q27" i="8"/>
  <c r="P27" i="8"/>
  <c r="D27" i="8"/>
  <c r="S26" i="8"/>
  <c r="R26" i="8"/>
  <c r="Q26" i="8"/>
  <c r="P26" i="8"/>
  <c r="D26" i="8"/>
  <c r="S25" i="8"/>
  <c r="R25" i="8"/>
  <c r="Q25" i="8"/>
  <c r="P25" i="8"/>
  <c r="D25" i="8"/>
  <c r="S24" i="8"/>
  <c r="R24" i="8"/>
  <c r="Q24" i="8"/>
  <c r="P24" i="8"/>
  <c r="D24" i="8"/>
  <c r="S23" i="8"/>
  <c r="R23" i="8"/>
  <c r="Q23" i="8"/>
  <c r="P23" i="8"/>
  <c r="D23" i="8"/>
  <c r="S22" i="8"/>
  <c r="R22" i="8"/>
  <c r="Q22" i="8"/>
  <c r="P22" i="8"/>
  <c r="D22" i="8"/>
  <c r="D32" i="8" s="1"/>
  <c r="S21" i="8"/>
  <c r="R21" i="8"/>
  <c r="Q21" i="8"/>
  <c r="P21" i="8"/>
  <c r="S20" i="8"/>
  <c r="R20" i="8"/>
  <c r="Q20" i="8"/>
  <c r="P20" i="8"/>
  <c r="S19" i="8"/>
  <c r="R19" i="8"/>
  <c r="Q19" i="8"/>
  <c r="P19" i="8"/>
  <c r="S18" i="8"/>
  <c r="R18" i="8"/>
  <c r="Q18" i="8"/>
  <c r="P18" i="8"/>
  <c r="S17" i="8"/>
  <c r="R17" i="8"/>
  <c r="Q17" i="8"/>
  <c r="P17" i="8"/>
  <c r="S16" i="8"/>
  <c r="R16" i="8"/>
  <c r="Q16" i="8"/>
  <c r="P16" i="8"/>
  <c r="S15" i="8"/>
  <c r="R15" i="8"/>
  <c r="Q15" i="8"/>
  <c r="P15" i="8"/>
  <c r="S14" i="8"/>
  <c r="R14" i="8"/>
  <c r="Q14" i="8"/>
  <c r="P14" i="8"/>
  <c r="S13" i="8"/>
  <c r="R13" i="8"/>
  <c r="Q13" i="8"/>
  <c r="P13" i="8"/>
  <c r="S12" i="8"/>
  <c r="R12" i="8"/>
  <c r="Q12" i="8"/>
  <c r="P12" i="8"/>
  <c r="F32" i="7" l="1"/>
  <c r="C32" i="7"/>
  <c r="S31" i="7"/>
  <c r="R31" i="7"/>
  <c r="Q31" i="7"/>
  <c r="P31" i="7"/>
  <c r="D31" i="7"/>
  <c r="S30" i="7"/>
  <c r="R30" i="7"/>
  <c r="Q30" i="7"/>
  <c r="P30" i="7"/>
  <c r="D30" i="7"/>
  <c r="S29" i="7"/>
  <c r="R29" i="7"/>
  <c r="Q29" i="7"/>
  <c r="P29" i="7"/>
  <c r="D29" i="7"/>
  <c r="S28" i="7"/>
  <c r="R28" i="7"/>
  <c r="Q28" i="7"/>
  <c r="P28" i="7"/>
  <c r="D28" i="7"/>
  <c r="S27" i="7"/>
  <c r="R27" i="7"/>
  <c r="Q27" i="7"/>
  <c r="P27" i="7"/>
  <c r="D27" i="7"/>
  <c r="S26" i="7"/>
  <c r="R26" i="7"/>
  <c r="Q26" i="7"/>
  <c r="P26" i="7"/>
  <c r="D26" i="7"/>
  <c r="S25" i="7"/>
  <c r="R25" i="7"/>
  <c r="Q25" i="7"/>
  <c r="P25" i="7"/>
  <c r="D25" i="7"/>
  <c r="S24" i="7"/>
  <c r="R24" i="7"/>
  <c r="Q24" i="7"/>
  <c r="P24" i="7"/>
  <c r="D24" i="7"/>
  <c r="S23" i="7"/>
  <c r="R23" i="7"/>
  <c r="Q23" i="7"/>
  <c r="P23" i="7"/>
  <c r="D23" i="7"/>
  <c r="D32" i="7" s="1"/>
  <c r="S22" i="7"/>
  <c r="R22" i="7"/>
  <c r="Q22" i="7"/>
  <c r="P22" i="7"/>
  <c r="D22" i="7"/>
  <c r="S21" i="7"/>
  <c r="R21" i="7"/>
  <c r="Q21" i="7"/>
  <c r="P21" i="7"/>
  <c r="S20" i="7"/>
  <c r="R20" i="7"/>
  <c r="Q20" i="7"/>
  <c r="P20" i="7"/>
  <c r="S19" i="7"/>
  <c r="R19" i="7"/>
  <c r="Q19" i="7"/>
  <c r="P19" i="7"/>
  <c r="S18" i="7"/>
  <c r="R18" i="7"/>
  <c r="Q18" i="7"/>
  <c r="P18" i="7"/>
  <c r="S17" i="7"/>
  <c r="R17" i="7"/>
  <c r="Q17" i="7"/>
  <c r="P17" i="7"/>
  <c r="S16" i="7"/>
  <c r="R16" i="7"/>
  <c r="Q16" i="7"/>
  <c r="P16" i="7"/>
  <c r="S15" i="7"/>
  <c r="R15" i="7"/>
  <c r="Q15" i="7"/>
  <c r="P15" i="7"/>
  <c r="S14" i="7"/>
  <c r="R14" i="7"/>
  <c r="Q14" i="7"/>
  <c r="P14" i="7"/>
  <c r="S13" i="7"/>
  <c r="R13" i="7"/>
  <c r="Q13" i="7"/>
  <c r="P13" i="7"/>
  <c r="S12" i="7"/>
  <c r="R12" i="7"/>
  <c r="Q12" i="7"/>
  <c r="P12" i="7"/>
  <c r="C22" i="6" l="1"/>
  <c r="S21" i="6"/>
  <c r="R21" i="6"/>
  <c r="Q21" i="6"/>
  <c r="P21" i="6"/>
  <c r="D21" i="6"/>
  <c r="S20" i="6"/>
  <c r="R20" i="6"/>
  <c r="Q20" i="6"/>
  <c r="P20" i="6"/>
  <c r="D20" i="6"/>
  <c r="S19" i="6"/>
  <c r="R19" i="6"/>
  <c r="Q19" i="6"/>
  <c r="P19" i="6"/>
  <c r="D19" i="6"/>
  <c r="S18" i="6"/>
  <c r="R18" i="6"/>
  <c r="Q18" i="6"/>
  <c r="P18" i="6"/>
  <c r="D18" i="6"/>
  <c r="S17" i="6"/>
  <c r="R17" i="6"/>
  <c r="Q17" i="6"/>
  <c r="P17" i="6"/>
  <c r="D17" i="6"/>
  <c r="S16" i="6"/>
  <c r="R16" i="6"/>
  <c r="Q16" i="6"/>
  <c r="P16" i="6"/>
  <c r="D16" i="6"/>
  <c r="S15" i="6"/>
  <c r="R15" i="6"/>
  <c r="Q15" i="6"/>
  <c r="P15" i="6"/>
  <c r="S14" i="6"/>
  <c r="R14" i="6"/>
  <c r="Q14" i="6"/>
  <c r="P14" i="6"/>
  <c r="D22" i="6"/>
  <c r="S13" i="6"/>
  <c r="R13" i="6"/>
  <c r="Q13" i="6"/>
  <c r="P13" i="6"/>
  <c r="S12" i="6"/>
  <c r="R12" i="6"/>
  <c r="Q12" i="6"/>
  <c r="P12" i="6"/>
  <c r="F12" i="6"/>
  <c r="F22" i="6" l="1"/>
  <c r="C29" i="5" l="1"/>
  <c r="D28" i="5"/>
  <c r="D27" i="5"/>
  <c r="D26" i="5"/>
  <c r="D18" i="5"/>
  <c r="F18" i="5" s="1"/>
  <c r="D17" i="5"/>
  <c r="F17" i="5" s="1"/>
  <c r="D16" i="5"/>
  <c r="F16" i="5" s="1"/>
  <c r="D15" i="5"/>
  <c r="F15" i="5" s="1"/>
  <c r="D14" i="5"/>
  <c r="F14" i="5" s="1"/>
  <c r="D13" i="5"/>
  <c r="F13" i="5" s="1"/>
  <c r="D12" i="5"/>
  <c r="D29" i="5" l="1"/>
  <c r="F29" i="5"/>
  <c r="F12" i="5"/>
  <c r="F32" i="4" l="1"/>
  <c r="E32" i="4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S26" i="4"/>
  <c r="R26" i="4"/>
  <c r="Q26" i="4"/>
  <c r="P26" i="4"/>
  <c r="S25" i="4"/>
  <c r="R25" i="4"/>
  <c r="Q25" i="4"/>
  <c r="P25" i="4"/>
  <c r="S24" i="4"/>
  <c r="R24" i="4"/>
  <c r="Q24" i="4"/>
  <c r="P24" i="4"/>
  <c r="S23" i="4"/>
  <c r="R23" i="4"/>
  <c r="Q23" i="4"/>
  <c r="P23" i="4"/>
  <c r="S22" i="4"/>
  <c r="R22" i="4"/>
  <c r="Q22" i="4"/>
  <c r="P22" i="4"/>
  <c r="S21" i="4"/>
  <c r="R21" i="4"/>
  <c r="Q21" i="4"/>
  <c r="P21" i="4"/>
  <c r="S20" i="4"/>
  <c r="R20" i="4"/>
  <c r="Q20" i="4"/>
  <c r="P20" i="4"/>
  <c r="S19" i="4"/>
  <c r="R19" i="4"/>
  <c r="Q19" i="4"/>
  <c r="P19" i="4"/>
  <c r="S18" i="4"/>
  <c r="R18" i="4"/>
  <c r="Q18" i="4"/>
  <c r="P18" i="4"/>
  <c r="S17" i="4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2" i="4"/>
  <c r="R12" i="4"/>
  <c r="Q12" i="4"/>
  <c r="P12" i="4"/>
  <c r="F13" i="1" l="1"/>
  <c r="F12" i="1"/>
  <c r="C27" i="2" l="1"/>
  <c r="S26" i="2"/>
  <c r="R26" i="2"/>
  <c r="Q26" i="2"/>
  <c r="P26" i="2"/>
  <c r="Q25" i="2"/>
  <c r="P25" i="2"/>
  <c r="S24" i="2"/>
  <c r="R24" i="2"/>
  <c r="Q24" i="2"/>
  <c r="P24" i="2"/>
  <c r="S23" i="2"/>
  <c r="R23" i="2"/>
  <c r="Q23" i="2"/>
  <c r="P23" i="2"/>
  <c r="S22" i="2"/>
  <c r="R22" i="2"/>
  <c r="Q22" i="2"/>
  <c r="P22" i="2"/>
  <c r="S21" i="2"/>
  <c r="R21" i="2"/>
  <c r="Q21" i="2"/>
  <c r="P21" i="2"/>
  <c r="S20" i="2"/>
  <c r="R20" i="2"/>
  <c r="Q20" i="2"/>
  <c r="P20" i="2"/>
  <c r="S19" i="2"/>
  <c r="R19" i="2"/>
  <c r="Q19" i="2"/>
  <c r="P19" i="2"/>
  <c r="S18" i="2"/>
  <c r="R18" i="2"/>
  <c r="Q18" i="2"/>
  <c r="P18" i="2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D12" i="2"/>
  <c r="D27" i="2" s="1"/>
  <c r="F27" i="2" l="1"/>
  <c r="F12" i="3" l="1"/>
  <c r="D13" i="3"/>
  <c r="F13" i="3"/>
  <c r="F14" i="3"/>
  <c r="D15" i="3"/>
  <c r="F15" i="3"/>
  <c r="F16" i="3"/>
  <c r="D17" i="3"/>
  <c r="F17" i="3"/>
  <c r="F18" i="3"/>
  <c r="F19" i="3"/>
  <c r="F20" i="3"/>
  <c r="F21" i="3"/>
  <c r="D22" i="3"/>
  <c r="F22" i="3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12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3" i="1"/>
  <c r="C32" i="1"/>
  <c r="F32" i="3"/>
  <c r="F32" i="1" l="1"/>
  <c r="D32" i="1"/>
</calcChain>
</file>

<file path=xl/comments1.xml><?xml version="1.0" encoding="utf-8"?>
<comments xmlns="http://schemas.openxmlformats.org/spreadsheetml/2006/main">
  <authors>
    <author>Catherine Porter EI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Catherine Porter EI:</t>
        </r>
        <r>
          <rPr>
            <sz val="9"/>
            <color indexed="81"/>
            <rFont val="Tahoma"/>
            <family val="2"/>
          </rPr>
          <t xml:space="preserve">
Standard VAT on non-nappy items. Zero VAT on nappy items.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Catherine Porter EI:</t>
        </r>
        <r>
          <rPr>
            <sz val="9"/>
            <color indexed="81"/>
            <rFont val="Tahoma"/>
            <family val="2"/>
          </rPr>
          <t xml:space="preserve">
Please note expecting a refund for part of the order soon.</t>
        </r>
      </text>
    </comment>
  </commentList>
</comments>
</file>

<file path=xl/comments2.xml><?xml version="1.0" encoding="utf-8"?>
<comments xmlns="http://schemas.openxmlformats.org/spreadsheetml/2006/main">
  <authors>
    <author>Catherine Porter EI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Catherine Porter EI:</t>
        </r>
        <r>
          <rPr>
            <sz val="9"/>
            <color indexed="81"/>
            <rFont val="Tahoma"/>
            <family val="2"/>
          </rPr>
          <t xml:space="preserve">
Standard VAT on non-nappy items. Zero VAT on nappy items.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Catherine Porter EI:</t>
        </r>
        <r>
          <rPr>
            <sz val="9"/>
            <color indexed="81"/>
            <rFont val="Tahoma"/>
            <family val="2"/>
          </rPr>
          <t xml:space="preserve">
Please note expecting a refund for part of the order soon.</t>
        </r>
      </text>
    </comment>
  </commentList>
</comments>
</file>

<file path=xl/sharedStrings.xml><?xml version="1.0" encoding="utf-8"?>
<sst xmlns="http://schemas.openxmlformats.org/spreadsheetml/2006/main" count="1794" uniqueCount="314">
  <si>
    <t>Order</t>
  </si>
  <si>
    <t>No</t>
  </si>
  <si>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</si>
  <si>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</si>
  <si>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</si>
  <si>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</si>
  <si>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</si>
  <si>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</si>
  <si>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</si>
  <si>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</si>
  <si>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</si>
  <si>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</si>
  <si>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</si>
  <si>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</si>
  <si>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</si>
  <si>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</si>
  <si>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</si>
  <si>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PA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</si>
  <si>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</si>
  <si>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</si>
  <si>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</si>
  <si>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</si>
  <si>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</si>
  <si>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</si>
  <si>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</si>
  <si>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</si>
  <si>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</si>
  <si>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</si>
  <si>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</si>
  <si>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</si>
  <si>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</si>
  <si>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</si>
  <si>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</si>
  <si>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</si>
  <si>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>CORPORATE CARD</t>
  </si>
  <si>
    <t>Mrs Rita Hall</t>
  </si>
  <si>
    <t>CF2149</t>
  </si>
  <si>
    <t>itgovernance</t>
  </si>
  <si>
    <t>CF2158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</si>
  <si>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</si>
  <si>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</si>
  <si>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</si>
  <si>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</si>
  <si>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</si>
  <si>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</si>
  <si>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</si>
  <si>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</si>
  <si>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CF2156</t>
  </si>
  <si>
    <t>LPT renewal fees</t>
  </si>
  <si>
    <t>EC-Council Int. Ltd  USA</t>
  </si>
  <si>
    <t>CF2143</t>
  </si>
  <si>
    <t>CF2167</t>
  </si>
  <si>
    <t>CF2137</t>
  </si>
  <si>
    <t>30 sheets foam board</t>
  </si>
  <si>
    <t>The Foamboard Store</t>
  </si>
  <si>
    <t>CISM Review 2011 Manual &amp; Q &amp; As</t>
  </si>
  <si>
    <t>VAT only on shipping</t>
  </si>
  <si>
    <t>Accomodation for xyz, 3 nights</t>
  </si>
  <si>
    <t>New Book for xyz</t>
  </si>
  <si>
    <t>Xyz - Rail Fare - to abc</t>
  </si>
  <si>
    <t>Battery for Phone</t>
  </si>
  <si>
    <t>Travelodge</t>
  </si>
  <si>
    <t>South Western Trains</t>
  </si>
  <si>
    <t>BARCLAYCARD</t>
  </si>
  <si>
    <t xml:space="preserve"> 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</si>
  <si>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</si>
  <si>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</si>
  <si>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</si>
  <si>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</si>
  <si>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</si>
  <si>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</si>
  <si>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</si>
  <si>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</si>
  <si>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</si>
  <si>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</si>
  <si>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</si>
  <si>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</si>
  <si>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 xml:space="preserve">Corporate event </t>
  </si>
  <si>
    <t>TK MAX</t>
  </si>
  <si>
    <t>Cleaning of tablecolthes used in Members room</t>
  </si>
  <si>
    <t xml:space="preserve">Executive Dry Cleaners </t>
  </si>
  <si>
    <t>Mayors General Allowance</t>
  </si>
  <si>
    <t>Festive napkins/Mayors reception following Full Council</t>
  </si>
  <si>
    <t>Amazon UK</t>
  </si>
  <si>
    <t>0051G</t>
  </si>
  <si>
    <t>Business</t>
  </si>
  <si>
    <t>Water Urn for Christmas Tree Event</t>
  </si>
  <si>
    <t>Supplies</t>
  </si>
  <si>
    <t>Civic Duties</t>
  </si>
  <si>
    <t>Community Services</t>
  </si>
  <si>
    <t>Food Items</t>
  </si>
  <si>
    <t>Morrisons</t>
  </si>
  <si>
    <t>Food</t>
  </si>
  <si>
    <t>Equipment</t>
  </si>
  <si>
    <t>coop</t>
  </si>
  <si>
    <t>Total</t>
  </si>
  <si>
    <t>Windle Valley</t>
  </si>
  <si>
    <t>Leisure Services</t>
  </si>
  <si>
    <t>Misc</t>
  </si>
  <si>
    <t>Dry Cleaning</t>
  </si>
  <si>
    <t>00510</t>
  </si>
  <si>
    <t>Greenspace</t>
  </si>
  <si>
    <t>bulbs for SHH</t>
  </si>
  <si>
    <t>longacres</t>
  </si>
  <si>
    <t>horticultre</t>
  </si>
  <si>
    <t>van fuses</t>
  </si>
  <si>
    <t>warrens garage</t>
  </si>
  <si>
    <t>van maintenance</t>
  </si>
  <si>
    <t>0051d</t>
  </si>
  <si>
    <t>mould spray</t>
  </si>
  <si>
    <t>grays decorating</t>
  </si>
  <si>
    <t>cleaning supplies</t>
  </si>
  <si>
    <t>items for cleaning function room</t>
  </si>
  <si>
    <t>BQ</t>
  </si>
  <si>
    <t>CLEANING SUPPLIES</t>
  </si>
  <si>
    <t>car parking</t>
  </si>
  <si>
    <t>shrubs wharf road</t>
  </si>
  <si>
    <t>northill nurseries</t>
  </si>
  <si>
    <t>soldering iron</t>
  </si>
  <si>
    <t>screwfix</t>
  </si>
  <si>
    <t>misc</t>
  </si>
  <si>
    <t>Parks and Open Spaces</t>
  </si>
  <si>
    <t>Environmental</t>
  </si>
  <si>
    <t>Wellington boots, steel to-cap</t>
  </si>
  <si>
    <t>H.M.Supplies</t>
  </si>
  <si>
    <t>P.P.E.</t>
  </si>
  <si>
    <t>Lightwater Country Park</t>
  </si>
  <si>
    <t>Black Anorak</t>
  </si>
  <si>
    <t>Alexandra Workwear</t>
  </si>
  <si>
    <t>Uniforms</t>
  </si>
  <si>
    <t>Key cutting</t>
  </si>
  <si>
    <t>Timpson</t>
  </si>
  <si>
    <t>Shoe Repairs</t>
  </si>
  <si>
    <t>Cloth nappy kit items</t>
  </si>
  <si>
    <t>Yes Bebe Ltd</t>
  </si>
  <si>
    <t>Childrens wear</t>
  </si>
  <si>
    <t>Fill your pants</t>
  </si>
  <si>
    <t>Babipur</t>
  </si>
  <si>
    <t>Little Lamb</t>
  </si>
  <si>
    <t>Misc food stores</t>
  </si>
  <si>
    <t>Equipment for flats team</t>
  </si>
  <si>
    <t>Sign holders direct Ltd</t>
  </si>
  <si>
    <t>Commercial photography</t>
  </si>
  <si>
    <t>Signage clips for flats team</t>
  </si>
  <si>
    <t>Retail stores</t>
  </si>
  <si>
    <t>23.11.18</t>
  </si>
  <si>
    <t>Transformation</t>
  </si>
  <si>
    <t>Glow Braclets for Christmas Parade</t>
  </si>
  <si>
    <t>Glowsticks.co.uk</t>
  </si>
  <si>
    <t>Hats for Christmas Parade</t>
  </si>
  <si>
    <t>MX Wholesale</t>
  </si>
  <si>
    <t>28.11.18</t>
  </si>
  <si>
    <t>Motorola Walkie Takie</t>
  </si>
  <si>
    <t>SFL Mobile Radio Ltd</t>
  </si>
  <si>
    <t>Communications</t>
  </si>
  <si>
    <t>05.12.18</t>
  </si>
  <si>
    <t>Train travel for REVO</t>
  </si>
  <si>
    <t>South Western Railway</t>
  </si>
  <si>
    <t>Rail Travel</t>
  </si>
  <si>
    <t>Joint Waste Solutions</t>
  </si>
  <si>
    <t>Tea Towels for Members Kitchen</t>
  </si>
  <si>
    <t>Executive Head of Business</t>
  </si>
  <si>
    <t>22.11.18</t>
  </si>
  <si>
    <t>Media and Marketing</t>
  </si>
  <si>
    <t>Adobe computer services</t>
  </si>
  <si>
    <t>Adobe</t>
  </si>
  <si>
    <t>software</t>
  </si>
  <si>
    <t>26.11.18</t>
  </si>
  <si>
    <t>30.11.18</t>
  </si>
  <si>
    <t>Facebook advertising</t>
  </si>
  <si>
    <t>Facebook</t>
  </si>
  <si>
    <t>4.12.18</t>
  </si>
  <si>
    <t>Elections Conference</t>
  </si>
  <si>
    <t>Solace</t>
  </si>
  <si>
    <t>Executive Head of Corporate</t>
  </si>
  <si>
    <t>Joint Waste</t>
  </si>
  <si>
    <t>Advertising</t>
  </si>
  <si>
    <t>Training</t>
  </si>
  <si>
    <t>Theatre</t>
  </si>
  <si>
    <t>Tickets to see Robin Hood for next year's research</t>
  </si>
  <si>
    <t>Watermill Theatre</t>
  </si>
  <si>
    <t>Tickets</t>
  </si>
  <si>
    <t>HOSPI</t>
  </si>
  <si>
    <t>Sandwiches for hire</t>
  </si>
  <si>
    <t>Sainsburys</t>
  </si>
  <si>
    <t>Hospitality</t>
  </si>
  <si>
    <t>Shoes for Panto</t>
  </si>
  <si>
    <t>Light In The Box</t>
  </si>
  <si>
    <t>Costume</t>
  </si>
  <si>
    <t>Beard for Panto</t>
  </si>
  <si>
    <t>Rail Dividers for Panto Costume</t>
  </si>
  <si>
    <t>Costume Equiptment</t>
  </si>
  <si>
    <t>Wings for Panto</t>
  </si>
  <si>
    <t>Accessories for Fairies</t>
  </si>
  <si>
    <t>Claire's Accessories</t>
  </si>
  <si>
    <t xml:space="preserve">Costume </t>
  </si>
  <si>
    <t>Primark</t>
  </si>
  <si>
    <t>Costume Socks</t>
  </si>
  <si>
    <t>Costume socks</t>
  </si>
  <si>
    <t>Food for event</t>
  </si>
  <si>
    <t>Dominoes</t>
  </si>
  <si>
    <t>Jazz boots for dancers</t>
  </si>
  <si>
    <t>First Position</t>
  </si>
  <si>
    <t>Chair for scenery</t>
  </si>
  <si>
    <t>British Heart Foundation</t>
  </si>
  <si>
    <t>Furniture</t>
  </si>
  <si>
    <t>Shoes for Fairies</t>
  </si>
  <si>
    <t>New Look</t>
  </si>
  <si>
    <t>Refund for Fairy Shoes</t>
  </si>
  <si>
    <t>Camberley Theatre</t>
  </si>
  <si>
    <t>13.11.18</t>
  </si>
  <si>
    <t>FRONT</t>
  </si>
  <si>
    <t>Golden envelopes for VIPs</t>
  </si>
  <si>
    <t>04.12.18</t>
  </si>
  <si>
    <t>New Booster Seats</t>
  </si>
  <si>
    <t>Intelligent Facility Solutions</t>
  </si>
  <si>
    <t>08.12.18</t>
  </si>
  <si>
    <t>Spotify FOH Music</t>
  </si>
  <si>
    <t>Spotify</t>
  </si>
  <si>
    <t>Drainage</t>
  </si>
  <si>
    <t>Coupling</t>
  </si>
  <si>
    <t>Plastech</t>
  </si>
  <si>
    <t>Building Supplies</t>
  </si>
  <si>
    <t>Selco</t>
  </si>
  <si>
    <t>Tool Station</t>
  </si>
  <si>
    <t>Detector</t>
  </si>
  <si>
    <t>Crawfords</t>
  </si>
  <si>
    <t>Fencing</t>
  </si>
  <si>
    <t>Challenge Fencing</t>
  </si>
  <si>
    <t>Screwfix</t>
  </si>
  <si>
    <t>Batteries</t>
  </si>
  <si>
    <t>Land Drainage</t>
  </si>
  <si>
    <t>Electric Hoist</t>
  </si>
  <si>
    <t>CPC</t>
  </si>
  <si>
    <t>Electronics</t>
  </si>
  <si>
    <t>Portal Skins</t>
  </si>
  <si>
    <t>Champion Timber</t>
  </si>
  <si>
    <t>Building</t>
  </si>
  <si>
    <t>Refuel Hire Van</t>
  </si>
  <si>
    <t>Shell Garage</t>
  </si>
  <si>
    <t>Fuel</t>
  </si>
  <si>
    <t xml:space="preserve">LED Tape </t>
  </si>
  <si>
    <t>Lighting</t>
  </si>
  <si>
    <t>Hire Van to collect Set</t>
  </si>
  <si>
    <t>Enterprise</t>
  </si>
  <si>
    <t>car hire</t>
  </si>
  <si>
    <t>Panto Prop Inflatable bottle</t>
  </si>
  <si>
    <t>Panto Prop Hessian Sack</t>
  </si>
  <si>
    <t>Panto Prop Bunting &amp; Sweets</t>
  </si>
  <si>
    <t>Panto Prop Party Poppers</t>
  </si>
  <si>
    <t>Panto Glitter</t>
  </si>
  <si>
    <t>Ryman</t>
  </si>
  <si>
    <t>Panto Soft Grip Tape</t>
  </si>
  <si>
    <t>Panto Paint</t>
  </si>
  <si>
    <t>B&amp;Q</t>
  </si>
  <si>
    <t>Panto Push &amp; Click Switches</t>
  </si>
  <si>
    <t>Panto Paint &amp; Roller</t>
  </si>
  <si>
    <t>WHSmith.co.uk</t>
  </si>
  <si>
    <t>WHSmith</t>
  </si>
  <si>
    <t>Panto Masking Tape</t>
  </si>
  <si>
    <t>Wilko</t>
  </si>
  <si>
    <t>Panto Prop Wrpping Paper</t>
  </si>
  <si>
    <t>Tesco</t>
  </si>
  <si>
    <t>Crafty-devils.com</t>
  </si>
  <si>
    <t>Panto Prop Cake Base</t>
  </si>
  <si>
    <t>Panto Smoke Fluid</t>
  </si>
  <si>
    <t>Panto Cake Deco</t>
  </si>
  <si>
    <t>Panto Prop Mic</t>
  </si>
  <si>
    <t>Panto Set Build Screws</t>
  </si>
  <si>
    <t>Panto Set Build Wood</t>
  </si>
  <si>
    <t>Wickes</t>
  </si>
  <si>
    <t>Panto Tag Gun</t>
  </si>
  <si>
    <t>Hobbycraft</t>
  </si>
  <si>
    <t>Cable</t>
  </si>
  <si>
    <t>CEF</t>
  </si>
  <si>
    <t>Panto Prop</t>
  </si>
  <si>
    <t>Impression</t>
  </si>
  <si>
    <t xml:space="preserve">Panto Prop </t>
  </si>
  <si>
    <t>The Works</t>
  </si>
  <si>
    <t>Panto Prop Glue</t>
  </si>
  <si>
    <t>Robert Dyas</t>
  </si>
  <si>
    <t>Panto Battreies</t>
  </si>
  <si>
    <t>BuyaBattery</t>
  </si>
  <si>
    <t>Panto Costume</t>
  </si>
  <si>
    <t>Panto Glue Gun</t>
  </si>
  <si>
    <t>Panto Prop Crib Cover</t>
  </si>
  <si>
    <t>Cutting Edge Fabriuc</t>
  </si>
  <si>
    <t>Fabric</t>
  </si>
  <si>
    <t>Panto Prop LED Lights</t>
  </si>
  <si>
    <t>Panto Prop LED Tlights</t>
  </si>
  <si>
    <t>Marketing and Communications</t>
  </si>
  <si>
    <t>Quiz Prize</t>
  </si>
  <si>
    <t>Gift</t>
  </si>
  <si>
    <t>Thank you for driving minibus for Remembrance Sunday</t>
  </si>
  <si>
    <t>Theatre Marketing - Panto</t>
  </si>
  <si>
    <t>Promotional items for panto</t>
  </si>
  <si>
    <t>Merchandise</t>
  </si>
  <si>
    <t xml:space="preserve">Town Centre </t>
  </si>
  <si>
    <t>Promotional items for Be Enchanted</t>
  </si>
  <si>
    <t>Badge Centre</t>
  </si>
  <si>
    <t>Domain and name cost</t>
  </si>
  <si>
    <t>Wordpress</t>
  </si>
  <si>
    <t>Software</t>
  </si>
  <si>
    <t>monthly domain cost</t>
  </si>
  <si>
    <t>Thank you card</t>
  </si>
  <si>
    <t>Clintons</t>
  </si>
  <si>
    <t>Stationery</t>
  </si>
  <si>
    <t>Gift cards</t>
  </si>
  <si>
    <t>The Square</t>
  </si>
  <si>
    <t>Gift card</t>
  </si>
  <si>
    <t>Theatre Marketing</t>
  </si>
  <si>
    <t>Event promotion</t>
  </si>
  <si>
    <t>Toy dogs promoting #belikekeith campaign</t>
  </si>
  <si>
    <t>Camberlery Theatre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</si>
</sst>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0"/>
    <numFmt numFmtId="167" formatCode="[$-409]d\-mmm\-yy;@"/>
  </numFmts>
  <fonts count="16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9"/>
      <name val="Arial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12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164" fontId="2" fillId="0" borderId="0" xfId="1" applyNumberFormat="1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15" fontId="0" fillId="0" borderId="14" xfId="0" applyNumberFormat="1" applyFill="1" applyBorder="1" applyProtection="1"/>
    <xf numFmtId="14" fontId="6" fillId="0" borderId="17" xfId="0" applyNumberFormat="1" applyFon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164" fontId="2" fillId="0" borderId="2" xfId="2" applyNumberFormat="1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14" fontId="0" fillId="0" borderId="17" xfId="0" applyNumberForma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0" fontId="1" fillId="0" borderId="28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6" fillId="0" borderId="0" xfId="0" applyFont="1" applyFill="1" applyProtection="1"/>
    <xf numFmtId="1" fontId="6" fillId="0" borderId="2" xfId="0" quotePrefix="1" applyNumberFormat="1" applyFont="1" applyFill="1" applyBorder="1" applyAlignment="1" applyProtection="1">
      <alignment horizontal="left"/>
    </xf>
    <xf numFmtId="0" fontId="6" fillId="0" borderId="17" xfId="0" applyFont="1" applyFill="1" applyBorder="1" applyProtection="1">
      <protection locked="0"/>
    </xf>
    <xf numFmtId="1" fontId="6" fillId="0" borderId="2" xfId="0" applyNumberFormat="1" applyFont="1" applyFill="1" applyBorder="1" applyAlignment="1" applyProtection="1">
      <alignment horizontal="left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1" fontId="6" fillId="0" borderId="17" xfId="0" applyNumberFormat="1" applyFont="1" applyFill="1" applyBorder="1" applyProtection="1"/>
    <xf numFmtId="1" fontId="6" fillId="0" borderId="34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Protection="1"/>
    <xf numFmtId="1" fontId="6" fillId="0" borderId="34" xfId="0" quotePrefix="1" applyNumberFormat="1" applyFont="1" applyFill="1" applyBorder="1" applyProtection="1"/>
    <xf numFmtId="4" fontId="6" fillId="0" borderId="25" xfId="0" applyNumberFormat="1" applyFont="1" applyFill="1" applyBorder="1" applyProtection="1"/>
    <xf numFmtId="164" fontId="13" fillId="0" borderId="2" xfId="3" applyNumberFormat="1" applyFont="1" applyFill="1" applyBorder="1" applyAlignment="1" applyProtection="1">
      <alignment horizontal="left"/>
      <protection locked="0"/>
    </xf>
    <xf numFmtId="4" fontId="6" fillId="0" borderId="2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/>
    <xf numFmtId="0" fontId="0" fillId="0" borderId="15" xfId="0" applyBorder="1" applyAlignment="1"/>
    <xf numFmtId="4" fontId="0" fillId="0" borderId="9" xfId="0" applyNumberFormat="1" applyFill="1" applyBorder="1" applyProtection="1"/>
    <xf numFmtId="4" fontId="1" fillId="0" borderId="35" xfId="0" applyNumberFormat="1" applyFont="1" applyFill="1" applyBorder="1" applyProtection="1"/>
    <xf numFmtId="1" fontId="1" fillId="0" borderId="36" xfId="0" applyNumberFormat="1" applyFont="1" applyFill="1" applyBorder="1" applyProtection="1"/>
    <xf numFmtId="1" fontId="1" fillId="0" borderId="37" xfId="0" applyNumberFormat="1" applyFont="1" applyFill="1" applyBorder="1" applyProtection="1"/>
    <xf numFmtId="0" fontId="0" fillId="0" borderId="30" xfId="0" applyFill="1" applyBorder="1" applyProtection="1"/>
    <xf numFmtId="0" fontId="1" fillId="0" borderId="28" xfId="0" applyFont="1" applyFill="1" applyBorder="1" applyAlignment="1" applyProtection="1">
      <alignment horizontal="center"/>
    </xf>
    <xf numFmtId="1" fontId="6" fillId="0" borderId="38" xfId="0" applyNumberFormat="1" applyFont="1" applyFill="1" applyBorder="1" applyProtection="1"/>
    <xf numFmtId="1" fontId="6" fillId="0" borderId="39" xfId="0" applyNumberFormat="1" applyFont="1" applyFill="1" applyBorder="1" applyProtection="1"/>
    <xf numFmtId="1" fontId="6" fillId="0" borderId="40" xfId="0" applyNumberFormat="1" applyFont="1" applyFill="1" applyBorder="1" applyProtection="1"/>
    <xf numFmtId="16" fontId="0" fillId="0" borderId="17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4" fillId="0" borderId="15" xfId="0" applyFont="1" applyFill="1" applyBorder="1" applyAlignment="1" applyProtection="1">
      <alignment horizontal="center"/>
    </xf>
    <xf numFmtId="0" fontId="2" fillId="0" borderId="0" xfId="0" applyFont="1" applyFill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164" fontId="2" fillId="0" borderId="12" xfId="2" applyNumberFormat="1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164" fontId="2" fillId="0" borderId="25" xfId="1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Protection="1"/>
    <xf numFmtId="0" fontId="6" fillId="0" borderId="2" xfId="0" applyFont="1" applyFill="1" applyBorder="1" applyAlignment="1" applyProtection="1">
      <alignment horizontal="center"/>
    </xf>
    <xf numFmtId="16" fontId="0" fillId="0" borderId="26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</cellXfs>
  <cellStyles count="4">
    <cellStyle name="Hyperlink" xfId="3" builtinId="8"/>
    <cellStyle name="Normal" xfId="0" builtinId="0"/>
    <cellStyle name="Normal_Redistribution and journal forms.xls" xfId="1"/>
    <cellStyle name="Normal_Redistribution and journal forms.xls 2" xfId="2"/>
  </cellStyles>
  <dxfs count="427"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zoomScale="90" workbookViewId="0">
      <selection activeCell="I4" sqref="I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27" t="s">
        <v>63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27" t="s">
        <v>88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1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51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62">
        <v>43417</v>
      </c>
      <c r="B12" s="30" t="s">
        <v>15</v>
      </c>
      <c r="C12" s="31">
        <v>5.99</v>
      </c>
      <c r="D12" s="32">
        <f>IF(B12="S",IF(ISBLANK(E12),ROUND(C12*0.2/1.2,2),E12),"")</f>
        <v>1</v>
      </c>
      <c r="E12" s="31"/>
      <c r="F12" s="59">
        <f>C12-D12</f>
        <v>4.99</v>
      </c>
      <c r="G12" s="60" t="s">
        <v>64</v>
      </c>
      <c r="H12" s="60">
        <v>448</v>
      </c>
      <c r="I12" s="60">
        <v>4020</v>
      </c>
      <c r="J12" s="37" t="s">
        <v>15</v>
      </c>
      <c r="K12" s="37" t="s">
        <v>77</v>
      </c>
      <c r="L12" s="45" t="s">
        <v>160</v>
      </c>
      <c r="M12" s="45" t="s">
        <v>78</v>
      </c>
      <c r="N12" s="45" t="s">
        <v>98</v>
      </c>
      <c r="P12" s="5" t="b">
        <f t="shared" ref="P12:P31" si="0">OR(G12&lt;100,LEN(G12)=2)</f>
        <v>0</v>
      </c>
      <c r="Q12" s="5" t="b">
        <f t="shared" ref="Q12:Q31" si="1">OR(H12&lt;1000,LEN(H12)=3)</f>
        <v>1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20.100000000000001" customHeight="1" x14ac:dyDescent="0.25">
      <c r="A13" s="62">
        <v>43417</v>
      </c>
      <c r="B13" s="50" t="s">
        <v>15</v>
      </c>
      <c r="C13" s="31">
        <v>38.700000000000003</v>
      </c>
      <c r="D13" s="32">
        <f>IF(B13="S",IF(ISBLANK(E13),ROUND(C13*0.2/1.2,2),E13),"")</f>
        <v>6.45</v>
      </c>
      <c r="E13" s="31"/>
      <c r="F13" s="59">
        <f t="shared" ref="F13" si="3">C13-D13</f>
        <v>32.25</v>
      </c>
      <c r="G13" s="60" t="s">
        <v>64</v>
      </c>
      <c r="H13" s="60">
        <v>448</v>
      </c>
      <c r="I13" s="60">
        <v>4020</v>
      </c>
      <c r="J13" s="37" t="s">
        <v>15</v>
      </c>
      <c r="K13" s="37" t="s">
        <v>77</v>
      </c>
      <c r="L13" s="45" t="s">
        <v>79</v>
      </c>
      <c r="M13" s="45" t="s">
        <v>80</v>
      </c>
      <c r="N13" s="45" t="s">
        <v>99</v>
      </c>
      <c r="P13" s="5" t="b">
        <f t="shared" si="0"/>
        <v>0</v>
      </c>
      <c r="Q13" s="5" t="b">
        <f t="shared" si="1"/>
        <v>1</v>
      </c>
      <c r="R13" s="5" t="b">
        <f t="shared" si="2"/>
        <v>0</v>
      </c>
      <c r="S13" s="5" t="e">
        <f>OR(#REF!&lt;100000,LEN(#REF!)=5)</f>
        <v>#REF!</v>
      </c>
    </row>
    <row r="14" spans="1:26" ht="20.100000000000001" customHeight="1" x14ac:dyDescent="0.25">
      <c r="A14" s="62">
        <v>43418</v>
      </c>
      <c r="B14" s="50" t="s">
        <v>13</v>
      </c>
      <c r="C14" s="31">
        <v>16.239999999999998</v>
      </c>
      <c r="D14" s="32" t="str">
        <f t="shared" ref="D14:D31" si="4">IF(B14="S",IF(ISBLANK(E14),ROUND(C14*0.2/1.2,2),E14),"")</f>
        <v/>
      </c>
      <c r="E14" s="31"/>
      <c r="F14" s="59">
        <v>16.239999999999998</v>
      </c>
      <c r="G14" s="60" t="s">
        <v>64</v>
      </c>
      <c r="H14" s="60">
        <v>212</v>
      </c>
      <c r="I14" s="60">
        <v>4020</v>
      </c>
      <c r="J14" s="37" t="s">
        <v>15</v>
      </c>
      <c r="K14" s="37" t="s">
        <v>81</v>
      </c>
      <c r="L14" s="45" t="s">
        <v>82</v>
      </c>
      <c r="M14" s="45" t="s">
        <v>83</v>
      </c>
      <c r="N14" s="45" t="s">
        <v>98</v>
      </c>
      <c r="P14" s="5" t="b">
        <f t="shared" si="0"/>
        <v>0</v>
      </c>
      <c r="Q14" s="5" t="b">
        <f t="shared" si="1"/>
        <v>1</v>
      </c>
      <c r="R14" s="5" t="b">
        <f t="shared" si="2"/>
        <v>0</v>
      </c>
      <c r="S14" s="5" t="e">
        <f>OR(#REF!&lt;100000,LEN(#REF!)=5)</f>
        <v>#REF!</v>
      </c>
    </row>
    <row r="15" spans="1:26" ht="20.100000000000001" customHeight="1" x14ac:dyDescent="0.25">
      <c r="A15" s="29"/>
      <c r="B15" s="30"/>
      <c r="C15" s="31" t="s">
        <v>64</v>
      </c>
      <c r="D15" s="32" t="str">
        <f t="shared" si="4"/>
        <v/>
      </c>
      <c r="E15" s="31"/>
      <c r="F15" s="59" t="s">
        <v>64</v>
      </c>
      <c r="G15" s="60" t="s">
        <v>64</v>
      </c>
      <c r="H15" s="60"/>
      <c r="I15" s="60"/>
      <c r="J15" s="37"/>
      <c r="K15" s="37"/>
      <c r="L15" s="45" t="s">
        <v>64</v>
      </c>
      <c r="M15" s="45"/>
      <c r="N15" s="45" t="s">
        <v>64</v>
      </c>
      <c r="P15" s="5" t="b">
        <f t="shared" si="0"/>
        <v>0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20.100000000000001" customHeight="1" x14ac:dyDescent="0.25">
      <c r="A16" s="29"/>
      <c r="B16" s="30"/>
      <c r="C16" s="31"/>
      <c r="D16" s="32" t="str">
        <f t="shared" si="4"/>
        <v/>
      </c>
      <c r="E16" s="31"/>
      <c r="F16" s="59" t="s">
        <v>64</v>
      </c>
      <c r="G16" s="60" t="s">
        <v>64</v>
      </c>
      <c r="H16" s="60" t="s">
        <v>64</v>
      </c>
      <c r="I16" s="60"/>
      <c r="J16" s="37"/>
      <c r="K16" s="37"/>
      <c r="L16" s="45" t="s">
        <v>64</v>
      </c>
      <c r="M16" s="45"/>
      <c r="N16" s="45" t="s">
        <v>64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20.100000000000001" customHeight="1" x14ac:dyDescent="0.25">
      <c r="A17" s="29"/>
      <c r="B17" s="30"/>
      <c r="C17" s="31"/>
      <c r="D17" s="32" t="str">
        <f t="shared" si="4"/>
        <v/>
      </c>
      <c r="E17" s="31"/>
      <c r="F17" s="59" t="s">
        <v>64</v>
      </c>
      <c r="G17" s="60" t="s">
        <v>64</v>
      </c>
      <c r="H17" s="60" t="s">
        <v>64</v>
      </c>
      <c r="I17" s="60"/>
      <c r="J17" s="37"/>
      <c r="K17" s="37"/>
      <c r="L17" s="45" t="s">
        <v>64</v>
      </c>
      <c r="M17" s="45"/>
      <c r="N17" s="45" t="s">
        <v>64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20.100000000000001" customHeight="1" x14ac:dyDescent="0.25">
      <c r="A18" s="29"/>
      <c r="B18" s="30"/>
      <c r="C18" s="31"/>
      <c r="D18" s="32" t="str">
        <f t="shared" si="4"/>
        <v/>
      </c>
      <c r="E18" s="31"/>
      <c r="F18" s="59" t="s">
        <v>64</v>
      </c>
      <c r="G18" s="60" t="s">
        <v>64</v>
      </c>
      <c r="H18" s="60" t="s">
        <v>64</v>
      </c>
      <c r="I18" s="60"/>
      <c r="J18" s="37"/>
      <c r="K18" s="54"/>
      <c r="L18" s="45" t="s">
        <v>64</v>
      </c>
      <c r="M18" s="49"/>
      <c r="N18" s="45" t="s">
        <v>64</v>
      </c>
      <c r="P18" s="5" t="b">
        <f t="shared" si="0"/>
        <v>0</v>
      </c>
      <c r="Q18" s="5" t="b">
        <f t="shared" si="1"/>
        <v>0</v>
      </c>
      <c r="R18" s="5" t="b">
        <f t="shared" si="2"/>
        <v>1</v>
      </c>
      <c r="S18" s="5" t="e">
        <f>OR(#REF!&lt;100000,LEN(#REF!)=5)</f>
        <v>#REF!</v>
      </c>
    </row>
    <row r="19" spans="1:19" ht="20.100000000000001" customHeight="1" x14ac:dyDescent="0.25">
      <c r="A19" s="29"/>
      <c r="B19" s="30"/>
      <c r="C19" s="31"/>
      <c r="D19" s="32" t="str">
        <f t="shared" si="4"/>
        <v/>
      </c>
      <c r="E19" s="31"/>
      <c r="F19" s="59"/>
      <c r="G19" s="60"/>
      <c r="H19" s="60"/>
      <c r="I19" s="60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20.100000000000001" customHeight="1" x14ac:dyDescent="0.25">
      <c r="A20" s="29"/>
      <c r="B20" s="30"/>
      <c r="C20" s="31"/>
      <c r="D20" s="32" t="str">
        <f t="shared" si="4"/>
        <v/>
      </c>
      <c r="E20" s="31"/>
      <c r="F20" s="59" t="s">
        <v>64</v>
      </c>
      <c r="G20" s="60"/>
      <c r="H20" s="60" t="s">
        <v>64</v>
      </c>
      <c r="I20" s="60"/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20.100000000000001" customHeight="1" x14ac:dyDescent="0.25">
      <c r="A21" s="29"/>
      <c r="B21" s="30"/>
      <c r="C21" s="31"/>
      <c r="D21" s="32" t="str">
        <f t="shared" si="4"/>
        <v/>
      </c>
      <c r="E21" s="31"/>
      <c r="F21" s="59" t="s">
        <v>64</v>
      </c>
      <c r="G21" s="60" t="s">
        <v>64</v>
      </c>
      <c r="H21" s="60" t="s">
        <v>64</v>
      </c>
      <c r="I21" s="60"/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20.100000000000001" customHeight="1" x14ac:dyDescent="0.25">
      <c r="A22" s="29"/>
      <c r="B22" s="30"/>
      <c r="C22" s="31"/>
      <c r="D22" s="32" t="str">
        <f t="shared" si="4"/>
        <v/>
      </c>
      <c r="E22" s="31"/>
      <c r="F22" s="59" t="s">
        <v>64</v>
      </c>
      <c r="G22" s="60" t="s">
        <v>64</v>
      </c>
      <c r="H22" s="60" t="s">
        <v>64</v>
      </c>
      <c r="I22" s="60"/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1</v>
      </c>
      <c r="S22" s="5" t="e">
        <f>OR(#REF!&lt;100000,LEN(#REF!)=5)</f>
        <v>#REF!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59" t="s">
        <v>64</v>
      </c>
      <c r="G23" s="60" t="s">
        <v>64</v>
      </c>
      <c r="H23" s="60" t="s">
        <v>64</v>
      </c>
      <c r="I23" s="60"/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1</v>
      </c>
      <c r="S23" s="5" t="e">
        <f>OR(#REF!&lt;100000,LEN(#REF!)=5)</f>
        <v>#REF!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59" t="s">
        <v>64</v>
      </c>
      <c r="G24" s="60" t="s">
        <v>64</v>
      </c>
      <c r="H24" s="60" t="s">
        <v>64</v>
      </c>
      <c r="I24" s="60"/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1</v>
      </c>
      <c r="S24" s="5" t="e">
        <f>OR(#REF!&lt;100000,LEN(#REF!)=5)</f>
        <v>#REF!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59" t="s">
        <v>64</v>
      </c>
      <c r="G25" s="60" t="s">
        <v>64</v>
      </c>
      <c r="H25" s="60" t="s">
        <v>64</v>
      </c>
      <c r="I25" s="60"/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1</v>
      </c>
      <c r="S25" s="5" t="e">
        <f>OR(#REF!&lt;100000,LEN(#REF!)=5)</f>
        <v>#REF!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59" t="s">
        <v>64</v>
      </c>
      <c r="G26" s="60" t="s">
        <v>64</v>
      </c>
      <c r="H26" s="60" t="s">
        <v>64</v>
      </c>
      <c r="I26" s="60"/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1</v>
      </c>
      <c r="S26" s="5" t="e">
        <f>OR(#REF!&lt;100000,LEN(#REF!)=5)</f>
        <v>#REF!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59" t="s">
        <v>64</v>
      </c>
      <c r="G27" s="60" t="s">
        <v>64</v>
      </c>
      <c r="H27" s="60" t="s">
        <v>64</v>
      </c>
      <c r="I27" s="60"/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1</v>
      </c>
      <c r="S27" s="5" t="e">
        <f>OR(#REF!&lt;100000,LEN(#REF!)=5)</f>
        <v>#REF!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59" t="s">
        <v>64</v>
      </c>
      <c r="G28" s="60" t="s">
        <v>64</v>
      </c>
      <c r="H28" s="60" t="s">
        <v>64</v>
      </c>
      <c r="I28" s="60"/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1</v>
      </c>
      <c r="S28" s="5" t="e">
        <f>OR(#REF!&lt;100000,LEN(#REF!)=5)</f>
        <v>#REF!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59" t="s">
        <v>64</v>
      </c>
      <c r="G29" s="60" t="s">
        <v>64</v>
      </c>
      <c r="H29" s="60" t="s">
        <v>64</v>
      </c>
      <c r="I29" s="60"/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1</v>
      </c>
      <c r="S29" s="5" t="e">
        <f>OR(#REF!&lt;100000,LEN(#REF!)=5)</f>
        <v>#REF!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59" t="s">
        <v>64</v>
      </c>
      <c r="G30" s="60" t="s">
        <v>64</v>
      </c>
      <c r="H30" s="60" t="s">
        <v>64</v>
      </c>
      <c r="I30" s="60"/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1</v>
      </c>
      <c r="S30" s="5" t="e">
        <f>OR(#REF!&lt;100000,LEN(#REF!)=5)</f>
        <v>#REF!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59" t="s">
        <v>64</v>
      </c>
      <c r="G31" s="60" t="s">
        <v>64</v>
      </c>
      <c r="H31" s="60" t="s">
        <v>64</v>
      </c>
      <c r="I31" s="60"/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1</v>
      </c>
      <c r="S31" s="5" t="e">
        <f>OR(#REF!&lt;100000,LEN(#REF!)=5)</f>
        <v>#REF!</v>
      </c>
    </row>
    <row r="32" spans="1:19" ht="20.100000000000001" customHeight="1" thickBot="1" x14ac:dyDescent="0.25">
      <c r="A32" s="132" t="s">
        <v>11</v>
      </c>
      <c r="B32" s="133"/>
      <c r="C32" s="39">
        <f>SUM(C12:C31)</f>
        <v>60.930000000000007</v>
      </c>
      <c r="D32" s="39">
        <f>SUM(D12:D31)</f>
        <v>7.45</v>
      </c>
      <c r="E32" s="39"/>
      <c r="F32" s="39">
        <f>SUM(F12:F31)</f>
        <v>53.480000000000004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30" t="s">
        <v>27</v>
      </c>
      <c r="C34" s="131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:E3"/>
    <mergeCell ref="B1:E1"/>
    <mergeCell ref="B34:C34"/>
    <mergeCell ref="A32:B32"/>
    <mergeCell ref="G8:J8"/>
    <mergeCell ref="G9:J9"/>
  </mergeCells>
  <phoneticPr fontId="5" type="noConversion"/>
  <conditionalFormatting sqref="J12:K31">
    <cfRule type="expression" priority="3" stopIfTrue="1">
      <formula>AND(SUM($P12:$T12)&gt;0,NOT(ISBLANK(J12)))</formula>
    </cfRule>
    <cfRule type="expression" dxfId="426" priority="4" stopIfTrue="1">
      <formula>SUM($P12:$T12)&gt;0</formula>
    </cfRule>
  </conditionalFormatting>
  <conditionalFormatting sqref="E5 C12:C31 C5 B1:E1 B3:E3">
    <cfRule type="expression" dxfId="425" priority="5" stopIfTrue="1">
      <formula>ISBLANK(B1)</formula>
    </cfRule>
  </conditionalFormatting>
  <conditionalFormatting sqref="L12:N12 L14:N17 L19:N31">
    <cfRule type="expression" dxfId="424" priority="6" stopIfTrue="1">
      <formula>AND(NOT(ISBLANK($C12)),ISBLANK(L12))</formula>
    </cfRule>
  </conditionalFormatting>
  <conditionalFormatting sqref="B12:B31">
    <cfRule type="expression" dxfId="423" priority="7" stopIfTrue="1">
      <formula>AND(NOT(ISBLANK(C12)),ISBLANK(B12))</formula>
    </cfRule>
  </conditionalFormatting>
  <conditionalFormatting sqref="A12:A31">
    <cfRule type="expression" dxfId="422" priority="8" stopIfTrue="1">
      <formula>AND(NOT(ISBLANK(C12)),ISBLANK(A12))</formula>
    </cfRule>
  </conditionalFormatting>
  <conditionalFormatting sqref="E12:E31">
    <cfRule type="expression" dxfId="421" priority="12" stopIfTrue="1">
      <formula>AND(NOT(ISBLANK(C12)),ISBLANK(E12),B12="S")</formula>
    </cfRule>
  </conditionalFormatting>
  <conditionalFormatting sqref="L13:N13">
    <cfRule type="expression" dxfId="420" priority="14" stopIfTrue="1">
      <formula>AND(NOT(ISBLANK($C18)),ISBLANK(L13))</formula>
    </cfRule>
  </conditionalFormatting>
  <conditionalFormatting sqref="N18">
    <cfRule type="expression" dxfId="419" priority="2" stopIfTrue="1">
      <formula>AND(NOT(ISBLANK($C18)),ISBLANK(N18))</formula>
    </cfRule>
  </conditionalFormatting>
  <conditionalFormatting sqref="L18">
    <cfRule type="expression" dxfId="418" priority="1" stopIfTrue="1">
      <formula>AND(NOT(ISBLANK($C18)),ISBLANK(L18))</formula>
    </cfRule>
  </conditionalFormatting>
  <dataValidations count="4">
    <dataValidation type="list" allowBlank="1" showInputMessage="1" showErrorMessage="1" sqref="B12:B31">
      <formula1>$B$35:$B$38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N16" sqref="N1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7" t="s">
        <v>34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7" t="s">
        <v>174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7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87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2" t="s">
        <v>162</v>
      </c>
      <c r="B12" s="30" t="s">
        <v>13</v>
      </c>
      <c r="C12" s="31">
        <v>49.94</v>
      </c>
      <c r="D12" s="32"/>
      <c r="E12" s="31"/>
      <c r="F12" s="59">
        <v>49.94</v>
      </c>
      <c r="G12" s="60">
        <v>440</v>
      </c>
      <c r="H12" s="60">
        <v>4020</v>
      </c>
      <c r="I12" s="60"/>
      <c r="J12" s="37" t="s">
        <v>15</v>
      </c>
      <c r="K12" s="37" t="s">
        <v>163</v>
      </c>
      <c r="L12" s="45" t="s">
        <v>164</v>
      </c>
      <c r="M12" s="45" t="s">
        <v>165</v>
      </c>
      <c r="N12" s="45" t="s">
        <v>166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2" t="s">
        <v>167</v>
      </c>
      <c r="B13" s="50" t="s">
        <v>13</v>
      </c>
      <c r="C13" s="31">
        <v>41.62</v>
      </c>
      <c r="D13" s="32" t="str">
        <f t="shared" ref="D13:D31" si="3">IF(B13="S",IF(ISBLANK(E13),ROUND(C13*0.2/1.2,2),E13),"")</f>
        <v/>
      </c>
      <c r="E13" s="31"/>
      <c r="F13" s="59">
        <v>41.62</v>
      </c>
      <c r="G13" s="60">
        <v>440</v>
      </c>
      <c r="H13" s="60">
        <v>4020</v>
      </c>
      <c r="I13" s="60"/>
      <c r="J13" s="37" t="s">
        <v>15</v>
      </c>
      <c r="K13" s="37" t="s">
        <v>163</v>
      </c>
      <c r="L13" s="45" t="s">
        <v>164</v>
      </c>
      <c r="M13" s="45" t="s">
        <v>165</v>
      </c>
      <c r="N13" s="45" t="s">
        <v>166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2" t="s">
        <v>168</v>
      </c>
      <c r="B14" s="50" t="s">
        <v>13</v>
      </c>
      <c r="C14" s="31">
        <v>91.43</v>
      </c>
      <c r="D14" s="32" t="str">
        <f t="shared" si="3"/>
        <v/>
      </c>
      <c r="E14" s="31"/>
      <c r="F14" s="59">
        <v>91.43</v>
      </c>
      <c r="G14" s="60">
        <v>114</v>
      </c>
      <c r="H14" s="60">
        <v>4027</v>
      </c>
      <c r="I14" s="60"/>
      <c r="J14" s="37" t="s">
        <v>15</v>
      </c>
      <c r="K14" s="37" t="s">
        <v>163</v>
      </c>
      <c r="L14" s="45" t="s">
        <v>169</v>
      </c>
      <c r="M14" s="45" t="s">
        <v>170</v>
      </c>
      <c r="N14" s="45" t="s">
        <v>176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2" t="s">
        <v>171</v>
      </c>
      <c r="B15" s="30" t="s">
        <v>15</v>
      </c>
      <c r="C15" s="31">
        <v>444</v>
      </c>
      <c r="D15" s="32">
        <v>74</v>
      </c>
      <c r="E15" s="31"/>
      <c r="F15" s="59">
        <v>370</v>
      </c>
      <c r="G15" s="60">
        <v>270</v>
      </c>
      <c r="H15" s="60">
        <v>1101</v>
      </c>
      <c r="I15" s="68"/>
      <c r="J15" s="37" t="s">
        <v>15</v>
      </c>
      <c r="K15" s="37" t="s">
        <v>163</v>
      </c>
      <c r="L15" s="45" t="s">
        <v>172</v>
      </c>
      <c r="M15" s="45" t="s">
        <v>173</v>
      </c>
      <c r="N15" s="45" t="s">
        <v>177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2"/>
      <c r="B16" s="30"/>
      <c r="C16" s="31"/>
      <c r="D16" s="32" t="str">
        <f t="shared" si="3"/>
        <v/>
      </c>
      <c r="E16" s="31"/>
      <c r="F16" s="59"/>
      <c r="G16" s="60"/>
      <c r="H16" s="60"/>
      <c r="I16" s="68"/>
      <c r="J16" s="37" t="s">
        <v>15</v>
      </c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2"/>
      <c r="B17" s="30"/>
      <c r="C17" s="31"/>
      <c r="D17" s="32" t="str">
        <f t="shared" si="3"/>
        <v/>
      </c>
      <c r="E17" s="31"/>
      <c r="F17" s="59"/>
      <c r="G17" s="60"/>
      <c r="H17" s="60"/>
      <c r="I17" s="68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2"/>
      <c r="B18" s="30"/>
      <c r="C18" s="31"/>
      <c r="D18" s="32" t="str">
        <f t="shared" si="3"/>
        <v/>
      </c>
      <c r="E18" s="31"/>
      <c r="F18" s="59"/>
      <c r="G18" s="60"/>
      <c r="H18" s="60"/>
      <c r="I18" s="60"/>
      <c r="J18" s="37" t="s">
        <v>15</v>
      </c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2"/>
      <c r="B19" s="30"/>
      <c r="C19" s="31"/>
      <c r="D19" s="32" t="str">
        <f t="shared" si="3"/>
        <v/>
      </c>
      <c r="E19" s="31"/>
      <c r="F19" s="59"/>
      <c r="G19" s="60"/>
      <c r="H19" s="60"/>
      <c r="I19" s="60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9"/>
      <c r="G20" s="60"/>
      <c r="H20" s="60"/>
      <c r="I20" s="60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9" t="s">
        <v>64</v>
      </c>
      <c r="G21" s="60" t="s">
        <v>64</v>
      </c>
      <c r="H21" s="60" t="s">
        <v>64</v>
      </c>
      <c r="I21" s="60" t="s">
        <v>64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9" t="s">
        <v>64</v>
      </c>
      <c r="G22" s="60" t="s">
        <v>64</v>
      </c>
      <c r="H22" s="60" t="s">
        <v>64</v>
      </c>
      <c r="I22" s="60" t="s">
        <v>64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9" t="s">
        <v>64</v>
      </c>
      <c r="G23" s="60" t="s">
        <v>64</v>
      </c>
      <c r="H23" s="60" t="s">
        <v>64</v>
      </c>
      <c r="I23" s="60" t="s">
        <v>64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9" t="s">
        <v>64</v>
      </c>
      <c r="G24" s="60" t="s">
        <v>64</v>
      </c>
      <c r="H24" s="60" t="s">
        <v>64</v>
      </c>
      <c r="I24" s="60" t="s">
        <v>64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9" t="s">
        <v>64</v>
      </c>
      <c r="G25" s="60" t="s">
        <v>64</v>
      </c>
      <c r="H25" s="60" t="s">
        <v>64</v>
      </c>
      <c r="I25" s="60" t="s">
        <v>64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9" t="s">
        <v>64</v>
      </c>
      <c r="G26" s="60" t="s">
        <v>64</v>
      </c>
      <c r="H26" s="60" t="s">
        <v>64</v>
      </c>
      <c r="I26" s="60" t="s">
        <v>64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9" t="s">
        <v>64</v>
      </c>
      <c r="G27" s="60" t="s">
        <v>64</v>
      </c>
      <c r="H27" s="60" t="s">
        <v>64</v>
      </c>
      <c r="I27" s="60" t="s">
        <v>64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9" t="s">
        <v>64</v>
      </c>
      <c r="G28" s="60" t="s">
        <v>64</v>
      </c>
      <c r="H28" s="60" t="s">
        <v>64</v>
      </c>
      <c r="I28" s="60" t="s">
        <v>64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9" t="s">
        <v>64</v>
      </c>
      <c r="G29" s="60" t="s">
        <v>64</v>
      </c>
      <c r="H29" s="60" t="s">
        <v>64</v>
      </c>
      <c r="I29" s="60" t="s">
        <v>64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9" t="s">
        <v>64</v>
      </c>
      <c r="G30" s="60" t="s">
        <v>64</v>
      </c>
      <c r="H30" s="60" t="s">
        <v>64</v>
      </c>
      <c r="I30" s="60" t="s">
        <v>64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9" t="s">
        <v>64</v>
      </c>
      <c r="G31" s="60" t="s">
        <v>64</v>
      </c>
      <c r="H31" s="60" t="s">
        <v>64</v>
      </c>
      <c r="I31" s="60" t="s">
        <v>64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32" t="s">
        <v>11</v>
      </c>
      <c r="B32" s="133"/>
      <c r="C32" s="39">
        <f>SUM(C12:C31)</f>
        <v>626.99</v>
      </c>
      <c r="D32" s="39">
        <f>SUM(D12:D31)</f>
        <v>74</v>
      </c>
      <c r="E32" s="39"/>
      <c r="F32" s="39">
        <f>SUM(F12:F31)</f>
        <v>552.99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30" t="s">
        <v>27</v>
      </c>
      <c r="C34" s="131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6" stopIfTrue="1">
      <formula>AND(SUM($P12:$T12)&gt;0,NOT(ISBLANK(J12)))</formula>
    </cfRule>
    <cfRule type="expression" dxfId="141" priority="27" stopIfTrue="1">
      <formula>SUM($P12:$T12)&gt;0</formula>
    </cfRule>
  </conditionalFormatting>
  <conditionalFormatting sqref="C12:C15 C5 B1:E1 B3:E3 C19:C31 E5">
    <cfRule type="expression" dxfId="140" priority="28" stopIfTrue="1">
      <formula>ISBLANK(B1)</formula>
    </cfRule>
  </conditionalFormatting>
  <conditionalFormatting sqref="L12:N12 L14:N14 L19:N31 M15">
    <cfRule type="expression" dxfId="139" priority="29" stopIfTrue="1">
      <formula>AND(NOT(ISBLANK($C12)),ISBLANK(L12))</formula>
    </cfRule>
  </conditionalFormatting>
  <conditionalFormatting sqref="B12:B15 B19:B31">
    <cfRule type="expression" dxfId="138" priority="30" stopIfTrue="1">
      <formula>AND(NOT(ISBLANK(C12)),ISBLANK(B12))</formula>
    </cfRule>
  </conditionalFormatting>
  <conditionalFormatting sqref="A12:A15 A19:A31">
    <cfRule type="expression" dxfId="137" priority="31" stopIfTrue="1">
      <formula>AND(NOT(ISBLANK(C12)),ISBLANK(A12))</formula>
    </cfRule>
  </conditionalFormatting>
  <conditionalFormatting sqref="E12:E15 E19:E31">
    <cfRule type="expression" dxfId="136" priority="32" stopIfTrue="1">
      <formula>AND(NOT(ISBLANK(C12)),ISBLANK(E12),B12="S")</formula>
    </cfRule>
  </conditionalFormatting>
  <conditionalFormatting sqref="K15">
    <cfRule type="expression" priority="23" stopIfTrue="1">
      <formula>AND(SUM($P15:$T15)&gt;0,NOT(ISBLANK(K15)))</formula>
    </cfRule>
    <cfRule type="expression" dxfId="135" priority="24" stopIfTrue="1">
      <formula>SUM($P15:$T15)&gt;0</formula>
    </cfRule>
  </conditionalFormatting>
  <conditionalFormatting sqref="L15">
    <cfRule type="expression" dxfId="134" priority="25" stopIfTrue="1">
      <formula>AND(NOT(ISBLANK($C20)),ISBLANK(L15))</formula>
    </cfRule>
  </conditionalFormatting>
  <conditionalFormatting sqref="N15">
    <cfRule type="expression" dxfId="133" priority="22" stopIfTrue="1">
      <formula>AND(NOT(ISBLANK($C20)),ISBLANK(N15))</formula>
    </cfRule>
  </conditionalFormatting>
  <conditionalFormatting sqref="K18">
    <cfRule type="expression" priority="15" stopIfTrue="1">
      <formula>AND(SUM($P18:$T18)&gt;0,NOT(ISBLANK(K18)))</formula>
    </cfRule>
    <cfRule type="expression" dxfId="132" priority="16" stopIfTrue="1">
      <formula>SUM($P18:$T18)&gt;0</formula>
    </cfRule>
  </conditionalFormatting>
  <conditionalFormatting sqref="C18">
    <cfRule type="expression" dxfId="131" priority="17" stopIfTrue="1">
      <formula>ISBLANK(C18)</formula>
    </cfRule>
  </conditionalFormatting>
  <conditionalFormatting sqref="L18:N18">
    <cfRule type="expression" dxfId="130" priority="18" stopIfTrue="1">
      <formula>AND(NOT(ISBLANK($C18)),ISBLANK(L18))</formula>
    </cfRule>
  </conditionalFormatting>
  <conditionalFormatting sqref="B18">
    <cfRule type="expression" dxfId="129" priority="19" stopIfTrue="1">
      <formula>AND(NOT(ISBLANK(C18)),ISBLANK(B18))</formula>
    </cfRule>
  </conditionalFormatting>
  <conditionalFormatting sqref="A18">
    <cfRule type="expression" dxfId="128" priority="20" stopIfTrue="1">
      <formula>AND(NOT(ISBLANK(C18)),ISBLANK(A18))</formula>
    </cfRule>
  </conditionalFormatting>
  <conditionalFormatting sqref="E18">
    <cfRule type="expression" dxfId="127" priority="21" stopIfTrue="1">
      <formula>AND(NOT(ISBLANK(C18)),ISBLANK(E18),B18="S")</formula>
    </cfRule>
  </conditionalFormatting>
  <conditionalFormatting sqref="C16:C17">
    <cfRule type="expression" dxfId="126" priority="10" stopIfTrue="1">
      <formula>ISBLANK(C16)</formula>
    </cfRule>
  </conditionalFormatting>
  <conditionalFormatting sqref="M16:M17">
    <cfRule type="expression" dxfId="125" priority="11" stopIfTrue="1">
      <formula>AND(NOT(ISBLANK($C16)),ISBLANK(M16))</formula>
    </cfRule>
  </conditionalFormatting>
  <conditionalFormatting sqref="B16:B17">
    <cfRule type="expression" dxfId="124" priority="12" stopIfTrue="1">
      <formula>AND(NOT(ISBLANK(C16)),ISBLANK(B16))</formula>
    </cfRule>
  </conditionalFormatting>
  <conditionalFormatting sqref="A16:A17">
    <cfRule type="expression" dxfId="123" priority="13" stopIfTrue="1">
      <formula>AND(NOT(ISBLANK(C16)),ISBLANK(A16))</formula>
    </cfRule>
  </conditionalFormatting>
  <conditionalFormatting sqref="E16:E17">
    <cfRule type="expression" dxfId="122" priority="14" stopIfTrue="1">
      <formula>AND(NOT(ISBLANK(C16)),ISBLANK(E16),B16="S")</formula>
    </cfRule>
  </conditionalFormatting>
  <conditionalFormatting sqref="K16:K17">
    <cfRule type="expression" priority="7" stopIfTrue="1">
      <formula>AND(SUM($P16:$T16)&gt;0,NOT(ISBLANK(K16)))</formula>
    </cfRule>
    <cfRule type="expression" dxfId="121" priority="8" stopIfTrue="1">
      <formula>SUM($P16:$T16)&gt;0</formula>
    </cfRule>
  </conditionalFormatting>
  <conditionalFormatting sqref="L16:L17">
    <cfRule type="expression" dxfId="120" priority="9" stopIfTrue="1">
      <formula>AND(NOT(ISBLANK($C21)),ISBLANK(L16))</formula>
    </cfRule>
  </conditionalFormatting>
  <conditionalFormatting sqref="N16:N17">
    <cfRule type="expression" dxfId="119" priority="6" stopIfTrue="1">
      <formula>AND(NOT(ISBLANK($C21)),ISBLANK(N16))</formula>
    </cfRule>
  </conditionalFormatting>
  <conditionalFormatting sqref="J13:K13">
    <cfRule type="expression" priority="3" stopIfTrue="1">
      <formula>AND(SUM($P13:$T13)&gt;0,NOT(ISBLANK(J13)))</formula>
    </cfRule>
    <cfRule type="expression" dxfId="118" priority="4" stopIfTrue="1">
      <formula>SUM($P13:$T13)&gt;0</formula>
    </cfRule>
  </conditionalFormatting>
  <conditionalFormatting sqref="N13">
    <cfRule type="expression" dxfId="117" priority="5" stopIfTrue="1">
      <formula>AND(NOT(ISBLANK($C13)),ISBLANK(N13))</formula>
    </cfRule>
  </conditionalFormatting>
  <conditionalFormatting sqref="M13">
    <cfRule type="expression" dxfId="116" priority="2" stopIfTrue="1">
      <formula>AND(NOT(ISBLANK($C13)),ISBLANK(M13))</formula>
    </cfRule>
  </conditionalFormatting>
  <conditionalFormatting sqref="L13">
    <cfRule type="expression" dxfId="115" priority="1" stopIfTrue="1">
      <formula>AND(NOT(ISBLANK($C13)),ISBLANK(L13))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44"/>
  <sheetViews>
    <sheetView workbookViewId="0">
      <selection activeCell="C23" sqref="C2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27" t="s">
        <v>63</v>
      </c>
      <c r="C1" s="128"/>
      <c r="D1" s="128"/>
      <c r="E1" s="129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27" t="s">
        <v>209</v>
      </c>
      <c r="C3" s="128"/>
      <c r="D3" s="128"/>
      <c r="E3" s="129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88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7" t="s">
        <v>71</v>
      </c>
      <c r="K8" s="17" t="s">
        <v>8</v>
      </c>
      <c r="L8" s="18" t="s">
        <v>9</v>
      </c>
      <c r="M8" s="18" t="s">
        <v>75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21" t="s">
        <v>72</v>
      </c>
      <c r="K9" s="21" t="s">
        <v>74</v>
      </c>
      <c r="L9" s="56"/>
      <c r="M9" s="58" t="s">
        <v>76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90" t="s">
        <v>65</v>
      </c>
      <c r="J10" s="55" t="s">
        <v>73</v>
      </c>
      <c r="K10" s="27"/>
      <c r="L10" s="43"/>
      <c r="M10" s="28"/>
    </row>
    <row r="11" spans="1:25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67">
        <v>43416</v>
      </c>
      <c r="B12" s="50" t="s">
        <v>13</v>
      </c>
      <c r="C12" s="81">
        <v>46</v>
      </c>
      <c r="D12" s="81"/>
      <c r="E12" s="81"/>
      <c r="F12" s="81">
        <v>46</v>
      </c>
      <c r="G12" s="91">
        <v>114</v>
      </c>
      <c r="H12" s="60">
        <v>4405</v>
      </c>
      <c r="I12" s="92"/>
      <c r="J12" s="93" t="s">
        <v>178</v>
      </c>
      <c r="K12" s="94" t="s">
        <v>179</v>
      </c>
      <c r="L12" s="45" t="s">
        <v>180</v>
      </c>
      <c r="M12" s="45" t="s">
        <v>181</v>
      </c>
      <c r="O12" s="5" t="b">
        <f t="shared" ref="O12:O37" si="0">OR(G12&lt;100,LEN(G12)=2)</f>
        <v>0</v>
      </c>
      <c r="P12" s="5" t="b">
        <f t="shared" ref="P12:P37" si="1">OR(H12&lt;1000,LEN(H12)=3)</f>
        <v>0</v>
      </c>
      <c r="Q12" s="5" t="b">
        <f t="shared" ref="Q12:Q37" si="2">IF(I12&lt;1000,TRUE)</f>
        <v>1</v>
      </c>
      <c r="R12" s="5" t="e">
        <f>OR(#REF!&lt;100000,LEN(#REF!)=5)</f>
        <v>#REF!</v>
      </c>
    </row>
    <row r="13" spans="1:25" ht="15.75" x14ac:dyDescent="0.25">
      <c r="A13" s="67">
        <v>43421</v>
      </c>
      <c r="B13" s="50" t="s">
        <v>14</v>
      </c>
      <c r="C13" s="81">
        <v>23.7</v>
      </c>
      <c r="D13" s="81"/>
      <c r="E13" s="81"/>
      <c r="F13" s="81">
        <v>23.7</v>
      </c>
      <c r="G13" s="91">
        <v>118</v>
      </c>
      <c r="H13" s="60">
        <v>4400</v>
      </c>
      <c r="I13" s="92" t="s">
        <v>182</v>
      </c>
      <c r="J13" s="93" t="s">
        <v>178</v>
      </c>
      <c r="K13" s="45" t="s">
        <v>183</v>
      </c>
      <c r="L13" s="45" t="s">
        <v>184</v>
      </c>
      <c r="M13" s="95" t="s">
        <v>185</v>
      </c>
      <c r="O13" s="5" t="b">
        <f t="shared" si="0"/>
        <v>0</v>
      </c>
      <c r="P13" s="5" t="b">
        <f t="shared" si="1"/>
        <v>0</v>
      </c>
      <c r="Q13" s="5" t="b">
        <f t="shared" si="2"/>
        <v>0</v>
      </c>
      <c r="R13" s="5" t="e">
        <f>OR(#REF!&lt;100000,LEN(#REF!)=5)</f>
        <v>#REF!</v>
      </c>
    </row>
    <row r="14" spans="1:25" ht="15.75" x14ac:dyDescent="0.25">
      <c r="A14" s="67">
        <v>43432</v>
      </c>
      <c r="B14" s="50" t="s">
        <v>13</v>
      </c>
      <c r="C14" s="81">
        <v>51.18</v>
      </c>
      <c r="D14" s="81"/>
      <c r="E14" s="81"/>
      <c r="F14" s="81">
        <v>51.18</v>
      </c>
      <c r="G14" s="91">
        <v>114</v>
      </c>
      <c r="H14" s="60">
        <v>4403</v>
      </c>
      <c r="I14" s="92"/>
      <c r="J14" s="93" t="s">
        <v>178</v>
      </c>
      <c r="K14" s="45" t="s">
        <v>186</v>
      </c>
      <c r="L14" s="45" t="s">
        <v>187</v>
      </c>
      <c r="M14" s="45" t="s">
        <v>188</v>
      </c>
    </row>
    <row r="15" spans="1:25" ht="15.75" x14ac:dyDescent="0.25">
      <c r="A15" s="67">
        <v>43436</v>
      </c>
      <c r="B15" s="50" t="s">
        <v>15</v>
      </c>
      <c r="C15" s="81">
        <v>17.03</v>
      </c>
      <c r="D15" s="81">
        <v>2.85</v>
      </c>
      <c r="E15" s="81"/>
      <c r="F15" s="81">
        <v>14.18</v>
      </c>
      <c r="G15" s="91">
        <v>114</v>
      </c>
      <c r="H15" s="60">
        <v>4403</v>
      </c>
      <c r="I15" s="96"/>
      <c r="J15" s="93" t="s">
        <v>178</v>
      </c>
      <c r="K15" s="45" t="s">
        <v>189</v>
      </c>
      <c r="L15" s="94" t="s">
        <v>39</v>
      </c>
      <c r="M15" s="95" t="s">
        <v>188</v>
      </c>
      <c r="O15" s="5" t="b">
        <f>OR(G15&lt;100,LEN(G15)=2)</f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67">
        <v>43436</v>
      </c>
      <c r="B16" s="50" t="s">
        <v>15</v>
      </c>
      <c r="C16" s="81">
        <v>24.9</v>
      </c>
      <c r="D16" s="81">
        <v>4.1500000000000004</v>
      </c>
      <c r="E16" s="81"/>
      <c r="F16" s="81">
        <v>20.75</v>
      </c>
      <c r="G16" s="91">
        <v>114</v>
      </c>
      <c r="H16" s="60">
        <v>4403</v>
      </c>
      <c r="I16" s="92"/>
      <c r="J16" s="93" t="s">
        <v>178</v>
      </c>
      <c r="K16" s="45" t="s">
        <v>190</v>
      </c>
      <c r="L16" s="45" t="s">
        <v>39</v>
      </c>
      <c r="M16" s="95" t="s">
        <v>191</v>
      </c>
      <c r="O16" s="5" t="b">
        <f t="shared" si="0"/>
        <v>0</v>
      </c>
      <c r="P16" s="5" t="b">
        <f t="shared" si="1"/>
        <v>0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67">
        <v>43436</v>
      </c>
      <c r="B17" s="50" t="s">
        <v>15</v>
      </c>
      <c r="C17" s="81">
        <v>31.29</v>
      </c>
      <c r="D17" s="81">
        <v>5.75</v>
      </c>
      <c r="E17" s="81"/>
      <c r="F17" s="81">
        <v>25.54</v>
      </c>
      <c r="G17" s="91">
        <v>114</v>
      </c>
      <c r="H17" s="60">
        <v>4403</v>
      </c>
      <c r="I17" s="92"/>
      <c r="J17" s="93" t="s">
        <v>178</v>
      </c>
      <c r="K17" s="45" t="s">
        <v>192</v>
      </c>
      <c r="L17" s="45" t="s">
        <v>39</v>
      </c>
      <c r="M17" s="95" t="s">
        <v>188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67">
        <v>43436</v>
      </c>
      <c r="B18" s="50" t="s">
        <v>15</v>
      </c>
      <c r="C18" s="81">
        <v>17</v>
      </c>
      <c r="D18" s="81">
        <v>2.82</v>
      </c>
      <c r="E18" s="81"/>
      <c r="F18" s="81">
        <v>14.18</v>
      </c>
      <c r="G18" s="91">
        <v>114</v>
      </c>
      <c r="H18" s="60">
        <v>4403</v>
      </c>
      <c r="I18" s="92"/>
      <c r="J18" s="93" t="s">
        <v>178</v>
      </c>
      <c r="K18" s="45" t="s">
        <v>193</v>
      </c>
      <c r="L18" s="45" t="s">
        <v>194</v>
      </c>
      <c r="M18" s="95" t="s">
        <v>188</v>
      </c>
      <c r="O18" s="5" t="b">
        <f t="shared" si="0"/>
        <v>0</v>
      </c>
      <c r="P18" s="5" t="b">
        <f t="shared" si="1"/>
        <v>0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67">
        <v>43436</v>
      </c>
      <c r="B19" s="50" t="s">
        <v>13</v>
      </c>
      <c r="C19" s="81">
        <v>15</v>
      </c>
      <c r="D19" s="81"/>
      <c r="E19" s="81"/>
      <c r="F19" s="81">
        <v>15</v>
      </c>
      <c r="G19" s="91">
        <v>114</v>
      </c>
      <c r="H19" s="60">
        <v>4403</v>
      </c>
      <c r="I19" s="92"/>
      <c r="J19" s="93" t="s">
        <v>178</v>
      </c>
      <c r="K19" s="45" t="s">
        <v>195</v>
      </c>
      <c r="L19" s="45" t="s">
        <v>196</v>
      </c>
      <c r="M19" s="45" t="s">
        <v>188</v>
      </c>
      <c r="O19" s="5" t="b">
        <f t="shared" si="0"/>
        <v>0</v>
      </c>
      <c r="P19" s="5" t="b">
        <f t="shared" si="1"/>
        <v>0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67">
        <v>43437</v>
      </c>
      <c r="B20" s="50" t="s">
        <v>13</v>
      </c>
      <c r="C20" s="81">
        <v>20.2</v>
      </c>
      <c r="D20" s="81"/>
      <c r="E20" s="81"/>
      <c r="F20" s="97">
        <v>20.2</v>
      </c>
      <c r="G20" s="91">
        <v>114</v>
      </c>
      <c r="H20" s="60">
        <v>4403</v>
      </c>
      <c r="I20" s="92"/>
      <c r="J20" s="93" t="s">
        <v>178</v>
      </c>
      <c r="K20" s="45" t="s">
        <v>195</v>
      </c>
      <c r="L20" s="98" t="s">
        <v>39</v>
      </c>
      <c r="M20" s="45" t="s">
        <v>188</v>
      </c>
      <c r="O20" s="5" t="b">
        <f t="shared" si="0"/>
        <v>0</v>
      </c>
      <c r="P20" s="5" t="b">
        <f t="shared" si="1"/>
        <v>0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67">
        <v>43437</v>
      </c>
      <c r="B21" s="50" t="s">
        <v>15</v>
      </c>
      <c r="C21" s="81">
        <v>10.95</v>
      </c>
      <c r="D21" s="81">
        <v>1.83</v>
      </c>
      <c r="E21" s="81"/>
      <c r="F21" s="97">
        <v>9.1199999999999992</v>
      </c>
      <c r="G21" s="91">
        <v>114</v>
      </c>
      <c r="H21" s="60">
        <v>4403</v>
      </c>
      <c r="I21" s="92"/>
      <c r="J21" s="93" t="s">
        <v>178</v>
      </c>
      <c r="K21" s="94" t="s">
        <v>197</v>
      </c>
      <c r="L21" s="45" t="s">
        <v>39</v>
      </c>
      <c r="M21" s="95" t="s">
        <v>188</v>
      </c>
      <c r="O21" s="5" t="b">
        <f t="shared" si="0"/>
        <v>0</v>
      </c>
      <c r="P21" s="5" t="b">
        <f t="shared" si="1"/>
        <v>0</v>
      </c>
      <c r="Q21" s="5" t="b">
        <f t="shared" si="2"/>
        <v>1</v>
      </c>
    </row>
    <row r="22" spans="1:18" ht="15.75" x14ac:dyDescent="0.25">
      <c r="A22" s="67">
        <v>43438</v>
      </c>
      <c r="B22" s="50" t="s">
        <v>13</v>
      </c>
      <c r="C22" s="81">
        <v>9.99</v>
      </c>
      <c r="D22" s="81"/>
      <c r="E22" s="81"/>
      <c r="F22" s="97">
        <v>9.99</v>
      </c>
      <c r="G22" s="91">
        <v>114</v>
      </c>
      <c r="H22" s="60">
        <v>4403</v>
      </c>
      <c r="I22" s="92"/>
      <c r="J22" s="93" t="s">
        <v>178</v>
      </c>
      <c r="K22" s="94" t="s">
        <v>198</v>
      </c>
      <c r="L22" s="45" t="s">
        <v>39</v>
      </c>
      <c r="M22" s="95" t="s">
        <v>188</v>
      </c>
      <c r="O22" s="5" t="b">
        <f t="shared" si="0"/>
        <v>0</v>
      </c>
      <c r="P22" s="5" t="b">
        <f t="shared" si="1"/>
        <v>0</v>
      </c>
    </row>
    <row r="23" spans="1:18" ht="15.75" x14ac:dyDescent="0.25">
      <c r="A23" s="67">
        <v>43438</v>
      </c>
      <c r="B23" s="50" t="s">
        <v>13</v>
      </c>
      <c r="C23" s="81">
        <v>37.979999999999997</v>
      </c>
      <c r="D23" s="81"/>
      <c r="E23" s="81"/>
      <c r="F23" s="97">
        <v>37.979999999999997</v>
      </c>
      <c r="G23" s="91">
        <v>118</v>
      </c>
      <c r="H23" s="60">
        <v>4400</v>
      </c>
      <c r="I23" s="92" t="s">
        <v>182</v>
      </c>
      <c r="J23" s="93" t="s">
        <v>178</v>
      </c>
      <c r="K23" s="94" t="s">
        <v>199</v>
      </c>
      <c r="L23" s="45" t="s">
        <v>200</v>
      </c>
      <c r="M23" s="95" t="s">
        <v>185</v>
      </c>
      <c r="O23" s="5" t="b">
        <f t="shared" si="0"/>
        <v>0</v>
      </c>
      <c r="P23" s="5" t="b">
        <f t="shared" si="1"/>
        <v>0</v>
      </c>
      <c r="Q23" s="5" t="b">
        <f t="shared" si="2"/>
        <v>0</v>
      </c>
      <c r="R23" s="5" t="e">
        <f>OR(#REF!&lt;100000,LEN(#REF!)=5)</f>
        <v>#REF!</v>
      </c>
    </row>
    <row r="24" spans="1:18" ht="15.75" x14ac:dyDescent="0.25">
      <c r="A24" s="67">
        <v>43438</v>
      </c>
      <c r="B24" s="50" t="s">
        <v>13</v>
      </c>
      <c r="C24" s="81">
        <v>34.299999999999997</v>
      </c>
      <c r="D24" s="81"/>
      <c r="E24" s="99"/>
      <c r="F24" s="97">
        <v>34.299999999999997</v>
      </c>
      <c r="G24" s="91">
        <v>114</v>
      </c>
      <c r="H24" s="60">
        <v>4403</v>
      </c>
      <c r="I24" s="92"/>
      <c r="J24" s="93" t="s">
        <v>178</v>
      </c>
      <c r="K24" s="45" t="s">
        <v>201</v>
      </c>
      <c r="L24" s="45" t="s">
        <v>202</v>
      </c>
      <c r="M24" s="45" t="s">
        <v>188</v>
      </c>
      <c r="O24" s="5" t="b">
        <f t="shared" si="0"/>
        <v>0</v>
      </c>
      <c r="P24" s="5" t="b">
        <f t="shared" si="1"/>
        <v>0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67">
        <v>43441</v>
      </c>
      <c r="B25" s="50" t="s">
        <v>13</v>
      </c>
      <c r="C25" s="81">
        <v>15</v>
      </c>
      <c r="D25" s="81"/>
      <c r="E25" s="100"/>
      <c r="F25" s="97">
        <v>15</v>
      </c>
      <c r="G25" s="91">
        <v>114</v>
      </c>
      <c r="H25" s="60">
        <v>4401</v>
      </c>
      <c r="I25" s="92"/>
      <c r="J25" s="93" t="s">
        <v>178</v>
      </c>
      <c r="K25" s="45" t="s">
        <v>203</v>
      </c>
      <c r="L25" s="45" t="s">
        <v>204</v>
      </c>
      <c r="M25" s="45" t="s">
        <v>205</v>
      </c>
      <c r="O25" s="5" t="b">
        <f t="shared" si="0"/>
        <v>0</v>
      </c>
      <c r="P25" s="5" t="b">
        <f t="shared" si="1"/>
        <v>0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62">
        <v>43443</v>
      </c>
      <c r="B26" s="30" t="s">
        <v>13</v>
      </c>
      <c r="C26" s="31">
        <v>50.62</v>
      </c>
      <c r="D26" s="31"/>
      <c r="E26" s="101"/>
      <c r="F26" s="97">
        <v>50.62</v>
      </c>
      <c r="G26" s="91">
        <v>114</v>
      </c>
      <c r="H26" s="60">
        <v>4403</v>
      </c>
      <c r="I26" s="92"/>
      <c r="J26" s="93" t="s">
        <v>178</v>
      </c>
      <c r="K26" s="45" t="s">
        <v>206</v>
      </c>
      <c r="L26" s="45" t="s">
        <v>207</v>
      </c>
      <c r="M26" s="45" t="s">
        <v>188</v>
      </c>
      <c r="O26" s="5" t="b">
        <f t="shared" si="0"/>
        <v>0</v>
      </c>
      <c r="P26" s="5" t="b">
        <f t="shared" si="1"/>
        <v>0</v>
      </c>
    </row>
    <row r="27" spans="1:18" ht="15.75" x14ac:dyDescent="0.25">
      <c r="A27" s="62">
        <v>43443</v>
      </c>
      <c r="B27" s="30" t="s">
        <v>15</v>
      </c>
      <c r="C27" s="31">
        <v>48</v>
      </c>
      <c r="D27" s="32">
        <v>7.98</v>
      </c>
      <c r="E27" s="31"/>
      <c r="F27" s="97">
        <v>40.020000000000003</v>
      </c>
      <c r="G27" s="91">
        <v>114</v>
      </c>
      <c r="H27" s="60">
        <v>4403</v>
      </c>
      <c r="I27" s="92"/>
      <c r="J27" s="93" t="s">
        <v>178</v>
      </c>
      <c r="K27" s="45" t="s">
        <v>193</v>
      </c>
      <c r="L27" s="45" t="s">
        <v>194</v>
      </c>
      <c r="M27" s="45" t="s">
        <v>188</v>
      </c>
      <c r="O27" s="5" t="b">
        <f t="shared" si="0"/>
        <v>0</v>
      </c>
      <c r="P27" s="5" t="b">
        <f t="shared" si="1"/>
        <v>0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62">
        <v>43444</v>
      </c>
      <c r="B28" s="30" t="s">
        <v>13</v>
      </c>
      <c r="C28" s="31">
        <v>-6.9</v>
      </c>
      <c r="D28" s="32"/>
      <c r="E28" s="31"/>
      <c r="F28" s="97">
        <v>-6.9</v>
      </c>
      <c r="G28" s="91">
        <v>114</v>
      </c>
      <c r="H28" s="60">
        <v>4403</v>
      </c>
      <c r="I28" s="92"/>
      <c r="J28" s="93" t="s">
        <v>178</v>
      </c>
      <c r="K28" s="45" t="s">
        <v>208</v>
      </c>
      <c r="L28" s="45" t="s">
        <v>207</v>
      </c>
      <c r="M28" s="45" t="s">
        <v>188</v>
      </c>
      <c r="O28" s="5" t="b">
        <f t="shared" si="0"/>
        <v>0</v>
      </c>
      <c r="P28" s="5" t="b">
        <f t="shared" si="1"/>
        <v>0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62"/>
      <c r="B29" s="30"/>
      <c r="C29" s="31"/>
      <c r="D29" s="32"/>
      <c r="E29" s="31"/>
      <c r="F29" s="97"/>
      <c r="G29" s="91"/>
      <c r="H29" s="60"/>
      <c r="I29" s="92"/>
      <c r="J29" s="93"/>
      <c r="K29" s="45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62"/>
      <c r="B30" s="30"/>
      <c r="C30" s="31"/>
      <c r="D30" s="32"/>
      <c r="E30" s="31"/>
      <c r="F30" s="97"/>
      <c r="G30" s="91"/>
      <c r="H30" s="60"/>
      <c r="I30" s="92"/>
      <c r="J30" s="93"/>
      <c r="K30" s="45"/>
      <c r="L30" s="45"/>
      <c r="M30" s="45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62"/>
      <c r="B31" s="30"/>
      <c r="C31" s="31"/>
      <c r="D31" s="32"/>
      <c r="E31" s="31"/>
      <c r="F31" s="97"/>
      <c r="G31" s="91"/>
      <c r="H31" s="60"/>
      <c r="I31" s="92"/>
      <c r="J31" s="93"/>
      <c r="K31" s="45"/>
      <c r="L31" s="45"/>
      <c r="M31" s="45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62"/>
      <c r="B32" s="30"/>
      <c r="C32" s="31"/>
      <c r="D32" s="32"/>
      <c r="E32" s="31"/>
      <c r="F32" s="97"/>
      <c r="G32" s="91"/>
      <c r="H32" s="60"/>
      <c r="I32" s="92"/>
      <c r="J32" s="93"/>
      <c r="K32" s="45"/>
      <c r="L32" s="45"/>
      <c r="M32" s="45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8" ht="15.75" x14ac:dyDescent="0.25">
      <c r="A33" s="62"/>
      <c r="B33" s="30"/>
      <c r="C33" s="31"/>
      <c r="D33" s="102"/>
      <c r="E33" s="31"/>
      <c r="F33" s="97"/>
      <c r="G33" s="91"/>
      <c r="H33" s="60"/>
      <c r="I33" s="92"/>
      <c r="J33" s="93"/>
      <c r="K33" s="45"/>
      <c r="L33" s="45"/>
      <c r="M33" s="45"/>
      <c r="O33" s="5" t="b">
        <f t="shared" si="0"/>
        <v>1</v>
      </c>
      <c r="P33" s="5" t="b">
        <f t="shared" si="1"/>
        <v>1</v>
      </c>
    </row>
    <row r="34" spans="1:18" ht="15.75" x14ac:dyDescent="0.25">
      <c r="A34" s="62"/>
      <c r="B34" s="30"/>
      <c r="C34" s="31"/>
      <c r="D34" s="102"/>
      <c r="E34" s="31"/>
      <c r="F34" s="97"/>
      <c r="G34" s="91"/>
      <c r="H34" s="60"/>
      <c r="I34" s="92"/>
      <c r="J34" s="93"/>
      <c r="K34" s="45"/>
      <c r="L34" s="45"/>
      <c r="M34" s="45"/>
      <c r="O34" s="5" t="b">
        <f t="shared" si="0"/>
        <v>1</v>
      </c>
      <c r="P34" s="5" t="b">
        <f t="shared" si="1"/>
        <v>1</v>
      </c>
    </row>
    <row r="35" spans="1:18" ht="15.75" x14ac:dyDescent="0.25">
      <c r="A35" s="62"/>
      <c r="B35" s="30"/>
      <c r="C35" s="31"/>
      <c r="D35" s="102"/>
      <c r="E35" s="31"/>
      <c r="F35" s="97"/>
      <c r="G35" s="91"/>
      <c r="H35" s="60"/>
      <c r="I35" s="92"/>
      <c r="J35" s="93"/>
      <c r="K35" s="45"/>
      <c r="L35" s="45"/>
      <c r="M35" s="45"/>
      <c r="O35" s="5" t="b">
        <f t="shared" si="0"/>
        <v>1</v>
      </c>
      <c r="P35" s="5" t="b">
        <f t="shared" si="1"/>
        <v>1</v>
      </c>
    </row>
    <row r="36" spans="1:18" ht="15.75" x14ac:dyDescent="0.25">
      <c r="A36" s="62"/>
      <c r="B36" s="30"/>
      <c r="C36" s="31"/>
      <c r="D36" s="102"/>
      <c r="E36" s="31"/>
      <c r="F36" s="97"/>
      <c r="G36" s="91"/>
      <c r="H36" s="60"/>
      <c r="I36" s="92"/>
      <c r="J36" s="93"/>
      <c r="K36" s="45"/>
      <c r="L36" s="45"/>
      <c r="M36" s="45"/>
    </row>
    <row r="37" spans="1:18" ht="16.5" thickBot="1" x14ac:dyDescent="0.3">
      <c r="A37" s="29"/>
      <c r="B37" s="30"/>
      <c r="C37" s="31"/>
      <c r="D37" s="38" t="str">
        <f t="shared" ref="D37" si="3">IF(B37="S",IF(ISBLANK(E37),ROUND(C37*0.2/1.2,2),E37),"")</f>
        <v/>
      </c>
      <c r="E37" s="31"/>
      <c r="F37" s="97" t="s">
        <v>64</v>
      </c>
      <c r="G37" s="91" t="s">
        <v>64</v>
      </c>
      <c r="H37" s="60" t="s">
        <v>64</v>
      </c>
      <c r="I37" s="92" t="s">
        <v>64</v>
      </c>
      <c r="J37" s="93"/>
      <c r="K37" s="45"/>
      <c r="L37" s="45"/>
      <c r="M37" s="45"/>
      <c r="O37" s="5" t="b">
        <f t="shared" si="0"/>
        <v>0</v>
      </c>
      <c r="P37" s="5" t="b">
        <f t="shared" si="1"/>
        <v>0</v>
      </c>
      <c r="Q37" s="5" t="b">
        <f t="shared" si="2"/>
        <v>0</v>
      </c>
      <c r="R37" s="5" t="e">
        <f>OR(#REF!&lt;100000,LEN(#REF!)=5)</f>
        <v>#REF!</v>
      </c>
    </row>
    <row r="38" spans="1:18" ht="13.5" thickBot="1" x14ac:dyDescent="0.25">
      <c r="A38" s="132" t="s">
        <v>11</v>
      </c>
      <c r="B38" s="133"/>
      <c r="C38" s="39">
        <f>SUM(C12:C37)</f>
        <v>446.24000000000007</v>
      </c>
      <c r="D38" s="39">
        <f>SUM(D12:D37)</f>
        <v>25.38</v>
      </c>
      <c r="E38" s="39"/>
      <c r="F38" s="103">
        <f>SUM(F12:F37)</f>
        <v>420.86</v>
      </c>
      <c r="G38" s="104"/>
      <c r="H38" s="61"/>
      <c r="I38" s="105"/>
      <c r="J38" s="106"/>
      <c r="K38" s="46"/>
      <c r="L38" s="57"/>
      <c r="M38" s="47"/>
    </row>
    <row r="40" spans="1:18" x14ac:dyDescent="0.2">
      <c r="B40" s="130" t="s">
        <v>27</v>
      </c>
      <c r="C40" s="131"/>
    </row>
    <row r="41" spans="1:18" x14ac:dyDescent="0.2">
      <c r="B41" s="41" t="s">
        <v>16</v>
      </c>
      <c r="C41" s="42" t="s">
        <v>26</v>
      </c>
    </row>
    <row r="42" spans="1:18" x14ac:dyDescent="0.2">
      <c r="B42" s="41" t="s">
        <v>13</v>
      </c>
      <c r="C42" s="42" t="s">
        <v>25</v>
      </c>
    </row>
    <row r="43" spans="1:18" x14ac:dyDescent="0.2">
      <c r="B43" s="41" t="s">
        <v>15</v>
      </c>
      <c r="C43" s="42" t="s">
        <v>24</v>
      </c>
    </row>
    <row r="44" spans="1:18" x14ac:dyDescent="0.2">
      <c r="B44" s="43" t="s">
        <v>14</v>
      </c>
      <c r="C44" s="44" t="s">
        <v>23</v>
      </c>
    </row>
  </sheetData>
  <mergeCells count="6">
    <mergeCell ref="B40:C40"/>
    <mergeCell ref="B1:E1"/>
    <mergeCell ref="B3:E3"/>
    <mergeCell ref="G8:I8"/>
    <mergeCell ref="G9:I9"/>
    <mergeCell ref="A38:B38"/>
  </mergeCells>
  <conditionalFormatting sqref="E5 C5 B1:E1 B3:E3 C12:C37 F12:F19">
    <cfRule type="expression" dxfId="114" priority="13" stopIfTrue="1">
      <formula>ISBLANK(B1)</formula>
    </cfRule>
  </conditionalFormatting>
  <conditionalFormatting sqref="K12:L12 K27:M37 K24:M25 K21:L23 K20:M20 L19:M19">
    <cfRule type="expression" dxfId="113" priority="14" stopIfTrue="1">
      <formula>AND(NOT(ISBLANK($C12)),ISBLANK(K12))</formula>
    </cfRule>
  </conditionalFormatting>
  <conditionalFormatting sqref="B12 B17:B37">
    <cfRule type="expression" dxfId="112" priority="15" stopIfTrue="1">
      <formula>AND(NOT(ISBLANK(C12)),ISBLANK(B12))</formula>
    </cfRule>
  </conditionalFormatting>
  <conditionalFormatting sqref="A12 A18:A37">
    <cfRule type="expression" dxfId="111" priority="16" stopIfTrue="1">
      <formula>AND(NOT(ISBLANK(C12)),ISBLANK(A12))</formula>
    </cfRule>
  </conditionalFormatting>
  <conditionalFormatting sqref="E27:E37 E12:E23 D12:D26">
    <cfRule type="expression" dxfId="110" priority="17" stopIfTrue="1">
      <formula>AND(NOT(ISBLANK(B12)),ISBLANK(D12),A12="S")</formula>
    </cfRule>
  </conditionalFormatting>
  <conditionalFormatting sqref="E24">
    <cfRule type="expression" dxfId="109" priority="18" stopIfTrue="1">
      <formula>AND(NOT(ISBLANK(C25)),ISBLANK(E24),B25="S")</formula>
    </cfRule>
  </conditionalFormatting>
  <conditionalFormatting sqref="J27:J37 J12:J25">
    <cfRule type="expression" priority="19" stopIfTrue="1">
      <formula>AND(SUM($O12:$S12)&gt;0,NOT(ISBLANK(J12)))</formula>
    </cfRule>
    <cfRule type="expression" dxfId="108" priority="20" stopIfTrue="1">
      <formula>SUM($O12:$S12)&gt;0</formula>
    </cfRule>
  </conditionalFormatting>
  <conditionalFormatting sqref="B13:B15">
    <cfRule type="expression" dxfId="107" priority="11" stopIfTrue="1">
      <formula>AND(NOT(ISBLANK(C13)),ISBLANK(B13))</formula>
    </cfRule>
  </conditionalFormatting>
  <conditionalFormatting sqref="A13:A15">
    <cfRule type="expression" dxfId="106" priority="12" stopIfTrue="1">
      <formula>AND(NOT(ISBLANK(C13)),ISBLANK(A13))</formula>
    </cfRule>
  </conditionalFormatting>
  <conditionalFormatting sqref="M12">
    <cfRule type="expression" dxfId="105" priority="10" stopIfTrue="1">
      <formula>AND(NOT(ISBLANK($C12)),ISBLANK(M12))</formula>
    </cfRule>
  </conditionalFormatting>
  <conditionalFormatting sqref="K26:M26">
    <cfRule type="expression" dxfId="104" priority="7" stopIfTrue="1">
      <formula>AND(NOT(ISBLANK($C26)),ISBLANK(K26))</formula>
    </cfRule>
  </conditionalFormatting>
  <conditionalFormatting sqref="J26">
    <cfRule type="expression" priority="8" stopIfTrue="1">
      <formula>AND(SUM($O26:$S26)&gt;0,NOT(ISBLANK(J26)))</formula>
    </cfRule>
    <cfRule type="expression" dxfId="103" priority="9" stopIfTrue="1">
      <formula>SUM($O26:$S26)&gt;0</formula>
    </cfRule>
  </conditionalFormatting>
  <conditionalFormatting sqref="A17">
    <cfRule type="expression" dxfId="102" priority="6" stopIfTrue="1">
      <formula>AND(NOT(ISBLANK(C17)),ISBLANK(A17))</formula>
    </cfRule>
  </conditionalFormatting>
  <conditionalFormatting sqref="B16">
    <cfRule type="expression" dxfId="101" priority="4" stopIfTrue="1">
      <formula>AND(NOT(ISBLANK(C16)),ISBLANK(B16))</formula>
    </cfRule>
  </conditionalFormatting>
  <conditionalFormatting sqref="A16">
    <cfRule type="expression" dxfId="100" priority="5" stopIfTrue="1">
      <formula>AND(NOT(ISBLANK(C16)),ISBLANK(A16))</formula>
    </cfRule>
  </conditionalFormatting>
  <conditionalFormatting sqref="L13:L18">
    <cfRule type="expression" dxfId="99" priority="3" stopIfTrue="1">
      <formula>AND(NOT(ISBLANK($C13)),ISBLANK(L13))</formula>
    </cfRule>
  </conditionalFormatting>
  <conditionalFormatting sqref="K13:K19">
    <cfRule type="expression" dxfId="98" priority="2" stopIfTrue="1">
      <formula>AND(NOT(ISBLANK($C13)),ISBLANK(K13))</formula>
    </cfRule>
  </conditionalFormatting>
  <conditionalFormatting sqref="M14">
    <cfRule type="expression" dxfId="97" priority="1" stopIfTrue="1">
      <formula>AND(NOT(ISBLANK($C14)),ISBLANK(M14))</formula>
    </cfRule>
  </conditionalFormatting>
  <dataValidations count="4">
    <dataValidation type="list" allowBlank="1" showInputMessage="1" showErrorMessage="1" sqref="B12:B37">
      <formula1>$B$41:$B$44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41"/>
  <sheetViews>
    <sheetView workbookViewId="0">
      <selection activeCell="H39" sqref="H39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7" t="s">
        <v>34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27" t="s">
        <v>163</v>
      </c>
      <c r="C3" s="128"/>
      <c r="D3" s="128"/>
      <c r="E3" s="129"/>
      <c r="F3" s="10"/>
      <c r="G3" s="10"/>
      <c r="H3" s="10"/>
      <c r="I3" s="10"/>
      <c r="J3" s="10"/>
      <c r="K3" s="10"/>
      <c r="L3" s="12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6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116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121">
        <v>43413</v>
      </c>
      <c r="B12" s="50" t="s">
        <v>15</v>
      </c>
      <c r="C12" s="31">
        <v>3</v>
      </c>
      <c r="D12" s="32">
        <v>0.5</v>
      </c>
      <c r="E12" s="31"/>
      <c r="F12" s="59">
        <f>C12-D12</f>
        <v>2.5</v>
      </c>
      <c r="G12" s="60">
        <v>440</v>
      </c>
      <c r="H12" s="60">
        <v>4020</v>
      </c>
      <c r="I12" s="60"/>
      <c r="J12" s="37" t="s">
        <v>15</v>
      </c>
      <c r="K12" s="37" t="s">
        <v>290</v>
      </c>
      <c r="L12" s="122" t="s">
        <v>291</v>
      </c>
      <c r="M12" s="45" t="s">
        <v>184</v>
      </c>
      <c r="N12" s="45" t="s">
        <v>292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121">
        <v>43416</v>
      </c>
      <c r="B13" s="30" t="s">
        <v>15</v>
      </c>
      <c r="C13" s="31">
        <v>7.8</v>
      </c>
      <c r="D13" s="32">
        <v>1.3</v>
      </c>
      <c r="E13" s="123"/>
      <c r="F13" s="59">
        <f>C13-D13</f>
        <v>6.5</v>
      </c>
      <c r="G13" s="60">
        <v>440</v>
      </c>
      <c r="H13" s="60">
        <v>4020</v>
      </c>
      <c r="I13" s="60"/>
      <c r="J13" s="37" t="s">
        <v>15</v>
      </c>
      <c r="K13" s="37" t="s">
        <v>290</v>
      </c>
      <c r="L13" s="95" t="s">
        <v>293</v>
      </c>
      <c r="M13" s="95" t="s">
        <v>184</v>
      </c>
      <c r="N13" s="95" t="s">
        <v>292</v>
      </c>
    </row>
    <row r="14" spans="1:26" ht="15.75" x14ac:dyDescent="0.25">
      <c r="A14" s="121">
        <v>43418</v>
      </c>
      <c r="B14" s="30" t="s">
        <v>15</v>
      </c>
      <c r="C14" s="31">
        <v>9.23</v>
      </c>
      <c r="D14" s="32">
        <v>1.54</v>
      </c>
      <c r="E14" s="31"/>
      <c r="F14" s="59">
        <v>7.69</v>
      </c>
      <c r="G14" s="60">
        <v>114</v>
      </c>
      <c r="H14" s="60">
        <v>4207</v>
      </c>
      <c r="I14" s="60"/>
      <c r="J14" s="37" t="s">
        <v>15</v>
      </c>
      <c r="K14" s="37" t="s">
        <v>294</v>
      </c>
      <c r="L14" s="95" t="s">
        <v>295</v>
      </c>
      <c r="M14" s="95" t="s">
        <v>39</v>
      </c>
      <c r="N14" s="95" t="s">
        <v>296</v>
      </c>
    </row>
    <row r="15" spans="1:26" ht="15.75" x14ac:dyDescent="0.25">
      <c r="A15" s="121">
        <v>43418</v>
      </c>
      <c r="B15" s="30" t="s">
        <v>13</v>
      </c>
      <c r="C15" s="31">
        <v>12.24</v>
      </c>
      <c r="D15" s="32">
        <v>0</v>
      </c>
      <c r="E15" s="31"/>
      <c r="F15" s="59">
        <v>12.24</v>
      </c>
      <c r="G15" s="60">
        <v>114</v>
      </c>
      <c r="H15" s="60">
        <v>4207</v>
      </c>
      <c r="I15" s="60"/>
      <c r="J15" s="37" t="s">
        <v>15</v>
      </c>
      <c r="K15" s="37" t="s">
        <v>294</v>
      </c>
      <c r="L15" s="45" t="s">
        <v>295</v>
      </c>
      <c r="M15" s="45" t="s">
        <v>39</v>
      </c>
      <c r="N15" s="45" t="s">
        <v>296</v>
      </c>
    </row>
    <row r="16" spans="1:26" ht="15.75" x14ac:dyDescent="0.25">
      <c r="A16" s="121">
        <v>43420</v>
      </c>
      <c r="B16" s="30" t="s">
        <v>15</v>
      </c>
      <c r="C16" s="31">
        <v>19.2</v>
      </c>
      <c r="D16" s="32">
        <v>3.2</v>
      </c>
      <c r="E16" s="31"/>
      <c r="F16" s="59">
        <v>16</v>
      </c>
      <c r="G16" s="60">
        <v>114</v>
      </c>
      <c r="H16" s="60">
        <v>4207</v>
      </c>
      <c r="I16" s="60"/>
      <c r="J16" s="37" t="s">
        <v>15</v>
      </c>
      <c r="K16" s="124" t="s">
        <v>294</v>
      </c>
      <c r="L16" s="95" t="s">
        <v>295</v>
      </c>
      <c r="M16" s="95" t="s">
        <v>278</v>
      </c>
      <c r="N16" s="95" t="s">
        <v>296</v>
      </c>
    </row>
    <row r="17" spans="1:19" ht="15.75" x14ac:dyDescent="0.25">
      <c r="A17" s="125">
        <v>43423</v>
      </c>
      <c r="B17" s="30" t="s">
        <v>13</v>
      </c>
      <c r="C17" s="31">
        <v>360</v>
      </c>
      <c r="D17" s="32">
        <v>0</v>
      </c>
      <c r="E17" s="31"/>
      <c r="F17" s="59">
        <v>360</v>
      </c>
      <c r="G17" s="60">
        <v>114</v>
      </c>
      <c r="H17" s="60">
        <v>4207</v>
      </c>
      <c r="I17" s="60"/>
      <c r="J17" s="37" t="s">
        <v>15</v>
      </c>
      <c r="K17" s="37" t="s">
        <v>297</v>
      </c>
      <c r="L17" s="45" t="s">
        <v>298</v>
      </c>
      <c r="M17" s="45" t="s">
        <v>299</v>
      </c>
      <c r="N17" s="45" t="s">
        <v>296</v>
      </c>
    </row>
    <row r="18" spans="1:19" ht="15.75" x14ac:dyDescent="0.25">
      <c r="A18" s="125">
        <v>43423</v>
      </c>
      <c r="B18" s="30" t="s">
        <v>13</v>
      </c>
      <c r="C18" s="31">
        <v>15</v>
      </c>
      <c r="D18" s="32">
        <v>0</v>
      </c>
      <c r="E18" s="31"/>
      <c r="F18" s="59">
        <v>15</v>
      </c>
      <c r="G18" s="60">
        <v>114</v>
      </c>
      <c r="H18" s="60">
        <v>4207</v>
      </c>
      <c r="I18" s="60"/>
      <c r="J18" s="37" t="s">
        <v>15</v>
      </c>
      <c r="K18" s="124" t="s">
        <v>297</v>
      </c>
      <c r="L18" s="123" t="s">
        <v>300</v>
      </c>
      <c r="M18" s="123" t="s">
        <v>301</v>
      </c>
      <c r="N18" s="123" t="s">
        <v>302</v>
      </c>
    </row>
    <row r="19" spans="1:19" ht="15.75" x14ac:dyDescent="0.25">
      <c r="A19" s="125">
        <v>43431</v>
      </c>
      <c r="B19" s="30" t="s">
        <v>15</v>
      </c>
      <c r="C19" s="31">
        <v>0.99</v>
      </c>
      <c r="D19" s="32">
        <v>0.17</v>
      </c>
      <c r="E19" s="31"/>
      <c r="F19" s="59">
        <v>0.82</v>
      </c>
      <c r="G19" s="60">
        <v>440</v>
      </c>
      <c r="H19" s="60">
        <v>4020</v>
      </c>
      <c r="I19" s="60"/>
      <c r="J19" s="37" t="s">
        <v>15</v>
      </c>
      <c r="K19" s="37" t="s">
        <v>290</v>
      </c>
      <c r="L19" s="123" t="s">
        <v>303</v>
      </c>
      <c r="M19" s="123" t="s">
        <v>301</v>
      </c>
      <c r="N19" s="123" t="s">
        <v>302</v>
      </c>
    </row>
    <row r="20" spans="1:19" ht="15.75" x14ac:dyDescent="0.25">
      <c r="A20" s="125">
        <v>43431</v>
      </c>
      <c r="B20" s="30" t="s">
        <v>13</v>
      </c>
      <c r="C20" s="31">
        <v>3.25</v>
      </c>
      <c r="D20" s="32">
        <v>0</v>
      </c>
      <c r="E20" s="31"/>
      <c r="F20" s="59">
        <v>3.25</v>
      </c>
      <c r="G20" s="60">
        <v>440</v>
      </c>
      <c r="H20" s="60">
        <v>4020</v>
      </c>
      <c r="I20" s="60"/>
      <c r="J20" s="37" t="s">
        <v>15</v>
      </c>
      <c r="K20" s="37" t="s">
        <v>290</v>
      </c>
      <c r="L20" s="95" t="s">
        <v>304</v>
      </c>
      <c r="M20" s="95" t="s">
        <v>305</v>
      </c>
      <c r="N20" s="95" t="s">
        <v>306</v>
      </c>
    </row>
    <row r="21" spans="1:19" ht="15.75" x14ac:dyDescent="0.25">
      <c r="A21" s="111">
        <v>43431</v>
      </c>
      <c r="B21" s="30" t="s">
        <v>13</v>
      </c>
      <c r="C21" s="31">
        <v>100</v>
      </c>
      <c r="D21" s="32">
        <v>0</v>
      </c>
      <c r="E21" s="31"/>
      <c r="F21" s="59">
        <v>100</v>
      </c>
      <c r="G21" s="60">
        <v>440</v>
      </c>
      <c r="H21" s="60">
        <v>4020</v>
      </c>
      <c r="I21" s="60"/>
      <c r="J21" s="37" t="s">
        <v>15</v>
      </c>
      <c r="K21" s="37" t="s">
        <v>290</v>
      </c>
      <c r="L21" s="95" t="s">
        <v>307</v>
      </c>
      <c r="M21" s="95" t="s">
        <v>308</v>
      </c>
      <c r="N21" s="95" t="s">
        <v>309</v>
      </c>
      <c r="P21" s="5" t="b">
        <f t="shared" ref="P21" si="0">OR(G23&lt;100,LEN(G23)=2)</f>
        <v>0</v>
      </c>
      <c r="Q21" s="5" t="b">
        <f t="shared" ref="Q21" si="1">OR(H23&lt;1000,LEN(H23)=3)</f>
        <v>0</v>
      </c>
      <c r="R21" s="5" t="b">
        <f t="shared" ref="R21" si="2">IF(I23&lt;1000,TRUE)</f>
        <v>1</v>
      </c>
      <c r="S21" s="5" t="e">
        <f>OR(#REF!&lt;100000,LEN(#REF!)=5)</f>
        <v>#REF!</v>
      </c>
    </row>
    <row r="22" spans="1:19" ht="15.75" x14ac:dyDescent="0.25">
      <c r="A22" s="111">
        <v>43434</v>
      </c>
      <c r="B22" s="30" t="s">
        <v>13</v>
      </c>
      <c r="C22" s="31">
        <v>210.53</v>
      </c>
      <c r="D22" s="32">
        <v>0</v>
      </c>
      <c r="E22" s="31"/>
      <c r="F22" s="59">
        <v>210.53</v>
      </c>
      <c r="G22" s="60">
        <v>112</v>
      </c>
      <c r="H22" s="60">
        <v>4207</v>
      </c>
      <c r="I22" s="60"/>
      <c r="J22" s="37" t="s">
        <v>15</v>
      </c>
      <c r="K22" s="126" t="s">
        <v>310</v>
      </c>
      <c r="L22" s="123" t="s">
        <v>311</v>
      </c>
      <c r="M22" s="123" t="s">
        <v>170</v>
      </c>
      <c r="N22" s="123" t="s">
        <v>176</v>
      </c>
      <c r="P22" s="5" t="b">
        <f t="shared" ref="P22:P31" si="3">OR(G25&lt;100,LEN(G25)=2)</f>
        <v>0</v>
      </c>
      <c r="Q22" s="5" t="b">
        <f t="shared" ref="Q22:Q31" si="4">OR(H25&lt;1000,LEN(H25)=3)</f>
        <v>0</v>
      </c>
      <c r="R22" s="5" t="b">
        <f t="shared" ref="R22:R31" si="5">IF(I25&lt;1000,TRUE)</f>
        <v>0</v>
      </c>
      <c r="S22" s="5" t="e">
        <f>OR(#REF!&lt;100000,LEN(#REF!)=5)</f>
        <v>#REF!</v>
      </c>
    </row>
    <row r="23" spans="1:19" ht="15.75" x14ac:dyDescent="0.25">
      <c r="A23" s="111">
        <v>43439</v>
      </c>
      <c r="B23" s="30" t="s">
        <v>13</v>
      </c>
      <c r="C23" s="31">
        <v>99.8</v>
      </c>
      <c r="D23" s="32">
        <v>0</v>
      </c>
      <c r="E23" s="31"/>
      <c r="F23" s="59">
        <v>99.8</v>
      </c>
      <c r="G23" s="60">
        <v>440</v>
      </c>
      <c r="H23" s="60">
        <v>4020</v>
      </c>
      <c r="I23" s="60"/>
      <c r="J23" s="37" t="s">
        <v>15</v>
      </c>
      <c r="K23" s="37" t="s">
        <v>290</v>
      </c>
      <c r="L23" s="45" t="s">
        <v>312</v>
      </c>
      <c r="M23" s="45" t="s">
        <v>39</v>
      </c>
      <c r="N23" s="45" t="s">
        <v>296</v>
      </c>
      <c r="P23" s="5" t="b">
        <f t="shared" si="3"/>
        <v>1</v>
      </c>
      <c r="Q23" s="5" t="b">
        <f t="shared" si="4"/>
        <v>1</v>
      </c>
      <c r="R23" s="5" t="b">
        <f t="shared" si="5"/>
        <v>1</v>
      </c>
      <c r="S23" s="5" t="e">
        <f>OR(#REF!&lt;100000,LEN(#REF!)=5)</f>
        <v>#REF!</v>
      </c>
    </row>
    <row r="24" spans="1:19" ht="15.75" x14ac:dyDescent="0.25">
      <c r="A24" s="111">
        <v>43439</v>
      </c>
      <c r="B24" s="30" t="s">
        <v>15</v>
      </c>
      <c r="C24" s="31">
        <v>7.18</v>
      </c>
      <c r="D24" s="32">
        <v>1.2</v>
      </c>
      <c r="E24" s="31"/>
      <c r="F24" s="59">
        <v>5.98</v>
      </c>
      <c r="G24" s="60">
        <v>114</v>
      </c>
      <c r="H24" s="60">
        <v>4207</v>
      </c>
      <c r="I24" s="60"/>
      <c r="J24" s="37" t="s">
        <v>15</v>
      </c>
      <c r="K24" s="124" t="s">
        <v>294</v>
      </c>
      <c r="L24" s="123" t="s">
        <v>303</v>
      </c>
      <c r="M24" s="123" t="s">
        <v>301</v>
      </c>
      <c r="N24" s="123" t="s">
        <v>302</v>
      </c>
      <c r="P24" s="5" t="b">
        <f t="shared" si="3"/>
        <v>0</v>
      </c>
      <c r="Q24" s="5" t="b">
        <f t="shared" si="4"/>
        <v>0</v>
      </c>
      <c r="R24" s="5" t="b">
        <f t="shared" si="5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ref="D25:D34" si="6">IF(B25="S",IF(ISBLANK(E25),ROUND(C25*0.2/1.2,2),E25),"")</f>
        <v/>
      </c>
      <c r="E25" s="31"/>
      <c r="F25" s="59" t="s">
        <v>64</v>
      </c>
      <c r="G25" s="60" t="s">
        <v>64</v>
      </c>
      <c r="H25" s="60" t="s">
        <v>64</v>
      </c>
      <c r="I25" s="60" t="s">
        <v>64</v>
      </c>
      <c r="J25" s="37"/>
      <c r="K25" s="37"/>
      <c r="L25" s="45"/>
      <c r="M25" s="45"/>
      <c r="N25" s="45"/>
      <c r="P25" s="5" t="b">
        <f t="shared" si="3"/>
        <v>0</v>
      </c>
      <c r="Q25" s="5" t="b">
        <f t="shared" si="4"/>
        <v>0</v>
      </c>
      <c r="R25" s="5" t="b">
        <f t="shared" si="5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/>
      <c r="E26" s="31"/>
      <c r="F26" s="59"/>
      <c r="G26" s="60"/>
      <c r="H26" s="60"/>
      <c r="I26" s="60"/>
      <c r="J26" s="37"/>
      <c r="K26" s="37"/>
      <c r="L26" s="45"/>
      <c r="M26" s="45"/>
      <c r="N26" s="45"/>
      <c r="P26" s="5" t="b">
        <f t="shared" si="3"/>
        <v>0</v>
      </c>
      <c r="Q26" s="5" t="b">
        <f t="shared" si="4"/>
        <v>0</v>
      </c>
      <c r="R26" s="5" t="b">
        <f t="shared" si="5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6"/>
        <v/>
      </c>
      <c r="E27" s="31"/>
      <c r="F27" s="59" t="s">
        <v>64</v>
      </c>
      <c r="G27" s="60" t="s">
        <v>64</v>
      </c>
      <c r="H27" s="60" t="s">
        <v>64</v>
      </c>
      <c r="I27" s="60" t="s">
        <v>64</v>
      </c>
      <c r="J27" s="37"/>
      <c r="K27" s="37"/>
      <c r="L27" s="45"/>
      <c r="M27" s="45"/>
      <c r="N27" s="45"/>
      <c r="P27" s="5" t="b">
        <f t="shared" si="3"/>
        <v>0</v>
      </c>
      <c r="Q27" s="5" t="b">
        <f t="shared" si="4"/>
        <v>0</v>
      </c>
      <c r="R27" s="5" t="b">
        <f t="shared" si="5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6"/>
        <v/>
      </c>
      <c r="E28" s="31"/>
      <c r="F28" s="59" t="s">
        <v>64</v>
      </c>
      <c r="G28" s="60" t="s">
        <v>64</v>
      </c>
      <c r="H28" s="60" t="s">
        <v>64</v>
      </c>
      <c r="I28" s="60" t="s">
        <v>64</v>
      </c>
      <c r="J28" s="37"/>
      <c r="K28" s="37"/>
      <c r="L28" s="45"/>
      <c r="M28" s="45"/>
      <c r="N28" s="45"/>
      <c r="P28" s="5" t="b">
        <f t="shared" si="3"/>
        <v>0</v>
      </c>
      <c r="Q28" s="5" t="b">
        <f t="shared" si="4"/>
        <v>0</v>
      </c>
      <c r="R28" s="5" t="b">
        <f t="shared" si="5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6"/>
        <v/>
      </c>
      <c r="E29" s="31"/>
      <c r="F29" s="59" t="s">
        <v>64</v>
      </c>
      <c r="G29" s="60" t="s">
        <v>64</v>
      </c>
      <c r="H29" s="60" t="s">
        <v>64</v>
      </c>
      <c r="I29" s="60" t="s">
        <v>64</v>
      </c>
      <c r="J29" s="37"/>
      <c r="K29" s="37"/>
      <c r="L29" s="45"/>
      <c r="M29" s="45"/>
      <c r="N29" s="45"/>
      <c r="P29" s="5" t="b">
        <f t="shared" si="3"/>
        <v>0</v>
      </c>
      <c r="Q29" s="5" t="b">
        <f t="shared" si="4"/>
        <v>0</v>
      </c>
      <c r="R29" s="5" t="b">
        <f t="shared" si="5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6"/>
        <v/>
      </c>
      <c r="E30" s="31"/>
      <c r="F30" s="59" t="s">
        <v>64</v>
      </c>
      <c r="G30" s="60" t="s">
        <v>64</v>
      </c>
      <c r="H30" s="60" t="s">
        <v>64</v>
      </c>
      <c r="I30" s="60" t="s">
        <v>64</v>
      </c>
      <c r="J30" s="37"/>
      <c r="K30" s="37"/>
      <c r="L30" s="45"/>
      <c r="M30" s="45"/>
      <c r="N30" s="45"/>
      <c r="P30" s="5" t="b">
        <f t="shared" si="3"/>
        <v>0</v>
      </c>
      <c r="Q30" s="5" t="b">
        <f t="shared" si="4"/>
        <v>0</v>
      </c>
      <c r="R30" s="5" t="b">
        <f t="shared" si="5"/>
        <v>0</v>
      </c>
      <c r="S30" s="5" t="e">
        <f>OR(#REF!&lt;100000,LEN(#REF!)=5)</f>
        <v>#REF!</v>
      </c>
    </row>
    <row r="31" spans="1:19" ht="15.75" x14ac:dyDescent="0.25">
      <c r="A31" s="29"/>
      <c r="B31" s="30"/>
      <c r="C31" s="31"/>
      <c r="D31" s="32" t="str">
        <f t="shared" si="6"/>
        <v/>
      </c>
      <c r="E31" s="31"/>
      <c r="F31" s="59" t="s">
        <v>64</v>
      </c>
      <c r="G31" s="60" t="s">
        <v>64</v>
      </c>
      <c r="H31" s="60" t="s">
        <v>64</v>
      </c>
      <c r="I31" s="60" t="s">
        <v>64</v>
      </c>
      <c r="J31" s="37"/>
      <c r="K31" s="37"/>
      <c r="L31" s="45"/>
      <c r="M31" s="45"/>
      <c r="N31" s="45"/>
      <c r="P31" s="5" t="b">
        <f t="shared" si="3"/>
        <v>0</v>
      </c>
      <c r="Q31" s="5" t="b">
        <f t="shared" si="4"/>
        <v>0</v>
      </c>
      <c r="R31" s="5" t="b">
        <f t="shared" si="5"/>
        <v>0</v>
      </c>
      <c r="S31" s="5" t="e">
        <f>OR(#REF!&lt;100000,LEN(#REF!)=5)</f>
        <v>#REF!</v>
      </c>
    </row>
    <row r="32" spans="1:19" ht="16.5" thickBot="1" x14ac:dyDescent="0.3">
      <c r="A32" s="117" t="s">
        <v>11</v>
      </c>
      <c r="B32" s="30"/>
      <c r="C32" s="31"/>
      <c r="D32" s="32" t="str">
        <f t="shared" si="6"/>
        <v/>
      </c>
      <c r="E32" s="31"/>
      <c r="F32" s="59" t="s">
        <v>64</v>
      </c>
      <c r="G32" s="60" t="s">
        <v>64</v>
      </c>
      <c r="H32" s="60" t="s">
        <v>64</v>
      </c>
      <c r="I32" s="60" t="s">
        <v>64</v>
      </c>
      <c r="J32" s="37"/>
      <c r="K32" s="37"/>
      <c r="L32" s="45"/>
      <c r="M32" s="45"/>
      <c r="N32" s="45"/>
    </row>
    <row r="33" spans="2:14" ht="15.75" x14ac:dyDescent="0.25">
      <c r="B33" s="30"/>
      <c r="C33" s="31"/>
      <c r="D33" s="32" t="str">
        <f t="shared" si="6"/>
        <v/>
      </c>
      <c r="E33" s="31"/>
      <c r="F33" s="59" t="s">
        <v>64</v>
      </c>
      <c r="G33" s="60" t="s">
        <v>64</v>
      </c>
      <c r="H33" s="60" t="s">
        <v>64</v>
      </c>
      <c r="I33" s="60" t="s">
        <v>64</v>
      </c>
      <c r="J33" s="37"/>
      <c r="K33" s="37"/>
      <c r="L33" s="45"/>
      <c r="M33" s="45"/>
      <c r="N33" s="45"/>
    </row>
    <row r="34" spans="2:14" ht="16.5" thickBot="1" x14ac:dyDescent="0.3">
      <c r="B34" s="30"/>
      <c r="C34" s="31"/>
      <c r="D34" s="38" t="str">
        <f t="shared" si="6"/>
        <v/>
      </c>
      <c r="E34" s="31"/>
      <c r="F34" s="59" t="s">
        <v>64</v>
      </c>
      <c r="G34" s="60" t="s">
        <v>64</v>
      </c>
      <c r="H34" s="60" t="s">
        <v>64</v>
      </c>
      <c r="I34" s="60" t="s">
        <v>64</v>
      </c>
      <c r="J34" s="37"/>
      <c r="K34" s="37"/>
      <c r="L34" s="45"/>
      <c r="M34" s="45"/>
      <c r="N34" s="45"/>
    </row>
    <row r="35" spans="2:14" ht="13.5" thickBot="1" x14ac:dyDescent="0.25">
      <c r="B35" s="118"/>
      <c r="C35" s="39">
        <f>SUM(C12:C34)</f>
        <v>848.21999999999991</v>
      </c>
      <c r="D35" s="39">
        <f>SUM(D12:D34)</f>
        <v>7.91</v>
      </c>
      <c r="E35" s="39"/>
      <c r="F35" s="39">
        <f>SUM(F12:F34)</f>
        <v>840.31</v>
      </c>
      <c r="G35" s="61"/>
      <c r="H35" s="61"/>
      <c r="I35" s="61"/>
      <c r="J35" s="40"/>
      <c r="K35" s="40"/>
      <c r="L35" s="46"/>
      <c r="M35" s="57"/>
      <c r="N35" s="47"/>
    </row>
    <row r="37" spans="2:14" x14ac:dyDescent="0.2">
      <c r="B37" s="130" t="s">
        <v>27</v>
      </c>
      <c r="C37" s="131"/>
      <c r="F37" s="79"/>
    </row>
    <row r="38" spans="2:14" x14ac:dyDescent="0.2">
      <c r="B38" s="41" t="s">
        <v>16</v>
      </c>
      <c r="C38" s="42" t="s">
        <v>26</v>
      </c>
    </row>
    <row r="39" spans="2:14" x14ac:dyDescent="0.2">
      <c r="B39" s="41" t="s">
        <v>13</v>
      </c>
      <c r="C39" s="42" t="s">
        <v>25</v>
      </c>
    </row>
    <row r="40" spans="2:14" x14ac:dyDescent="0.2">
      <c r="B40" s="41" t="s">
        <v>15</v>
      </c>
      <c r="C40" s="42" t="s">
        <v>24</v>
      </c>
    </row>
    <row r="41" spans="2:14" x14ac:dyDescent="0.2">
      <c r="B41" s="43" t="s">
        <v>14</v>
      </c>
      <c r="C41" s="44" t="s">
        <v>23</v>
      </c>
    </row>
  </sheetData>
  <mergeCells count="5">
    <mergeCell ref="B1:E1"/>
    <mergeCell ref="B3:E3"/>
    <mergeCell ref="G8:J8"/>
    <mergeCell ref="G9:J9"/>
    <mergeCell ref="B37:C37"/>
  </mergeCells>
  <conditionalFormatting sqref="J12:J24">
    <cfRule type="expression" priority="40" stopIfTrue="1">
      <formula>AND(SUM($P12:$T12)&gt;0,NOT(ISBLANK(J12)))</formula>
    </cfRule>
    <cfRule type="expression" dxfId="96" priority="41" stopIfTrue="1">
      <formula>SUM($P12:$T12)&gt;0</formula>
    </cfRule>
  </conditionalFormatting>
  <conditionalFormatting sqref="C5 B1:E1 B3:E3 C12:C14 E5 C16 C18 C23 C25:C34">
    <cfRule type="expression" dxfId="95" priority="42" stopIfTrue="1">
      <formula>ISBLANK(B1)</formula>
    </cfRule>
  </conditionalFormatting>
  <conditionalFormatting sqref="L25:N34 L12:N12">
    <cfRule type="expression" dxfId="94" priority="43" stopIfTrue="1">
      <formula>AND(NOT(ISBLANK($C12)),ISBLANK(L12))</formula>
    </cfRule>
  </conditionalFormatting>
  <conditionalFormatting sqref="B12 B14 B19:B20 B23 B25:B34">
    <cfRule type="expression" dxfId="93" priority="44" stopIfTrue="1">
      <formula>AND(NOT(ISBLANK(C12)),ISBLANK(B12))</formula>
    </cfRule>
  </conditionalFormatting>
  <conditionalFormatting sqref="A14:A15 A12">
    <cfRule type="expression" dxfId="92" priority="45" stopIfTrue="1">
      <formula>AND(NOT(ISBLANK(C12)),ISBLANK(A12))</formula>
    </cfRule>
  </conditionalFormatting>
  <conditionalFormatting sqref="E12 E14 E23 E25:E34">
    <cfRule type="expression" dxfId="91" priority="46" stopIfTrue="1">
      <formula>AND(NOT(ISBLANK(C12)),ISBLANK(E12),B12="S")</formula>
    </cfRule>
  </conditionalFormatting>
  <conditionalFormatting sqref="K12">
    <cfRule type="expression" priority="38" stopIfTrue="1">
      <formula>AND(SUM($P12:$T12)&gt;0,NOT(ISBLANK(K12)))</formula>
    </cfRule>
    <cfRule type="expression" dxfId="90" priority="39" stopIfTrue="1">
      <formula>SUM($P12:$T12)&gt;0</formula>
    </cfRule>
  </conditionalFormatting>
  <conditionalFormatting sqref="L23:N23">
    <cfRule type="expression" dxfId="89" priority="37" stopIfTrue="1">
      <formula>AND(NOT(ISBLANK(#REF!)),ISBLANK(L23))</formula>
    </cfRule>
  </conditionalFormatting>
  <conditionalFormatting sqref="C19:C20">
    <cfRule type="expression" dxfId="88" priority="35" stopIfTrue="1">
      <formula>ISBLANK(C19)</formula>
    </cfRule>
  </conditionalFormatting>
  <conditionalFormatting sqref="E19:E20">
    <cfRule type="expression" dxfId="87" priority="36" stopIfTrue="1">
      <formula>AND(NOT(ISBLANK(C19)),ISBLANK(E19),B19="S")</formula>
    </cfRule>
  </conditionalFormatting>
  <conditionalFormatting sqref="B13">
    <cfRule type="expression" dxfId="86" priority="47" stopIfTrue="1">
      <formula>AND(NOT(ISBLANK(C18)),ISBLANK(B13))</formula>
    </cfRule>
  </conditionalFormatting>
  <conditionalFormatting sqref="A13">
    <cfRule type="expression" dxfId="85" priority="48" stopIfTrue="1">
      <formula>AND(NOT(ISBLANK(C18)),ISBLANK(A13))</formula>
    </cfRule>
  </conditionalFormatting>
  <conditionalFormatting sqref="B16 B18">
    <cfRule type="expression" dxfId="84" priority="49" stopIfTrue="1">
      <formula>AND(NOT(ISBLANK(#REF!)),ISBLANK(B16))</formula>
    </cfRule>
  </conditionalFormatting>
  <conditionalFormatting sqref="A16:A17">
    <cfRule type="expression" dxfId="83" priority="50" stopIfTrue="1">
      <formula>AND(NOT(ISBLANK(#REF!)),ISBLANK(A16))</formula>
    </cfRule>
  </conditionalFormatting>
  <conditionalFormatting sqref="B21">
    <cfRule type="expression" dxfId="82" priority="33" stopIfTrue="1">
      <formula>AND(NOT(ISBLANK(C21)),ISBLANK(B21))</formula>
    </cfRule>
  </conditionalFormatting>
  <conditionalFormatting sqref="A18:A20">
    <cfRule type="expression" dxfId="81" priority="34" stopIfTrue="1">
      <formula>AND(NOT(ISBLANK(C19)),ISBLANK(A18))</formula>
    </cfRule>
  </conditionalFormatting>
  <conditionalFormatting sqref="C21">
    <cfRule type="expression" dxfId="80" priority="31" stopIfTrue="1">
      <formula>ISBLANK(C21)</formula>
    </cfRule>
  </conditionalFormatting>
  <conditionalFormatting sqref="E21">
    <cfRule type="expression" dxfId="79" priority="32" stopIfTrue="1">
      <formula>AND(NOT(ISBLANK(C21)),ISBLANK(E21),B21="S")</formula>
    </cfRule>
  </conditionalFormatting>
  <conditionalFormatting sqref="C15">
    <cfRule type="expression" dxfId="78" priority="28" stopIfTrue="1">
      <formula>ISBLANK(C15)</formula>
    </cfRule>
  </conditionalFormatting>
  <conditionalFormatting sqref="B15">
    <cfRule type="expression" dxfId="77" priority="29" stopIfTrue="1">
      <formula>AND(NOT(ISBLANK(C15)),ISBLANK(B15))</formula>
    </cfRule>
  </conditionalFormatting>
  <conditionalFormatting sqref="E15">
    <cfRule type="expression" dxfId="76" priority="30" stopIfTrue="1">
      <formula>AND(NOT(ISBLANK(C15)),ISBLANK(E15),B15="S")</formula>
    </cfRule>
  </conditionalFormatting>
  <conditionalFormatting sqref="K15">
    <cfRule type="expression" priority="25" stopIfTrue="1">
      <formula>AND(SUM($P7:$T7)&gt;0,NOT(ISBLANK(K15)))</formula>
    </cfRule>
    <cfRule type="expression" dxfId="75" priority="26" stopIfTrue="1">
      <formula>SUM($P7:$T7)&gt;0</formula>
    </cfRule>
  </conditionalFormatting>
  <conditionalFormatting sqref="L15:N15">
    <cfRule type="expression" dxfId="74" priority="27" stopIfTrue="1">
      <formula>AND(NOT(ISBLANK($C7)),ISBLANK(L15))</formula>
    </cfRule>
  </conditionalFormatting>
  <conditionalFormatting sqref="E16 E18">
    <cfRule type="expression" dxfId="73" priority="51" stopIfTrue="1">
      <formula>AND(NOT(ISBLANK(C16)),ISBLANK(E16),#REF!="S")</formula>
    </cfRule>
  </conditionalFormatting>
  <conditionalFormatting sqref="C17">
    <cfRule type="expression" dxfId="72" priority="22" stopIfTrue="1">
      <formula>ISBLANK(C17)</formula>
    </cfRule>
  </conditionalFormatting>
  <conditionalFormatting sqref="B17">
    <cfRule type="expression" dxfId="71" priority="23" stopIfTrue="1">
      <formula>AND(NOT(ISBLANK(C17)),ISBLANK(B17))</formula>
    </cfRule>
  </conditionalFormatting>
  <conditionalFormatting sqref="E17">
    <cfRule type="expression" dxfId="70" priority="24" stopIfTrue="1">
      <formula>AND(NOT(ISBLANK(C17)),ISBLANK(E17),B17="S")</formula>
    </cfRule>
  </conditionalFormatting>
  <conditionalFormatting sqref="K17">
    <cfRule type="expression" priority="19" stopIfTrue="1">
      <formula>AND(SUM($P9:$T9)&gt;0,NOT(ISBLANK(K17)))</formula>
    </cfRule>
    <cfRule type="expression" dxfId="69" priority="20" stopIfTrue="1">
      <formula>SUM($P9:$T9)&gt;0</formula>
    </cfRule>
  </conditionalFormatting>
  <conditionalFormatting sqref="L17:N17">
    <cfRule type="expression" dxfId="68" priority="21" stopIfTrue="1">
      <formula>AND(NOT(ISBLANK($C9)),ISBLANK(L17))</formula>
    </cfRule>
  </conditionalFormatting>
  <conditionalFormatting sqref="A21">
    <cfRule type="expression" dxfId="67" priority="52" stopIfTrue="1">
      <formula>AND(NOT(ISBLANK(C23)),ISBLANK(A21))</formula>
    </cfRule>
  </conditionalFormatting>
  <conditionalFormatting sqref="C22">
    <cfRule type="expression" dxfId="66" priority="16" stopIfTrue="1">
      <formula>ISBLANK(C22)</formula>
    </cfRule>
  </conditionalFormatting>
  <conditionalFormatting sqref="B22">
    <cfRule type="expression" dxfId="65" priority="17" stopIfTrue="1">
      <formula>AND(NOT(ISBLANK(#REF!)),ISBLANK(B22))</formula>
    </cfRule>
  </conditionalFormatting>
  <conditionalFormatting sqref="E22">
    <cfRule type="expression" dxfId="64" priority="18" stopIfTrue="1">
      <formula>AND(NOT(ISBLANK(C22)),ISBLANK(E22),#REF!="S")</formula>
    </cfRule>
  </conditionalFormatting>
  <conditionalFormatting sqref="J25:K34">
    <cfRule type="expression" priority="53" stopIfTrue="1">
      <formula>AND(SUM($P22:$T22)&gt;0,NOT(ISBLANK(J25)))</formula>
    </cfRule>
    <cfRule type="expression" dxfId="63" priority="54" stopIfTrue="1">
      <formula>SUM($P22:$T22)&gt;0</formula>
    </cfRule>
  </conditionalFormatting>
  <conditionalFormatting sqref="A22:A31">
    <cfRule type="expression" dxfId="62" priority="55" stopIfTrue="1">
      <formula>AND(NOT(ISBLANK(C25)),ISBLANK(A22))</formula>
    </cfRule>
  </conditionalFormatting>
  <conditionalFormatting sqref="B24">
    <cfRule type="expression" dxfId="61" priority="15" stopIfTrue="1">
      <formula>AND(NOT(ISBLANK(C24)),ISBLANK(B24))</formula>
    </cfRule>
  </conditionalFormatting>
  <conditionalFormatting sqref="C24">
    <cfRule type="expression" dxfId="60" priority="13" stopIfTrue="1">
      <formula>ISBLANK(C24)</formula>
    </cfRule>
  </conditionalFormatting>
  <conditionalFormatting sqref="E24">
    <cfRule type="expression" dxfId="59" priority="14" stopIfTrue="1">
      <formula>AND(NOT(ISBLANK(C24)),ISBLANK(E24),B24="S")</formula>
    </cfRule>
  </conditionalFormatting>
  <conditionalFormatting sqref="K14">
    <cfRule type="expression" priority="11" stopIfTrue="1">
      <formula>AND(SUM($P6:$T6)&gt;0,NOT(ISBLANK(K14)))</formula>
    </cfRule>
    <cfRule type="expression" dxfId="58" priority="12" stopIfTrue="1">
      <formula>SUM($P6:$T6)&gt;0</formula>
    </cfRule>
  </conditionalFormatting>
  <conditionalFormatting sqref="K13">
    <cfRule type="expression" priority="9" stopIfTrue="1">
      <formula>AND(SUM($P13:$T13)&gt;0,NOT(ISBLANK(K13)))</formula>
    </cfRule>
    <cfRule type="expression" dxfId="57" priority="10" stopIfTrue="1">
      <formula>SUM($P13:$T13)&gt;0</formula>
    </cfRule>
  </conditionalFormatting>
  <conditionalFormatting sqref="K19">
    <cfRule type="expression" priority="7" stopIfTrue="1">
      <formula>AND(SUM($P19:$T19)&gt;0,NOT(ISBLANK(K19)))</formula>
    </cfRule>
    <cfRule type="expression" dxfId="56" priority="8" stopIfTrue="1">
      <formula>SUM($P19:$T19)&gt;0</formula>
    </cfRule>
  </conditionalFormatting>
  <conditionalFormatting sqref="K20">
    <cfRule type="expression" priority="5" stopIfTrue="1">
      <formula>AND(SUM($P20:$T20)&gt;0,NOT(ISBLANK(K20)))</formula>
    </cfRule>
    <cfRule type="expression" dxfId="55" priority="6" stopIfTrue="1">
      <formula>SUM($P20:$T20)&gt;0</formula>
    </cfRule>
  </conditionalFormatting>
  <conditionalFormatting sqref="K21">
    <cfRule type="expression" priority="3" stopIfTrue="1">
      <formula>AND(SUM($P21:$T21)&gt;0,NOT(ISBLANK(K21)))</formula>
    </cfRule>
    <cfRule type="expression" dxfId="54" priority="4" stopIfTrue="1">
      <formula>SUM($P21:$T21)&gt;0</formula>
    </cfRule>
  </conditionalFormatting>
  <conditionalFormatting sqref="K23">
    <cfRule type="expression" priority="1" stopIfTrue="1">
      <formula>AND(SUM($P23:$T23)&gt;0,NOT(ISBLANK(K23)))</formula>
    </cfRule>
    <cfRule type="expression" dxfId="53" priority="2" stopIfTrue="1">
      <formula>SUM($P23:$T23)&gt;0</formula>
    </cfRule>
  </conditionalFormatting>
  <dataValidations count="3">
    <dataValidation type="list" allowBlank="1" showInputMessage="1" showErrorMessage="1" sqref="B12:B34">
      <formula1>$B$38:$B$41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62"/>
  <sheetViews>
    <sheetView tabSelected="1" workbookViewId="0">
      <selection activeCell="L45" sqref="L45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9.140625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27" t="s">
        <v>34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27" t="s">
        <v>209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2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112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2">
        <v>43411</v>
      </c>
      <c r="B12" s="50" t="s">
        <v>15</v>
      </c>
      <c r="C12" s="31">
        <v>303.5</v>
      </c>
      <c r="D12" s="32">
        <v>50.58</v>
      </c>
      <c r="E12" s="31"/>
      <c r="F12" s="59">
        <f>C12-D12</f>
        <v>252.92000000000002</v>
      </c>
      <c r="G12" s="60">
        <v>110</v>
      </c>
      <c r="H12" s="60">
        <v>4001</v>
      </c>
      <c r="I12" s="68"/>
      <c r="J12" s="69" t="s">
        <v>15</v>
      </c>
      <c r="K12" s="69" t="s">
        <v>178</v>
      </c>
      <c r="L12" s="71" t="s">
        <v>232</v>
      </c>
      <c r="M12" s="70" t="s">
        <v>233</v>
      </c>
      <c r="N12" s="70" t="s">
        <v>234</v>
      </c>
    </row>
    <row r="13" spans="1:26" ht="33" customHeight="1" x14ac:dyDescent="0.25">
      <c r="A13" s="62">
        <v>43416</v>
      </c>
      <c r="B13" s="50" t="s">
        <v>15</v>
      </c>
      <c r="C13" s="31">
        <v>304.32</v>
      </c>
      <c r="D13" s="32">
        <v>50.72</v>
      </c>
      <c r="E13" s="31"/>
      <c r="F13" s="59">
        <f t="shared" ref="F13:F55" si="0">C13-D13</f>
        <v>253.6</v>
      </c>
      <c r="G13" s="60">
        <v>114</v>
      </c>
      <c r="H13" s="60">
        <v>4001</v>
      </c>
      <c r="I13" s="68"/>
      <c r="J13" s="69" t="s">
        <v>15</v>
      </c>
      <c r="K13" s="69" t="s">
        <v>178</v>
      </c>
      <c r="L13" s="71" t="s">
        <v>235</v>
      </c>
      <c r="M13" s="70" t="s">
        <v>236</v>
      </c>
      <c r="N13" s="71" t="s">
        <v>237</v>
      </c>
      <c r="P13" s="5" t="b">
        <f t="shared" ref="P13:P50" si="1">OR(G13&lt;100,LEN(G13)=2)</f>
        <v>0</v>
      </c>
      <c r="Q13" s="5" t="b">
        <f t="shared" ref="Q13:Q50" si="2">OR(H13&lt;1000,LEN(H13)=3)</f>
        <v>0</v>
      </c>
      <c r="R13" s="5" t="b">
        <f t="shared" ref="R13:R50" si="3">IF(I13&lt;1000,TRUE)</f>
        <v>1</v>
      </c>
      <c r="S13" s="5" t="e">
        <f>OR(#REF!&lt;100000,LEN(#REF!)=5)</f>
        <v>#REF!</v>
      </c>
    </row>
    <row r="14" spans="1:26" ht="20.100000000000001" customHeight="1" x14ac:dyDescent="0.25">
      <c r="A14" s="62">
        <v>43416</v>
      </c>
      <c r="B14" s="30" t="s">
        <v>15</v>
      </c>
      <c r="C14" s="31">
        <v>59.98</v>
      </c>
      <c r="D14" s="32">
        <v>10</v>
      </c>
      <c r="E14" s="31"/>
      <c r="F14" s="59">
        <f t="shared" si="0"/>
        <v>49.98</v>
      </c>
      <c r="G14" s="60">
        <v>114</v>
      </c>
      <c r="H14" s="60">
        <v>4019</v>
      </c>
      <c r="I14" s="60"/>
      <c r="J14" s="69" t="s">
        <v>15</v>
      </c>
      <c r="K14" s="69" t="s">
        <v>178</v>
      </c>
      <c r="L14" s="71" t="s">
        <v>238</v>
      </c>
      <c r="M14" s="70" t="s">
        <v>239</v>
      </c>
      <c r="N14" s="71" t="s">
        <v>240</v>
      </c>
      <c r="P14" s="5" t="b">
        <f t="shared" si="1"/>
        <v>0</v>
      </c>
      <c r="Q14" s="5" t="b">
        <f t="shared" si="2"/>
        <v>0</v>
      </c>
      <c r="R14" s="5" t="b">
        <f t="shared" si="3"/>
        <v>1</v>
      </c>
      <c r="S14" s="5" t="e">
        <f>OR(#REF!&lt;100000,LEN(#REF!)=5)</f>
        <v>#REF!</v>
      </c>
    </row>
    <row r="15" spans="1:26" ht="20.100000000000001" customHeight="1" x14ac:dyDescent="0.25">
      <c r="A15" s="62">
        <v>43416</v>
      </c>
      <c r="B15" s="30" t="s">
        <v>15</v>
      </c>
      <c r="C15" s="31">
        <v>84.27</v>
      </c>
      <c r="D15" s="32">
        <v>14.04</v>
      </c>
      <c r="E15" s="31"/>
      <c r="F15" s="59">
        <f t="shared" si="0"/>
        <v>70.22999999999999</v>
      </c>
      <c r="G15" s="60">
        <v>110</v>
      </c>
      <c r="H15" s="60">
        <v>4001</v>
      </c>
      <c r="I15" s="60"/>
      <c r="J15" s="69" t="s">
        <v>15</v>
      </c>
      <c r="K15" s="69" t="s">
        <v>178</v>
      </c>
      <c r="L15" s="71" t="s">
        <v>241</v>
      </c>
      <c r="M15" s="70" t="s">
        <v>229</v>
      </c>
      <c r="N15" s="71" t="s">
        <v>242</v>
      </c>
      <c r="P15" s="5" t="b">
        <f t="shared" si="1"/>
        <v>0</v>
      </c>
      <c r="Q15" s="5" t="b">
        <f t="shared" si="2"/>
        <v>0</v>
      </c>
      <c r="R15" s="5" t="b">
        <f t="shared" si="3"/>
        <v>1</v>
      </c>
      <c r="S15" s="5" t="e">
        <f>OR(#REF!&lt;100000,LEN(#REF!)=5)</f>
        <v>#REF!</v>
      </c>
    </row>
    <row r="16" spans="1:26" ht="20.100000000000001" customHeight="1" x14ac:dyDescent="0.25">
      <c r="A16" s="62">
        <v>43416</v>
      </c>
      <c r="B16" s="50" t="s">
        <v>15</v>
      </c>
      <c r="C16" s="31">
        <v>32.21</v>
      </c>
      <c r="D16" s="32">
        <v>5.37</v>
      </c>
      <c r="E16" s="31"/>
      <c r="F16" s="59">
        <f t="shared" si="0"/>
        <v>26.84</v>
      </c>
      <c r="G16" s="60">
        <v>114</v>
      </c>
      <c r="H16" s="60">
        <v>4020</v>
      </c>
      <c r="I16" s="60" t="s">
        <v>64</v>
      </c>
      <c r="J16" s="69" t="s">
        <v>15</v>
      </c>
      <c r="K16" s="69" t="s">
        <v>178</v>
      </c>
      <c r="L16" s="70" t="s">
        <v>243</v>
      </c>
      <c r="M16" s="70" t="s">
        <v>244</v>
      </c>
      <c r="N16" s="70" t="s">
        <v>245</v>
      </c>
      <c r="P16" s="5" t="b">
        <f t="shared" si="1"/>
        <v>0</v>
      </c>
      <c r="Q16" s="5" t="b">
        <f t="shared" si="2"/>
        <v>0</v>
      </c>
      <c r="R16" s="5" t="b">
        <f t="shared" si="3"/>
        <v>0</v>
      </c>
      <c r="S16" s="5" t="e">
        <f>OR(#REF!&lt;100000,LEN(#REF!)=5)</f>
        <v>#REF!</v>
      </c>
    </row>
    <row r="17" spans="1:19" ht="20.100000000000001" customHeight="1" x14ac:dyDescent="0.25">
      <c r="A17" s="62">
        <v>43416</v>
      </c>
      <c r="B17" s="30" t="s">
        <v>13</v>
      </c>
      <c r="C17" s="31">
        <v>4.9800000000000004</v>
      </c>
      <c r="D17" s="32" t="str">
        <f t="shared" ref="D17:D50" si="4">IF(B17="S",IF(ISBLANK(E17),ROUND(C17*0.2/1.2,2),E17),"")</f>
        <v/>
      </c>
      <c r="E17" s="31"/>
      <c r="F17" s="59">
        <v>4.9800000000000004</v>
      </c>
      <c r="G17" s="60">
        <v>114</v>
      </c>
      <c r="H17" s="60">
        <v>4019</v>
      </c>
      <c r="I17" s="60" t="s">
        <v>64</v>
      </c>
      <c r="J17" s="69" t="s">
        <v>15</v>
      </c>
      <c r="K17" s="69" t="s">
        <v>178</v>
      </c>
      <c r="L17" s="70" t="s">
        <v>246</v>
      </c>
      <c r="M17" s="70" t="s">
        <v>39</v>
      </c>
      <c r="N17" s="70" t="s">
        <v>98</v>
      </c>
      <c r="P17" s="5" t="b">
        <f t="shared" si="1"/>
        <v>0</v>
      </c>
      <c r="Q17" s="5" t="b">
        <f t="shared" si="2"/>
        <v>0</v>
      </c>
      <c r="R17" s="5" t="b">
        <f t="shared" si="3"/>
        <v>0</v>
      </c>
      <c r="S17" s="5" t="e">
        <f>OR(#REF!&lt;100000,LEN(#REF!)=5)</f>
        <v>#REF!</v>
      </c>
    </row>
    <row r="18" spans="1:19" ht="20.100000000000001" customHeight="1" x14ac:dyDescent="0.25">
      <c r="A18" s="62">
        <v>43416</v>
      </c>
      <c r="B18" s="30" t="s">
        <v>13</v>
      </c>
      <c r="C18" s="31">
        <v>11.97</v>
      </c>
      <c r="D18" s="32" t="str">
        <f t="shared" si="4"/>
        <v/>
      </c>
      <c r="E18" s="31"/>
      <c r="F18" s="59">
        <v>11.97</v>
      </c>
      <c r="G18" s="60">
        <v>114</v>
      </c>
      <c r="H18" s="60">
        <v>4019</v>
      </c>
      <c r="I18" s="60" t="s">
        <v>64</v>
      </c>
      <c r="J18" s="69" t="s">
        <v>15</v>
      </c>
      <c r="K18" s="69" t="s">
        <v>178</v>
      </c>
      <c r="L18" s="70" t="s">
        <v>247</v>
      </c>
      <c r="M18" s="70" t="s">
        <v>39</v>
      </c>
      <c r="N18" s="70" t="s">
        <v>98</v>
      </c>
      <c r="P18" s="5" t="b">
        <f t="shared" si="1"/>
        <v>0</v>
      </c>
      <c r="Q18" s="5" t="b">
        <f t="shared" si="2"/>
        <v>0</v>
      </c>
      <c r="R18" s="5" t="b">
        <f t="shared" si="3"/>
        <v>0</v>
      </c>
      <c r="S18" s="5" t="e">
        <f>OR(#REF!&lt;100000,LEN(#REF!)=5)</f>
        <v>#REF!</v>
      </c>
    </row>
    <row r="19" spans="1:19" ht="20.100000000000001" customHeight="1" x14ac:dyDescent="0.25">
      <c r="A19" s="62">
        <v>43416</v>
      </c>
      <c r="B19" s="30" t="s">
        <v>13</v>
      </c>
      <c r="C19" s="31">
        <v>49.98</v>
      </c>
      <c r="D19" s="32" t="str">
        <f t="shared" si="4"/>
        <v/>
      </c>
      <c r="E19" s="31"/>
      <c r="F19" s="59">
        <v>49.98</v>
      </c>
      <c r="G19" s="60">
        <v>114</v>
      </c>
      <c r="H19" s="60">
        <v>4019</v>
      </c>
      <c r="I19" s="60" t="s">
        <v>64</v>
      </c>
      <c r="J19" s="69" t="s">
        <v>15</v>
      </c>
      <c r="K19" s="69" t="s">
        <v>178</v>
      </c>
      <c r="L19" s="70" t="s">
        <v>248</v>
      </c>
      <c r="M19" s="70" t="s">
        <v>39</v>
      </c>
      <c r="N19" s="70" t="s">
        <v>98</v>
      </c>
      <c r="P19" s="5" t="b">
        <f t="shared" si="1"/>
        <v>0</v>
      </c>
      <c r="Q19" s="5" t="b">
        <f t="shared" si="2"/>
        <v>0</v>
      </c>
      <c r="R19" s="5" t="b">
        <f t="shared" si="3"/>
        <v>0</v>
      </c>
      <c r="S19" s="5" t="e">
        <f>OR(#REF!&lt;100000,LEN(#REF!)=5)</f>
        <v>#REF!</v>
      </c>
    </row>
    <row r="20" spans="1:19" ht="20.100000000000001" customHeight="1" x14ac:dyDescent="0.25">
      <c r="A20" s="62">
        <v>43417</v>
      </c>
      <c r="B20" s="30" t="s">
        <v>15</v>
      </c>
      <c r="C20" s="31">
        <v>30.88</v>
      </c>
      <c r="D20" s="32">
        <v>5.14</v>
      </c>
      <c r="E20" s="31"/>
      <c r="F20" s="59">
        <v>25.74</v>
      </c>
      <c r="G20" s="60">
        <v>110</v>
      </c>
      <c r="H20" s="60">
        <v>4001</v>
      </c>
      <c r="I20" s="60" t="s">
        <v>64</v>
      </c>
      <c r="J20" s="69" t="s">
        <v>15</v>
      </c>
      <c r="K20" s="69" t="s">
        <v>178</v>
      </c>
      <c r="L20" s="70" t="s">
        <v>241</v>
      </c>
      <c r="M20" s="70" t="s">
        <v>229</v>
      </c>
      <c r="N20" s="70" t="s">
        <v>242</v>
      </c>
      <c r="P20" s="5" t="b">
        <f t="shared" si="1"/>
        <v>0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20.100000000000001" customHeight="1" x14ac:dyDescent="0.25">
      <c r="A21" s="62">
        <v>43417</v>
      </c>
      <c r="B21" s="30" t="s">
        <v>13</v>
      </c>
      <c r="C21" s="31">
        <v>8.89</v>
      </c>
      <c r="D21" s="32" t="str">
        <f t="shared" si="4"/>
        <v/>
      </c>
      <c r="E21" s="31"/>
      <c r="F21" s="59">
        <v>8.89</v>
      </c>
      <c r="G21" s="60">
        <v>114</v>
      </c>
      <c r="H21" s="60">
        <v>4019</v>
      </c>
      <c r="I21" s="60" t="s">
        <v>64</v>
      </c>
      <c r="J21" s="69" t="s">
        <v>15</v>
      </c>
      <c r="K21" s="69" t="s">
        <v>178</v>
      </c>
      <c r="L21" s="70" t="s">
        <v>249</v>
      </c>
      <c r="M21" s="70" t="s">
        <v>39</v>
      </c>
      <c r="N21" s="70" t="s">
        <v>98</v>
      </c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20.100000000000001" customHeight="1" x14ac:dyDescent="0.25">
      <c r="A22" s="62">
        <v>43419</v>
      </c>
      <c r="B22" s="30" t="s">
        <v>15</v>
      </c>
      <c r="C22" s="31">
        <v>263.95</v>
      </c>
      <c r="D22" s="32">
        <f t="shared" si="4"/>
        <v>43.99</v>
      </c>
      <c r="E22" s="31"/>
      <c r="F22" s="59">
        <v>219.96</v>
      </c>
      <c r="G22" s="60">
        <v>110</v>
      </c>
      <c r="H22" s="60">
        <v>4001</v>
      </c>
      <c r="I22" s="60" t="s">
        <v>64</v>
      </c>
      <c r="J22" s="69" t="s">
        <v>15</v>
      </c>
      <c r="K22" s="69" t="s">
        <v>178</v>
      </c>
      <c r="L22" s="70" t="s">
        <v>232</v>
      </c>
      <c r="M22" s="70" t="s">
        <v>233</v>
      </c>
      <c r="N22" s="70" t="s">
        <v>234</v>
      </c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20.100000000000001" customHeight="1" x14ac:dyDescent="0.25">
      <c r="A23" s="62">
        <v>43420</v>
      </c>
      <c r="B23" s="30" t="s">
        <v>15</v>
      </c>
      <c r="C23" s="31">
        <v>3.49</v>
      </c>
      <c r="D23" s="32">
        <f t="shared" si="4"/>
        <v>0.57999999999999996</v>
      </c>
      <c r="E23" s="31"/>
      <c r="F23" s="59">
        <v>2.91</v>
      </c>
      <c r="G23" s="60">
        <v>114</v>
      </c>
      <c r="H23" s="60">
        <v>4019</v>
      </c>
      <c r="I23" s="60" t="s">
        <v>64</v>
      </c>
      <c r="J23" s="69" t="s">
        <v>15</v>
      </c>
      <c r="K23" s="69" t="s">
        <v>178</v>
      </c>
      <c r="L23" s="70" t="s">
        <v>250</v>
      </c>
      <c r="M23" s="70" t="s">
        <v>251</v>
      </c>
      <c r="N23" s="70" t="s">
        <v>98</v>
      </c>
      <c r="P23" s="5" t="b">
        <f>OR(G25&lt;100,LEN(G25)=2)</f>
        <v>0</v>
      </c>
      <c r="Q23" s="5" t="b">
        <f>OR(H25&lt;1000,LEN(H25)=3)</f>
        <v>0</v>
      </c>
      <c r="R23" s="5" t="b">
        <f t="shared" si="3"/>
        <v>0</v>
      </c>
      <c r="S23" s="5" t="e">
        <f>OR(#REF!&lt;100000,LEN(#REF!)=5)</f>
        <v>#REF!</v>
      </c>
    </row>
    <row r="24" spans="1:19" ht="20.100000000000001" customHeight="1" x14ac:dyDescent="0.25">
      <c r="A24" s="62">
        <v>43420</v>
      </c>
      <c r="B24" s="30" t="s">
        <v>15</v>
      </c>
      <c r="C24" s="31">
        <v>5.45</v>
      </c>
      <c r="D24" s="32">
        <f t="shared" si="4"/>
        <v>0.91</v>
      </c>
      <c r="E24" s="31"/>
      <c r="F24" s="59">
        <f t="shared" si="0"/>
        <v>4.54</v>
      </c>
      <c r="G24" s="60">
        <v>114</v>
      </c>
      <c r="H24" s="60">
        <v>4019</v>
      </c>
      <c r="I24" s="60"/>
      <c r="J24" s="69" t="s">
        <v>15</v>
      </c>
      <c r="K24" s="69" t="s">
        <v>178</v>
      </c>
      <c r="L24" s="70" t="s">
        <v>252</v>
      </c>
      <c r="M24" s="70" t="s">
        <v>39</v>
      </c>
      <c r="N24" s="70" t="s">
        <v>98</v>
      </c>
    </row>
    <row r="25" spans="1:19" ht="20.100000000000001" customHeight="1" x14ac:dyDescent="0.25">
      <c r="A25" s="62">
        <v>43420</v>
      </c>
      <c r="B25" s="30" t="s">
        <v>15</v>
      </c>
      <c r="C25" s="31">
        <v>81.52</v>
      </c>
      <c r="D25" s="32">
        <f t="shared" si="4"/>
        <v>13.59</v>
      </c>
      <c r="E25" s="31"/>
      <c r="F25" s="59">
        <f t="shared" si="0"/>
        <v>67.929999999999993</v>
      </c>
      <c r="G25" s="60">
        <v>114</v>
      </c>
      <c r="H25" s="60">
        <v>4019</v>
      </c>
      <c r="I25" s="60"/>
      <c r="J25" s="69" t="s">
        <v>15</v>
      </c>
      <c r="K25" s="69" t="s">
        <v>178</v>
      </c>
      <c r="L25" s="70" t="s">
        <v>253</v>
      </c>
      <c r="M25" s="70" t="s">
        <v>254</v>
      </c>
      <c r="N25" s="70" t="s">
        <v>98</v>
      </c>
    </row>
    <row r="26" spans="1:19" ht="20.100000000000001" customHeight="1" x14ac:dyDescent="0.25">
      <c r="A26" s="62">
        <v>43422</v>
      </c>
      <c r="B26" s="30" t="s">
        <v>13</v>
      </c>
      <c r="C26" s="31">
        <v>11</v>
      </c>
      <c r="D26" s="32" t="str">
        <f t="shared" si="4"/>
        <v/>
      </c>
      <c r="E26" s="31"/>
      <c r="F26" s="59">
        <v>11</v>
      </c>
      <c r="G26" s="60">
        <v>114</v>
      </c>
      <c r="H26" s="60">
        <v>4019</v>
      </c>
      <c r="I26" s="60"/>
      <c r="J26" s="69" t="s">
        <v>15</v>
      </c>
      <c r="K26" s="69" t="s">
        <v>178</v>
      </c>
      <c r="L26" s="70" t="s">
        <v>255</v>
      </c>
      <c r="M26" s="70" t="s">
        <v>39</v>
      </c>
      <c r="N26" s="70" t="s">
        <v>98</v>
      </c>
    </row>
    <row r="27" spans="1:19" ht="20.100000000000001" customHeight="1" x14ac:dyDescent="0.25">
      <c r="A27" s="62">
        <v>43422</v>
      </c>
      <c r="B27" s="30" t="s">
        <v>15</v>
      </c>
      <c r="C27" s="31">
        <v>19.64</v>
      </c>
      <c r="D27" s="32">
        <v>3.27</v>
      </c>
      <c r="E27" s="31"/>
      <c r="F27" s="59">
        <f>C27-D27</f>
        <v>16.37</v>
      </c>
      <c r="G27" s="60">
        <v>114</v>
      </c>
      <c r="H27" s="60">
        <v>4019</v>
      </c>
      <c r="I27" s="60"/>
      <c r="J27" s="69"/>
      <c r="K27" s="69" t="s">
        <v>178</v>
      </c>
      <c r="L27" s="70" t="s">
        <v>256</v>
      </c>
      <c r="M27" s="70" t="s">
        <v>254</v>
      </c>
      <c r="N27" s="70" t="s">
        <v>98</v>
      </c>
    </row>
    <row r="28" spans="1:19" ht="20.100000000000001" customHeight="1" x14ac:dyDescent="0.25">
      <c r="A28" s="62">
        <v>43423</v>
      </c>
      <c r="B28" s="30" t="s">
        <v>13</v>
      </c>
      <c r="C28" s="31">
        <v>34.840000000000003</v>
      </c>
      <c r="D28" s="32"/>
      <c r="E28" s="31"/>
      <c r="F28" s="59">
        <f t="shared" si="0"/>
        <v>34.840000000000003</v>
      </c>
      <c r="G28" s="60">
        <v>114</v>
      </c>
      <c r="H28" s="60">
        <v>4019</v>
      </c>
      <c r="I28" s="60"/>
      <c r="J28" s="69" t="s">
        <v>15</v>
      </c>
      <c r="K28" s="69" t="s">
        <v>178</v>
      </c>
      <c r="L28" s="70" t="s">
        <v>250</v>
      </c>
      <c r="M28" s="70" t="s">
        <v>257</v>
      </c>
      <c r="N28" s="70" t="s">
        <v>98</v>
      </c>
    </row>
    <row r="29" spans="1:19" ht="20.100000000000001" customHeight="1" x14ac:dyDescent="0.25">
      <c r="A29" s="62">
        <v>43423</v>
      </c>
      <c r="B29" s="30" t="s">
        <v>15</v>
      </c>
      <c r="C29" s="31">
        <v>8.9700000000000006</v>
      </c>
      <c r="D29" s="32">
        <v>1.5</v>
      </c>
      <c r="E29" s="31"/>
      <c r="F29" s="59">
        <f t="shared" si="0"/>
        <v>7.4700000000000006</v>
      </c>
      <c r="G29" s="60">
        <v>114</v>
      </c>
      <c r="H29" s="60">
        <v>4019</v>
      </c>
      <c r="I29" s="60"/>
      <c r="J29" s="69" t="s">
        <v>15</v>
      </c>
      <c r="K29" s="69" t="s">
        <v>178</v>
      </c>
      <c r="L29" s="70" t="s">
        <v>250</v>
      </c>
      <c r="M29" s="119" t="s">
        <v>258</v>
      </c>
      <c r="N29" s="70" t="s">
        <v>98</v>
      </c>
    </row>
    <row r="30" spans="1:19" ht="20.100000000000001" customHeight="1" x14ac:dyDescent="0.25">
      <c r="A30" s="62">
        <v>43426</v>
      </c>
      <c r="B30" s="30" t="s">
        <v>15</v>
      </c>
      <c r="C30" s="31">
        <v>5</v>
      </c>
      <c r="D30" s="32">
        <v>0.83</v>
      </c>
      <c r="E30" s="31"/>
      <c r="F30" s="59">
        <f t="shared" si="0"/>
        <v>4.17</v>
      </c>
      <c r="G30" s="60">
        <v>114</v>
      </c>
      <c r="H30" s="60">
        <v>4019</v>
      </c>
      <c r="I30" s="60"/>
      <c r="J30" s="69" t="s">
        <v>15</v>
      </c>
      <c r="K30" s="69" t="s">
        <v>178</v>
      </c>
      <c r="L30" s="70" t="s">
        <v>259</v>
      </c>
      <c r="M30" s="70" t="s">
        <v>260</v>
      </c>
      <c r="N30" s="70" t="s">
        <v>98</v>
      </c>
    </row>
    <row r="31" spans="1:19" ht="20.100000000000001" customHeight="1" x14ac:dyDescent="0.25">
      <c r="A31" s="62">
        <v>43426</v>
      </c>
      <c r="B31" s="30" t="s">
        <v>15</v>
      </c>
      <c r="C31" s="31">
        <v>4</v>
      </c>
      <c r="D31" s="32">
        <v>0.66</v>
      </c>
      <c r="E31" s="31"/>
      <c r="F31" s="59">
        <f t="shared" si="0"/>
        <v>3.34</v>
      </c>
      <c r="G31" s="60">
        <v>114</v>
      </c>
      <c r="H31" s="60">
        <v>4019</v>
      </c>
      <c r="I31" s="60"/>
      <c r="J31" s="69" t="s">
        <v>15</v>
      </c>
      <c r="K31" s="69" t="s">
        <v>178</v>
      </c>
      <c r="L31" s="70" t="s">
        <v>261</v>
      </c>
      <c r="M31" s="70" t="s">
        <v>262</v>
      </c>
      <c r="N31" s="70" t="s">
        <v>98</v>
      </c>
    </row>
    <row r="32" spans="1:19" ht="20.100000000000001" customHeight="1" x14ac:dyDescent="0.25">
      <c r="A32" s="62">
        <v>43426</v>
      </c>
      <c r="B32" s="30" t="s">
        <v>15</v>
      </c>
      <c r="C32" s="31">
        <v>3.49</v>
      </c>
      <c r="D32" s="32">
        <v>0.59</v>
      </c>
      <c r="E32" s="31"/>
      <c r="F32" s="59">
        <f t="shared" si="0"/>
        <v>2.9000000000000004</v>
      </c>
      <c r="G32" s="60">
        <v>114</v>
      </c>
      <c r="H32" s="60">
        <v>4019</v>
      </c>
      <c r="I32" s="60"/>
      <c r="J32" s="69" t="s">
        <v>15</v>
      </c>
      <c r="K32" s="69" t="s">
        <v>178</v>
      </c>
      <c r="L32" s="70" t="s">
        <v>250</v>
      </c>
      <c r="M32" s="70" t="s">
        <v>251</v>
      </c>
      <c r="N32" s="70" t="s">
        <v>98</v>
      </c>
    </row>
    <row r="33" spans="1:14" ht="20.100000000000001" customHeight="1" x14ac:dyDescent="0.25">
      <c r="A33" s="62">
        <v>43427</v>
      </c>
      <c r="B33" s="30" t="s">
        <v>15</v>
      </c>
      <c r="C33" s="31">
        <v>43.97</v>
      </c>
      <c r="D33" s="32">
        <v>7.33</v>
      </c>
      <c r="E33" s="31"/>
      <c r="F33" s="59">
        <f t="shared" si="0"/>
        <v>36.64</v>
      </c>
      <c r="G33" s="60">
        <v>114</v>
      </c>
      <c r="H33" s="60">
        <v>4019</v>
      </c>
      <c r="I33" s="60"/>
      <c r="J33" s="69" t="s">
        <v>15</v>
      </c>
      <c r="K33" s="69" t="s">
        <v>178</v>
      </c>
      <c r="L33" s="70" t="s">
        <v>250</v>
      </c>
      <c r="M33" s="70" t="s">
        <v>263</v>
      </c>
      <c r="N33" s="70" t="s">
        <v>98</v>
      </c>
    </row>
    <row r="34" spans="1:14" ht="20.100000000000001" customHeight="1" x14ac:dyDescent="0.25">
      <c r="A34" s="62">
        <v>43431</v>
      </c>
      <c r="B34" s="30" t="s">
        <v>13</v>
      </c>
      <c r="C34" s="31">
        <v>5.99</v>
      </c>
      <c r="D34" s="32"/>
      <c r="E34" s="31"/>
      <c r="F34" s="59">
        <f t="shared" si="0"/>
        <v>5.99</v>
      </c>
      <c r="G34" s="60">
        <v>114</v>
      </c>
      <c r="H34" s="60">
        <v>4019</v>
      </c>
      <c r="I34" s="60"/>
      <c r="J34" s="69" t="s">
        <v>15</v>
      </c>
      <c r="K34" s="69" t="s">
        <v>178</v>
      </c>
      <c r="L34" s="70" t="s">
        <v>264</v>
      </c>
      <c r="M34" s="70" t="s">
        <v>39</v>
      </c>
      <c r="N34" s="70" t="s">
        <v>98</v>
      </c>
    </row>
    <row r="35" spans="1:14" ht="20.100000000000001" customHeight="1" x14ac:dyDescent="0.25">
      <c r="A35" s="62">
        <v>43431</v>
      </c>
      <c r="B35" s="30" t="s">
        <v>13</v>
      </c>
      <c r="C35" s="31">
        <v>52</v>
      </c>
      <c r="D35" s="32"/>
      <c r="E35" s="31"/>
      <c r="F35" s="59">
        <f t="shared" si="0"/>
        <v>52</v>
      </c>
      <c r="G35" s="60">
        <v>114</v>
      </c>
      <c r="H35" s="60">
        <v>4019</v>
      </c>
      <c r="I35" s="60"/>
      <c r="J35" s="69" t="s">
        <v>15</v>
      </c>
      <c r="K35" s="69" t="s">
        <v>178</v>
      </c>
      <c r="L35" s="70" t="s">
        <v>253</v>
      </c>
      <c r="M35" s="70" t="s">
        <v>254</v>
      </c>
      <c r="N35" s="70" t="s">
        <v>98</v>
      </c>
    </row>
    <row r="36" spans="1:14" ht="20.100000000000001" customHeight="1" x14ac:dyDescent="0.25">
      <c r="A36" s="62">
        <v>43431</v>
      </c>
      <c r="B36" s="30" t="s">
        <v>15</v>
      </c>
      <c r="C36" s="31">
        <v>26.98</v>
      </c>
      <c r="D36" s="32">
        <v>4.5</v>
      </c>
      <c r="E36" s="31"/>
      <c r="F36" s="59">
        <f t="shared" si="0"/>
        <v>22.48</v>
      </c>
      <c r="G36" s="60">
        <v>114</v>
      </c>
      <c r="H36" s="60">
        <v>4019</v>
      </c>
      <c r="I36" s="60"/>
      <c r="J36" s="69" t="s">
        <v>15</v>
      </c>
      <c r="K36" s="69" t="s">
        <v>178</v>
      </c>
      <c r="L36" s="70" t="s">
        <v>265</v>
      </c>
      <c r="M36" s="70" t="s">
        <v>39</v>
      </c>
      <c r="N36" s="70" t="s">
        <v>98</v>
      </c>
    </row>
    <row r="37" spans="1:14" ht="20.100000000000001" customHeight="1" x14ac:dyDescent="0.25">
      <c r="A37" s="62">
        <v>43432</v>
      </c>
      <c r="B37" s="30" t="s">
        <v>15</v>
      </c>
      <c r="C37" s="31">
        <v>7</v>
      </c>
      <c r="D37" s="32">
        <v>1.17</v>
      </c>
      <c r="E37" s="31"/>
      <c r="F37" s="59">
        <f t="shared" si="0"/>
        <v>5.83</v>
      </c>
      <c r="G37" s="60">
        <v>114</v>
      </c>
      <c r="H37" s="60">
        <v>4019</v>
      </c>
      <c r="I37" s="60"/>
      <c r="J37" s="69" t="s">
        <v>15</v>
      </c>
      <c r="K37" s="69" t="s">
        <v>178</v>
      </c>
      <c r="L37" s="70" t="s">
        <v>266</v>
      </c>
      <c r="M37" s="70" t="s">
        <v>262</v>
      </c>
      <c r="N37" s="70" t="s">
        <v>98</v>
      </c>
    </row>
    <row r="38" spans="1:14" ht="20.100000000000001" customHeight="1" x14ac:dyDescent="0.25">
      <c r="A38" s="62">
        <v>43433</v>
      </c>
      <c r="B38" s="30" t="s">
        <v>15</v>
      </c>
      <c r="C38" s="31">
        <v>6</v>
      </c>
      <c r="D38" s="32">
        <v>1</v>
      </c>
      <c r="E38" s="31"/>
      <c r="F38" s="59">
        <f t="shared" si="0"/>
        <v>5</v>
      </c>
      <c r="G38" s="60">
        <v>114</v>
      </c>
      <c r="H38" s="60">
        <v>4019</v>
      </c>
      <c r="I38" s="60"/>
      <c r="J38" s="69" t="s">
        <v>15</v>
      </c>
      <c r="K38" s="69" t="s">
        <v>178</v>
      </c>
      <c r="L38" s="70" t="s">
        <v>253</v>
      </c>
      <c r="M38" s="70" t="s">
        <v>260</v>
      </c>
      <c r="N38" s="70" t="s">
        <v>98</v>
      </c>
    </row>
    <row r="39" spans="1:14" ht="20.100000000000001" customHeight="1" x14ac:dyDescent="0.25">
      <c r="A39" s="62">
        <v>43434</v>
      </c>
      <c r="B39" s="30" t="s">
        <v>13</v>
      </c>
      <c r="C39" s="31">
        <v>35.619999999999997</v>
      </c>
      <c r="D39" s="32"/>
      <c r="E39" s="31"/>
      <c r="F39" s="59">
        <f t="shared" si="0"/>
        <v>35.619999999999997</v>
      </c>
      <c r="G39" s="60">
        <v>114</v>
      </c>
      <c r="H39" s="60">
        <v>4019</v>
      </c>
      <c r="I39" s="60"/>
      <c r="J39" s="69" t="s">
        <v>15</v>
      </c>
      <c r="K39" s="69" t="s">
        <v>178</v>
      </c>
      <c r="L39" s="70" t="s">
        <v>267</v>
      </c>
      <c r="M39" s="70" t="s">
        <v>39</v>
      </c>
      <c r="N39" s="70" t="s">
        <v>98</v>
      </c>
    </row>
    <row r="40" spans="1:14" ht="20.100000000000001" customHeight="1" x14ac:dyDescent="0.25">
      <c r="A40" s="62">
        <v>43434</v>
      </c>
      <c r="B40" s="30" t="s">
        <v>15</v>
      </c>
      <c r="C40" s="31">
        <v>13.75</v>
      </c>
      <c r="D40" s="32">
        <v>2.29</v>
      </c>
      <c r="E40" s="31"/>
      <c r="F40" s="59">
        <f t="shared" si="0"/>
        <v>11.46</v>
      </c>
      <c r="G40" s="60">
        <v>114</v>
      </c>
      <c r="H40" s="60">
        <v>4019</v>
      </c>
      <c r="I40" s="60"/>
      <c r="J40" s="69" t="s">
        <v>15</v>
      </c>
      <c r="K40" s="69" t="s">
        <v>178</v>
      </c>
      <c r="L40" s="70" t="s">
        <v>261</v>
      </c>
      <c r="M40" s="70" t="s">
        <v>262</v>
      </c>
      <c r="N40" s="70" t="s">
        <v>98</v>
      </c>
    </row>
    <row r="41" spans="1:14" ht="20.100000000000001" customHeight="1" x14ac:dyDescent="0.25">
      <c r="A41" s="62">
        <v>43435</v>
      </c>
      <c r="B41" s="30" t="s">
        <v>15</v>
      </c>
      <c r="C41" s="31">
        <v>59.03</v>
      </c>
      <c r="D41" s="32">
        <v>9.81</v>
      </c>
      <c r="E41" s="31"/>
      <c r="F41" s="59">
        <f t="shared" si="0"/>
        <v>49.22</v>
      </c>
      <c r="G41" s="60">
        <v>114</v>
      </c>
      <c r="H41" s="60">
        <v>4019</v>
      </c>
      <c r="I41" s="60"/>
      <c r="J41" s="69" t="s">
        <v>15</v>
      </c>
      <c r="K41" s="69" t="s">
        <v>178</v>
      </c>
      <c r="L41" s="70" t="s">
        <v>268</v>
      </c>
      <c r="M41" s="70" t="s">
        <v>229</v>
      </c>
      <c r="N41" s="70" t="s">
        <v>237</v>
      </c>
    </row>
    <row r="42" spans="1:14" ht="20.100000000000001" customHeight="1" x14ac:dyDescent="0.25">
      <c r="A42" s="62">
        <v>43435</v>
      </c>
      <c r="B42" s="30" t="s">
        <v>15</v>
      </c>
      <c r="C42" s="31">
        <v>75.599999999999994</v>
      </c>
      <c r="D42" s="32">
        <v>12.6</v>
      </c>
      <c r="E42" s="31"/>
      <c r="F42" s="59">
        <f t="shared" si="0"/>
        <v>62.999999999999993</v>
      </c>
      <c r="G42" s="60">
        <v>114</v>
      </c>
      <c r="H42" s="60">
        <v>4001</v>
      </c>
      <c r="I42" s="60"/>
      <c r="J42" s="69" t="s">
        <v>15</v>
      </c>
      <c r="K42" s="69" t="s">
        <v>178</v>
      </c>
      <c r="L42" s="70" t="s">
        <v>269</v>
      </c>
      <c r="M42" s="70" t="s">
        <v>270</v>
      </c>
      <c r="N42" s="70" t="s">
        <v>237</v>
      </c>
    </row>
    <row r="43" spans="1:14" ht="20.100000000000001" customHeight="1" x14ac:dyDescent="0.25">
      <c r="A43" s="62">
        <v>43436</v>
      </c>
      <c r="B43" s="30" t="s">
        <v>13</v>
      </c>
      <c r="C43" s="31">
        <v>71.239999999999995</v>
      </c>
      <c r="D43" s="32"/>
      <c r="E43" s="31"/>
      <c r="F43" s="59">
        <f t="shared" si="0"/>
        <v>71.239999999999995</v>
      </c>
      <c r="G43" s="60">
        <v>114</v>
      </c>
      <c r="H43" s="60">
        <v>4019</v>
      </c>
      <c r="I43" s="60"/>
      <c r="J43" s="69" t="s">
        <v>15</v>
      </c>
      <c r="K43" s="69" t="s">
        <v>178</v>
      </c>
      <c r="L43" s="70" t="s">
        <v>267</v>
      </c>
      <c r="M43" s="70" t="s">
        <v>39</v>
      </c>
      <c r="N43" s="70" t="s">
        <v>98</v>
      </c>
    </row>
    <row r="44" spans="1:14" ht="20.100000000000001" customHeight="1" x14ac:dyDescent="0.25">
      <c r="A44" s="62">
        <v>43436</v>
      </c>
      <c r="B44" s="30" t="s">
        <v>13</v>
      </c>
      <c r="C44" s="31">
        <v>23.47</v>
      </c>
      <c r="D44" s="32"/>
      <c r="E44" s="31"/>
      <c r="F44" s="59">
        <f t="shared" si="0"/>
        <v>23.47</v>
      </c>
      <c r="G44" s="60">
        <v>114</v>
      </c>
      <c r="H44" s="60">
        <v>4019</v>
      </c>
      <c r="I44" s="60"/>
      <c r="J44" s="69" t="s">
        <v>15</v>
      </c>
      <c r="K44" s="69" t="s">
        <v>178</v>
      </c>
      <c r="L44" s="70" t="s">
        <v>271</v>
      </c>
      <c r="M44" s="70" t="s">
        <v>39</v>
      </c>
      <c r="N44" s="70" t="s">
        <v>98</v>
      </c>
    </row>
    <row r="45" spans="1:14" ht="20.100000000000001" customHeight="1" x14ac:dyDescent="0.25">
      <c r="A45" s="62">
        <v>43437</v>
      </c>
      <c r="B45" s="30" t="s">
        <v>15</v>
      </c>
      <c r="C45" s="31">
        <v>33.25</v>
      </c>
      <c r="D45" s="32">
        <v>5.54</v>
      </c>
      <c r="E45" s="31"/>
      <c r="F45" s="59">
        <f t="shared" si="0"/>
        <v>27.71</v>
      </c>
      <c r="G45" s="60">
        <v>114</v>
      </c>
      <c r="H45" s="60">
        <v>4019</v>
      </c>
      <c r="I45" s="60"/>
      <c r="J45" s="69" t="s">
        <v>15</v>
      </c>
      <c r="K45" s="69" t="s">
        <v>178</v>
      </c>
      <c r="L45" s="70" t="s">
        <v>250</v>
      </c>
      <c r="M45" s="70" t="s">
        <v>272</v>
      </c>
      <c r="N45" s="70" t="s">
        <v>98</v>
      </c>
    </row>
    <row r="46" spans="1:14" ht="20.100000000000001" customHeight="1" x14ac:dyDescent="0.25">
      <c r="A46" s="62">
        <v>43438</v>
      </c>
      <c r="B46" s="30" t="s">
        <v>15</v>
      </c>
      <c r="C46" s="31">
        <v>45.62</v>
      </c>
      <c r="D46" s="32">
        <v>7.6</v>
      </c>
      <c r="E46" s="31"/>
      <c r="F46" s="59">
        <f t="shared" si="0"/>
        <v>38.019999999999996</v>
      </c>
      <c r="G46" s="60">
        <v>114</v>
      </c>
      <c r="H46" s="60">
        <v>4019</v>
      </c>
      <c r="I46" s="60"/>
      <c r="J46" s="69" t="s">
        <v>15</v>
      </c>
      <c r="K46" s="69" t="s">
        <v>178</v>
      </c>
      <c r="L46" s="70" t="s">
        <v>273</v>
      </c>
      <c r="M46" s="70" t="s">
        <v>274</v>
      </c>
      <c r="N46" s="70" t="s">
        <v>237</v>
      </c>
    </row>
    <row r="47" spans="1:14" ht="20.100000000000001" customHeight="1" x14ac:dyDescent="0.25">
      <c r="A47" s="62">
        <v>43438</v>
      </c>
      <c r="B47" s="30" t="s">
        <v>13</v>
      </c>
      <c r="C47" s="31">
        <v>2.98</v>
      </c>
      <c r="D47" s="32"/>
      <c r="E47" s="31"/>
      <c r="F47" s="59">
        <f t="shared" si="0"/>
        <v>2.98</v>
      </c>
      <c r="G47" s="60">
        <v>114</v>
      </c>
      <c r="H47" s="60">
        <v>4019</v>
      </c>
      <c r="I47" s="60"/>
      <c r="J47" s="69" t="s">
        <v>15</v>
      </c>
      <c r="K47" s="69" t="s">
        <v>178</v>
      </c>
      <c r="L47" s="70" t="s">
        <v>275</v>
      </c>
      <c r="M47" s="70" t="s">
        <v>276</v>
      </c>
      <c r="N47" s="70" t="s">
        <v>98</v>
      </c>
    </row>
    <row r="48" spans="1:14" ht="20.100000000000001" customHeight="1" x14ac:dyDescent="0.25">
      <c r="A48" s="62">
        <v>43438</v>
      </c>
      <c r="B48" s="30" t="s">
        <v>15</v>
      </c>
      <c r="C48" s="31">
        <v>1.5</v>
      </c>
      <c r="D48" s="32">
        <v>0.25</v>
      </c>
      <c r="E48" s="31"/>
      <c r="F48" s="59">
        <f t="shared" si="0"/>
        <v>1.25</v>
      </c>
      <c r="G48" s="60">
        <v>114</v>
      </c>
      <c r="H48" s="60">
        <v>4019</v>
      </c>
      <c r="I48" s="60"/>
      <c r="J48" s="69" t="s">
        <v>15</v>
      </c>
      <c r="K48" s="69" t="s">
        <v>178</v>
      </c>
      <c r="L48" s="70" t="s">
        <v>277</v>
      </c>
      <c r="M48" s="70" t="s">
        <v>278</v>
      </c>
      <c r="N48" s="70" t="s">
        <v>98</v>
      </c>
    </row>
    <row r="49" spans="1:19" ht="20.100000000000001" customHeight="1" x14ac:dyDescent="0.25">
      <c r="A49" s="62">
        <v>43438</v>
      </c>
      <c r="B49" s="30" t="s">
        <v>15</v>
      </c>
      <c r="C49" s="31">
        <v>3.09</v>
      </c>
      <c r="D49" s="32">
        <v>0.51</v>
      </c>
      <c r="E49" s="31"/>
      <c r="F49" s="59">
        <f t="shared" si="0"/>
        <v>2.58</v>
      </c>
      <c r="G49" s="60">
        <v>114</v>
      </c>
      <c r="H49" s="60">
        <v>4019</v>
      </c>
      <c r="I49" s="60"/>
      <c r="J49" s="69" t="s">
        <v>15</v>
      </c>
      <c r="K49" s="69" t="s">
        <v>178</v>
      </c>
      <c r="L49" s="70" t="s">
        <v>279</v>
      </c>
      <c r="M49" s="70" t="s">
        <v>280</v>
      </c>
      <c r="N49" s="70" t="s">
        <v>98</v>
      </c>
    </row>
    <row r="50" spans="1:19" ht="20.100000000000001" customHeight="1" x14ac:dyDescent="0.25">
      <c r="A50" s="62">
        <v>43439</v>
      </c>
      <c r="B50" s="30" t="s">
        <v>13</v>
      </c>
      <c r="C50" s="31">
        <v>40.409999999999997</v>
      </c>
      <c r="D50" s="32" t="str">
        <f t="shared" si="4"/>
        <v/>
      </c>
      <c r="E50" s="31"/>
      <c r="F50" s="59">
        <v>40.409999999999997</v>
      </c>
      <c r="G50" s="60">
        <v>114</v>
      </c>
      <c r="H50" s="60">
        <v>4019</v>
      </c>
      <c r="I50" s="60" t="s">
        <v>64</v>
      </c>
      <c r="J50" s="69" t="s">
        <v>15</v>
      </c>
      <c r="K50" s="69" t="s">
        <v>178</v>
      </c>
      <c r="L50" s="70" t="s">
        <v>281</v>
      </c>
      <c r="M50" s="70" t="s">
        <v>282</v>
      </c>
      <c r="N50" s="70" t="s">
        <v>234</v>
      </c>
      <c r="P50" s="5" t="b">
        <f t="shared" si="1"/>
        <v>0</v>
      </c>
      <c r="Q50" s="5" t="b">
        <f t="shared" si="2"/>
        <v>0</v>
      </c>
      <c r="R50" s="5" t="b">
        <f t="shared" si="3"/>
        <v>0</v>
      </c>
      <c r="S50" s="5" t="e">
        <f>OR(#REF!&lt;100000,LEN(#REF!)=5)</f>
        <v>#REF!</v>
      </c>
    </row>
    <row r="51" spans="1:19" ht="20.100000000000001" customHeight="1" x14ac:dyDescent="0.25">
      <c r="A51" s="62">
        <v>43440</v>
      </c>
      <c r="B51" s="30" t="s">
        <v>16</v>
      </c>
      <c r="C51" s="31">
        <v>5</v>
      </c>
      <c r="D51" s="32"/>
      <c r="E51" s="31"/>
      <c r="F51" s="59">
        <f t="shared" si="0"/>
        <v>5</v>
      </c>
      <c r="G51" s="60">
        <v>114</v>
      </c>
      <c r="H51" s="60">
        <v>4019</v>
      </c>
      <c r="I51" s="60"/>
      <c r="J51" s="69" t="s">
        <v>15</v>
      </c>
      <c r="K51" s="69" t="s">
        <v>178</v>
      </c>
      <c r="L51" s="70" t="s">
        <v>283</v>
      </c>
      <c r="M51" s="70" t="s">
        <v>196</v>
      </c>
      <c r="N51" s="70" t="s">
        <v>98</v>
      </c>
    </row>
    <row r="52" spans="1:19" ht="20.100000000000001" customHeight="1" x14ac:dyDescent="0.25">
      <c r="A52" s="62">
        <v>43440</v>
      </c>
      <c r="B52" s="30" t="s">
        <v>15</v>
      </c>
      <c r="C52" s="31">
        <v>12.99</v>
      </c>
      <c r="D52" s="32">
        <v>2.16</v>
      </c>
      <c r="E52" s="31"/>
      <c r="F52" s="59">
        <f t="shared" si="0"/>
        <v>10.83</v>
      </c>
      <c r="G52" s="60">
        <v>114</v>
      </c>
      <c r="H52" s="60">
        <v>4019</v>
      </c>
      <c r="I52" s="60"/>
      <c r="J52" s="69" t="s">
        <v>15</v>
      </c>
      <c r="K52" s="69" t="s">
        <v>178</v>
      </c>
      <c r="L52" s="70" t="s">
        <v>284</v>
      </c>
      <c r="M52" s="70" t="s">
        <v>280</v>
      </c>
      <c r="N52" s="70" t="s">
        <v>234</v>
      </c>
    </row>
    <row r="53" spans="1:19" ht="20.100000000000001" customHeight="1" x14ac:dyDescent="0.25">
      <c r="A53" s="62">
        <v>43440</v>
      </c>
      <c r="B53" s="30" t="s">
        <v>15</v>
      </c>
      <c r="C53" s="31">
        <v>9.93</v>
      </c>
      <c r="D53" s="32">
        <v>1.66</v>
      </c>
      <c r="E53" s="31"/>
      <c r="F53" s="59">
        <f t="shared" si="0"/>
        <v>8.27</v>
      </c>
      <c r="G53" s="60">
        <v>114</v>
      </c>
      <c r="H53" s="60">
        <v>4019</v>
      </c>
      <c r="I53" s="60"/>
      <c r="J53" s="69" t="s">
        <v>15</v>
      </c>
      <c r="K53" s="69" t="s">
        <v>178</v>
      </c>
      <c r="L53" s="70" t="s">
        <v>285</v>
      </c>
      <c r="M53" s="70" t="s">
        <v>286</v>
      </c>
      <c r="N53" s="70" t="s">
        <v>287</v>
      </c>
    </row>
    <row r="54" spans="1:19" ht="20.100000000000001" customHeight="1" x14ac:dyDescent="0.25">
      <c r="A54" s="62">
        <v>43442</v>
      </c>
      <c r="B54" s="30" t="s">
        <v>15</v>
      </c>
      <c r="C54" s="31">
        <v>2.5</v>
      </c>
      <c r="D54" s="32">
        <v>0.42</v>
      </c>
      <c r="E54" s="31"/>
      <c r="F54" s="59">
        <f t="shared" si="0"/>
        <v>2.08</v>
      </c>
      <c r="G54" s="60">
        <v>114</v>
      </c>
      <c r="H54" s="60">
        <v>4019</v>
      </c>
      <c r="I54" s="60"/>
      <c r="J54" s="69" t="s">
        <v>15</v>
      </c>
      <c r="K54" s="69" t="s">
        <v>178</v>
      </c>
      <c r="L54" s="70" t="s">
        <v>288</v>
      </c>
      <c r="M54" s="70" t="s">
        <v>196</v>
      </c>
      <c r="N54" s="70" t="s">
        <v>234</v>
      </c>
    </row>
    <row r="55" spans="1:19" ht="20.100000000000001" customHeight="1" x14ac:dyDescent="0.25">
      <c r="A55" s="62">
        <v>43444</v>
      </c>
      <c r="B55" s="30" t="s">
        <v>15</v>
      </c>
      <c r="C55" s="31">
        <v>11.97</v>
      </c>
      <c r="D55" s="32">
        <v>2</v>
      </c>
      <c r="E55" s="31"/>
      <c r="F55" s="59">
        <f t="shared" si="0"/>
        <v>9.9700000000000006</v>
      </c>
      <c r="G55" s="60">
        <v>114</v>
      </c>
      <c r="H55" s="60">
        <v>4019</v>
      </c>
      <c r="I55" s="60"/>
      <c r="J55" s="69" t="s">
        <v>15</v>
      </c>
      <c r="K55" s="69" t="s">
        <v>178</v>
      </c>
      <c r="L55" s="70" t="s">
        <v>289</v>
      </c>
      <c r="M55" s="70" t="s">
        <v>280</v>
      </c>
      <c r="N55" s="70" t="s">
        <v>234</v>
      </c>
    </row>
    <row r="56" spans="1:19" ht="20.100000000000001" customHeight="1" thickBot="1" x14ac:dyDescent="0.25">
      <c r="A56" s="132" t="s">
        <v>11</v>
      </c>
      <c r="B56" s="133"/>
      <c r="C56" s="39">
        <f>SUM(C12:C55)</f>
        <v>1922.22</v>
      </c>
      <c r="D56" s="39">
        <f>SUM(D12:D55)</f>
        <v>260.61000000000007</v>
      </c>
      <c r="E56" s="39"/>
      <c r="F56" s="39">
        <f>SUM(F12:F55)</f>
        <v>1661.61</v>
      </c>
      <c r="G56" s="61"/>
      <c r="H56" s="61"/>
      <c r="I56" s="61"/>
      <c r="J56" s="40"/>
      <c r="K56" s="40"/>
      <c r="L56" s="46"/>
      <c r="M56" s="57"/>
      <c r="N56" s="47"/>
    </row>
    <row r="58" spans="1:19" x14ac:dyDescent="0.2">
      <c r="B58" s="130" t="s">
        <v>27</v>
      </c>
      <c r="C58" s="131"/>
    </row>
    <row r="59" spans="1:19" x14ac:dyDescent="0.2">
      <c r="B59" s="41" t="s">
        <v>16</v>
      </c>
      <c r="C59" s="42" t="s">
        <v>26</v>
      </c>
    </row>
    <row r="60" spans="1:19" x14ac:dyDescent="0.2">
      <c r="B60" s="41" t="s">
        <v>13</v>
      </c>
      <c r="C60" s="42" t="s">
        <v>25</v>
      </c>
    </row>
    <row r="61" spans="1:19" x14ac:dyDescent="0.2">
      <c r="B61" s="41" t="s">
        <v>15</v>
      </c>
      <c r="C61" s="42" t="s">
        <v>24</v>
      </c>
    </row>
    <row r="62" spans="1:19" x14ac:dyDescent="0.2">
      <c r="B62" s="43" t="s">
        <v>14</v>
      </c>
      <c r="C62" s="44" t="s">
        <v>23</v>
      </c>
    </row>
  </sheetData>
  <mergeCells count="6">
    <mergeCell ref="B58:C58"/>
    <mergeCell ref="B1:E1"/>
    <mergeCell ref="B3:E3"/>
    <mergeCell ref="G8:J8"/>
    <mergeCell ref="G9:J9"/>
    <mergeCell ref="A56:B56"/>
  </mergeCells>
  <conditionalFormatting sqref="J12:K55">
    <cfRule type="expression" priority="10" stopIfTrue="1">
      <formula>AND(SUM($P12:$T12)&gt;0,NOT(ISBLANK(J12)))</formula>
    </cfRule>
    <cfRule type="expression" dxfId="52" priority="11" stopIfTrue="1">
      <formula>SUM($P12:$T12)&gt;0</formula>
    </cfRule>
  </conditionalFormatting>
  <conditionalFormatting sqref="C5 B1:E1 B3:E3 E5 C29:C55 C12:C15">
    <cfRule type="expression" dxfId="51" priority="12" stopIfTrue="1">
      <formula>ISBLANK(B1)</formula>
    </cfRule>
  </conditionalFormatting>
  <conditionalFormatting sqref="M13:N15 L54:N55 L16:N27 L29:L53 M29 L28:M28 N28:N53">
    <cfRule type="expression" dxfId="50" priority="13" stopIfTrue="1">
      <formula>AND(NOT(ISBLANK($C13)),ISBLANK(L13))</formula>
    </cfRule>
  </conditionalFormatting>
  <conditionalFormatting sqref="B12:B15 B17:B55">
    <cfRule type="expression" dxfId="49" priority="14" stopIfTrue="1">
      <formula>AND(NOT(ISBLANK(C12)),ISBLANK(B12))</formula>
    </cfRule>
  </conditionalFormatting>
  <conditionalFormatting sqref="A12:A15 A17:A55">
    <cfRule type="expression" dxfId="48" priority="15" stopIfTrue="1">
      <formula>AND(NOT(ISBLANK(C12)),ISBLANK(A12))</formula>
    </cfRule>
  </conditionalFormatting>
  <conditionalFormatting sqref="E13:E15 E17:E55">
    <cfRule type="expression" dxfId="47" priority="16" stopIfTrue="1">
      <formula>AND(NOT(ISBLANK(C13)),ISBLANK(E13),B13="S")</formula>
    </cfRule>
  </conditionalFormatting>
  <conditionalFormatting sqref="L12:N12">
    <cfRule type="expression" dxfId="46" priority="17" stopIfTrue="1">
      <formula>AND(NOT(ISBLANK(#REF!)),ISBLANK(L12))</formula>
    </cfRule>
  </conditionalFormatting>
  <conditionalFormatting sqref="C17:C28">
    <cfRule type="expression" dxfId="45" priority="8" stopIfTrue="1">
      <formula>ISBLANK(C17)</formula>
    </cfRule>
  </conditionalFormatting>
  <conditionalFormatting sqref="E12">
    <cfRule type="expression" dxfId="44" priority="9" stopIfTrue="1">
      <formula>AND(NOT(ISBLANK(C12)),ISBLANK(E12),B12="S")</formula>
    </cfRule>
  </conditionalFormatting>
  <conditionalFormatting sqref="L13">
    <cfRule type="expression" dxfId="43" priority="7" stopIfTrue="1">
      <formula>AND(NOT(ISBLANK(#REF!)),ISBLANK(L13))</formula>
    </cfRule>
  </conditionalFormatting>
  <conditionalFormatting sqref="L14">
    <cfRule type="expression" dxfId="42" priority="6" stopIfTrue="1">
      <formula>AND(NOT(ISBLANK(#REF!)),ISBLANK(L14))</formula>
    </cfRule>
  </conditionalFormatting>
  <conditionalFormatting sqref="L15">
    <cfRule type="expression" dxfId="41" priority="5" stopIfTrue="1">
      <formula>AND(NOT(ISBLANK(#REF!)),ISBLANK(L15))</formula>
    </cfRule>
  </conditionalFormatting>
  <conditionalFormatting sqref="B16">
    <cfRule type="expression" dxfId="40" priority="2" stopIfTrue="1">
      <formula>AND(NOT(ISBLANK(C16)),ISBLANK(B16))</formula>
    </cfRule>
  </conditionalFormatting>
  <conditionalFormatting sqref="A16">
    <cfRule type="expression" dxfId="39" priority="3" stopIfTrue="1">
      <formula>AND(NOT(ISBLANK(C16)),ISBLANK(A16))</formula>
    </cfRule>
  </conditionalFormatting>
  <conditionalFormatting sqref="E16">
    <cfRule type="expression" dxfId="38" priority="4" stopIfTrue="1">
      <formula>AND(NOT(ISBLANK(C16)),ISBLANK(E16),B16="S")</formula>
    </cfRule>
  </conditionalFormatting>
  <conditionalFormatting sqref="C16">
    <cfRule type="expression" dxfId="37" priority="1" stopIfTrue="1">
      <formula>ISBLANK(C16)</formula>
    </cfRule>
  </conditionalFormatting>
  <conditionalFormatting sqref="M30:M53">
    <cfRule type="expression" dxfId="36" priority="18" stopIfTrue="1">
      <formula>AND(NOT(ISBLANK($C29)),ISBLANK(M30))</formula>
    </cfRule>
  </conditionalFormatting>
  <dataValidations count="3">
    <dataValidation type="list" allowBlank="1" showInputMessage="1" showErrorMessage="1" sqref="B12:B55">
      <formula1>$B$59:$B$62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39"/>
  <sheetViews>
    <sheetView workbookViewId="0">
      <selection activeCell="K38" sqref="K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27" t="s">
        <v>63</v>
      </c>
      <c r="C1" s="128"/>
      <c r="D1" s="128"/>
      <c r="E1" s="129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27" t="s">
        <v>313</v>
      </c>
      <c r="C3" s="128"/>
      <c r="D3" s="128"/>
      <c r="E3" s="129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89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7" t="s">
        <v>71</v>
      </c>
      <c r="K8" s="17" t="s">
        <v>8</v>
      </c>
      <c r="L8" s="18" t="s">
        <v>9</v>
      </c>
      <c r="M8" s="18" t="s">
        <v>75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21" t="s">
        <v>72</v>
      </c>
      <c r="K9" s="21" t="s">
        <v>74</v>
      </c>
      <c r="L9" s="56"/>
      <c r="M9" s="58" t="s">
        <v>76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90" t="s">
        <v>65</v>
      </c>
      <c r="J10" s="55" t="s">
        <v>73</v>
      </c>
      <c r="K10" s="27"/>
      <c r="L10" s="43"/>
      <c r="M10" s="28"/>
    </row>
    <row r="11" spans="1:25" ht="13.5" thickBot="1" x14ac:dyDescent="0.25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67" t="s">
        <v>210</v>
      </c>
      <c r="B12" s="50" t="s">
        <v>13</v>
      </c>
      <c r="C12" s="31">
        <v>3.49</v>
      </c>
      <c r="D12" s="31"/>
      <c r="E12" s="31"/>
      <c r="F12" s="97">
        <v>3.49</v>
      </c>
      <c r="G12" s="108">
        <v>110</v>
      </c>
      <c r="H12" s="109">
        <v>4400</v>
      </c>
      <c r="I12" s="110" t="s">
        <v>211</v>
      </c>
      <c r="J12" s="93" t="s">
        <v>178</v>
      </c>
      <c r="K12" s="45" t="s">
        <v>212</v>
      </c>
      <c r="L12" s="45" t="s">
        <v>39</v>
      </c>
      <c r="M12" s="45" t="s">
        <v>98</v>
      </c>
      <c r="O12" s="5" t="b">
        <f t="shared" ref="O12:O32" si="0">OR(G12&lt;100,LEN(G12)=2)</f>
        <v>0</v>
      </c>
      <c r="P12" s="5" t="b">
        <f t="shared" ref="P12:P32" si="1">OR(H12&lt;1000,LEN(H12)=3)</f>
        <v>0</v>
      </c>
      <c r="Q12" s="5" t="b">
        <f t="shared" ref="Q12:Q32" si="2">IF(I12&lt;1000,TRUE)</f>
        <v>0</v>
      </c>
      <c r="R12" s="5" t="e">
        <f>OR(#REF!&lt;100000,LEN(#REF!)=5)</f>
        <v>#REF!</v>
      </c>
    </row>
    <row r="13" spans="1:25" ht="15.75" x14ac:dyDescent="0.25">
      <c r="A13" s="67" t="s">
        <v>213</v>
      </c>
      <c r="B13" s="50" t="s">
        <v>15</v>
      </c>
      <c r="C13" s="31">
        <v>551.58000000000004</v>
      </c>
      <c r="D13" s="31">
        <v>91.93</v>
      </c>
      <c r="E13" s="31"/>
      <c r="F13" s="97">
        <v>459.65</v>
      </c>
      <c r="G13" s="91">
        <v>110</v>
      </c>
      <c r="H13" s="60">
        <v>4400</v>
      </c>
      <c r="I13" s="96" t="s">
        <v>211</v>
      </c>
      <c r="J13" s="93" t="s">
        <v>178</v>
      </c>
      <c r="K13" s="45" t="s">
        <v>214</v>
      </c>
      <c r="L13" s="45" t="s">
        <v>215</v>
      </c>
      <c r="M13" s="45" t="s">
        <v>98</v>
      </c>
    </row>
    <row r="14" spans="1:25" ht="15.75" x14ac:dyDescent="0.25">
      <c r="A14" s="67" t="s">
        <v>216</v>
      </c>
      <c r="B14" s="30" t="s">
        <v>13</v>
      </c>
      <c r="C14" s="31">
        <v>9.99</v>
      </c>
      <c r="D14" s="31"/>
      <c r="E14" s="31"/>
      <c r="F14" s="97">
        <v>9.99</v>
      </c>
      <c r="G14" s="91">
        <v>110</v>
      </c>
      <c r="H14" s="60">
        <v>4400</v>
      </c>
      <c r="I14" s="96" t="s">
        <v>211</v>
      </c>
      <c r="J14" s="93" t="s">
        <v>178</v>
      </c>
      <c r="K14" s="45" t="s">
        <v>217</v>
      </c>
      <c r="L14" s="45" t="s">
        <v>218</v>
      </c>
      <c r="M14" s="45" t="s">
        <v>98</v>
      </c>
      <c r="O14" s="5" t="b">
        <f t="shared" ref="O14" si="3">OR(G14&lt;100,LEN(G14)=2)</f>
        <v>0</v>
      </c>
      <c r="P14" s="5" t="b">
        <f t="shared" ref="P14" si="4">OR(H14&lt;1000,LEN(H14)=3)</f>
        <v>0</v>
      </c>
      <c r="Q14" s="5" t="b">
        <f t="shared" ref="Q14" si="5">IF(I14&lt;1000,TRUE)</f>
        <v>0</v>
      </c>
      <c r="R14" s="5" t="e">
        <f>OR(#REF!&lt;100000,LEN(#REF!)=5)</f>
        <v>#REF!</v>
      </c>
    </row>
    <row r="15" spans="1:25" ht="15.75" x14ac:dyDescent="0.25">
      <c r="A15" s="62"/>
      <c r="B15" s="30"/>
      <c r="C15" s="31"/>
      <c r="D15" s="32"/>
      <c r="E15" s="31"/>
      <c r="F15" s="97"/>
      <c r="G15" s="91"/>
      <c r="H15" s="60"/>
      <c r="I15" s="92"/>
      <c r="J15" s="93"/>
      <c r="K15" s="45"/>
      <c r="L15" s="45"/>
      <c r="M15" s="45"/>
      <c r="O15" s="5" t="b">
        <f t="shared" si="0"/>
        <v>1</v>
      </c>
      <c r="P15" s="5" t="b">
        <f t="shared" si="1"/>
        <v>1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62"/>
      <c r="B16" s="30"/>
      <c r="C16" s="31"/>
      <c r="D16" s="32"/>
      <c r="E16" s="31"/>
      <c r="F16" s="97"/>
      <c r="G16" s="91"/>
      <c r="H16" s="60"/>
      <c r="I16" s="92"/>
      <c r="J16" s="93"/>
      <c r="K16" s="45"/>
      <c r="L16" s="45"/>
      <c r="M16" s="45"/>
      <c r="O16" s="5" t="b">
        <f t="shared" si="0"/>
        <v>1</v>
      </c>
      <c r="P16" s="5" t="b">
        <f t="shared" si="1"/>
        <v>1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62"/>
      <c r="B17" s="30"/>
      <c r="C17" s="31"/>
      <c r="D17" s="32"/>
      <c r="E17" s="31"/>
      <c r="F17" s="97"/>
      <c r="G17" s="91"/>
      <c r="H17" s="60"/>
      <c r="I17" s="92"/>
      <c r="J17" s="93"/>
      <c r="K17" s="45"/>
      <c r="L17" s="45"/>
      <c r="M17" s="45"/>
      <c r="O17" s="5" t="b">
        <f t="shared" si="0"/>
        <v>1</v>
      </c>
      <c r="P17" s="5" t="b">
        <f t="shared" si="1"/>
        <v>1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62"/>
      <c r="B18" s="30"/>
      <c r="C18" s="31"/>
      <c r="D18" s="32"/>
      <c r="E18" s="31"/>
      <c r="F18" s="97"/>
      <c r="G18" s="91"/>
      <c r="H18" s="60"/>
      <c r="I18" s="92"/>
      <c r="J18" s="93"/>
      <c r="K18" s="45"/>
      <c r="L18" s="45"/>
      <c r="M18" s="45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62"/>
      <c r="B19" s="30"/>
      <c r="C19" s="31"/>
      <c r="D19" s="32"/>
      <c r="E19" s="31"/>
      <c r="F19" s="97"/>
      <c r="G19" s="91"/>
      <c r="H19" s="60"/>
      <c r="I19" s="92"/>
      <c r="J19" s="93"/>
      <c r="K19" s="45"/>
      <c r="L19" s="45"/>
      <c r="M19" s="45"/>
      <c r="O19" s="5" t="b">
        <f t="shared" si="0"/>
        <v>1</v>
      </c>
      <c r="P19" s="5" t="b">
        <f t="shared" si="1"/>
        <v>1</v>
      </c>
    </row>
    <row r="20" spans="1:18" ht="15.75" x14ac:dyDescent="0.25">
      <c r="A20" s="62"/>
      <c r="B20" s="30"/>
      <c r="C20" s="31"/>
      <c r="D20" s="32"/>
      <c r="E20" s="31"/>
      <c r="F20" s="97"/>
      <c r="G20" s="91"/>
      <c r="H20" s="60"/>
      <c r="I20" s="92"/>
      <c r="J20" s="93"/>
      <c r="K20" s="45"/>
      <c r="L20" s="45"/>
      <c r="M20" s="45"/>
    </row>
    <row r="21" spans="1:18" ht="15.75" x14ac:dyDescent="0.25">
      <c r="A21" s="62"/>
      <c r="B21" s="30"/>
      <c r="C21" s="31"/>
      <c r="D21" s="32"/>
      <c r="E21" s="31"/>
      <c r="F21" s="97"/>
      <c r="G21" s="91"/>
      <c r="H21" s="60"/>
      <c r="I21" s="92"/>
      <c r="J21" s="93"/>
      <c r="K21" s="45"/>
      <c r="L21" s="45"/>
      <c r="M21" s="45"/>
    </row>
    <row r="22" spans="1:18" ht="15.75" x14ac:dyDescent="0.25">
      <c r="A22" s="62"/>
      <c r="B22" s="30"/>
      <c r="C22" s="31"/>
      <c r="D22" s="32"/>
      <c r="E22" s="31"/>
      <c r="F22" s="97"/>
      <c r="G22" s="91"/>
      <c r="H22" s="60"/>
      <c r="I22" s="92"/>
      <c r="J22" s="93"/>
      <c r="K22" s="45"/>
      <c r="L22" s="45"/>
      <c r="M22" s="45"/>
    </row>
    <row r="23" spans="1:18" ht="15.75" x14ac:dyDescent="0.25">
      <c r="A23" s="62"/>
      <c r="B23" s="30"/>
      <c r="C23" s="31"/>
      <c r="D23" s="32"/>
      <c r="E23" s="31"/>
      <c r="F23" s="97"/>
      <c r="G23" s="91"/>
      <c r="H23" s="60"/>
      <c r="I23" s="92"/>
      <c r="J23" s="93"/>
      <c r="K23" s="45"/>
      <c r="L23" s="45"/>
      <c r="M23" s="45"/>
    </row>
    <row r="24" spans="1:18" ht="15.75" x14ac:dyDescent="0.25">
      <c r="A24" s="62"/>
      <c r="B24" s="30"/>
      <c r="C24" s="31"/>
      <c r="D24" s="32"/>
      <c r="E24" s="31"/>
      <c r="F24" s="97"/>
      <c r="G24" s="91"/>
      <c r="H24" s="60"/>
      <c r="I24" s="92"/>
      <c r="J24" s="93"/>
      <c r="K24" s="45"/>
      <c r="L24" s="45"/>
      <c r="M24" s="45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62"/>
      <c r="B25" s="30"/>
      <c r="C25" s="31"/>
      <c r="D25" s="102"/>
      <c r="E25" s="31"/>
      <c r="F25" s="97"/>
      <c r="G25" s="91"/>
      <c r="H25" s="60"/>
      <c r="I25" s="92"/>
      <c r="J25" s="93"/>
      <c r="K25" s="45"/>
      <c r="L25" s="45"/>
      <c r="M25" s="45"/>
    </row>
    <row r="26" spans="1:18" ht="15.75" x14ac:dyDescent="0.25">
      <c r="A26" s="62"/>
      <c r="B26" s="30"/>
      <c r="C26" s="31"/>
      <c r="D26" s="102"/>
      <c r="E26" s="31"/>
      <c r="F26" s="97"/>
      <c r="G26" s="91"/>
      <c r="H26" s="60"/>
      <c r="I26" s="92"/>
      <c r="J26" s="93"/>
      <c r="K26" s="45"/>
      <c r="L26" s="45"/>
      <c r="M26" s="45"/>
    </row>
    <row r="27" spans="1:18" ht="15.75" x14ac:dyDescent="0.25">
      <c r="A27" s="62"/>
      <c r="B27" s="30"/>
      <c r="C27" s="31"/>
      <c r="D27" s="102"/>
      <c r="E27" s="31"/>
      <c r="F27" s="97"/>
      <c r="G27" s="91"/>
      <c r="H27" s="60"/>
      <c r="I27" s="92"/>
      <c r="J27" s="93"/>
      <c r="K27" s="45"/>
      <c r="L27" s="45"/>
      <c r="M27" s="45"/>
    </row>
    <row r="28" spans="1:18" ht="15.75" x14ac:dyDescent="0.25">
      <c r="A28" s="62"/>
      <c r="B28" s="30"/>
      <c r="C28" s="31"/>
      <c r="D28" s="102"/>
      <c r="E28" s="31"/>
      <c r="F28" s="97"/>
      <c r="G28" s="91"/>
      <c r="H28" s="60"/>
      <c r="I28" s="92"/>
      <c r="J28" s="93"/>
      <c r="K28" s="45"/>
      <c r="L28" s="45"/>
      <c r="M28" s="45"/>
    </row>
    <row r="29" spans="1:18" ht="15.75" x14ac:dyDescent="0.25">
      <c r="A29" s="62"/>
      <c r="B29" s="30"/>
      <c r="C29" s="31"/>
      <c r="D29" s="102"/>
      <c r="E29" s="31"/>
      <c r="F29" s="97"/>
      <c r="G29" s="91"/>
      <c r="H29" s="60"/>
      <c r="I29" s="92"/>
      <c r="J29" s="93"/>
      <c r="K29" s="45"/>
      <c r="L29" s="45"/>
      <c r="M29" s="45"/>
    </row>
    <row r="30" spans="1:18" ht="15.75" x14ac:dyDescent="0.25">
      <c r="A30" s="62"/>
      <c r="B30" s="30"/>
      <c r="C30" s="31"/>
      <c r="D30" s="102"/>
      <c r="E30" s="31"/>
      <c r="F30" s="97"/>
      <c r="G30" s="91"/>
      <c r="H30" s="60"/>
      <c r="I30" s="92"/>
      <c r="J30" s="93"/>
      <c r="K30" s="45"/>
      <c r="L30" s="45"/>
      <c r="M30" s="45"/>
    </row>
    <row r="31" spans="1:18" ht="15.75" x14ac:dyDescent="0.25">
      <c r="A31" s="62"/>
      <c r="B31" s="30"/>
      <c r="C31" s="31"/>
      <c r="D31" s="102"/>
      <c r="E31" s="31"/>
      <c r="F31" s="97"/>
      <c r="G31" s="91"/>
      <c r="H31" s="60"/>
      <c r="I31" s="92"/>
      <c r="J31" s="93"/>
      <c r="K31" s="45"/>
      <c r="L31" s="45"/>
      <c r="M31" s="45"/>
    </row>
    <row r="32" spans="1:18" ht="16.5" thickBot="1" x14ac:dyDescent="0.3">
      <c r="A32" s="111"/>
      <c r="B32" s="30"/>
      <c r="C32" s="31"/>
      <c r="D32" s="38"/>
      <c r="E32" s="31"/>
      <c r="F32" s="97"/>
      <c r="G32" s="91"/>
      <c r="H32" s="60"/>
      <c r="I32" s="92"/>
      <c r="J32" s="93"/>
      <c r="K32" s="45"/>
      <c r="L32" s="45"/>
      <c r="M32" s="45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3" ht="13.5" thickBot="1" x14ac:dyDescent="0.25">
      <c r="A33" s="132" t="s">
        <v>11</v>
      </c>
      <c r="B33" s="133"/>
      <c r="C33" s="39">
        <f>SUM(C12:C32)</f>
        <v>565.06000000000006</v>
      </c>
      <c r="D33" s="39">
        <f>SUM(D12:D32)</f>
        <v>91.93</v>
      </c>
      <c r="E33" s="39"/>
      <c r="F33" s="103">
        <f>SUM(F12:F32)</f>
        <v>473.13</v>
      </c>
      <c r="G33" s="104"/>
      <c r="H33" s="61"/>
      <c r="I33" s="105"/>
      <c r="J33" s="106"/>
      <c r="K33" s="46"/>
      <c r="L33" s="57"/>
      <c r="M33" s="47"/>
    </row>
    <row r="35" spans="1:13" x14ac:dyDescent="0.2">
      <c r="B35" s="130" t="s">
        <v>27</v>
      </c>
      <c r="C35" s="131"/>
    </row>
    <row r="36" spans="1:13" x14ac:dyDescent="0.2">
      <c r="B36" s="41" t="s">
        <v>16</v>
      </c>
      <c r="C36" s="42" t="s">
        <v>26</v>
      </c>
    </row>
    <row r="37" spans="1:13" x14ac:dyDescent="0.2">
      <c r="B37" s="41" t="s">
        <v>13</v>
      </c>
      <c r="C37" s="42" t="s">
        <v>25</v>
      </c>
    </row>
    <row r="38" spans="1:13" x14ac:dyDescent="0.2">
      <c r="B38" s="41" t="s">
        <v>15</v>
      </c>
      <c r="C38" s="42" t="s">
        <v>24</v>
      </c>
    </row>
    <row r="39" spans="1:13" x14ac:dyDescent="0.2">
      <c r="B39" s="43" t="s">
        <v>14</v>
      </c>
      <c r="C39" s="44" t="s">
        <v>23</v>
      </c>
    </row>
  </sheetData>
  <mergeCells count="6">
    <mergeCell ref="B35:C35"/>
    <mergeCell ref="B1:E1"/>
    <mergeCell ref="B3:E3"/>
    <mergeCell ref="G8:I8"/>
    <mergeCell ref="G9:I9"/>
    <mergeCell ref="A33:B33"/>
  </mergeCells>
  <conditionalFormatting sqref="C5 B1:E1 B3:E3 E5 C15:C32">
    <cfRule type="expression" dxfId="35" priority="24" stopIfTrue="1">
      <formula>ISBLANK(B1)</formula>
    </cfRule>
  </conditionalFormatting>
  <conditionalFormatting sqref="K14:M32">
    <cfRule type="expression" dxfId="34" priority="25" stopIfTrue="1">
      <formula>AND(NOT(ISBLANK($C14)),ISBLANK(K14))</formula>
    </cfRule>
  </conditionalFormatting>
  <conditionalFormatting sqref="B15:B32">
    <cfRule type="expression" dxfId="33" priority="26" stopIfTrue="1">
      <formula>AND(NOT(ISBLANK(C15)),ISBLANK(B15))</formula>
    </cfRule>
  </conditionalFormatting>
  <conditionalFormatting sqref="A15:A32">
    <cfRule type="expression" dxfId="32" priority="27" stopIfTrue="1">
      <formula>AND(NOT(ISBLANK(C15)),ISBLANK(A15))</formula>
    </cfRule>
  </conditionalFormatting>
  <conditionalFormatting sqref="E15:E32">
    <cfRule type="expression" dxfId="31" priority="28" stopIfTrue="1">
      <formula>AND(NOT(ISBLANK(C15)),ISBLANK(E15),B15="S")</formula>
    </cfRule>
  </conditionalFormatting>
  <conditionalFormatting sqref="J13:J32">
    <cfRule type="expression" priority="22" stopIfTrue="1">
      <formula>AND(SUM($O13:$S13)&gt;0,NOT(ISBLANK(J13)))</formula>
    </cfRule>
    <cfRule type="expression" dxfId="30" priority="23" stopIfTrue="1">
      <formula>SUM($O13:$S13)&gt;0</formula>
    </cfRule>
  </conditionalFormatting>
  <conditionalFormatting sqref="A12">
    <cfRule type="expression" dxfId="29" priority="21" stopIfTrue="1">
      <formula>AND(NOT(ISBLANK(C12)),ISBLANK(A12))</formula>
    </cfRule>
  </conditionalFormatting>
  <conditionalFormatting sqref="C12">
    <cfRule type="expression" dxfId="28" priority="19" stopIfTrue="1">
      <formula>ISBLANK(C12)</formula>
    </cfRule>
  </conditionalFormatting>
  <conditionalFormatting sqref="E12">
    <cfRule type="expression" dxfId="27" priority="20" stopIfTrue="1">
      <formula>AND(NOT(ISBLANK(C12)),ISBLANK(E12),B12="S")</formula>
    </cfRule>
  </conditionalFormatting>
  <conditionalFormatting sqref="B12">
    <cfRule type="expression" dxfId="26" priority="18" stopIfTrue="1">
      <formula>AND(NOT(ISBLANK(C12)),ISBLANK(B12))</formula>
    </cfRule>
  </conditionalFormatting>
  <conditionalFormatting sqref="J12">
    <cfRule type="expression" priority="16" stopIfTrue="1">
      <formula>AND(SUM($O12:$S12)&gt;0,NOT(ISBLANK(J12)))</formula>
    </cfRule>
    <cfRule type="expression" dxfId="25" priority="17" stopIfTrue="1">
      <formula>SUM($O12:$S12)&gt;0</formula>
    </cfRule>
  </conditionalFormatting>
  <conditionalFormatting sqref="L12">
    <cfRule type="expression" dxfId="24" priority="15" stopIfTrue="1">
      <formula>AND(NOT(ISBLANK($C12)),ISBLANK(L12))</formula>
    </cfRule>
  </conditionalFormatting>
  <conditionalFormatting sqref="A13">
    <cfRule type="expression" dxfId="23" priority="14" stopIfTrue="1">
      <formula>AND(NOT(ISBLANK(C13)),ISBLANK(A13))</formula>
    </cfRule>
  </conditionalFormatting>
  <conditionalFormatting sqref="C13">
    <cfRule type="expression" dxfId="22" priority="12" stopIfTrue="1">
      <formula>ISBLANK(C13)</formula>
    </cfRule>
  </conditionalFormatting>
  <conditionalFormatting sqref="E13">
    <cfRule type="expression" dxfId="21" priority="13" stopIfTrue="1">
      <formula>AND(NOT(ISBLANK(C13)),ISBLANK(E13),B13="S")</formula>
    </cfRule>
  </conditionalFormatting>
  <conditionalFormatting sqref="B13">
    <cfRule type="expression" dxfId="20" priority="11" stopIfTrue="1">
      <formula>AND(NOT(ISBLANK(C13)),ISBLANK(B13))</formula>
    </cfRule>
  </conditionalFormatting>
  <conditionalFormatting sqref="K13:M13">
    <cfRule type="expression" dxfId="19" priority="10" stopIfTrue="1">
      <formula>AND(NOT(ISBLANK($C13)),ISBLANK(K13))</formula>
    </cfRule>
  </conditionalFormatting>
  <conditionalFormatting sqref="A14">
    <cfRule type="expression" dxfId="18" priority="9" stopIfTrue="1">
      <formula>AND(NOT(ISBLANK(C14)),ISBLANK(A14))</formula>
    </cfRule>
  </conditionalFormatting>
  <conditionalFormatting sqref="C14">
    <cfRule type="expression" dxfId="17" priority="7" stopIfTrue="1">
      <formula>ISBLANK(C14)</formula>
    </cfRule>
  </conditionalFormatting>
  <conditionalFormatting sqref="E14">
    <cfRule type="expression" dxfId="16" priority="8" stopIfTrue="1">
      <formula>AND(NOT(ISBLANK(C14)),ISBLANK(E14),B14="S")</formula>
    </cfRule>
  </conditionalFormatting>
  <conditionalFormatting sqref="B14">
    <cfRule type="expression" dxfId="15" priority="6" stopIfTrue="1">
      <formula>AND(NOT(ISBLANK(C14)),ISBLANK(B14))</formula>
    </cfRule>
  </conditionalFormatting>
  <conditionalFormatting sqref="M12">
    <cfRule type="expression" dxfId="14" priority="5" stopIfTrue="1">
      <formula>AND(NOT(ISBLANK($C12)),ISBLANK(M12))</formula>
    </cfRule>
  </conditionalFormatting>
  <conditionalFormatting sqref="K12">
    <cfRule type="expression" dxfId="13" priority="4" stopIfTrue="1">
      <formula>AND(NOT(ISBLANK($C12)),ISBLANK(K12))</formula>
    </cfRule>
  </conditionalFormatting>
  <conditionalFormatting sqref="D12">
    <cfRule type="expression" dxfId="12" priority="3" stopIfTrue="1">
      <formula>AND(NOT(ISBLANK(B12)),ISBLANK(D12),A12="S")</formula>
    </cfRule>
  </conditionalFormatting>
  <conditionalFormatting sqref="D13">
    <cfRule type="expression" dxfId="11" priority="2" stopIfTrue="1">
      <formula>AND(NOT(ISBLANK(B13)),ISBLANK(D13),A13="S")</formula>
    </cfRule>
  </conditionalFormatting>
  <conditionalFormatting sqref="D14">
    <cfRule type="expression" dxfId="10" priority="1" stopIfTrue="1">
      <formula>AND(NOT(ISBLANK(B14)),ISBLANK(D14),A14="S")</formula>
    </cfRule>
  </conditionalFormatting>
  <dataValidations count="3">
    <dataValidation type="list" allowBlank="1" showInputMessage="1" showErrorMessage="1" sqref="B12:B32">
      <formula1>$B$36:$B$39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G40" sqref="G40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7" t="s">
        <v>63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7" t="s">
        <v>231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7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107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113" t="s">
        <v>66</v>
      </c>
      <c r="H10" s="113" t="s">
        <v>67</v>
      </c>
      <c r="I10" s="113" t="s">
        <v>65</v>
      </c>
      <c r="J10" s="113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113"/>
      <c r="H11" s="113"/>
      <c r="I11" s="113"/>
      <c r="J11" s="113"/>
      <c r="K11" s="113"/>
      <c r="L11" s="27"/>
      <c r="M11" s="43"/>
      <c r="N11" s="43"/>
    </row>
    <row r="12" spans="1:26" ht="15.75" x14ac:dyDescent="0.25">
      <c r="A12" s="62">
        <v>43417</v>
      </c>
      <c r="B12" s="30" t="s">
        <v>15</v>
      </c>
      <c r="C12" s="31">
        <v>107.81</v>
      </c>
      <c r="D12" s="32">
        <v>17.97</v>
      </c>
      <c r="E12" s="31"/>
      <c r="F12" s="59">
        <f>64.84+25</f>
        <v>89.84</v>
      </c>
      <c r="G12" s="60">
        <v>190</v>
      </c>
      <c r="H12" s="60">
        <v>2001</v>
      </c>
      <c r="I12" s="60">
        <v>19325</v>
      </c>
      <c r="J12" s="37" t="s">
        <v>15</v>
      </c>
      <c r="K12" s="37" t="s">
        <v>219</v>
      </c>
      <c r="L12" s="45" t="s">
        <v>220</v>
      </c>
      <c r="M12" s="45" t="s">
        <v>221</v>
      </c>
      <c r="N12" s="45" t="s">
        <v>64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62">
        <v>43417</v>
      </c>
      <c r="B13" s="50" t="s">
        <v>15</v>
      </c>
      <c r="C13" s="31">
        <v>12.81</v>
      </c>
      <c r="D13" s="32">
        <v>2.14</v>
      </c>
      <c r="E13" s="31"/>
      <c r="F13" s="59">
        <v>10.67</v>
      </c>
      <c r="G13" s="60">
        <v>190</v>
      </c>
      <c r="H13" s="60">
        <v>2001</v>
      </c>
      <c r="I13" s="60">
        <v>19325</v>
      </c>
      <c r="J13" s="37" t="s">
        <v>15</v>
      </c>
      <c r="K13" s="37" t="s">
        <v>219</v>
      </c>
      <c r="L13" s="45" t="s">
        <v>222</v>
      </c>
      <c r="M13" s="45" t="s">
        <v>223</v>
      </c>
      <c r="N13" s="45" t="s">
        <v>64</v>
      </c>
      <c r="P13" s="5" t="b">
        <f t="shared" si="0"/>
        <v>0</v>
      </c>
      <c r="Q13" s="5" t="b">
        <f t="shared" si="1"/>
        <v>0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62">
        <v>43418</v>
      </c>
      <c r="B14" s="50" t="s">
        <v>15</v>
      </c>
      <c r="C14" s="31">
        <v>80.099999999999994</v>
      </c>
      <c r="D14" s="32">
        <v>13.35</v>
      </c>
      <c r="E14" s="31"/>
      <c r="F14" s="59">
        <v>66.75</v>
      </c>
      <c r="G14" s="60">
        <v>190</v>
      </c>
      <c r="H14" s="60">
        <v>2001</v>
      </c>
      <c r="I14" s="60">
        <v>19325</v>
      </c>
      <c r="J14" s="37" t="s">
        <v>15</v>
      </c>
      <c r="K14" s="37" t="s">
        <v>219</v>
      </c>
      <c r="L14" s="45" t="s">
        <v>222</v>
      </c>
      <c r="M14" s="45" t="s">
        <v>223</v>
      </c>
      <c r="N14" s="45" t="s">
        <v>64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62">
        <v>43418</v>
      </c>
      <c r="B15" s="30" t="s">
        <v>13</v>
      </c>
      <c r="C15" s="31">
        <v>9.98</v>
      </c>
      <c r="D15" s="32"/>
      <c r="E15" s="31"/>
      <c r="F15" s="59">
        <v>9.98</v>
      </c>
      <c r="G15" s="60">
        <v>190</v>
      </c>
      <c r="H15" s="60">
        <v>2001</v>
      </c>
      <c r="I15" s="60">
        <v>19325</v>
      </c>
      <c r="J15" s="37" t="s">
        <v>15</v>
      </c>
      <c r="K15" s="37" t="s">
        <v>219</v>
      </c>
      <c r="L15" s="45" t="s">
        <v>222</v>
      </c>
      <c r="M15" s="45" t="s">
        <v>224</v>
      </c>
      <c r="N15" s="45" t="s">
        <v>64</v>
      </c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62">
        <v>43420</v>
      </c>
      <c r="B16" s="30" t="s">
        <v>15</v>
      </c>
      <c r="C16" s="31">
        <v>189.95</v>
      </c>
      <c r="D16" s="32">
        <v>31.66</v>
      </c>
      <c r="E16" s="31"/>
      <c r="F16" s="59">
        <v>158.29</v>
      </c>
      <c r="G16" s="60">
        <v>261</v>
      </c>
      <c r="H16" s="60">
        <v>4014</v>
      </c>
      <c r="I16" s="60"/>
      <c r="J16" s="37" t="s">
        <v>15</v>
      </c>
      <c r="K16" s="37" t="s">
        <v>219</v>
      </c>
      <c r="L16" s="45" t="s">
        <v>225</v>
      </c>
      <c r="M16" s="45" t="s">
        <v>226</v>
      </c>
      <c r="N16" s="45" t="s">
        <v>64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2">
        <v>43426</v>
      </c>
      <c r="B17" s="30" t="s">
        <v>15</v>
      </c>
      <c r="C17" s="31">
        <v>318.82</v>
      </c>
      <c r="D17" s="32">
        <v>53.14</v>
      </c>
      <c r="E17" s="31"/>
      <c r="F17" s="59">
        <v>265.68</v>
      </c>
      <c r="G17" s="60">
        <v>261</v>
      </c>
      <c r="H17" s="60">
        <v>4014</v>
      </c>
      <c r="I17" s="60"/>
      <c r="J17" s="37" t="s">
        <v>15</v>
      </c>
      <c r="K17" s="37" t="s">
        <v>219</v>
      </c>
      <c r="L17" s="45" t="s">
        <v>227</v>
      </c>
      <c r="M17" s="45" t="s">
        <v>228</v>
      </c>
      <c r="N17" s="45" t="s">
        <v>64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2">
        <v>43427</v>
      </c>
      <c r="B18" s="30" t="s">
        <v>15</v>
      </c>
      <c r="C18" s="31">
        <v>95.96</v>
      </c>
      <c r="D18" s="32">
        <v>15.99</v>
      </c>
      <c r="E18" s="31"/>
      <c r="F18" s="59">
        <v>79.97</v>
      </c>
      <c r="G18" s="60">
        <v>261</v>
      </c>
      <c r="H18" s="60">
        <v>4014</v>
      </c>
      <c r="I18" s="60"/>
      <c r="J18" s="37" t="s">
        <v>15</v>
      </c>
      <c r="K18" s="37" t="s">
        <v>219</v>
      </c>
      <c r="L18" s="45" t="s">
        <v>227</v>
      </c>
      <c r="M18" s="114" t="s">
        <v>229</v>
      </c>
      <c r="N18" s="45" t="s">
        <v>64</v>
      </c>
      <c r="P18" s="5" t="b">
        <f t="shared" si="0"/>
        <v>0</v>
      </c>
      <c r="Q18" s="5" t="b">
        <f t="shared" si="1"/>
        <v>0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2">
        <v>43427</v>
      </c>
      <c r="B19" s="30" t="s">
        <v>15</v>
      </c>
      <c r="C19" s="31">
        <v>7.49</v>
      </c>
      <c r="D19" s="32">
        <v>1.24</v>
      </c>
      <c r="E19" s="31"/>
      <c r="F19" s="59">
        <v>6.25</v>
      </c>
      <c r="G19" s="60">
        <v>261</v>
      </c>
      <c r="H19" s="60">
        <v>4014</v>
      </c>
      <c r="I19" s="60"/>
      <c r="J19" s="37" t="s">
        <v>15</v>
      </c>
      <c r="K19" s="37" t="s">
        <v>219</v>
      </c>
      <c r="L19" s="45" t="s">
        <v>230</v>
      </c>
      <c r="M19" s="45" t="s">
        <v>229</v>
      </c>
      <c r="N19" s="45"/>
      <c r="P19" s="5" t="b">
        <f t="shared" si="0"/>
        <v>0</v>
      </c>
      <c r="Q19" s="5" t="b">
        <f t="shared" si="1"/>
        <v>0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62">
        <v>43427</v>
      </c>
      <c r="B20" s="30" t="s">
        <v>15</v>
      </c>
      <c r="C20" s="31">
        <v>84.15</v>
      </c>
      <c r="D20" s="32">
        <v>14.01</v>
      </c>
      <c r="E20" s="31"/>
      <c r="F20" s="59">
        <v>70.14</v>
      </c>
      <c r="G20" s="60">
        <v>261</v>
      </c>
      <c r="H20" s="60">
        <v>4014</v>
      </c>
      <c r="I20" s="60"/>
      <c r="J20" s="37" t="s">
        <v>15</v>
      </c>
      <c r="K20" s="37" t="s">
        <v>219</v>
      </c>
      <c r="L20" s="45" t="s">
        <v>227</v>
      </c>
      <c r="M20" s="45" t="s">
        <v>229</v>
      </c>
      <c r="N20" s="45"/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62"/>
      <c r="B21" s="30"/>
      <c r="C21" s="31"/>
      <c r="D21" s="32"/>
      <c r="E21" s="31"/>
      <c r="F21" s="59"/>
      <c r="G21" s="60"/>
      <c r="H21" s="60"/>
      <c r="I21" s="60"/>
      <c r="J21" s="37" t="s">
        <v>15</v>
      </c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62"/>
      <c r="B22" s="30"/>
      <c r="C22" s="31"/>
      <c r="D22" s="32"/>
      <c r="E22" s="115"/>
      <c r="F22" s="59"/>
      <c r="G22" s="60"/>
      <c r="H22" s="60"/>
      <c r="I22" s="60"/>
      <c r="J22" s="37" t="s">
        <v>15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62"/>
      <c r="B23" s="30"/>
      <c r="C23" s="31"/>
      <c r="D23" s="32"/>
      <c r="E23" s="101"/>
      <c r="F23" s="59"/>
      <c r="G23" s="60"/>
      <c r="H23" s="60"/>
      <c r="I23" s="60"/>
      <c r="J23" s="37" t="s">
        <v>15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62"/>
      <c r="B24" s="30"/>
      <c r="C24" s="31"/>
      <c r="D24" s="32"/>
      <c r="E24" s="31"/>
      <c r="F24" s="59"/>
      <c r="G24" s="60"/>
      <c r="H24" s="60"/>
      <c r="I24" s="60"/>
      <c r="J24" s="37" t="s">
        <v>15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62"/>
      <c r="B25" s="30"/>
      <c r="C25" s="31"/>
      <c r="D25" s="32"/>
      <c r="E25" s="31"/>
      <c r="F25" s="59"/>
      <c r="G25" s="60"/>
      <c r="H25" s="60"/>
      <c r="I25" s="60"/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62"/>
      <c r="B26" s="30"/>
      <c r="C26" s="31"/>
      <c r="D26" s="32"/>
      <c r="E26" s="31"/>
      <c r="F26" s="59"/>
      <c r="G26" s="60"/>
      <c r="H26" s="60"/>
      <c r="I26" s="60"/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62"/>
      <c r="B27" s="30"/>
      <c r="C27" s="31"/>
      <c r="D27" s="32"/>
      <c r="E27" s="31"/>
      <c r="F27" s="59"/>
      <c r="G27" s="60"/>
      <c r="H27" s="60"/>
      <c r="I27" s="60"/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62"/>
      <c r="B28" s="30"/>
      <c r="C28" s="31"/>
      <c r="D28" s="32"/>
      <c r="E28" s="31"/>
      <c r="F28" s="59"/>
      <c r="G28" s="60"/>
      <c r="H28" s="60"/>
      <c r="I28" s="60"/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62"/>
      <c r="B29" s="30"/>
      <c r="C29" s="31"/>
      <c r="D29" s="32"/>
      <c r="E29" s="31"/>
      <c r="F29" s="59"/>
      <c r="G29" s="60"/>
      <c r="H29" s="60"/>
      <c r="I29" s="60"/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62"/>
      <c r="B30" s="30"/>
      <c r="C30" s="31"/>
      <c r="D30" s="32"/>
      <c r="E30" s="31"/>
      <c r="F30" s="59"/>
      <c r="G30" s="60"/>
      <c r="H30" s="60"/>
      <c r="I30" s="60"/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ref="D31" si="3">IF(B31="S",IF(ISBLANK(E31),ROUND(C31*0.2/1.2,2),E31),"")</f>
        <v/>
      </c>
      <c r="E31" s="31"/>
      <c r="F31" s="59" t="s">
        <v>64</v>
      </c>
      <c r="G31" s="60" t="s">
        <v>64</v>
      </c>
      <c r="H31" s="60" t="s">
        <v>64</v>
      </c>
      <c r="I31" s="60" t="s">
        <v>64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32" t="s">
        <v>11</v>
      </c>
      <c r="B32" s="133"/>
      <c r="C32" s="39">
        <f>SUM(C12:C31)</f>
        <v>907.07</v>
      </c>
      <c r="D32" s="39">
        <f>SUM(D12:D31)</f>
        <v>149.5</v>
      </c>
      <c r="E32" s="39"/>
      <c r="F32" s="39">
        <f>SUM(F12:F31)</f>
        <v>757.57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30" t="s">
        <v>27</v>
      </c>
      <c r="C34" s="131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9" priority="4" stopIfTrue="1">
      <formula>SUM($P12:$T12)&gt;0</formula>
    </cfRule>
  </conditionalFormatting>
  <conditionalFormatting sqref="E5 C12:C31 C5 B1:E1 B3:E3">
    <cfRule type="expression" dxfId="8" priority="5" stopIfTrue="1">
      <formula>ISBLANK(B1)</formula>
    </cfRule>
  </conditionalFormatting>
  <conditionalFormatting sqref="L12:N12 L14:N17 L19:N31">
    <cfRule type="expression" dxfId="7" priority="6" stopIfTrue="1">
      <formula>AND(NOT(ISBLANK($C12)),ISBLANK(L12))</formula>
    </cfRule>
  </conditionalFormatting>
  <conditionalFormatting sqref="B12:B31">
    <cfRule type="expression" dxfId="6" priority="7" stopIfTrue="1">
      <formula>AND(NOT(ISBLANK(C12)),ISBLANK(B12))</formula>
    </cfRule>
  </conditionalFormatting>
  <conditionalFormatting sqref="A12:A31">
    <cfRule type="expression" dxfId="5" priority="8" stopIfTrue="1">
      <formula>AND(NOT(ISBLANK(C12)),ISBLANK(A12))</formula>
    </cfRule>
  </conditionalFormatting>
  <conditionalFormatting sqref="E12:E21 E24:E31">
    <cfRule type="expression" dxfId="4" priority="9" stopIfTrue="1">
      <formula>AND(NOT(ISBLANK(C12)),ISBLANK(E12),B12="S")</formula>
    </cfRule>
  </conditionalFormatting>
  <conditionalFormatting sqref="L13:N13">
    <cfRule type="expression" dxfId="3" priority="10" stopIfTrue="1">
      <formula>AND(NOT(ISBLANK($C18)),ISBLANK(L13))</formula>
    </cfRule>
  </conditionalFormatting>
  <conditionalFormatting sqref="N18">
    <cfRule type="expression" dxfId="2" priority="2" stopIfTrue="1">
      <formula>AND(NOT(ISBLANK($C18)),ISBLANK(N18))</formula>
    </cfRule>
  </conditionalFormatting>
  <conditionalFormatting sqref="L18">
    <cfRule type="expression" dxfId="1" priority="1" stopIfTrue="1">
      <formula>AND(NOT(ISBLANK($C18)),ISBLANK(L18))</formula>
    </cfRule>
  </conditionalFormatting>
  <conditionalFormatting sqref="E22">
    <cfRule type="expression" dxfId="0" priority="11" stopIfTrue="1">
      <formula>AND(NOT(ISBLANK(C23)),ISBLANK(E22),B23="S")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  <pageSetUpPr fitToPage="1"/>
  </sheetPr>
  <dimension ref="A1:Z33"/>
  <sheetViews>
    <sheetView workbookViewId="0">
      <selection activeCell="K33" sqref="K33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7" t="s">
        <v>34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7" t="s">
        <v>97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3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63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5" t="s">
        <v>66</v>
      </c>
      <c r="H10" s="65" t="s">
        <v>67</v>
      </c>
      <c r="I10" s="65" t="s">
        <v>65</v>
      </c>
      <c r="J10" s="65"/>
      <c r="K10" s="55" t="s">
        <v>73</v>
      </c>
      <c r="L10" s="27"/>
      <c r="M10" s="43"/>
      <c r="N10" s="28"/>
    </row>
    <row r="11" spans="1:26" x14ac:dyDescent="0.2">
      <c r="A11" s="66"/>
      <c r="B11" s="25"/>
      <c r="C11" s="25"/>
      <c r="D11" s="25"/>
      <c r="E11" s="25"/>
      <c r="F11" s="25"/>
      <c r="G11" s="65"/>
      <c r="H11" s="65"/>
      <c r="I11" s="65"/>
      <c r="J11" s="65"/>
      <c r="K11" s="65"/>
      <c r="L11" s="27"/>
      <c r="M11" s="43"/>
      <c r="N11" s="43"/>
    </row>
    <row r="12" spans="1:26" ht="15.75" x14ac:dyDescent="0.25">
      <c r="A12" s="67">
        <v>43440</v>
      </c>
      <c r="B12" s="50" t="s">
        <v>13</v>
      </c>
      <c r="C12" s="31">
        <v>22.95</v>
      </c>
      <c r="D12" s="32" t="str">
        <f t="shared" ref="D12" si="0">IF(B12="S",IF(ISBLANK(E12),ROUND(C12*0.2/1.2,2),E12),"")</f>
        <v/>
      </c>
      <c r="E12" s="31"/>
      <c r="F12" s="59">
        <v>22.95</v>
      </c>
      <c r="G12" s="60">
        <v>510</v>
      </c>
      <c r="H12" s="60">
        <v>4024</v>
      </c>
      <c r="I12" s="68" t="s">
        <v>84</v>
      </c>
      <c r="J12" s="69" t="s">
        <v>15</v>
      </c>
      <c r="K12" s="69" t="s">
        <v>85</v>
      </c>
      <c r="L12" s="70" t="s">
        <v>86</v>
      </c>
      <c r="M12" s="70" t="s">
        <v>39</v>
      </c>
      <c r="N12" s="70" t="s">
        <v>87</v>
      </c>
    </row>
    <row r="13" spans="1:26" ht="15.75" x14ac:dyDescent="0.25">
      <c r="A13" s="62"/>
      <c r="B13" s="50"/>
      <c r="C13" s="31"/>
      <c r="D13" s="32"/>
      <c r="E13" s="31"/>
      <c r="F13" s="59"/>
      <c r="G13" s="60"/>
      <c r="H13" s="60"/>
      <c r="I13" s="68"/>
      <c r="J13" s="69"/>
      <c r="K13" s="69"/>
      <c r="L13" s="70"/>
      <c r="M13" s="70"/>
      <c r="N13" s="70"/>
    </row>
    <row r="14" spans="1:26" ht="15.75" x14ac:dyDescent="0.25">
      <c r="A14" s="62"/>
      <c r="B14" s="50"/>
      <c r="C14" s="31"/>
      <c r="D14" s="32"/>
      <c r="E14" s="31"/>
      <c r="F14" s="59"/>
      <c r="G14" s="60"/>
      <c r="H14" s="60"/>
      <c r="I14" s="68"/>
      <c r="J14" s="69"/>
      <c r="K14" s="69"/>
      <c r="L14" s="70"/>
      <c r="M14" s="70"/>
      <c r="N14" s="70"/>
      <c r="P14" s="5" t="b">
        <f t="shared" ref="P14:P26" si="1">OR(G14&lt;100,LEN(G14)=2)</f>
        <v>1</v>
      </c>
      <c r="Q14" s="5" t="b">
        <f t="shared" ref="Q14:Q26" si="2">OR(H14&lt;1000,LEN(H14)=3)</f>
        <v>1</v>
      </c>
      <c r="R14" s="5" t="b">
        <f t="shared" ref="R14:R26" si="3">IF(I14&lt;1000,TRUE)</f>
        <v>1</v>
      </c>
      <c r="S14" s="5" t="e">
        <f>OR(#REF!&lt;100000,LEN(#REF!)=5)</f>
        <v>#REF!</v>
      </c>
    </row>
    <row r="15" spans="1:26" ht="15.75" x14ac:dyDescent="0.25">
      <c r="A15" s="62"/>
      <c r="B15" s="30"/>
      <c r="C15" s="31"/>
      <c r="D15" s="32"/>
      <c r="E15" s="31"/>
      <c r="F15" s="59"/>
      <c r="G15" s="60"/>
      <c r="H15" s="60"/>
      <c r="I15" s="68"/>
      <c r="J15" s="69"/>
      <c r="K15" s="69"/>
      <c r="L15" s="70"/>
      <c r="M15" s="70"/>
      <c r="N15" s="70"/>
      <c r="P15" s="5" t="b">
        <f t="shared" si="1"/>
        <v>1</v>
      </c>
      <c r="Q15" s="5" t="b">
        <f t="shared" si="2"/>
        <v>1</v>
      </c>
      <c r="R15" s="5" t="b">
        <f t="shared" si="3"/>
        <v>1</v>
      </c>
      <c r="S15" s="5" t="e">
        <f>OR(#REF!&lt;100000,LEN(#REF!)=5)</f>
        <v>#REF!</v>
      </c>
    </row>
    <row r="16" spans="1:26" ht="15.75" x14ac:dyDescent="0.25">
      <c r="A16" s="62"/>
      <c r="B16" s="30"/>
      <c r="C16" s="31"/>
      <c r="D16" s="32"/>
      <c r="E16" s="31"/>
      <c r="F16" s="59"/>
      <c r="G16" s="60"/>
      <c r="H16" s="60"/>
      <c r="I16" s="60"/>
      <c r="J16" s="69"/>
      <c r="K16" s="69"/>
      <c r="L16" s="70"/>
      <c r="M16" s="70"/>
      <c r="N16" s="70"/>
      <c r="P16" s="5" t="b">
        <f t="shared" si="1"/>
        <v>1</v>
      </c>
      <c r="Q16" s="5" t="b">
        <f t="shared" si="2"/>
        <v>1</v>
      </c>
      <c r="R16" s="5" t="b">
        <f t="shared" si="3"/>
        <v>1</v>
      </c>
      <c r="S16" s="5" t="e">
        <f>OR(#REF!&lt;100000,LEN(#REF!)=5)</f>
        <v>#REF!</v>
      </c>
    </row>
    <row r="17" spans="1:19" ht="15.75" x14ac:dyDescent="0.25">
      <c r="A17" s="62"/>
      <c r="B17" s="30"/>
      <c r="C17" s="31"/>
      <c r="D17" s="32"/>
      <c r="E17" s="31"/>
      <c r="F17" s="59"/>
      <c r="G17" s="60"/>
      <c r="H17" s="60"/>
      <c r="I17" s="60"/>
      <c r="J17" s="69"/>
      <c r="K17" s="69"/>
      <c r="M17" s="70"/>
      <c r="N17" s="70"/>
      <c r="P17" s="5" t="b">
        <f t="shared" si="1"/>
        <v>1</v>
      </c>
      <c r="Q17" s="5" t="b">
        <f t="shared" si="2"/>
        <v>1</v>
      </c>
      <c r="R17" s="5" t="b">
        <f t="shared" si="3"/>
        <v>1</v>
      </c>
      <c r="S17" s="5" t="e">
        <f>OR(#REF!&lt;100000,LEN(#REF!)=5)</f>
        <v>#REF!</v>
      </c>
    </row>
    <row r="18" spans="1:19" ht="15.75" x14ac:dyDescent="0.25">
      <c r="A18" s="62"/>
      <c r="B18" s="30"/>
      <c r="C18" s="31"/>
      <c r="D18" s="32"/>
      <c r="E18" s="31"/>
      <c r="F18" s="59"/>
      <c r="G18" s="60"/>
      <c r="H18" s="60"/>
      <c r="I18" s="60"/>
      <c r="J18" s="69"/>
      <c r="K18" s="69"/>
      <c r="L18" s="70"/>
      <c r="M18" s="70"/>
      <c r="N18" s="70"/>
      <c r="P18" s="5" t="b">
        <f t="shared" si="1"/>
        <v>1</v>
      </c>
      <c r="Q18" s="5" t="b">
        <f t="shared" si="2"/>
        <v>1</v>
      </c>
      <c r="R18" s="5" t="b">
        <f t="shared" si="3"/>
        <v>1</v>
      </c>
      <c r="S18" s="5" t="e">
        <f>OR(#REF!&lt;100000,LEN(#REF!)=5)</f>
        <v>#REF!</v>
      </c>
    </row>
    <row r="19" spans="1:19" ht="15.75" x14ac:dyDescent="0.25">
      <c r="A19" s="62"/>
      <c r="B19" s="30"/>
      <c r="C19" s="31"/>
      <c r="D19" s="32"/>
      <c r="E19" s="31"/>
      <c r="F19" s="59"/>
      <c r="G19" s="60"/>
      <c r="H19" s="60"/>
      <c r="I19" s="60"/>
      <c r="J19" s="69"/>
      <c r="K19" s="69"/>
      <c r="L19" s="70"/>
      <c r="M19" s="70"/>
      <c r="N19" s="70"/>
      <c r="P19" s="5" t="b">
        <f t="shared" si="1"/>
        <v>1</v>
      </c>
      <c r="Q19" s="5" t="b">
        <f t="shared" si="2"/>
        <v>1</v>
      </c>
      <c r="R19" s="5" t="b">
        <f t="shared" si="3"/>
        <v>1</v>
      </c>
      <c r="S19" s="5" t="e">
        <f>OR(#REF!&lt;100000,LEN(#REF!)=5)</f>
        <v>#REF!</v>
      </c>
    </row>
    <row r="20" spans="1:19" ht="15.75" x14ac:dyDescent="0.25">
      <c r="A20" s="62"/>
      <c r="B20" s="30"/>
      <c r="C20" s="31"/>
      <c r="D20" s="32"/>
      <c r="E20" s="31"/>
      <c r="F20" s="59"/>
      <c r="G20" s="60"/>
      <c r="H20" s="60"/>
      <c r="I20" s="60"/>
      <c r="J20" s="69"/>
      <c r="K20" s="69"/>
      <c r="L20" s="70"/>
      <c r="M20" s="70"/>
      <c r="N20" s="70"/>
      <c r="P20" s="5" t="b">
        <f t="shared" si="1"/>
        <v>1</v>
      </c>
      <c r="Q20" s="5" t="b">
        <f t="shared" si="2"/>
        <v>1</v>
      </c>
      <c r="R20" s="5" t="b">
        <f t="shared" si="3"/>
        <v>1</v>
      </c>
      <c r="S20" s="5" t="e">
        <f>OR(#REF!&lt;100000,LEN(#REF!)=5)</f>
        <v>#REF!</v>
      </c>
    </row>
    <row r="21" spans="1:19" ht="15.75" x14ac:dyDescent="0.25">
      <c r="A21" s="62"/>
      <c r="B21" s="30"/>
      <c r="C21" s="31"/>
      <c r="D21" s="32"/>
      <c r="E21" s="31"/>
      <c r="F21" s="59"/>
      <c r="G21" s="60"/>
      <c r="H21" s="60"/>
      <c r="I21" s="60"/>
      <c r="J21" s="69"/>
      <c r="K21" s="69"/>
      <c r="L21" s="70"/>
      <c r="M21" s="71"/>
      <c r="N21" s="70"/>
      <c r="P21" s="5" t="b">
        <f t="shared" si="1"/>
        <v>1</v>
      </c>
      <c r="Q21" s="5" t="b">
        <f t="shared" si="2"/>
        <v>1</v>
      </c>
      <c r="R21" s="5" t="b">
        <f t="shared" si="3"/>
        <v>1</v>
      </c>
      <c r="S21" s="5" t="e">
        <f>OR(#REF!&lt;100000,LEN(#REF!)=5)</f>
        <v>#REF!</v>
      </c>
    </row>
    <row r="22" spans="1:19" ht="15.75" x14ac:dyDescent="0.25">
      <c r="A22" s="62"/>
      <c r="B22" s="30"/>
      <c r="C22" s="31"/>
      <c r="D22" s="32"/>
      <c r="E22" s="31"/>
      <c r="F22" s="59"/>
      <c r="G22" s="60"/>
      <c r="H22" s="60"/>
      <c r="I22" s="60"/>
      <c r="J22" s="69"/>
      <c r="K22" s="69"/>
      <c r="L22" s="70"/>
      <c r="M22" s="70"/>
      <c r="N22" s="70"/>
      <c r="P22" s="5" t="b">
        <f t="shared" si="1"/>
        <v>1</v>
      </c>
      <c r="Q22" s="5" t="b">
        <f t="shared" si="2"/>
        <v>1</v>
      </c>
      <c r="R22" s="5" t="b">
        <f t="shared" si="3"/>
        <v>1</v>
      </c>
      <c r="S22" s="5" t="e">
        <f>OR(#REF!&lt;100000,LEN(#REF!)=5)</f>
        <v>#REF!</v>
      </c>
    </row>
    <row r="23" spans="1:19" ht="15.75" x14ac:dyDescent="0.25">
      <c r="A23" s="62"/>
      <c r="B23" s="30"/>
      <c r="C23" s="31"/>
      <c r="D23" s="32"/>
      <c r="E23" s="31"/>
      <c r="F23" s="59"/>
      <c r="G23" s="60"/>
      <c r="H23" s="60"/>
      <c r="I23" s="60"/>
      <c r="J23" s="69"/>
      <c r="K23" s="69"/>
      <c r="L23" s="70"/>
      <c r="M23" s="70"/>
      <c r="N23" s="70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62"/>
      <c r="B24" s="30"/>
      <c r="C24" s="31"/>
      <c r="D24" s="32"/>
      <c r="E24" s="31"/>
      <c r="F24" s="59"/>
      <c r="G24" s="60"/>
      <c r="H24" s="60"/>
      <c r="I24" s="60"/>
      <c r="J24" s="69"/>
      <c r="K24" s="69"/>
      <c r="L24" s="70"/>
      <c r="M24" s="70"/>
      <c r="N24" s="70"/>
      <c r="P24" s="5" t="b">
        <f t="shared" si="1"/>
        <v>1</v>
      </c>
      <c r="Q24" s="5" t="b">
        <f t="shared" si="2"/>
        <v>1</v>
      </c>
      <c r="R24" s="5" t="b">
        <f t="shared" si="3"/>
        <v>1</v>
      </c>
      <c r="S24" s="5" t="e">
        <f>OR(#REF!&lt;100000,LEN(#REF!)=5)</f>
        <v>#REF!</v>
      </c>
    </row>
    <row r="25" spans="1:19" ht="15.75" x14ac:dyDescent="0.25">
      <c r="A25" s="62"/>
      <c r="B25" s="30"/>
      <c r="C25" s="31"/>
      <c r="D25" s="32"/>
      <c r="E25" s="31"/>
      <c r="F25" s="59"/>
      <c r="G25" s="60"/>
      <c r="H25" s="60"/>
      <c r="I25" s="60"/>
      <c r="J25" s="69"/>
      <c r="K25" s="69"/>
      <c r="L25" s="70"/>
      <c r="M25" s="70"/>
      <c r="N25" s="70"/>
      <c r="P25" s="5" t="b">
        <f t="shared" si="1"/>
        <v>1</v>
      </c>
      <c r="Q25" s="5" t="b">
        <f t="shared" si="2"/>
        <v>1</v>
      </c>
    </row>
    <row r="26" spans="1:19" ht="15.75" x14ac:dyDescent="0.25">
      <c r="A26" s="62"/>
      <c r="B26" s="30"/>
      <c r="C26" s="31"/>
      <c r="D26" s="32"/>
      <c r="E26" s="31"/>
      <c r="F26" s="59"/>
      <c r="G26" s="60"/>
      <c r="H26" s="60"/>
      <c r="I26" s="60"/>
      <c r="J26" s="69"/>
      <c r="K26" s="69"/>
      <c r="L26" s="70"/>
      <c r="M26" s="71"/>
      <c r="N26" s="70"/>
      <c r="P26" s="5" t="b">
        <f t="shared" si="1"/>
        <v>1</v>
      </c>
      <c r="Q26" s="5" t="b">
        <f t="shared" si="2"/>
        <v>1</v>
      </c>
      <c r="R26" s="5" t="b">
        <f t="shared" si="3"/>
        <v>1</v>
      </c>
      <c r="S26" s="5" t="e">
        <f>OR(#REF!&lt;100000,LEN(#REF!)=5)</f>
        <v>#REF!</v>
      </c>
    </row>
    <row r="27" spans="1:19" ht="13.5" thickBot="1" x14ac:dyDescent="0.25">
      <c r="A27" s="132" t="s">
        <v>11</v>
      </c>
      <c r="B27" s="133"/>
      <c r="C27" s="39">
        <f>SUM(C12:C26)</f>
        <v>22.95</v>
      </c>
      <c r="D27" s="39">
        <f>SUM(D12:D26)</f>
        <v>0</v>
      </c>
      <c r="E27" s="39"/>
      <c r="F27" s="39">
        <f>SUM(F12:F26)</f>
        <v>22.95</v>
      </c>
      <c r="G27" s="61"/>
      <c r="H27" s="61"/>
      <c r="I27" s="61"/>
      <c r="J27" s="40"/>
      <c r="K27" s="40"/>
      <c r="L27" s="46"/>
      <c r="M27" s="57"/>
      <c r="N27" s="47"/>
    </row>
    <row r="29" spans="1:19" x14ac:dyDescent="0.2">
      <c r="B29" s="130" t="s">
        <v>27</v>
      </c>
      <c r="C29" s="131"/>
    </row>
    <row r="30" spans="1:19" x14ac:dyDescent="0.2">
      <c r="B30" s="41" t="s">
        <v>16</v>
      </c>
      <c r="C30" s="42" t="s">
        <v>26</v>
      </c>
    </row>
    <row r="31" spans="1:19" x14ac:dyDescent="0.2">
      <c r="B31" s="41" t="s">
        <v>13</v>
      </c>
      <c r="C31" s="42" t="s">
        <v>25</v>
      </c>
    </row>
    <row r="32" spans="1:19" x14ac:dyDescent="0.2">
      <c r="B32" s="41" t="s">
        <v>15</v>
      </c>
      <c r="C32" s="42" t="s">
        <v>24</v>
      </c>
    </row>
    <row r="33" spans="2:3" x14ac:dyDescent="0.2">
      <c r="B33" s="43" t="s">
        <v>14</v>
      </c>
      <c r="C33" s="44" t="s">
        <v>23</v>
      </c>
    </row>
  </sheetData>
  <mergeCells count="6">
    <mergeCell ref="B29:C29"/>
    <mergeCell ref="B1:E1"/>
    <mergeCell ref="B3:E3"/>
    <mergeCell ref="G8:J8"/>
    <mergeCell ref="G9:J9"/>
    <mergeCell ref="A27:B27"/>
  </mergeCells>
  <phoneticPr fontId="5" type="noConversion"/>
  <conditionalFormatting sqref="J12:K26">
    <cfRule type="expression" priority="3" stopIfTrue="1">
      <formula>AND(SUM($P12:$T12)&gt;0,NOT(ISBLANK(J12)))</formula>
    </cfRule>
    <cfRule type="expression" dxfId="417" priority="4" stopIfTrue="1">
      <formula>SUM($P12:$T12)&gt;0</formula>
    </cfRule>
  </conditionalFormatting>
  <conditionalFormatting sqref="C5 B1:E1 B3:E3 C13:C26 E5">
    <cfRule type="expression" dxfId="416" priority="5" stopIfTrue="1">
      <formula>ISBLANK(B1)</formula>
    </cfRule>
  </conditionalFormatting>
  <conditionalFormatting sqref="L19:N26 L13:N16 M17:N18">
    <cfRule type="expression" dxfId="415" priority="6" stopIfTrue="1">
      <formula>AND(NOT(ISBLANK($C13)),ISBLANK(L13))</formula>
    </cfRule>
  </conditionalFormatting>
  <conditionalFormatting sqref="B12:B26">
    <cfRule type="expression" dxfId="414" priority="7" stopIfTrue="1">
      <formula>AND(NOT(ISBLANK(C12)),ISBLANK(B12))</formula>
    </cfRule>
  </conditionalFormatting>
  <conditionalFormatting sqref="A12:A26">
    <cfRule type="expression" dxfId="413" priority="8" stopIfTrue="1">
      <formula>AND(NOT(ISBLANK(C12)),ISBLANK(A12))</formula>
    </cfRule>
  </conditionalFormatting>
  <conditionalFormatting sqref="E13:E26">
    <cfRule type="expression" dxfId="412" priority="9" stopIfTrue="1">
      <formula>AND(NOT(ISBLANK(C13)),ISBLANK(E13),B13="S")</formula>
    </cfRule>
  </conditionalFormatting>
  <conditionalFormatting sqref="L12:N12">
    <cfRule type="expression" dxfId="411" priority="10" stopIfTrue="1">
      <formula>AND(NOT(ISBLANK(#REF!)),ISBLANK(L12))</formula>
    </cfRule>
  </conditionalFormatting>
  <conditionalFormatting sqref="C12">
    <cfRule type="expression" dxfId="410" priority="1" stopIfTrue="1">
      <formula>ISBLANK(C12)</formula>
    </cfRule>
  </conditionalFormatting>
  <conditionalFormatting sqref="E12">
    <cfRule type="expression" dxfId="409" priority="2" stopIfTrue="1">
      <formula>AND(NOT(ISBLANK(C12)),ISBLANK(E12),B12="S")</formula>
    </cfRule>
  </conditionalFormatting>
  <conditionalFormatting sqref="L18">
    <cfRule type="expression" dxfId="408" priority="11" stopIfTrue="1">
      <formula>AND(NOT(ISBLANK($C17)),ISBLANK(L18))</formula>
    </cfRule>
  </conditionalFormatting>
  <dataValidations count="3">
    <dataValidation type="list" allowBlank="1" showInputMessage="1" showErrorMessage="1" sqref="B12:B26">
      <formula1>$B$30:$B$33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5" right="0.75" top="1" bottom="1" header="0.5" footer="0.5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27" t="s">
        <v>34</v>
      </c>
      <c r="C1" s="128"/>
      <c r="D1" s="128"/>
      <c r="E1" s="129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27" t="s">
        <v>35</v>
      </c>
      <c r="C3" s="128"/>
      <c r="D3" s="128"/>
      <c r="E3" s="129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/>
      <c r="D5" s="12" t="s">
        <v>33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0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4"/>
      <c r="K8" s="134"/>
      <c r="L8" s="131"/>
      <c r="M8" s="17" t="s">
        <v>8</v>
      </c>
      <c r="N8" s="18" t="s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1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6"/>
      <c r="K9" s="136"/>
      <c r="L9" s="137"/>
      <c r="M9" s="22" t="s">
        <v>31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17</v>
      </c>
      <c r="H10" s="26" t="s">
        <v>18</v>
      </c>
      <c r="I10" s="26" t="s">
        <v>19</v>
      </c>
      <c r="J10" s="26" t="s">
        <v>20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36</v>
      </c>
      <c r="B12" s="30" t="s">
        <v>13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15</v>
      </c>
      <c r="M12" s="45" t="s">
        <v>55</v>
      </c>
      <c r="N12" s="45" t="s">
        <v>37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36</v>
      </c>
      <c r="B13" s="30" t="s">
        <v>15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15</v>
      </c>
      <c r="M13" s="45" t="s">
        <v>56</v>
      </c>
      <c r="N13" s="45" t="s">
        <v>37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38</v>
      </c>
      <c r="B14" s="30" t="s">
        <v>13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15</v>
      </c>
      <c r="M14" s="45" t="s">
        <v>60</v>
      </c>
      <c r="N14" s="45" t="s">
        <v>39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40</v>
      </c>
      <c r="B15" s="30" t="s">
        <v>15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15</v>
      </c>
      <c r="M15" s="45" t="s">
        <v>41</v>
      </c>
      <c r="N15" s="45" t="s">
        <v>42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43</v>
      </c>
      <c r="B16" s="30" t="s">
        <v>13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15</v>
      </c>
      <c r="M16" s="45" t="s">
        <v>44</v>
      </c>
      <c r="N16" s="45" t="s">
        <v>45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46</v>
      </c>
      <c r="B17" s="30" t="s">
        <v>15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15</v>
      </c>
      <c r="M17" s="45" t="s">
        <v>57</v>
      </c>
      <c r="N17" s="45" t="s">
        <v>61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47</v>
      </c>
      <c r="B18" s="30" t="s">
        <v>13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15</v>
      </c>
      <c r="M18" s="45" t="s">
        <v>48</v>
      </c>
      <c r="N18" s="45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50</v>
      </c>
      <c r="B19" s="30" t="s">
        <v>14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15</v>
      </c>
      <c r="M19" s="45" t="s">
        <v>58</v>
      </c>
      <c r="N19" s="45" t="s">
        <v>39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51</v>
      </c>
      <c r="B20" s="30" t="s">
        <v>14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15</v>
      </c>
      <c r="M20" s="45" t="s">
        <v>59</v>
      </c>
      <c r="N20" s="45" t="s">
        <v>62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51</v>
      </c>
      <c r="B21" s="30" t="s">
        <v>14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15</v>
      </c>
      <c r="M21" s="45" t="s">
        <v>59</v>
      </c>
      <c r="N21" s="45" t="s">
        <v>62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52</v>
      </c>
      <c r="B22" s="30" t="s">
        <v>15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15</v>
      </c>
      <c r="M22" s="45" t="s">
        <v>53</v>
      </c>
      <c r="N22" s="45" t="s">
        <v>54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15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15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15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15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15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15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15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15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15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32" t="s">
        <v>11</v>
      </c>
      <c r="B32" s="133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30" t="s">
        <v>27</v>
      </c>
      <c r="C34" s="131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407" priority="2" stopIfTrue="1">
      <formula>SUM($P12:$T12)&gt;0</formula>
    </cfRule>
  </conditionalFormatting>
  <conditionalFormatting sqref="E5 C12:C31 C5 B1:E1 B3:E3">
    <cfRule type="expression" dxfId="406" priority="3" stopIfTrue="1">
      <formula>ISBLANK(B1)</formula>
    </cfRule>
  </conditionalFormatting>
  <conditionalFormatting sqref="M12:N31">
    <cfRule type="expression" dxfId="405" priority="4" stopIfTrue="1">
      <formula>AND(NOT(ISBLANK($C12)),ISBLANK(M12))</formula>
    </cfRule>
  </conditionalFormatting>
  <conditionalFormatting sqref="B12:B31">
    <cfRule type="expression" dxfId="404" priority="5" stopIfTrue="1">
      <formula>AND(NOT(ISBLANK(C12)),ISBLANK(B12))</formula>
    </cfRule>
  </conditionalFormatting>
  <conditionalFormatting sqref="A12:A31">
    <cfRule type="expression" dxfId="403" priority="6" stopIfTrue="1">
      <formula>AND(NOT(ISBLANK(C12)),ISBLANK(A12))</formula>
    </cfRule>
  </conditionalFormatting>
  <conditionalFormatting sqref="G12:G31">
    <cfRule type="expression" dxfId="402" priority="7" stopIfTrue="1">
      <formula>AND(ISBLANK(G12),NOT(ISBLANK(C12)))</formula>
    </cfRule>
  </conditionalFormatting>
  <conditionalFormatting sqref="H12:I31">
    <cfRule type="expression" dxfId="401" priority="8" stopIfTrue="1">
      <formula>AND(ISBLANK(H12),NOT(ISBLANK($C12)))</formula>
    </cfRule>
  </conditionalFormatting>
  <conditionalFormatting sqref="J12:J31">
    <cfRule type="expression" dxfId="400" priority="9" stopIfTrue="1">
      <formula>AND(ISBLANK(J12),NOT(ISBLANK(C12)))</formula>
    </cfRule>
  </conditionalFormatting>
  <conditionalFormatting sqref="E12:E31">
    <cfRule type="expression" dxfId="399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41"/>
  <sheetViews>
    <sheetView workbookViewId="0">
      <selection activeCell="G38" sqref="G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7" t="s">
        <v>63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7" t="s">
        <v>96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4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64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2">
        <v>43415</v>
      </c>
      <c r="B12" s="30" t="s">
        <v>14</v>
      </c>
      <c r="C12" s="31">
        <v>10.51</v>
      </c>
      <c r="D12" s="32"/>
      <c r="E12" s="31"/>
      <c r="F12" s="59">
        <v>10.51</v>
      </c>
      <c r="G12" s="60">
        <v>690</v>
      </c>
      <c r="H12" s="60">
        <v>4400</v>
      </c>
      <c r="I12" s="60"/>
      <c r="J12" s="37" t="s">
        <v>15</v>
      </c>
      <c r="K12" s="37" t="s">
        <v>89</v>
      </c>
      <c r="L12" s="45" t="s">
        <v>90</v>
      </c>
      <c r="M12" s="45" t="s">
        <v>91</v>
      </c>
      <c r="N12" s="45" t="s">
        <v>92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2">
        <v>43422</v>
      </c>
      <c r="B13" s="50" t="s">
        <v>15</v>
      </c>
      <c r="C13" s="31">
        <v>3.34</v>
      </c>
      <c r="D13" s="31"/>
      <c r="E13" s="31">
        <v>0.66</v>
      </c>
      <c r="F13" s="59">
        <v>2.68</v>
      </c>
      <c r="G13" s="60">
        <v>690</v>
      </c>
      <c r="H13" s="60">
        <v>4001</v>
      </c>
      <c r="I13" s="60"/>
      <c r="J13" s="37" t="s">
        <v>15</v>
      </c>
      <c r="K13" s="37" t="s">
        <v>89</v>
      </c>
      <c r="L13" s="45" t="s">
        <v>93</v>
      </c>
      <c r="M13" s="45" t="s">
        <v>91</v>
      </c>
      <c r="N13" s="45" t="s">
        <v>93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2">
        <v>43422</v>
      </c>
      <c r="B14" s="50" t="s">
        <v>14</v>
      </c>
      <c r="C14" s="31">
        <v>18.260000000000002</v>
      </c>
      <c r="D14" s="31"/>
      <c r="E14" s="31"/>
      <c r="F14" s="59">
        <v>18.260000000000002</v>
      </c>
      <c r="G14" s="60">
        <v>690</v>
      </c>
      <c r="H14" s="60">
        <v>4400</v>
      </c>
      <c r="I14" s="60"/>
      <c r="J14" s="37" t="s">
        <v>15</v>
      </c>
      <c r="K14" s="37" t="s">
        <v>89</v>
      </c>
      <c r="L14" s="45" t="s">
        <v>90</v>
      </c>
      <c r="M14" s="45" t="s">
        <v>91</v>
      </c>
      <c r="N14" s="45" t="s">
        <v>90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72">
        <v>43425</v>
      </c>
      <c r="B15" s="30" t="s">
        <v>14</v>
      </c>
      <c r="C15" s="31">
        <v>1.65</v>
      </c>
      <c r="D15" s="31"/>
      <c r="E15" s="31"/>
      <c r="F15" s="59">
        <v>1.65</v>
      </c>
      <c r="G15" s="60">
        <v>690</v>
      </c>
      <c r="H15" s="60">
        <v>4400</v>
      </c>
      <c r="I15" s="68"/>
      <c r="J15" s="37" t="s">
        <v>15</v>
      </c>
      <c r="K15" s="37" t="s">
        <v>89</v>
      </c>
      <c r="L15" s="45" t="s">
        <v>90</v>
      </c>
      <c r="M15" s="45" t="s">
        <v>91</v>
      </c>
      <c r="N15" s="45" t="s">
        <v>90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2">
        <v>43429</v>
      </c>
      <c r="B16" s="30" t="s">
        <v>14</v>
      </c>
      <c r="C16" s="31">
        <v>5.16</v>
      </c>
      <c r="D16" s="31"/>
      <c r="E16" s="31"/>
      <c r="F16" s="59">
        <v>5.16</v>
      </c>
      <c r="G16" s="60">
        <v>690</v>
      </c>
      <c r="H16" s="60">
        <v>4400</v>
      </c>
      <c r="I16" s="68"/>
      <c r="J16" s="37" t="s">
        <v>15</v>
      </c>
      <c r="K16" s="37" t="s">
        <v>89</v>
      </c>
      <c r="L16" s="45" t="s">
        <v>90</v>
      </c>
      <c r="M16" s="45" t="s">
        <v>91</v>
      </c>
      <c r="N16" s="45" t="s">
        <v>90</v>
      </c>
      <c r="P16" s="5" t="b">
        <f>OR(G16&lt;100,LEN(G16)=2)</f>
        <v>0</v>
      </c>
      <c r="Q16" s="5" t="b">
        <f>OR(H16&lt;1000,LEN(H16)=3)</f>
        <v>0</v>
      </c>
      <c r="R16" s="5" t="b">
        <f>IF(I16&lt;1000,TRUE)</f>
        <v>1</v>
      </c>
      <c r="S16" s="5" t="e">
        <f>OR(#REF!&lt;100000,LEN(#REF!)=5)</f>
        <v>#REF!</v>
      </c>
    </row>
    <row r="17" spans="1:19" ht="15.75" x14ac:dyDescent="0.25">
      <c r="A17" s="62">
        <v>43433</v>
      </c>
      <c r="B17" s="30" t="s">
        <v>14</v>
      </c>
      <c r="C17" s="31">
        <v>5.32</v>
      </c>
      <c r="D17" s="31"/>
      <c r="E17" s="31"/>
      <c r="F17" s="59">
        <v>5.32</v>
      </c>
      <c r="G17" s="60">
        <v>690</v>
      </c>
      <c r="H17" s="60">
        <v>4400</v>
      </c>
      <c r="I17" s="68"/>
      <c r="J17" s="37" t="s">
        <v>15</v>
      </c>
      <c r="K17" s="37" t="s">
        <v>89</v>
      </c>
      <c r="L17" s="45" t="s">
        <v>90</v>
      </c>
      <c r="M17" s="45" t="s">
        <v>94</v>
      </c>
      <c r="N17" s="45" t="s">
        <v>90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62">
        <v>43436</v>
      </c>
      <c r="B18" s="30" t="s">
        <v>15</v>
      </c>
      <c r="C18" s="31">
        <v>16</v>
      </c>
      <c r="D18" s="31"/>
      <c r="E18" s="31">
        <v>3.2</v>
      </c>
      <c r="F18" s="59">
        <v>12.8</v>
      </c>
      <c r="G18" s="60">
        <v>690</v>
      </c>
      <c r="H18" s="60">
        <v>4001</v>
      </c>
      <c r="I18" s="60"/>
      <c r="J18" s="37" t="s">
        <v>15</v>
      </c>
      <c r="K18" s="37" t="s">
        <v>89</v>
      </c>
      <c r="L18" s="45" t="s">
        <v>93</v>
      </c>
      <c r="M18" s="45" t="s">
        <v>91</v>
      </c>
      <c r="N18" s="45" t="s">
        <v>93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62">
        <v>43436</v>
      </c>
      <c r="B19" s="30" t="s">
        <v>14</v>
      </c>
      <c r="C19" s="31">
        <v>19.97</v>
      </c>
      <c r="D19" s="31"/>
      <c r="E19" s="31"/>
      <c r="F19" s="59">
        <v>19.97</v>
      </c>
      <c r="G19" s="60">
        <v>690</v>
      </c>
      <c r="H19" s="60">
        <v>4400</v>
      </c>
      <c r="I19" s="60"/>
      <c r="J19" s="37" t="s">
        <v>15</v>
      </c>
      <c r="K19" s="37" t="s">
        <v>89</v>
      </c>
      <c r="L19" s="45" t="s">
        <v>90</v>
      </c>
      <c r="M19" s="45" t="s">
        <v>91</v>
      </c>
      <c r="N19" s="45" t="s">
        <v>90</v>
      </c>
      <c r="P19" s="5" t="b">
        <f t="shared" si="0"/>
        <v>0</v>
      </c>
      <c r="Q19" s="5" t="b">
        <f t="shared" si="1"/>
        <v>0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62">
        <v>43438</v>
      </c>
      <c r="B20" s="30" t="s">
        <v>15</v>
      </c>
      <c r="C20" s="31">
        <v>1</v>
      </c>
      <c r="D20" s="31"/>
      <c r="E20" s="31">
        <v>0.2</v>
      </c>
      <c r="F20" s="59">
        <v>0.8</v>
      </c>
      <c r="G20" s="60">
        <v>690</v>
      </c>
      <c r="H20" s="60">
        <v>4001</v>
      </c>
      <c r="I20" s="60"/>
      <c r="J20" s="37" t="s">
        <v>15</v>
      </c>
      <c r="K20" s="37" t="s">
        <v>89</v>
      </c>
      <c r="L20" s="45" t="s">
        <v>93</v>
      </c>
      <c r="M20" s="45" t="s">
        <v>91</v>
      </c>
      <c r="N20" s="45" t="s">
        <v>93</v>
      </c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62">
        <v>43438</v>
      </c>
      <c r="B21" s="30" t="s">
        <v>14</v>
      </c>
      <c r="C21" s="31">
        <v>15</v>
      </c>
      <c r="D21" s="31"/>
      <c r="E21" s="31"/>
      <c r="F21" s="59">
        <v>15</v>
      </c>
      <c r="G21" s="60">
        <v>690</v>
      </c>
      <c r="H21" s="60">
        <v>4400</v>
      </c>
      <c r="I21" s="60"/>
      <c r="J21" s="37" t="s">
        <v>15</v>
      </c>
      <c r="K21" s="37" t="s">
        <v>89</v>
      </c>
      <c r="L21" s="45" t="s">
        <v>90</v>
      </c>
      <c r="M21" s="45" t="s">
        <v>91</v>
      </c>
      <c r="N21" s="45" t="s">
        <v>90</v>
      </c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62">
        <v>43442</v>
      </c>
      <c r="B22" s="30" t="s">
        <v>14</v>
      </c>
      <c r="C22" s="31">
        <v>9.9</v>
      </c>
      <c r="D22" s="31"/>
      <c r="E22" s="31"/>
      <c r="F22" s="59">
        <v>9.9</v>
      </c>
      <c r="G22" s="60">
        <v>690</v>
      </c>
      <c r="H22" s="60">
        <v>4400</v>
      </c>
      <c r="I22" s="60" t="s">
        <v>64</v>
      </c>
      <c r="J22" s="37" t="s">
        <v>15</v>
      </c>
      <c r="K22" s="37" t="s">
        <v>89</v>
      </c>
      <c r="L22" s="45" t="s">
        <v>90</v>
      </c>
      <c r="M22" s="45" t="s">
        <v>91</v>
      </c>
      <c r="N22" s="45" t="s">
        <v>90</v>
      </c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62"/>
      <c r="B23" s="30"/>
      <c r="C23" s="31"/>
      <c r="D23" s="31"/>
      <c r="E23" s="59"/>
      <c r="F23" s="59"/>
      <c r="G23" s="60"/>
      <c r="H23" s="60"/>
      <c r="I23" s="60" t="s">
        <v>64</v>
      </c>
      <c r="J23" s="37"/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62"/>
      <c r="B24" s="30"/>
      <c r="C24" s="31"/>
      <c r="D24" s="31"/>
      <c r="E24" s="31"/>
      <c r="F24" s="59"/>
      <c r="G24" s="60"/>
      <c r="H24" s="60"/>
      <c r="I24" s="60" t="s">
        <v>64</v>
      </c>
      <c r="J24" s="37"/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62"/>
      <c r="B25" s="30"/>
      <c r="C25" s="31"/>
      <c r="D25" s="31"/>
      <c r="E25" s="31"/>
      <c r="F25" s="59"/>
      <c r="G25" s="60"/>
      <c r="H25" s="60"/>
      <c r="I25" s="60" t="s">
        <v>64</v>
      </c>
      <c r="J25" s="37"/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62"/>
      <c r="B26" s="30"/>
      <c r="C26" s="31"/>
      <c r="D26" s="31"/>
      <c r="E26" s="31"/>
      <c r="F26" s="59"/>
      <c r="G26" s="60"/>
      <c r="H26" s="60"/>
      <c r="I26" s="60" t="s">
        <v>64</v>
      </c>
      <c r="J26" s="37"/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62"/>
      <c r="B27" s="30"/>
      <c r="C27" s="31"/>
      <c r="D27" s="31"/>
      <c r="E27" s="31"/>
      <c r="F27" s="59"/>
      <c r="G27" s="60"/>
      <c r="H27" s="60"/>
      <c r="I27" s="60" t="s">
        <v>64</v>
      </c>
      <c r="J27" s="37"/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62"/>
      <c r="B28" s="30"/>
      <c r="C28" s="31"/>
      <c r="D28" s="31"/>
      <c r="E28" s="31"/>
      <c r="F28" s="59"/>
      <c r="G28" s="60"/>
      <c r="H28" s="60"/>
      <c r="I28" s="60" t="s">
        <v>64</v>
      </c>
      <c r="J28" s="37"/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62"/>
      <c r="B29" s="30"/>
      <c r="C29" s="31"/>
      <c r="D29" s="31"/>
      <c r="E29" s="31"/>
      <c r="F29" s="59"/>
      <c r="G29" s="60"/>
      <c r="H29" s="60"/>
      <c r="I29" s="60" t="s">
        <v>64</v>
      </c>
      <c r="J29" s="37"/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62"/>
      <c r="B30" s="30"/>
      <c r="C30" s="31"/>
      <c r="D30" s="31"/>
      <c r="E30" s="31"/>
      <c r="F30" s="59"/>
      <c r="G30" s="60"/>
      <c r="H30" s="60"/>
      <c r="I30" s="60" t="s">
        <v>64</v>
      </c>
      <c r="J30" s="37"/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62"/>
      <c r="B31" s="30"/>
      <c r="C31" s="31"/>
      <c r="D31" s="31"/>
      <c r="E31" s="31"/>
      <c r="F31" s="59"/>
      <c r="G31" s="60"/>
      <c r="H31" s="60"/>
      <c r="I31" s="60" t="s">
        <v>64</v>
      </c>
      <c r="J31" s="37"/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32" t="s">
        <v>95</v>
      </c>
      <c r="B32" s="133"/>
      <c r="C32" s="39">
        <v>106.11</v>
      </c>
      <c r="D32" s="39"/>
      <c r="E32" s="39">
        <f>SUM(E12:E31)</f>
        <v>4.0600000000000005</v>
      </c>
      <c r="F32" s="39">
        <f>SUM(F12:F31)</f>
        <v>102.05000000000001</v>
      </c>
      <c r="G32" s="61"/>
      <c r="H32" s="61"/>
      <c r="I32" s="61"/>
      <c r="J32" s="40"/>
      <c r="K32" s="40"/>
      <c r="L32" s="46"/>
      <c r="M32" s="57"/>
      <c r="N32" s="47"/>
    </row>
    <row r="34" spans="2:6" x14ac:dyDescent="0.2">
      <c r="B34" s="130" t="s">
        <v>27</v>
      </c>
      <c r="C34" s="131"/>
    </row>
    <row r="35" spans="2:6" x14ac:dyDescent="0.2">
      <c r="B35" s="41" t="s">
        <v>16</v>
      </c>
      <c r="C35" s="42" t="s">
        <v>26</v>
      </c>
    </row>
    <row r="36" spans="2:6" x14ac:dyDescent="0.2">
      <c r="B36" s="41" t="s">
        <v>13</v>
      </c>
      <c r="C36" s="42" t="s">
        <v>25</v>
      </c>
    </row>
    <row r="37" spans="2:6" x14ac:dyDescent="0.2">
      <c r="B37" s="41" t="s">
        <v>15</v>
      </c>
      <c r="C37" s="42" t="s">
        <v>24</v>
      </c>
    </row>
    <row r="38" spans="2:6" x14ac:dyDescent="0.2">
      <c r="B38" s="43" t="s">
        <v>14</v>
      </c>
      <c r="C38" s="44" t="s">
        <v>23</v>
      </c>
    </row>
    <row r="41" spans="2:6" x14ac:dyDescent="0.2">
      <c r="F41" s="5" t="s">
        <v>64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3:J31 K13:K14">
    <cfRule type="expression" priority="109" stopIfTrue="1">
      <formula>AND(SUM($P12:$T12)&gt;0,NOT(ISBLANK(J12)))</formula>
    </cfRule>
    <cfRule type="expression" dxfId="398" priority="110" stopIfTrue="1">
      <formula>SUM($P12:$T12)&gt;0</formula>
    </cfRule>
  </conditionalFormatting>
  <conditionalFormatting sqref="E5 C12:C15 C5 B1:E1 B3:E3 C19:C31">
    <cfRule type="expression" dxfId="397" priority="111" stopIfTrue="1">
      <formula>ISBLANK(B1)</formula>
    </cfRule>
  </conditionalFormatting>
  <conditionalFormatting sqref="L27 L31 L12:N12">
    <cfRule type="expression" dxfId="396" priority="112" stopIfTrue="1">
      <formula>AND(NOT(ISBLANK($C12)),ISBLANK(L12))</formula>
    </cfRule>
  </conditionalFormatting>
  <conditionalFormatting sqref="B12:B15 B19:B31">
    <cfRule type="expression" dxfId="395" priority="113" stopIfTrue="1">
      <formula>AND(NOT(ISBLANK(C12)),ISBLANK(B12))</formula>
    </cfRule>
  </conditionalFormatting>
  <conditionalFormatting sqref="A12:A15 A20:A31">
    <cfRule type="expression" dxfId="394" priority="114" stopIfTrue="1">
      <formula>AND(NOT(ISBLANK(C12)),ISBLANK(A12))</formula>
    </cfRule>
  </conditionalFormatting>
  <conditionalFormatting sqref="E12:E15 E19:E22 E24:E31">
    <cfRule type="expression" dxfId="393" priority="115" stopIfTrue="1">
      <formula>AND(NOT(ISBLANK(C12)),ISBLANK(E12),B12="S")</formula>
    </cfRule>
  </conditionalFormatting>
  <conditionalFormatting sqref="C18">
    <cfRule type="expression" dxfId="392" priority="107" stopIfTrue="1">
      <formula>ISBLANK(C18)</formula>
    </cfRule>
  </conditionalFormatting>
  <conditionalFormatting sqref="B18">
    <cfRule type="expression" dxfId="391" priority="108" stopIfTrue="1">
      <formula>AND(NOT(ISBLANK(C18)),ISBLANK(B18))</formula>
    </cfRule>
  </conditionalFormatting>
  <conditionalFormatting sqref="C16:C17">
    <cfRule type="expression" dxfId="390" priority="101" stopIfTrue="1">
      <formula>ISBLANK(C16)</formula>
    </cfRule>
  </conditionalFormatting>
  <conditionalFormatting sqref="B16:B17">
    <cfRule type="expression" dxfId="389" priority="102" stopIfTrue="1">
      <formula>AND(NOT(ISBLANK(C16)),ISBLANK(B16))</formula>
    </cfRule>
  </conditionalFormatting>
  <conditionalFormatting sqref="A16:A17">
    <cfRule type="expression" dxfId="388" priority="103" stopIfTrue="1">
      <formula>AND(NOT(ISBLANK(C16)),ISBLANK(A16))</formula>
    </cfRule>
  </conditionalFormatting>
  <conditionalFormatting sqref="E17">
    <cfRule type="expression" dxfId="387" priority="104" stopIfTrue="1">
      <formula>AND(NOT(ISBLANK(C17)),ISBLANK(E17),B17="S")</formula>
    </cfRule>
  </conditionalFormatting>
  <conditionalFormatting sqref="L25">
    <cfRule type="expression" dxfId="386" priority="98" stopIfTrue="1">
      <formula>AND(NOT(ISBLANK($C25)),ISBLANK(L25))</formula>
    </cfRule>
  </conditionalFormatting>
  <conditionalFormatting sqref="N25">
    <cfRule type="expression" dxfId="385" priority="97" stopIfTrue="1">
      <formula>AND(NOT(ISBLANK($C25)),ISBLANK(N25))</formula>
    </cfRule>
  </conditionalFormatting>
  <conditionalFormatting sqref="L26">
    <cfRule type="expression" dxfId="384" priority="96" stopIfTrue="1">
      <formula>AND(NOT(ISBLANK($C26)),ISBLANK(L26))</formula>
    </cfRule>
  </conditionalFormatting>
  <conditionalFormatting sqref="N26">
    <cfRule type="expression" dxfId="383" priority="95" stopIfTrue="1">
      <formula>AND(NOT(ISBLANK($C26)),ISBLANK(N26))</formula>
    </cfRule>
  </conditionalFormatting>
  <conditionalFormatting sqref="K24">
    <cfRule type="expression" priority="93" stopIfTrue="1">
      <formula>AND(SUM($P24:$T24)&gt;0,NOT(ISBLANK(K24)))</formula>
    </cfRule>
    <cfRule type="expression" dxfId="382" priority="94" stopIfTrue="1">
      <formula>SUM($P24:$T24)&gt;0</formula>
    </cfRule>
  </conditionalFormatting>
  <conditionalFormatting sqref="L24">
    <cfRule type="expression" dxfId="381" priority="92" stopIfTrue="1">
      <formula>AND(NOT(ISBLANK($C24)),ISBLANK(L24))</formula>
    </cfRule>
  </conditionalFormatting>
  <conditionalFormatting sqref="M24">
    <cfRule type="expression" dxfId="380" priority="91" stopIfTrue="1">
      <formula>AND(NOT(ISBLANK($C24)),ISBLANK(M24))</formula>
    </cfRule>
  </conditionalFormatting>
  <conditionalFormatting sqref="N24">
    <cfRule type="expression" dxfId="379" priority="90" stopIfTrue="1">
      <formula>AND(NOT(ISBLANK($C24)),ISBLANK(N24))</formula>
    </cfRule>
  </conditionalFormatting>
  <conditionalFormatting sqref="K25">
    <cfRule type="expression" priority="88" stopIfTrue="1">
      <formula>AND(SUM($P25:$T25)&gt;0,NOT(ISBLANK(K25)))</formula>
    </cfRule>
    <cfRule type="expression" dxfId="378" priority="89" stopIfTrue="1">
      <formula>SUM($P25:$T25)&gt;0</formula>
    </cfRule>
  </conditionalFormatting>
  <conditionalFormatting sqref="M25">
    <cfRule type="expression" dxfId="377" priority="87" stopIfTrue="1">
      <formula>AND(NOT(ISBLANK($C25)),ISBLANK(M25))</formula>
    </cfRule>
  </conditionalFormatting>
  <conditionalFormatting sqref="K26">
    <cfRule type="expression" priority="85" stopIfTrue="1">
      <formula>AND(SUM($P26:$T26)&gt;0,NOT(ISBLANK(K26)))</formula>
    </cfRule>
    <cfRule type="expression" dxfId="376" priority="86" stopIfTrue="1">
      <formula>SUM($P26:$T26)&gt;0</formula>
    </cfRule>
  </conditionalFormatting>
  <conditionalFormatting sqref="K27">
    <cfRule type="expression" priority="83" stopIfTrue="1">
      <formula>AND(SUM($P27:$T27)&gt;0,NOT(ISBLANK(K27)))</formula>
    </cfRule>
    <cfRule type="expression" dxfId="375" priority="84" stopIfTrue="1">
      <formula>SUM($P27:$T27)&gt;0</formula>
    </cfRule>
  </conditionalFormatting>
  <conditionalFormatting sqref="M26">
    <cfRule type="expression" dxfId="374" priority="82" stopIfTrue="1">
      <formula>AND(NOT(ISBLANK($C26)),ISBLANK(M26))</formula>
    </cfRule>
  </conditionalFormatting>
  <conditionalFormatting sqref="M27">
    <cfRule type="expression" dxfId="373" priority="81" stopIfTrue="1">
      <formula>AND(NOT(ISBLANK($C27)),ISBLANK(M27))</formula>
    </cfRule>
  </conditionalFormatting>
  <conditionalFormatting sqref="N27">
    <cfRule type="expression" dxfId="372" priority="80" stopIfTrue="1">
      <formula>AND(NOT(ISBLANK($C27)),ISBLANK(N27))</formula>
    </cfRule>
  </conditionalFormatting>
  <conditionalFormatting sqref="K28">
    <cfRule type="expression" priority="78" stopIfTrue="1">
      <formula>AND(SUM($P28:$T28)&gt;0,NOT(ISBLANK(K28)))</formula>
    </cfRule>
    <cfRule type="expression" dxfId="371" priority="79" stopIfTrue="1">
      <formula>SUM($P28:$T28)&gt;0</formula>
    </cfRule>
  </conditionalFormatting>
  <conditionalFormatting sqref="L28">
    <cfRule type="expression" dxfId="370" priority="77" stopIfTrue="1">
      <formula>AND(NOT(ISBLANK($C28)),ISBLANK(L28))</formula>
    </cfRule>
  </conditionalFormatting>
  <conditionalFormatting sqref="M28">
    <cfRule type="expression" dxfId="369" priority="76" stopIfTrue="1">
      <formula>AND(NOT(ISBLANK($C28)),ISBLANK(M28))</formula>
    </cfRule>
  </conditionalFormatting>
  <conditionalFormatting sqref="N28">
    <cfRule type="expression" dxfId="368" priority="75" stopIfTrue="1">
      <formula>AND(NOT(ISBLANK($C28)),ISBLANK(N28))</formula>
    </cfRule>
  </conditionalFormatting>
  <conditionalFormatting sqref="K29">
    <cfRule type="expression" priority="73" stopIfTrue="1">
      <formula>AND(SUM($P29:$T29)&gt;0,NOT(ISBLANK(K29)))</formula>
    </cfRule>
    <cfRule type="expression" dxfId="367" priority="74" stopIfTrue="1">
      <formula>SUM($P29:$T29)&gt;0</formula>
    </cfRule>
  </conditionalFormatting>
  <conditionalFormatting sqref="L29">
    <cfRule type="expression" dxfId="366" priority="72" stopIfTrue="1">
      <formula>AND(NOT(ISBLANK($C29)),ISBLANK(L29))</formula>
    </cfRule>
  </conditionalFormatting>
  <conditionalFormatting sqref="M29">
    <cfRule type="expression" dxfId="365" priority="71" stopIfTrue="1">
      <formula>AND(NOT(ISBLANK($C29)),ISBLANK(M29))</formula>
    </cfRule>
  </conditionalFormatting>
  <conditionalFormatting sqref="N29">
    <cfRule type="expression" dxfId="364" priority="70" stopIfTrue="1">
      <formula>AND(NOT(ISBLANK($C29)),ISBLANK(N29))</formula>
    </cfRule>
  </conditionalFormatting>
  <conditionalFormatting sqref="K30">
    <cfRule type="expression" priority="68" stopIfTrue="1">
      <formula>AND(SUM($P30:$T30)&gt;0,NOT(ISBLANK(K30)))</formula>
    </cfRule>
    <cfRule type="expression" dxfId="363" priority="69" stopIfTrue="1">
      <formula>SUM($P30:$T30)&gt;0</formula>
    </cfRule>
  </conditionalFormatting>
  <conditionalFormatting sqref="L30">
    <cfRule type="expression" dxfId="362" priority="67" stopIfTrue="1">
      <formula>AND(NOT(ISBLANK($C30)),ISBLANK(L30))</formula>
    </cfRule>
  </conditionalFormatting>
  <conditionalFormatting sqref="M30">
    <cfRule type="expression" dxfId="361" priority="66" stopIfTrue="1">
      <formula>AND(NOT(ISBLANK($C30)),ISBLANK(M30))</formula>
    </cfRule>
  </conditionalFormatting>
  <conditionalFormatting sqref="N30">
    <cfRule type="expression" dxfId="360" priority="65" stopIfTrue="1">
      <formula>AND(NOT(ISBLANK($C30)),ISBLANK(N30))</formula>
    </cfRule>
  </conditionalFormatting>
  <conditionalFormatting sqref="D13:D15 D19:D31">
    <cfRule type="expression" dxfId="359" priority="64" stopIfTrue="1">
      <formula>AND(NOT(ISBLANK(B13)),ISBLANK(D13),A13="S")</formula>
    </cfRule>
  </conditionalFormatting>
  <conditionalFormatting sqref="D18">
    <cfRule type="expression" dxfId="358" priority="63" stopIfTrue="1">
      <formula>AND(NOT(ISBLANK(B18)),ISBLANK(D18),A18="S")</formula>
    </cfRule>
  </conditionalFormatting>
  <conditionalFormatting sqref="D16:D17">
    <cfRule type="expression" dxfId="357" priority="62" stopIfTrue="1">
      <formula>AND(NOT(ISBLANK(B16)),ISBLANK(D16),A16="S")</formula>
    </cfRule>
  </conditionalFormatting>
  <conditionalFormatting sqref="K31">
    <cfRule type="expression" priority="60" stopIfTrue="1">
      <formula>AND(SUM($P31:$T31)&gt;0,NOT(ISBLANK(K31)))</formula>
    </cfRule>
    <cfRule type="expression" dxfId="356" priority="61" stopIfTrue="1">
      <formula>SUM($P31:$T31)&gt;0</formula>
    </cfRule>
  </conditionalFormatting>
  <conditionalFormatting sqref="M31">
    <cfRule type="expression" dxfId="355" priority="59" stopIfTrue="1">
      <formula>AND(NOT(ISBLANK($C31)),ISBLANK(M31))</formula>
    </cfRule>
  </conditionalFormatting>
  <conditionalFormatting sqref="N31">
    <cfRule type="expression" dxfId="354" priority="58" stopIfTrue="1">
      <formula>AND(NOT(ISBLANK($C31)),ISBLANK(N31))</formula>
    </cfRule>
  </conditionalFormatting>
  <conditionalFormatting sqref="E16">
    <cfRule type="expression" dxfId="353" priority="57" stopIfTrue="1">
      <formula>AND(NOT(ISBLANK(C16)),ISBLANK(E16),B16="S")</formula>
    </cfRule>
  </conditionalFormatting>
  <conditionalFormatting sqref="A19">
    <cfRule type="expression" dxfId="352" priority="56" stopIfTrue="1">
      <formula>AND(NOT(ISBLANK(C19)),ISBLANK(A19))</formula>
    </cfRule>
  </conditionalFormatting>
  <conditionalFormatting sqref="E18">
    <cfRule type="expression" dxfId="351" priority="55" stopIfTrue="1">
      <formula>AND(NOT(ISBLANK(C18)),ISBLANK(E18),B18="S")</formula>
    </cfRule>
  </conditionalFormatting>
  <conditionalFormatting sqref="K15">
    <cfRule type="expression" priority="53" stopIfTrue="1">
      <formula>AND(SUM($P15:$T15)&gt;0,NOT(ISBLANK(K15)))</formula>
    </cfRule>
    <cfRule type="expression" dxfId="350" priority="54" stopIfTrue="1">
      <formula>SUM($P15:$T15)&gt;0</formula>
    </cfRule>
  </conditionalFormatting>
  <conditionalFormatting sqref="K16">
    <cfRule type="expression" priority="51" stopIfTrue="1">
      <formula>AND(SUM($P16:$T16)&gt;0,NOT(ISBLANK(K16)))</formula>
    </cfRule>
    <cfRule type="expression" dxfId="349" priority="52" stopIfTrue="1">
      <formula>SUM($P16:$T16)&gt;0</formula>
    </cfRule>
  </conditionalFormatting>
  <conditionalFormatting sqref="A18">
    <cfRule type="expression" dxfId="348" priority="50" stopIfTrue="1">
      <formula>AND(NOT(ISBLANK(C18)),ISBLANK(A18))</formula>
    </cfRule>
  </conditionalFormatting>
  <conditionalFormatting sqref="K23">
    <cfRule type="expression" priority="48" stopIfTrue="1">
      <formula>AND(SUM($P23:$T23)&gt;0,NOT(ISBLANK(K23)))</formula>
    </cfRule>
    <cfRule type="expression" dxfId="347" priority="49" stopIfTrue="1">
      <formula>SUM($P23:$T23)&gt;0</formula>
    </cfRule>
  </conditionalFormatting>
  <conditionalFormatting sqref="L23">
    <cfRule type="expression" dxfId="346" priority="47" stopIfTrue="1">
      <formula>AND(NOT(ISBLANK($C23)),ISBLANK(L23))</formula>
    </cfRule>
  </conditionalFormatting>
  <conditionalFormatting sqref="M23">
    <cfRule type="expression" dxfId="345" priority="46" stopIfTrue="1">
      <formula>AND(NOT(ISBLANK($C23)),ISBLANK(M23))</formula>
    </cfRule>
  </conditionalFormatting>
  <conditionalFormatting sqref="N23">
    <cfRule type="expression" dxfId="344" priority="45" stopIfTrue="1">
      <formula>AND(NOT(ISBLANK($C23)),ISBLANK(N23))</formula>
    </cfRule>
  </conditionalFormatting>
  <conditionalFormatting sqref="L13">
    <cfRule type="expression" dxfId="343" priority="44" stopIfTrue="1">
      <formula>AND(NOT(ISBLANK($C13)),ISBLANK(L13))</formula>
    </cfRule>
  </conditionalFormatting>
  <conditionalFormatting sqref="K17">
    <cfRule type="expression" priority="42" stopIfTrue="1">
      <formula>AND(SUM($P17:$T17)&gt;0,NOT(ISBLANK(K17)))</formula>
    </cfRule>
    <cfRule type="expression" dxfId="342" priority="43" stopIfTrue="1">
      <formula>SUM($P17:$T17)&gt;0</formula>
    </cfRule>
  </conditionalFormatting>
  <conditionalFormatting sqref="M17">
    <cfRule type="expression" dxfId="341" priority="41" stopIfTrue="1">
      <formula>AND(NOT(ISBLANK($C17)),ISBLANK(M17))</formula>
    </cfRule>
  </conditionalFormatting>
  <conditionalFormatting sqref="K18">
    <cfRule type="expression" priority="39" stopIfTrue="1">
      <formula>AND(SUM($P18:$T18)&gt;0,NOT(ISBLANK(K18)))</formula>
    </cfRule>
    <cfRule type="expression" dxfId="340" priority="40" stopIfTrue="1">
      <formula>SUM($P18:$T18)&gt;0</formula>
    </cfRule>
  </conditionalFormatting>
  <conditionalFormatting sqref="K19">
    <cfRule type="expression" priority="37" stopIfTrue="1">
      <formula>AND(SUM($P19:$T19)&gt;0,NOT(ISBLANK(K19)))</formula>
    </cfRule>
    <cfRule type="expression" dxfId="339" priority="38" stopIfTrue="1">
      <formula>SUM($P19:$T19)&gt;0</formula>
    </cfRule>
  </conditionalFormatting>
  <conditionalFormatting sqref="K20">
    <cfRule type="expression" priority="35" stopIfTrue="1">
      <formula>AND(SUM($P20:$T20)&gt;0,NOT(ISBLANK(K20)))</formula>
    </cfRule>
    <cfRule type="expression" dxfId="338" priority="36" stopIfTrue="1">
      <formula>SUM($P20:$T20)&gt;0</formula>
    </cfRule>
  </conditionalFormatting>
  <conditionalFormatting sqref="M13">
    <cfRule type="expression" dxfId="337" priority="34" stopIfTrue="1">
      <formula>AND(NOT(ISBLANK($C13)),ISBLANK(M13))</formula>
    </cfRule>
  </conditionalFormatting>
  <conditionalFormatting sqref="N13">
    <cfRule type="expression" dxfId="336" priority="33" stopIfTrue="1">
      <formula>AND(NOT(ISBLANK($C13)),ISBLANK(N13))</formula>
    </cfRule>
  </conditionalFormatting>
  <conditionalFormatting sqref="L14">
    <cfRule type="expression" dxfId="335" priority="32" stopIfTrue="1">
      <formula>AND(NOT(ISBLANK($C14)),ISBLANK(L14))</formula>
    </cfRule>
  </conditionalFormatting>
  <conditionalFormatting sqref="L15">
    <cfRule type="expression" dxfId="334" priority="31" stopIfTrue="1">
      <formula>AND(NOT(ISBLANK($C15)),ISBLANK(L15))</formula>
    </cfRule>
  </conditionalFormatting>
  <conditionalFormatting sqref="M14">
    <cfRule type="expression" dxfId="333" priority="30" stopIfTrue="1">
      <formula>AND(NOT(ISBLANK($C14)),ISBLANK(M14))</formula>
    </cfRule>
  </conditionalFormatting>
  <conditionalFormatting sqref="M15">
    <cfRule type="expression" dxfId="332" priority="29" stopIfTrue="1">
      <formula>AND(NOT(ISBLANK($C15)),ISBLANK(M15))</formula>
    </cfRule>
  </conditionalFormatting>
  <conditionalFormatting sqref="N14">
    <cfRule type="expression" dxfId="331" priority="28" stopIfTrue="1">
      <formula>AND(NOT(ISBLANK($C14)),ISBLANK(N14))</formula>
    </cfRule>
  </conditionalFormatting>
  <conditionalFormatting sqref="N15">
    <cfRule type="expression" dxfId="330" priority="27" stopIfTrue="1">
      <formula>AND(NOT(ISBLANK($C15)),ISBLANK(N15))</formula>
    </cfRule>
  </conditionalFormatting>
  <conditionalFormatting sqref="L16">
    <cfRule type="expression" dxfId="329" priority="26" stopIfTrue="1">
      <formula>AND(NOT(ISBLANK($C16)),ISBLANK(L16))</formula>
    </cfRule>
  </conditionalFormatting>
  <conditionalFormatting sqref="M16">
    <cfRule type="expression" dxfId="328" priority="25" stopIfTrue="1">
      <formula>AND(NOT(ISBLANK($C16)),ISBLANK(M16))</formula>
    </cfRule>
  </conditionalFormatting>
  <conditionalFormatting sqref="N16">
    <cfRule type="expression" dxfId="327" priority="24" stopIfTrue="1">
      <formula>AND(NOT(ISBLANK($C16)),ISBLANK(N16))</formula>
    </cfRule>
  </conditionalFormatting>
  <conditionalFormatting sqref="L17">
    <cfRule type="expression" dxfId="326" priority="23" stopIfTrue="1">
      <formula>AND(NOT(ISBLANK($C17)),ISBLANK(L17))</formula>
    </cfRule>
  </conditionalFormatting>
  <conditionalFormatting sqref="N17">
    <cfRule type="expression" dxfId="325" priority="22" stopIfTrue="1">
      <formula>AND(NOT(ISBLANK($C17)),ISBLANK(N17))</formula>
    </cfRule>
  </conditionalFormatting>
  <conditionalFormatting sqref="L18">
    <cfRule type="expression" dxfId="324" priority="21" stopIfTrue="1">
      <formula>AND(NOT(ISBLANK($C18)),ISBLANK(L18))</formula>
    </cfRule>
  </conditionalFormatting>
  <conditionalFormatting sqref="M18">
    <cfRule type="expression" dxfId="323" priority="20" stopIfTrue="1">
      <formula>AND(NOT(ISBLANK($C18)),ISBLANK(M18))</formula>
    </cfRule>
  </conditionalFormatting>
  <conditionalFormatting sqref="N18">
    <cfRule type="expression" dxfId="322" priority="19" stopIfTrue="1">
      <formula>AND(NOT(ISBLANK($C18)),ISBLANK(N18))</formula>
    </cfRule>
  </conditionalFormatting>
  <conditionalFormatting sqref="L19">
    <cfRule type="expression" dxfId="321" priority="18" stopIfTrue="1">
      <formula>AND(NOT(ISBLANK($C19)),ISBLANK(L19))</formula>
    </cfRule>
  </conditionalFormatting>
  <conditionalFormatting sqref="M19">
    <cfRule type="expression" dxfId="320" priority="17" stopIfTrue="1">
      <formula>AND(NOT(ISBLANK($C19)),ISBLANK(M19))</formula>
    </cfRule>
  </conditionalFormatting>
  <conditionalFormatting sqref="N19">
    <cfRule type="expression" dxfId="319" priority="16" stopIfTrue="1">
      <formula>AND(NOT(ISBLANK($C19)),ISBLANK(N19))</formula>
    </cfRule>
  </conditionalFormatting>
  <conditionalFormatting sqref="L20">
    <cfRule type="expression" dxfId="318" priority="15" stopIfTrue="1">
      <formula>AND(NOT(ISBLANK($C20)),ISBLANK(L20))</formula>
    </cfRule>
  </conditionalFormatting>
  <conditionalFormatting sqref="M20">
    <cfRule type="expression" dxfId="317" priority="14" stopIfTrue="1">
      <formula>AND(NOT(ISBLANK($C20)),ISBLANK(M20))</formula>
    </cfRule>
  </conditionalFormatting>
  <conditionalFormatting sqref="N20">
    <cfRule type="expression" dxfId="316" priority="13" stopIfTrue="1">
      <formula>AND(NOT(ISBLANK($C20)),ISBLANK(N20))</formula>
    </cfRule>
  </conditionalFormatting>
  <conditionalFormatting sqref="K21">
    <cfRule type="expression" priority="11" stopIfTrue="1">
      <formula>AND(SUM($P21:$T21)&gt;0,NOT(ISBLANK(K21)))</formula>
    </cfRule>
    <cfRule type="expression" dxfId="315" priority="12" stopIfTrue="1">
      <formula>SUM($P21:$T21)&gt;0</formula>
    </cfRule>
  </conditionalFormatting>
  <conditionalFormatting sqref="L21">
    <cfRule type="expression" dxfId="314" priority="10" stopIfTrue="1">
      <formula>AND(NOT(ISBLANK($C21)),ISBLANK(L21))</formula>
    </cfRule>
  </conditionalFormatting>
  <conditionalFormatting sqref="M21">
    <cfRule type="expression" dxfId="313" priority="9" stopIfTrue="1">
      <formula>AND(NOT(ISBLANK($C21)),ISBLANK(M21))</formula>
    </cfRule>
  </conditionalFormatting>
  <conditionalFormatting sqref="N21">
    <cfRule type="expression" dxfId="312" priority="8" stopIfTrue="1">
      <formula>AND(NOT(ISBLANK($C21)),ISBLANK(N21))</formula>
    </cfRule>
  </conditionalFormatting>
  <conditionalFormatting sqref="K22">
    <cfRule type="expression" priority="6" stopIfTrue="1">
      <formula>AND(SUM($P22:$T22)&gt;0,NOT(ISBLANK(K22)))</formula>
    </cfRule>
    <cfRule type="expression" dxfId="311" priority="7" stopIfTrue="1">
      <formula>SUM($P22:$T22)&gt;0</formula>
    </cfRule>
  </conditionalFormatting>
  <conditionalFormatting sqref="L22">
    <cfRule type="expression" dxfId="310" priority="5" stopIfTrue="1">
      <formula>AND(NOT(ISBLANK($C22)),ISBLANK(L22))</formula>
    </cfRule>
  </conditionalFormatting>
  <conditionalFormatting sqref="M22">
    <cfRule type="expression" dxfId="309" priority="4" stopIfTrue="1">
      <formula>AND(NOT(ISBLANK($C22)),ISBLANK(M22))</formula>
    </cfRule>
  </conditionalFormatting>
  <conditionalFormatting sqref="N22">
    <cfRule type="expression" dxfId="308" priority="3" stopIfTrue="1">
      <formula>AND(NOT(ISBLANK($C22)),ISBLANK(N22))</formula>
    </cfRule>
  </conditionalFormatting>
  <conditionalFormatting sqref="J13:J22">
    <cfRule type="expression" priority="1" stopIfTrue="1">
      <formula>AND(SUM($P13:$T13)&gt;0,NOT(ISBLANK(J13)))</formula>
    </cfRule>
    <cfRule type="expression" dxfId="307" priority="2" stopIfTrue="1">
      <formula>SUM($P13:$T13)&gt;0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C23" sqref="C23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9.140625" style="5" customWidth="1" outlineLevel="1"/>
    <col min="20" max="16384" width="9.140625" style="5"/>
  </cols>
  <sheetData>
    <row r="1" spans="1:26" ht="14.25" x14ac:dyDescent="0.2">
      <c r="A1" s="2" t="s">
        <v>30</v>
      </c>
      <c r="B1" s="127" t="s">
        <v>63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7" t="s">
        <v>121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75">
        <v>43444</v>
      </c>
      <c r="F5" s="76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3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73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5" t="s">
        <v>66</v>
      </c>
      <c r="H10" s="65" t="s">
        <v>67</v>
      </c>
      <c r="I10" s="65" t="s">
        <v>65</v>
      </c>
      <c r="J10" s="65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5"/>
      <c r="H11" s="65"/>
      <c r="I11" s="65"/>
      <c r="J11" s="65"/>
      <c r="K11" s="65"/>
      <c r="L11" s="27"/>
      <c r="M11" s="43"/>
      <c r="N11" s="43"/>
    </row>
    <row r="12" spans="1:26" ht="15.75" x14ac:dyDescent="0.25">
      <c r="A12" s="62">
        <v>43418</v>
      </c>
      <c r="B12" s="30" t="s">
        <v>15</v>
      </c>
      <c r="C12" s="31">
        <v>147.94</v>
      </c>
      <c r="D12" s="32">
        <f t="shared" ref="D12:D28" si="0">IF(B12="S",IF(ISBLANK(E12),ROUND(C12*0.2/1.2,2),E12),"")</f>
        <v>24.66</v>
      </c>
      <c r="E12" s="31"/>
      <c r="F12" s="59">
        <f t="shared" ref="F12:F29" si="1">C12-D12</f>
        <v>123.28</v>
      </c>
      <c r="G12" s="60">
        <v>510</v>
      </c>
      <c r="H12" s="60">
        <v>2215</v>
      </c>
      <c r="I12" s="68" t="s">
        <v>100</v>
      </c>
      <c r="J12" s="69" t="s">
        <v>15</v>
      </c>
      <c r="K12" s="69" t="s">
        <v>101</v>
      </c>
      <c r="L12" s="70" t="s">
        <v>102</v>
      </c>
      <c r="M12" s="70" t="s">
        <v>103</v>
      </c>
      <c r="N12" s="70" t="s">
        <v>104</v>
      </c>
    </row>
    <row r="13" spans="1:26" ht="15.75" x14ac:dyDescent="0.25">
      <c r="A13" s="62">
        <v>43424</v>
      </c>
      <c r="B13" s="30" t="s">
        <v>15</v>
      </c>
      <c r="C13" s="31">
        <v>36.44</v>
      </c>
      <c r="D13" s="32">
        <f t="shared" si="0"/>
        <v>6.07</v>
      </c>
      <c r="E13" s="31"/>
      <c r="F13" s="59">
        <f t="shared" si="1"/>
        <v>30.369999999999997</v>
      </c>
      <c r="G13" s="60">
        <v>510</v>
      </c>
      <c r="H13" s="60">
        <v>3001</v>
      </c>
      <c r="I13" s="68" t="s">
        <v>100</v>
      </c>
      <c r="J13" s="69" t="s">
        <v>15</v>
      </c>
      <c r="K13" s="69" t="s">
        <v>101</v>
      </c>
      <c r="L13" s="70" t="s">
        <v>105</v>
      </c>
      <c r="M13" s="70" t="s">
        <v>106</v>
      </c>
      <c r="N13" s="70" t="s">
        <v>107</v>
      </c>
    </row>
    <row r="14" spans="1:26" ht="15.75" x14ac:dyDescent="0.25">
      <c r="A14" s="62">
        <v>43424</v>
      </c>
      <c r="B14" s="30" t="s">
        <v>15</v>
      </c>
      <c r="C14" s="31">
        <v>11.59</v>
      </c>
      <c r="D14" s="32">
        <f t="shared" si="0"/>
        <v>1.93</v>
      </c>
      <c r="E14" s="31"/>
      <c r="F14" s="59">
        <f t="shared" si="1"/>
        <v>9.66</v>
      </c>
      <c r="G14" s="60">
        <v>510</v>
      </c>
      <c r="H14" s="60">
        <v>2001</v>
      </c>
      <c r="I14" s="68" t="s">
        <v>108</v>
      </c>
      <c r="J14" s="69" t="s">
        <v>15</v>
      </c>
      <c r="K14" s="69" t="s">
        <v>101</v>
      </c>
      <c r="L14" s="70" t="s">
        <v>109</v>
      </c>
      <c r="M14" s="70" t="s">
        <v>110</v>
      </c>
      <c r="N14" s="70" t="s">
        <v>111</v>
      </c>
    </row>
    <row r="15" spans="1:26" ht="15.75" x14ac:dyDescent="0.25">
      <c r="A15" s="62">
        <v>43427</v>
      </c>
      <c r="B15" s="30" t="s">
        <v>15</v>
      </c>
      <c r="C15" s="31">
        <v>58.78</v>
      </c>
      <c r="D15" s="32">
        <f t="shared" si="0"/>
        <v>9.8000000000000007</v>
      </c>
      <c r="E15" s="31"/>
      <c r="F15" s="59">
        <f t="shared" si="1"/>
        <v>48.980000000000004</v>
      </c>
      <c r="G15" s="60">
        <v>510</v>
      </c>
      <c r="H15" s="60">
        <v>2215</v>
      </c>
      <c r="I15" s="68" t="s">
        <v>108</v>
      </c>
      <c r="J15" s="69" t="s">
        <v>15</v>
      </c>
      <c r="K15" s="69" t="s">
        <v>101</v>
      </c>
      <c r="L15" s="70" t="s">
        <v>112</v>
      </c>
      <c r="M15" s="70" t="s">
        <v>113</v>
      </c>
      <c r="N15" s="70" t="s">
        <v>114</v>
      </c>
    </row>
    <row r="16" spans="1:26" ht="15.75" x14ac:dyDescent="0.25">
      <c r="A16" s="62">
        <v>43427</v>
      </c>
      <c r="B16" s="30" t="s">
        <v>15</v>
      </c>
      <c r="C16" s="31">
        <v>455.18</v>
      </c>
      <c r="D16" s="32">
        <f t="shared" si="0"/>
        <v>75.86</v>
      </c>
      <c r="E16" s="31"/>
      <c r="F16" s="59">
        <f t="shared" si="1"/>
        <v>379.32</v>
      </c>
      <c r="G16" s="60">
        <v>140</v>
      </c>
      <c r="H16" s="60">
        <v>2004</v>
      </c>
      <c r="I16" s="68">
        <v>14001</v>
      </c>
      <c r="J16" s="69" t="s">
        <v>15</v>
      </c>
      <c r="K16" s="69" t="s">
        <v>115</v>
      </c>
      <c r="L16" s="70" t="s">
        <v>116</v>
      </c>
      <c r="M16" s="70" t="s">
        <v>117</v>
      </c>
      <c r="N16" s="70" t="s">
        <v>104</v>
      </c>
    </row>
    <row r="17" spans="1:14" ht="15.75" x14ac:dyDescent="0.25">
      <c r="A17" s="62">
        <v>43427</v>
      </c>
      <c r="B17" s="30" t="s">
        <v>15</v>
      </c>
      <c r="C17" s="31">
        <v>100</v>
      </c>
      <c r="D17" s="32">
        <f t="shared" si="0"/>
        <v>16.670000000000002</v>
      </c>
      <c r="E17" s="31"/>
      <c r="F17" s="59">
        <f t="shared" si="1"/>
        <v>83.33</v>
      </c>
      <c r="G17" s="60">
        <v>140</v>
      </c>
      <c r="H17" s="60">
        <v>2004</v>
      </c>
      <c r="I17" s="68">
        <v>14001</v>
      </c>
      <c r="J17" s="69" t="s">
        <v>15</v>
      </c>
      <c r="K17" s="69" t="s">
        <v>115</v>
      </c>
      <c r="L17" s="70" t="s">
        <v>116</v>
      </c>
      <c r="M17" s="70" t="s">
        <v>117</v>
      </c>
      <c r="N17" s="70" t="s">
        <v>104</v>
      </c>
    </row>
    <row r="18" spans="1:14" ht="15.75" x14ac:dyDescent="0.25">
      <c r="A18" s="62">
        <v>43428</v>
      </c>
      <c r="B18" s="30" t="s">
        <v>15</v>
      </c>
      <c r="C18" s="31">
        <v>8.99</v>
      </c>
      <c r="D18" s="32">
        <f t="shared" si="0"/>
        <v>1.49</v>
      </c>
      <c r="E18" s="31">
        <v>1.49</v>
      </c>
      <c r="F18" s="59">
        <f t="shared" si="1"/>
        <v>7.5</v>
      </c>
      <c r="G18" s="60">
        <v>510</v>
      </c>
      <c r="H18" s="60">
        <v>3001</v>
      </c>
      <c r="I18" s="68" t="s">
        <v>100</v>
      </c>
      <c r="J18" s="69" t="s">
        <v>15</v>
      </c>
      <c r="K18" s="69" t="s">
        <v>101</v>
      </c>
      <c r="L18" s="70" t="s">
        <v>118</v>
      </c>
      <c r="M18" s="70" t="s">
        <v>119</v>
      </c>
      <c r="N18" s="70" t="s">
        <v>120</v>
      </c>
    </row>
    <row r="19" spans="1:14" ht="15.75" x14ac:dyDescent="0.25">
      <c r="A19" s="62"/>
      <c r="B19" s="30"/>
      <c r="C19" s="31"/>
      <c r="D19" s="32"/>
      <c r="E19" s="31"/>
      <c r="F19" s="59"/>
      <c r="G19" s="60"/>
      <c r="H19" s="60"/>
      <c r="I19" s="68"/>
      <c r="J19" s="69"/>
      <c r="K19" s="69"/>
      <c r="L19" s="70"/>
      <c r="M19" s="70"/>
      <c r="N19" s="70"/>
    </row>
    <row r="20" spans="1:14" ht="15.75" x14ac:dyDescent="0.25">
      <c r="A20" s="62"/>
      <c r="B20" s="50"/>
      <c r="C20" s="31"/>
      <c r="D20" s="32"/>
      <c r="E20" s="31"/>
      <c r="F20" s="59"/>
      <c r="G20" s="60"/>
      <c r="H20" s="60"/>
      <c r="I20" s="68"/>
      <c r="J20" s="69"/>
      <c r="K20" s="69"/>
      <c r="L20" s="70"/>
      <c r="M20" s="70"/>
      <c r="N20" s="70"/>
    </row>
    <row r="21" spans="1:14" ht="15.75" x14ac:dyDescent="0.25">
      <c r="A21" s="62"/>
      <c r="B21" s="50"/>
      <c r="C21" s="31"/>
      <c r="D21" s="32"/>
      <c r="E21" s="31"/>
      <c r="F21" s="59"/>
      <c r="G21" s="60"/>
      <c r="H21" s="60"/>
      <c r="I21" s="68"/>
      <c r="J21" s="69"/>
      <c r="K21" s="69"/>
      <c r="L21" s="70"/>
      <c r="M21" s="70"/>
      <c r="N21" s="70"/>
    </row>
    <row r="22" spans="1:14" ht="15.75" x14ac:dyDescent="0.25">
      <c r="A22" s="62"/>
      <c r="B22" s="30"/>
      <c r="C22" s="31"/>
      <c r="D22" s="32"/>
      <c r="E22" s="31"/>
      <c r="F22" s="59"/>
      <c r="G22" s="60"/>
      <c r="H22" s="60"/>
      <c r="I22" s="68"/>
      <c r="J22" s="69"/>
      <c r="K22" s="69"/>
      <c r="L22" s="70"/>
      <c r="M22" s="70"/>
      <c r="N22" s="70"/>
    </row>
    <row r="23" spans="1:14" ht="15.75" x14ac:dyDescent="0.25">
      <c r="A23" s="62"/>
      <c r="B23" s="50"/>
      <c r="C23" s="31"/>
      <c r="D23" s="32"/>
      <c r="E23" s="31"/>
      <c r="F23" s="59"/>
      <c r="G23" s="60"/>
      <c r="H23" s="60"/>
      <c r="I23" s="68"/>
      <c r="J23" s="69"/>
      <c r="K23" s="69"/>
      <c r="L23" s="70"/>
      <c r="M23" s="70"/>
      <c r="N23" s="70"/>
    </row>
    <row r="24" spans="1:14" ht="15.75" x14ac:dyDescent="0.25">
      <c r="A24" s="62"/>
      <c r="B24" s="50"/>
      <c r="C24" s="31"/>
      <c r="D24" s="32"/>
      <c r="E24" s="31"/>
      <c r="F24" s="59"/>
      <c r="G24" s="60"/>
      <c r="H24" s="60"/>
      <c r="I24" s="68"/>
      <c r="J24" s="69"/>
      <c r="K24" s="69"/>
      <c r="L24" s="70"/>
      <c r="M24" s="70"/>
      <c r="N24" s="70"/>
    </row>
    <row r="25" spans="1:14" ht="15.75" x14ac:dyDescent="0.25">
      <c r="A25" s="62"/>
      <c r="B25" s="50"/>
      <c r="C25" s="31"/>
      <c r="D25" s="32"/>
      <c r="E25" s="31"/>
      <c r="F25" s="59"/>
      <c r="G25" s="60"/>
      <c r="H25" s="60"/>
      <c r="I25" s="68"/>
      <c r="J25" s="69"/>
      <c r="K25" s="69"/>
      <c r="L25" s="70"/>
      <c r="M25" s="70"/>
      <c r="N25" s="70"/>
    </row>
    <row r="26" spans="1:14" ht="15.75" x14ac:dyDescent="0.25">
      <c r="A26" s="62"/>
      <c r="B26" s="30"/>
      <c r="C26" s="31"/>
      <c r="D26" s="32" t="str">
        <f t="shared" si="0"/>
        <v/>
      </c>
      <c r="E26" s="31"/>
      <c r="F26" s="59"/>
      <c r="G26" s="60"/>
      <c r="H26" s="60"/>
      <c r="I26" s="68"/>
      <c r="J26" s="69"/>
      <c r="K26" s="69"/>
      <c r="L26" s="70"/>
      <c r="M26" s="70"/>
      <c r="N26" s="70"/>
    </row>
    <row r="27" spans="1:14" ht="15.75" x14ac:dyDescent="0.25">
      <c r="A27" s="62"/>
      <c r="B27" s="30"/>
      <c r="C27" s="31"/>
      <c r="D27" s="32" t="str">
        <f t="shared" si="0"/>
        <v/>
      </c>
      <c r="E27" s="31"/>
      <c r="F27" s="59"/>
      <c r="G27" s="60"/>
      <c r="H27" s="60"/>
      <c r="I27" s="68"/>
      <c r="J27" s="69"/>
      <c r="K27" s="69"/>
      <c r="L27" s="70"/>
      <c r="M27" s="70"/>
      <c r="N27" s="70"/>
    </row>
    <row r="28" spans="1:14" ht="15.75" x14ac:dyDescent="0.25">
      <c r="A28" s="29"/>
      <c r="B28" s="30"/>
      <c r="C28" s="31"/>
      <c r="D28" s="32" t="str">
        <f t="shared" si="0"/>
        <v/>
      </c>
      <c r="E28" s="31"/>
      <c r="F28" s="59"/>
      <c r="G28" s="60" t="s">
        <v>64</v>
      </c>
      <c r="H28" s="60" t="s">
        <v>64</v>
      </c>
      <c r="I28" s="60" t="s">
        <v>64</v>
      </c>
      <c r="J28" s="69"/>
      <c r="K28" s="69"/>
      <c r="L28" s="70"/>
      <c r="M28" s="70"/>
      <c r="N28" s="70"/>
    </row>
    <row r="29" spans="1:14" ht="13.5" thickBot="1" x14ac:dyDescent="0.25">
      <c r="A29" s="132" t="s">
        <v>11</v>
      </c>
      <c r="B29" s="133"/>
      <c r="C29" s="39">
        <f>SUM(C12:C28)</f>
        <v>818.92000000000007</v>
      </c>
      <c r="D29" s="39">
        <f>SUM(D12:D28)</f>
        <v>136.48000000000002</v>
      </c>
      <c r="E29" s="39"/>
      <c r="F29" s="77">
        <f t="shared" si="1"/>
        <v>682.44</v>
      </c>
      <c r="G29" s="61"/>
      <c r="H29" s="61"/>
      <c r="I29" s="61"/>
      <c r="J29" s="40"/>
      <c r="K29" s="40"/>
      <c r="L29" s="46"/>
      <c r="M29" s="57"/>
      <c r="N29" s="47"/>
    </row>
    <row r="31" spans="1:14" x14ac:dyDescent="0.2">
      <c r="B31" s="130" t="s">
        <v>27</v>
      </c>
      <c r="C31" s="131"/>
    </row>
    <row r="32" spans="1:14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78"/>
      <c r="K33" s="79"/>
    </row>
    <row r="34" spans="2:11" x14ac:dyDescent="0.2">
      <c r="B34" s="41" t="s">
        <v>15</v>
      </c>
      <c r="C34" s="42" t="s">
        <v>24</v>
      </c>
      <c r="I34" s="78"/>
      <c r="K34" s="79"/>
    </row>
    <row r="35" spans="2:11" x14ac:dyDescent="0.2">
      <c r="B35" s="43" t="s">
        <v>14</v>
      </c>
      <c r="C35" s="44" t="s">
        <v>23</v>
      </c>
      <c r="I35" s="78"/>
      <c r="K35" s="79"/>
    </row>
    <row r="36" spans="2:11" x14ac:dyDescent="0.2">
      <c r="I36" s="78"/>
      <c r="K36" s="79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28:K28 K27">
    <cfRule type="expression" priority="103" stopIfTrue="1">
      <formula>AND(SUM($P27:$T27)&gt;0,NOT(ISBLANK(J27)))</formula>
    </cfRule>
    <cfRule type="expression" dxfId="306" priority="104" stopIfTrue="1">
      <formula>SUM($P27:$T27)&gt;0</formula>
    </cfRule>
  </conditionalFormatting>
  <conditionalFormatting sqref="C5 B1:E1 B3:E3 C12 C14 C28 C17 C20 C22:C25">
    <cfRule type="expression" dxfId="305" priority="105" stopIfTrue="1">
      <formula>ISBLANK(B1)</formula>
    </cfRule>
  </conditionalFormatting>
  <conditionalFormatting sqref="L28:N28 N27">
    <cfRule type="expression" dxfId="304" priority="106" stopIfTrue="1">
      <formula>AND(NOT(ISBLANK($C27)),ISBLANK(L27))</formula>
    </cfRule>
  </conditionalFormatting>
  <conditionalFormatting sqref="B12 B28 B17 B21:B25">
    <cfRule type="expression" dxfId="303" priority="107" stopIfTrue="1">
      <formula>AND(NOT(ISBLANK(C12)),ISBLANK(B12))</formula>
    </cfRule>
  </conditionalFormatting>
  <conditionalFormatting sqref="A12 A14 A28 A17 A23">
    <cfRule type="expression" dxfId="302" priority="108" stopIfTrue="1">
      <formula>AND(NOT(ISBLANK(C12)),ISBLANK(A12))</formula>
    </cfRule>
  </conditionalFormatting>
  <conditionalFormatting sqref="E14:E25 E28">
    <cfRule type="expression" dxfId="301" priority="109" stopIfTrue="1">
      <formula>AND(NOT(ISBLANK(C14)),ISBLANK(E14),B14="S")</formula>
    </cfRule>
  </conditionalFormatting>
  <conditionalFormatting sqref="C13">
    <cfRule type="expression" dxfId="300" priority="99" stopIfTrue="1">
      <formula>ISBLANK(C13)</formula>
    </cfRule>
  </conditionalFormatting>
  <conditionalFormatting sqref="M20">
    <cfRule type="expression" dxfId="299" priority="44" stopIfTrue="1">
      <formula>AND(NOT(ISBLANK($C20)),ISBLANK(M20))</formula>
    </cfRule>
  </conditionalFormatting>
  <conditionalFormatting sqref="B13">
    <cfRule type="expression" dxfId="298" priority="100" stopIfTrue="1">
      <formula>AND(NOT(ISBLANK(C13)),ISBLANK(B13))</formula>
    </cfRule>
  </conditionalFormatting>
  <conditionalFormatting sqref="A13">
    <cfRule type="expression" dxfId="297" priority="101" stopIfTrue="1">
      <formula>AND(NOT(ISBLANK(C13)),ISBLANK(A13))</formula>
    </cfRule>
  </conditionalFormatting>
  <conditionalFormatting sqref="E12:E13">
    <cfRule type="expression" dxfId="296" priority="102" stopIfTrue="1">
      <formula>AND(NOT(ISBLANK(C12)),ISBLANK(E12),B12="S")</formula>
    </cfRule>
  </conditionalFormatting>
  <conditionalFormatting sqref="J18:J27">
    <cfRule type="expression" priority="97" stopIfTrue="1">
      <formula>AND(SUM($P18:$T18)&gt;0,NOT(ISBLANK(J18)))</formula>
    </cfRule>
    <cfRule type="expression" dxfId="295" priority="98" stopIfTrue="1">
      <formula>SUM($P18:$T18)&gt;0</formula>
    </cfRule>
  </conditionalFormatting>
  <conditionalFormatting sqref="C26">
    <cfRule type="expression" dxfId="294" priority="93" stopIfTrue="1">
      <formula>ISBLANK(C26)</formula>
    </cfRule>
  </conditionalFormatting>
  <conditionalFormatting sqref="B26">
    <cfRule type="expression" dxfId="293" priority="94" stopIfTrue="1">
      <formula>AND(NOT(ISBLANK(C26)),ISBLANK(B26))</formula>
    </cfRule>
  </conditionalFormatting>
  <conditionalFormatting sqref="A27">
    <cfRule type="expression" dxfId="292" priority="95" stopIfTrue="1">
      <formula>AND(NOT(ISBLANK(C27)),ISBLANK(A27))</formula>
    </cfRule>
  </conditionalFormatting>
  <conditionalFormatting sqref="E26">
    <cfRule type="expression" dxfId="291" priority="96" stopIfTrue="1">
      <formula>AND(NOT(ISBLANK(C26)),ISBLANK(E26),B26="S")</formula>
    </cfRule>
  </conditionalFormatting>
  <conditionalFormatting sqref="C27">
    <cfRule type="expression" dxfId="290" priority="90" stopIfTrue="1">
      <formula>ISBLANK(C27)</formula>
    </cfRule>
  </conditionalFormatting>
  <conditionalFormatting sqref="B27">
    <cfRule type="expression" dxfId="289" priority="91" stopIfTrue="1">
      <formula>AND(NOT(ISBLANK(C27)),ISBLANK(B27))</formula>
    </cfRule>
  </conditionalFormatting>
  <conditionalFormatting sqref="E27">
    <cfRule type="expression" dxfId="288" priority="92" stopIfTrue="1">
      <formula>AND(NOT(ISBLANK(C27)),ISBLANK(E27),B27="S")</formula>
    </cfRule>
  </conditionalFormatting>
  <conditionalFormatting sqref="M27">
    <cfRule type="expression" dxfId="287" priority="89" stopIfTrue="1">
      <formula>AND(NOT(ISBLANK($C27)),ISBLANK(M27))</formula>
    </cfRule>
  </conditionalFormatting>
  <conditionalFormatting sqref="L27">
    <cfRule type="expression" dxfId="286" priority="88" stopIfTrue="1">
      <formula>AND(NOT(ISBLANK($C27)),ISBLANK(L27))</formula>
    </cfRule>
  </conditionalFormatting>
  <conditionalFormatting sqref="N24">
    <cfRule type="expression" dxfId="285" priority="17" stopIfTrue="1">
      <formula>AND(NOT(ISBLANK($C24)),ISBLANK(N24))</formula>
    </cfRule>
  </conditionalFormatting>
  <conditionalFormatting sqref="N18">
    <cfRule type="expression" dxfId="284" priority="56" stopIfTrue="1">
      <formula>AND(NOT(ISBLANK($C18)),ISBLANK(N18))</formula>
    </cfRule>
  </conditionalFormatting>
  <conditionalFormatting sqref="M17">
    <cfRule type="expression" dxfId="283" priority="62" stopIfTrue="1">
      <formula>AND(NOT(ISBLANK($C17)),ISBLANK(M17))</formula>
    </cfRule>
  </conditionalFormatting>
  <conditionalFormatting sqref="K12">
    <cfRule type="expression" priority="85" stopIfTrue="1">
      <formula>AND(SUM($P12:$T12)&gt;0,NOT(ISBLANK(K12)))</formula>
    </cfRule>
    <cfRule type="expression" dxfId="282" priority="86" stopIfTrue="1">
      <formula>SUM($P12:$T12)&gt;0</formula>
    </cfRule>
  </conditionalFormatting>
  <conditionalFormatting sqref="N12">
    <cfRule type="expression" dxfId="281" priority="87" stopIfTrue="1">
      <formula>AND(NOT(ISBLANK($C12)),ISBLANK(N12))</formula>
    </cfRule>
  </conditionalFormatting>
  <conditionalFormatting sqref="M12">
    <cfRule type="expression" dxfId="280" priority="84" stopIfTrue="1">
      <formula>AND(NOT(ISBLANK($C12)),ISBLANK(M12))</formula>
    </cfRule>
  </conditionalFormatting>
  <conditionalFormatting sqref="L12">
    <cfRule type="expression" dxfId="279" priority="83" stopIfTrue="1">
      <formula>AND(NOT(ISBLANK($C12)),ISBLANK(L12))</formula>
    </cfRule>
  </conditionalFormatting>
  <conditionalFormatting sqref="K13">
    <cfRule type="expression" priority="80" stopIfTrue="1">
      <formula>AND(SUM($P13:$T13)&gt;0,NOT(ISBLANK(K13)))</formula>
    </cfRule>
    <cfRule type="expression" dxfId="278" priority="81" stopIfTrue="1">
      <formula>SUM($P13:$T13)&gt;0</formula>
    </cfRule>
  </conditionalFormatting>
  <conditionalFormatting sqref="N13">
    <cfRule type="expression" dxfId="277" priority="82" stopIfTrue="1">
      <formula>AND(NOT(ISBLANK($C13)),ISBLANK(N13))</formula>
    </cfRule>
  </conditionalFormatting>
  <conditionalFormatting sqref="M13">
    <cfRule type="expression" dxfId="276" priority="79" stopIfTrue="1">
      <formula>AND(NOT(ISBLANK($C13)),ISBLANK(M13))</formula>
    </cfRule>
  </conditionalFormatting>
  <conditionalFormatting sqref="L13">
    <cfRule type="expression" dxfId="275" priority="78" stopIfTrue="1">
      <formula>AND(NOT(ISBLANK($C13)),ISBLANK(L13))</formula>
    </cfRule>
  </conditionalFormatting>
  <conditionalFormatting sqref="K14">
    <cfRule type="expression" priority="75" stopIfTrue="1">
      <formula>AND(SUM($P14:$T14)&gt;0,NOT(ISBLANK(K14)))</formula>
    </cfRule>
    <cfRule type="expression" dxfId="274" priority="76" stopIfTrue="1">
      <formula>SUM($P14:$T14)&gt;0</formula>
    </cfRule>
  </conditionalFormatting>
  <conditionalFormatting sqref="N14">
    <cfRule type="expression" dxfId="273" priority="77" stopIfTrue="1">
      <formula>AND(NOT(ISBLANK($C14)),ISBLANK(N14))</formula>
    </cfRule>
  </conditionalFormatting>
  <conditionalFormatting sqref="M14">
    <cfRule type="expression" dxfId="272" priority="74" stopIfTrue="1">
      <formula>AND(NOT(ISBLANK($C14)),ISBLANK(M14))</formula>
    </cfRule>
  </conditionalFormatting>
  <conditionalFormatting sqref="L14">
    <cfRule type="expression" dxfId="271" priority="73" stopIfTrue="1">
      <formula>AND(NOT(ISBLANK($C14)),ISBLANK(L14))</formula>
    </cfRule>
  </conditionalFormatting>
  <conditionalFormatting sqref="A15:A16">
    <cfRule type="expression" dxfId="270" priority="72" stopIfTrue="1">
      <formula>AND(NOT(ISBLANK(C15)),ISBLANK(A15))</formula>
    </cfRule>
  </conditionalFormatting>
  <conditionalFormatting sqref="C15:C16">
    <cfRule type="expression" dxfId="269" priority="71" stopIfTrue="1">
      <formula>ISBLANK(C15)</formula>
    </cfRule>
  </conditionalFormatting>
  <conditionalFormatting sqref="K15:K16">
    <cfRule type="expression" priority="69" stopIfTrue="1">
      <formula>AND(SUM($P15:$T15)&gt;0,NOT(ISBLANK(K15)))</formula>
    </cfRule>
    <cfRule type="expression" dxfId="268" priority="70" stopIfTrue="1">
      <formula>SUM($P15:$T15)&gt;0</formula>
    </cfRule>
  </conditionalFormatting>
  <conditionalFormatting sqref="M15:M16">
    <cfRule type="expression" dxfId="267" priority="68" stopIfTrue="1">
      <formula>AND(NOT(ISBLANK($C15)),ISBLANK(M15))</formula>
    </cfRule>
  </conditionalFormatting>
  <conditionalFormatting sqref="L15:L16">
    <cfRule type="expression" dxfId="266" priority="67" stopIfTrue="1">
      <formula>AND(NOT(ISBLANK($C15)),ISBLANK(L15))</formula>
    </cfRule>
  </conditionalFormatting>
  <conditionalFormatting sqref="N15">
    <cfRule type="expression" dxfId="265" priority="66" stopIfTrue="1">
      <formula>AND(NOT(ISBLANK($C15)),ISBLANK(N15))</formula>
    </cfRule>
  </conditionalFormatting>
  <conditionalFormatting sqref="N16">
    <cfRule type="expression" dxfId="264" priority="65" stopIfTrue="1">
      <formula>AND(NOT(ISBLANK($C16)),ISBLANK(N16))</formula>
    </cfRule>
  </conditionalFormatting>
  <conditionalFormatting sqref="K17">
    <cfRule type="expression" priority="63" stopIfTrue="1">
      <formula>AND(SUM($P17:$T17)&gt;0,NOT(ISBLANK(K17)))</formula>
    </cfRule>
    <cfRule type="expression" dxfId="263" priority="64" stopIfTrue="1">
      <formula>SUM($P17:$T17)&gt;0</formula>
    </cfRule>
  </conditionalFormatting>
  <conditionalFormatting sqref="L17">
    <cfRule type="expression" dxfId="262" priority="61" stopIfTrue="1">
      <formula>AND(NOT(ISBLANK($C17)),ISBLANK(L17))</formula>
    </cfRule>
  </conditionalFormatting>
  <conditionalFormatting sqref="N17">
    <cfRule type="expression" dxfId="261" priority="60" stopIfTrue="1">
      <formula>AND(NOT(ISBLANK($C17)),ISBLANK(N17))</formula>
    </cfRule>
  </conditionalFormatting>
  <conditionalFormatting sqref="C18:C19">
    <cfRule type="expression" dxfId="260" priority="57" stopIfTrue="1">
      <formula>ISBLANK(C18)</formula>
    </cfRule>
  </conditionalFormatting>
  <conditionalFormatting sqref="B19">
    <cfRule type="expression" dxfId="259" priority="58" stopIfTrue="1">
      <formula>AND(NOT(ISBLANK(C19)),ISBLANK(B19))</formula>
    </cfRule>
  </conditionalFormatting>
  <conditionalFormatting sqref="A18:A19">
    <cfRule type="expression" dxfId="258" priority="59" stopIfTrue="1">
      <formula>AND(NOT(ISBLANK(C18)),ISBLANK(A18))</formula>
    </cfRule>
  </conditionalFormatting>
  <conditionalFormatting sqref="K18:K19">
    <cfRule type="expression" priority="54" stopIfTrue="1">
      <formula>AND(SUM($P18:$T18)&gt;0,NOT(ISBLANK(K18)))</formula>
    </cfRule>
    <cfRule type="expression" dxfId="257" priority="55" stopIfTrue="1">
      <formula>SUM($P18:$T18)&gt;0</formula>
    </cfRule>
  </conditionalFormatting>
  <conditionalFormatting sqref="M18">
    <cfRule type="expression" dxfId="256" priority="53" stopIfTrue="1">
      <formula>AND(NOT(ISBLANK($C18)),ISBLANK(M18))</formula>
    </cfRule>
  </conditionalFormatting>
  <conditionalFormatting sqref="L18:L19">
    <cfRule type="expression" dxfId="255" priority="52" stopIfTrue="1">
      <formula>AND(NOT(ISBLANK($C18)),ISBLANK(L18))</formula>
    </cfRule>
  </conditionalFormatting>
  <conditionalFormatting sqref="N19">
    <cfRule type="expression" dxfId="254" priority="51" stopIfTrue="1">
      <formula>AND(NOT(ISBLANK($C19)),ISBLANK(N19))</formula>
    </cfRule>
  </conditionalFormatting>
  <conditionalFormatting sqref="M19">
    <cfRule type="expression" dxfId="253" priority="50" stopIfTrue="1">
      <formula>AND(NOT(ISBLANK($C19)),ISBLANK(M19))</formula>
    </cfRule>
  </conditionalFormatting>
  <conditionalFormatting sqref="A20">
    <cfRule type="expression" dxfId="252" priority="49" stopIfTrue="1">
      <formula>AND(NOT(ISBLANK(C20)),ISBLANK(A20))</formula>
    </cfRule>
  </conditionalFormatting>
  <conditionalFormatting sqref="B20">
    <cfRule type="expression" dxfId="251" priority="48" stopIfTrue="1">
      <formula>AND(NOT(ISBLANK(C20)),ISBLANK(B20))</formula>
    </cfRule>
  </conditionalFormatting>
  <conditionalFormatting sqref="K20">
    <cfRule type="expression" priority="45" stopIfTrue="1">
      <formula>AND(SUM($P20:$T20)&gt;0,NOT(ISBLANK(K20)))</formula>
    </cfRule>
    <cfRule type="expression" dxfId="250" priority="46" stopIfTrue="1">
      <formula>SUM($P20:$T20)&gt;0</formula>
    </cfRule>
  </conditionalFormatting>
  <conditionalFormatting sqref="N20">
    <cfRule type="expression" dxfId="249" priority="47" stopIfTrue="1">
      <formula>AND(NOT(ISBLANK($C20)),ISBLANK(N20))</formula>
    </cfRule>
  </conditionalFormatting>
  <conditionalFormatting sqref="L20">
    <cfRule type="expression" dxfId="248" priority="43" stopIfTrue="1">
      <formula>AND(NOT(ISBLANK($C20)),ISBLANK(L20))</formula>
    </cfRule>
  </conditionalFormatting>
  <conditionalFormatting sqref="A21">
    <cfRule type="expression" dxfId="247" priority="42" stopIfTrue="1">
      <formula>AND(NOT(ISBLANK(C21)),ISBLANK(A21))</formula>
    </cfRule>
  </conditionalFormatting>
  <conditionalFormatting sqref="C21">
    <cfRule type="expression" dxfId="246" priority="41" stopIfTrue="1">
      <formula>ISBLANK(C21)</formula>
    </cfRule>
  </conditionalFormatting>
  <conditionalFormatting sqref="K21">
    <cfRule type="expression" priority="39" stopIfTrue="1">
      <formula>AND(SUM($P21:$T21)&gt;0,NOT(ISBLANK(K21)))</formula>
    </cfRule>
    <cfRule type="expression" dxfId="245" priority="40" stopIfTrue="1">
      <formula>SUM($P21:$T21)&gt;0</formula>
    </cfRule>
  </conditionalFormatting>
  <conditionalFormatting sqref="N21">
    <cfRule type="expression" dxfId="244" priority="38" stopIfTrue="1">
      <formula>AND(NOT(ISBLANK($C21)),ISBLANK(N21))</formula>
    </cfRule>
  </conditionalFormatting>
  <conditionalFormatting sqref="L21">
    <cfRule type="expression" dxfId="243" priority="37" stopIfTrue="1">
      <formula>AND(NOT(ISBLANK($C21)),ISBLANK(L21))</formula>
    </cfRule>
  </conditionalFormatting>
  <conditionalFormatting sqref="M21">
    <cfRule type="expression" dxfId="242" priority="36" stopIfTrue="1">
      <formula>AND(NOT(ISBLANK($C21)),ISBLANK(M21))</formula>
    </cfRule>
  </conditionalFormatting>
  <conditionalFormatting sqref="A22">
    <cfRule type="expression" dxfId="241" priority="35" stopIfTrue="1">
      <formula>AND(NOT(ISBLANK(C22)),ISBLANK(A22))</formula>
    </cfRule>
  </conditionalFormatting>
  <conditionalFormatting sqref="K22">
    <cfRule type="expression" priority="32" stopIfTrue="1">
      <formula>AND(SUM($P22:$T22)&gt;0,NOT(ISBLANK(K22)))</formula>
    </cfRule>
    <cfRule type="expression" dxfId="240" priority="33" stopIfTrue="1">
      <formula>SUM($P22:$T22)&gt;0</formula>
    </cfRule>
  </conditionalFormatting>
  <conditionalFormatting sqref="N22">
    <cfRule type="expression" dxfId="239" priority="34" stopIfTrue="1">
      <formula>AND(NOT(ISBLANK($C22)),ISBLANK(N22))</formula>
    </cfRule>
  </conditionalFormatting>
  <conditionalFormatting sqref="L22">
    <cfRule type="expression" dxfId="238" priority="31" stopIfTrue="1">
      <formula>AND(NOT(ISBLANK($C22)),ISBLANK(L22))</formula>
    </cfRule>
  </conditionalFormatting>
  <conditionalFormatting sqref="M22">
    <cfRule type="expression" dxfId="237" priority="30" stopIfTrue="1">
      <formula>AND(NOT(ISBLANK($C22)),ISBLANK(M22))</formula>
    </cfRule>
  </conditionalFormatting>
  <conditionalFormatting sqref="K23">
    <cfRule type="expression" priority="27" stopIfTrue="1">
      <formula>AND(SUM($P23:$T23)&gt;0,NOT(ISBLANK(K23)))</formula>
    </cfRule>
    <cfRule type="expression" dxfId="236" priority="28" stopIfTrue="1">
      <formula>SUM($P23:$T23)&gt;0</formula>
    </cfRule>
  </conditionalFormatting>
  <conditionalFormatting sqref="N23">
    <cfRule type="expression" dxfId="235" priority="29" stopIfTrue="1">
      <formula>AND(NOT(ISBLANK($C23)),ISBLANK(N23))</formula>
    </cfRule>
  </conditionalFormatting>
  <conditionalFormatting sqref="M23">
    <cfRule type="expression" dxfId="234" priority="26" stopIfTrue="1">
      <formula>AND(NOT(ISBLANK($C23)),ISBLANK(M23))</formula>
    </cfRule>
  </conditionalFormatting>
  <conditionalFormatting sqref="L23">
    <cfRule type="expression" dxfId="233" priority="25" stopIfTrue="1">
      <formula>AND(NOT(ISBLANK($C23)),ISBLANK(L23))</formula>
    </cfRule>
  </conditionalFormatting>
  <conditionalFormatting sqref="A24">
    <cfRule type="expression" dxfId="232" priority="24" stopIfTrue="1">
      <formula>AND(NOT(ISBLANK(C24)),ISBLANK(A24))</formula>
    </cfRule>
  </conditionalFormatting>
  <conditionalFormatting sqref="L26">
    <cfRule type="expression" dxfId="231" priority="7" stopIfTrue="1">
      <formula>AND(NOT(ISBLANK($C26)),ISBLANK(L26))</formula>
    </cfRule>
  </conditionalFormatting>
  <conditionalFormatting sqref="A25">
    <cfRule type="expression" dxfId="230" priority="23" stopIfTrue="1">
      <formula>AND(NOT(ISBLANK(C25)),ISBLANK(A25))</formula>
    </cfRule>
  </conditionalFormatting>
  <conditionalFormatting sqref="K25">
    <cfRule type="expression" priority="20" stopIfTrue="1">
      <formula>AND(SUM($P25:$T25)&gt;0,NOT(ISBLANK(K25)))</formula>
    </cfRule>
    <cfRule type="expression" dxfId="229" priority="21" stopIfTrue="1">
      <formula>SUM($P25:$T25)&gt;0</formula>
    </cfRule>
  </conditionalFormatting>
  <conditionalFormatting sqref="N25">
    <cfRule type="expression" dxfId="228" priority="22" stopIfTrue="1">
      <formula>AND(NOT(ISBLANK($C25)),ISBLANK(N25))</formula>
    </cfRule>
  </conditionalFormatting>
  <conditionalFormatting sqref="L25">
    <cfRule type="expression" dxfId="227" priority="19" stopIfTrue="1">
      <formula>AND(NOT(ISBLANK($C25)),ISBLANK(L25))</formula>
    </cfRule>
  </conditionalFormatting>
  <conditionalFormatting sqref="M25">
    <cfRule type="expression" dxfId="226" priority="18" stopIfTrue="1">
      <formula>AND(NOT(ISBLANK($C25)),ISBLANK(M25))</formula>
    </cfRule>
  </conditionalFormatting>
  <conditionalFormatting sqref="K24">
    <cfRule type="expression" priority="15" stopIfTrue="1">
      <formula>AND(SUM($P24:$T24)&gt;0,NOT(ISBLANK(K24)))</formula>
    </cfRule>
    <cfRule type="expression" dxfId="225" priority="16" stopIfTrue="1">
      <formula>SUM($P24:$T24)&gt;0</formula>
    </cfRule>
  </conditionalFormatting>
  <conditionalFormatting sqref="M24">
    <cfRule type="expression" dxfId="224" priority="14" stopIfTrue="1">
      <formula>AND(NOT(ISBLANK($C24)),ISBLANK(M24))</formula>
    </cfRule>
  </conditionalFormatting>
  <conditionalFormatting sqref="L24">
    <cfRule type="expression" dxfId="223" priority="13" stopIfTrue="1">
      <formula>AND(NOT(ISBLANK($C24)),ISBLANK(L24))</formula>
    </cfRule>
  </conditionalFormatting>
  <conditionalFormatting sqref="A26">
    <cfRule type="expression" dxfId="222" priority="12" stopIfTrue="1">
      <formula>AND(NOT(ISBLANK(C26)),ISBLANK(A26))</formula>
    </cfRule>
  </conditionalFormatting>
  <conditionalFormatting sqref="K26">
    <cfRule type="expression" priority="9" stopIfTrue="1">
      <formula>AND(SUM($P26:$T26)&gt;0,NOT(ISBLANK(K26)))</formula>
    </cfRule>
    <cfRule type="expression" dxfId="221" priority="10" stopIfTrue="1">
      <formula>SUM($P26:$T26)&gt;0</formula>
    </cfRule>
  </conditionalFormatting>
  <conditionalFormatting sqref="N26">
    <cfRule type="expression" dxfId="220" priority="11" stopIfTrue="1">
      <formula>AND(NOT(ISBLANK($C26)),ISBLANK(N26))</formula>
    </cfRule>
  </conditionalFormatting>
  <conditionalFormatting sqref="M26">
    <cfRule type="expression" dxfId="219" priority="8" stopIfTrue="1">
      <formula>AND(NOT(ISBLANK($C26)),ISBLANK(M26))</formula>
    </cfRule>
  </conditionalFormatting>
  <conditionalFormatting sqref="B15">
    <cfRule type="expression" dxfId="218" priority="6" stopIfTrue="1">
      <formula>AND(NOT(ISBLANK(C15)),ISBLANK(B15))</formula>
    </cfRule>
  </conditionalFormatting>
  <conditionalFormatting sqref="B14">
    <cfRule type="expression" dxfId="217" priority="5" stopIfTrue="1">
      <formula>AND(NOT(ISBLANK(C14)),ISBLANK(B14))</formula>
    </cfRule>
  </conditionalFormatting>
  <conditionalFormatting sqref="B16">
    <cfRule type="expression" dxfId="216" priority="4" stopIfTrue="1">
      <formula>AND(NOT(ISBLANK(C16)),ISBLANK(B16))</formula>
    </cfRule>
  </conditionalFormatting>
  <conditionalFormatting sqref="B18">
    <cfRule type="expression" dxfId="215" priority="3" stopIfTrue="1">
      <formula>AND(NOT(ISBLANK(C18)),ISBLANK(B18))</formula>
    </cfRule>
  </conditionalFormatting>
  <conditionalFormatting sqref="J12:J17">
    <cfRule type="expression" priority="1" stopIfTrue="1">
      <formula>AND(SUM($P12:$T12)&gt;0,NOT(ISBLANK(J12)))</formula>
    </cfRule>
    <cfRule type="expression" dxfId="214" priority="2" stopIfTrue="1">
      <formula>SUM($P12:$T12)&gt;0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28"/>
  <sheetViews>
    <sheetView workbookViewId="0">
      <selection activeCell="I30" sqref="I30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9.140625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7" t="s">
        <v>63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7" t="s">
        <v>126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43445</v>
      </c>
      <c r="D5" s="12" t="s">
        <v>33</v>
      </c>
      <c r="E5" s="75">
        <v>43444</v>
      </c>
      <c r="F5" s="76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4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74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5" t="s">
        <v>66</v>
      </c>
      <c r="H10" s="65" t="s">
        <v>67</v>
      </c>
      <c r="I10" s="65" t="s">
        <v>65</v>
      </c>
      <c r="J10" s="65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5"/>
      <c r="H11" s="65"/>
      <c r="I11" s="65"/>
      <c r="J11" s="65"/>
      <c r="K11" s="65"/>
      <c r="L11" s="27"/>
      <c r="M11" s="43"/>
      <c r="N11" s="43"/>
    </row>
    <row r="12" spans="1:26" ht="15.75" x14ac:dyDescent="0.25">
      <c r="A12" s="67">
        <v>43439</v>
      </c>
      <c r="B12" s="30" t="s">
        <v>15</v>
      </c>
      <c r="C12" s="81">
        <v>30</v>
      </c>
      <c r="D12" s="32">
        <v>5</v>
      </c>
      <c r="E12" s="31"/>
      <c r="F12" s="59">
        <f>C12-D12</f>
        <v>25</v>
      </c>
      <c r="G12" s="68">
        <v>528</v>
      </c>
      <c r="H12" s="68">
        <v>4102</v>
      </c>
      <c r="I12" s="68"/>
      <c r="J12" s="69" t="s">
        <v>15</v>
      </c>
      <c r="K12" s="69" t="s">
        <v>122</v>
      </c>
      <c r="L12" s="70" t="s">
        <v>123</v>
      </c>
      <c r="M12" s="70" t="s">
        <v>124</v>
      </c>
      <c r="N12" s="70" t="s">
        <v>125</v>
      </c>
      <c r="P12" s="5" t="b">
        <f t="shared" ref="P12:P21" si="0">OR(G12&lt;100,LEN(G12)=2)</f>
        <v>0</v>
      </c>
      <c r="Q12" s="5" t="b">
        <f t="shared" ref="Q12:Q21" si="1">OR(H12&lt;1000,LEN(H12)=3)</f>
        <v>0</v>
      </c>
      <c r="R12" s="5" t="b">
        <f t="shared" ref="R12:R21" si="2">IF(I12&lt;1000,TRUE)</f>
        <v>1</v>
      </c>
      <c r="S12" s="5" t="e">
        <f>OR(#REF!&lt;100000,LEN(#REF!)=5)</f>
        <v>#REF!</v>
      </c>
    </row>
    <row r="13" spans="1:26" ht="15.75" x14ac:dyDescent="0.25">
      <c r="A13" s="62"/>
      <c r="B13" s="30"/>
      <c r="C13" s="31"/>
      <c r="D13" s="32"/>
      <c r="E13" s="31"/>
      <c r="F13" s="59"/>
      <c r="G13" s="60"/>
      <c r="H13" s="60"/>
      <c r="I13" s="68"/>
      <c r="J13" s="69"/>
      <c r="K13" s="69"/>
      <c r="L13" s="71"/>
      <c r="M13" s="70"/>
      <c r="N13" s="70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2"/>
      <c r="B14" s="30"/>
      <c r="C14" s="31"/>
      <c r="D14" s="32"/>
      <c r="E14" s="31"/>
      <c r="F14" s="59"/>
      <c r="G14" s="60"/>
      <c r="H14" s="60"/>
      <c r="I14" s="68"/>
      <c r="J14" s="69"/>
      <c r="K14" s="69"/>
      <c r="L14" s="70"/>
      <c r="M14" s="70"/>
      <c r="N14" s="70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2"/>
      <c r="B15" s="30"/>
      <c r="C15" s="31"/>
      <c r="D15" s="32"/>
      <c r="E15" s="31"/>
      <c r="F15" s="59"/>
      <c r="G15" s="60"/>
      <c r="H15" s="60"/>
      <c r="I15" s="68"/>
      <c r="J15" s="69"/>
      <c r="K15" s="69"/>
      <c r="L15" s="70"/>
      <c r="M15" s="70"/>
      <c r="N15" s="70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ref="D16:D21" si="3">IF(B16="S",IF(ISBLANK(E16),ROUND(C16*0.2/1.2,2),E16),"")</f>
        <v/>
      </c>
      <c r="E16" s="31"/>
      <c r="F16" s="59"/>
      <c r="G16" s="60" t="s">
        <v>64</v>
      </c>
      <c r="H16" s="60" t="s">
        <v>64</v>
      </c>
      <c r="I16" s="60" t="s">
        <v>64</v>
      </c>
      <c r="J16" s="69"/>
      <c r="K16" s="69"/>
      <c r="L16" s="70"/>
      <c r="M16" s="70"/>
      <c r="N16" s="70"/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9"/>
      <c r="G17" s="60" t="s">
        <v>64</v>
      </c>
      <c r="H17" s="60" t="s">
        <v>64</v>
      </c>
      <c r="I17" s="60" t="s">
        <v>64</v>
      </c>
      <c r="J17" s="69"/>
      <c r="K17" s="69"/>
      <c r="L17" s="70"/>
      <c r="M17" s="70"/>
      <c r="N17" s="70"/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9"/>
      <c r="G18" s="60" t="s">
        <v>64</v>
      </c>
      <c r="H18" s="60" t="s">
        <v>64</v>
      </c>
      <c r="I18" s="60" t="s">
        <v>64</v>
      </c>
      <c r="J18" s="69"/>
      <c r="K18" s="69"/>
      <c r="L18" s="70"/>
      <c r="M18" s="70"/>
      <c r="N18" s="70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9"/>
      <c r="G19" s="60" t="s">
        <v>64</v>
      </c>
      <c r="H19" s="60" t="s">
        <v>64</v>
      </c>
      <c r="I19" s="60" t="s">
        <v>64</v>
      </c>
      <c r="J19" s="69"/>
      <c r="K19" s="69"/>
      <c r="L19" s="70"/>
      <c r="M19" s="70"/>
      <c r="N19" s="70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9"/>
      <c r="G20" s="60" t="s">
        <v>64</v>
      </c>
      <c r="H20" s="60" t="s">
        <v>64</v>
      </c>
      <c r="I20" s="60" t="s">
        <v>64</v>
      </c>
      <c r="J20" s="69"/>
      <c r="K20" s="69"/>
      <c r="L20" s="70"/>
      <c r="M20" s="70"/>
      <c r="N20" s="70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6.5" thickBot="1" x14ac:dyDescent="0.3">
      <c r="A21" s="29"/>
      <c r="B21" s="30"/>
      <c r="C21" s="31"/>
      <c r="D21" s="38" t="str">
        <f t="shared" si="3"/>
        <v/>
      </c>
      <c r="E21" s="31"/>
      <c r="F21" s="59"/>
      <c r="G21" s="60" t="s">
        <v>64</v>
      </c>
      <c r="H21" s="60" t="s">
        <v>64</v>
      </c>
      <c r="I21" s="60" t="s">
        <v>64</v>
      </c>
      <c r="J21" s="69"/>
      <c r="K21" s="69"/>
      <c r="L21" s="70"/>
      <c r="M21" s="70"/>
      <c r="N21" s="70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3.5" thickBot="1" x14ac:dyDescent="0.25">
      <c r="A22" s="132" t="s">
        <v>11</v>
      </c>
      <c r="B22" s="133"/>
      <c r="C22" s="39">
        <f>SUM(C12:C21)</f>
        <v>30</v>
      </c>
      <c r="D22" s="39">
        <f>SUM(D12:D21)</f>
        <v>5</v>
      </c>
      <c r="E22" s="39"/>
      <c r="F22" s="39">
        <f>SUM(F12:F21)</f>
        <v>25</v>
      </c>
      <c r="G22" s="61"/>
      <c r="H22" s="61"/>
      <c r="I22" s="61"/>
      <c r="J22" s="40"/>
      <c r="K22" s="40"/>
      <c r="L22" s="46"/>
      <c r="M22" s="57"/>
      <c r="N22" s="47"/>
    </row>
    <row r="24" spans="1:19" x14ac:dyDescent="0.2">
      <c r="B24" s="130" t="s">
        <v>27</v>
      </c>
      <c r="C24" s="131"/>
    </row>
    <row r="25" spans="1:19" x14ac:dyDescent="0.2">
      <c r="B25" s="41" t="s">
        <v>16</v>
      </c>
      <c r="C25" s="42" t="s">
        <v>26</v>
      </c>
    </row>
    <row r="26" spans="1:19" x14ac:dyDescent="0.2">
      <c r="B26" s="41" t="s">
        <v>13</v>
      </c>
      <c r="C26" s="42" t="s">
        <v>25</v>
      </c>
    </row>
    <row r="27" spans="1:19" x14ac:dyDescent="0.2">
      <c r="B27" s="41" t="s">
        <v>15</v>
      </c>
      <c r="C27" s="42" t="s">
        <v>24</v>
      </c>
    </row>
    <row r="28" spans="1:19" x14ac:dyDescent="0.2">
      <c r="B28" s="43" t="s">
        <v>14</v>
      </c>
      <c r="C28" s="44" t="s">
        <v>23</v>
      </c>
    </row>
  </sheetData>
  <mergeCells count="6">
    <mergeCell ref="B24:C24"/>
    <mergeCell ref="B1:E1"/>
    <mergeCell ref="B3:E3"/>
    <mergeCell ref="G8:J8"/>
    <mergeCell ref="G9:J9"/>
    <mergeCell ref="A22:B22"/>
  </mergeCells>
  <conditionalFormatting sqref="J16:K21 J12:J15">
    <cfRule type="expression" priority="3" stopIfTrue="1">
      <formula>AND(SUM($P12:$T12)&gt;0,NOT(ISBLANK(J12)))</formula>
    </cfRule>
    <cfRule type="expression" dxfId="213" priority="4" stopIfTrue="1">
      <formula>SUM($P12:$T12)&gt;0</formula>
    </cfRule>
  </conditionalFormatting>
  <conditionalFormatting sqref="C5 B1:E1 B3:E3 C12:C21">
    <cfRule type="expression" dxfId="212" priority="5" stopIfTrue="1">
      <formula>ISBLANK(B1)</formula>
    </cfRule>
  </conditionalFormatting>
  <conditionalFormatting sqref="L12:N21">
    <cfRule type="expression" dxfId="211" priority="6" stopIfTrue="1">
      <formula>AND(NOT(ISBLANK($C12)),ISBLANK(L12))</formula>
    </cfRule>
  </conditionalFormatting>
  <conditionalFormatting sqref="B12:B21">
    <cfRule type="expression" dxfId="210" priority="7" stopIfTrue="1">
      <formula>AND(NOT(ISBLANK(C12)),ISBLANK(B12))</formula>
    </cfRule>
  </conditionalFormatting>
  <conditionalFormatting sqref="A12:A21">
    <cfRule type="expression" dxfId="209" priority="8" stopIfTrue="1">
      <formula>AND(NOT(ISBLANK(C12)),ISBLANK(A12))</formula>
    </cfRule>
  </conditionalFormatting>
  <conditionalFormatting sqref="E12:E21">
    <cfRule type="expression" dxfId="208" priority="9" stopIfTrue="1">
      <formula>AND(NOT(ISBLANK(C12)),ISBLANK(E12),B12="S")</formula>
    </cfRule>
  </conditionalFormatting>
  <conditionalFormatting sqref="K12:K15">
    <cfRule type="expression" priority="1" stopIfTrue="1">
      <formula>AND(SUM($P12:$T12)&gt;0,NOT(ISBLANK(K12)))</formula>
    </cfRule>
    <cfRule type="expression" dxfId="207" priority="2" stopIfTrue="1">
      <formula>SUM($P12:$T12)&gt;0</formula>
    </cfRule>
  </conditionalFormatting>
  <dataValidations count="3">
    <dataValidation type="list" allowBlank="1" showInputMessage="1" showErrorMessage="1" sqref="B12:B21">
      <formula1>$B$25:$B$28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E37" sqref="E37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12.7109375" style="5" bestFit="1" customWidth="1"/>
    <col min="12" max="12" width="50.7109375" style="5" customWidth="1"/>
    <col min="13" max="13" width="27.42578125" style="5" customWidth="1"/>
    <col min="14" max="14" width="31.28515625" style="5" bestFit="1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7" t="s">
        <v>34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7" t="s">
        <v>175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0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80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5" t="s">
        <v>66</v>
      </c>
      <c r="H10" s="65" t="s">
        <v>67</v>
      </c>
      <c r="I10" s="65" t="s">
        <v>65</v>
      </c>
      <c r="J10" s="65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5"/>
      <c r="H11" s="65"/>
      <c r="I11" s="65"/>
      <c r="J11" s="65"/>
      <c r="K11" s="65"/>
      <c r="L11" s="27"/>
      <c r="M11" s="43"/>
      <c r="N11" s="43"/>
    </row>
    <row r="12" spans="1:26" ht="15.75" x14ac:dyDescent="0.25">
      <c r="A12" s="62">
        <v>43423</v>
      </c>
      <c r="B12" s="50" t="s">
        <v>15</v>
      </c>
      <c r="C12" s="31">
        <v>17.989999999999998</v>
      </c>
      <c r="D12" s="32">
        <v>3</v>
      </c>
      <c r="E12" s="31"/>
      <c r="F12" s="59">
        <v>14.99</v>
      </c>
      <c r="G12" s="60">
        <v>612</v>
      </c>
      <c r="H12" s="60">
        <v>4020</v>
      </c>
      <c r="I12" s="60"/>
      <c r="J12" s="69" t="s">
        <v>15</v>
      </c>
      <c r="K12" s="69"/>
      <c r="L12" s="70" t="s">
        <v>127</v>
      </c>
      <c r="M12" s="70" t="s">
        <v>128</v>
      </c>
      <c r="N12" s="70" t="s">
        <v>129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2">
        <v>43431</v>
      </c>
      <c r="B13" s="50" t="s">
        <v>15</v>
      </c>
      <c r="C13" s="31">
        <v>20</v>
      </c>
      <c r="D13" s="32">
        <v>3.33</v>
      </c>
      <c r="E13" s="31"/>
      <c r="F13" s="59">
        <v>16.670000000000002</v>
      </c>
      <c r="G13" s="60">
        <v>612</v>
      </c>
      <c r="H13" s="60">
        <v>4020</v>
      </c>
      <c r="I13" s="60"/>
      <c r="J13" s="69" t="s">
        <v>15</v>
      </c>
      <c r="K13" s="69"/>
      <c r="L13" s="70" t="s">
        <v>130</v>
      </c>
      <c r="M13" s="70" t="s">
        <v>131</v>
      </c>
      <c r="N13" s="70" t="s">
        <v>132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s="83" customFormat="1" ht="15.75" x14ac:dyDescent="0.25">
      <c r="A14" s="67"/>
      <c r="B14" s="50"/>
      <c r="C14" s="81"/>
      <c r="D14" s="32"/>
      <c r="E14" s="81"/>
      <c r="F14" s="59"/>
      <c r="G14" s="60"/>
      <c r="H14" s="60"/>
      <c r="I14" s="60"/>
      <c r="J14" s="69"/>
      <c r="K14" s="69"/>
      <c r="L14" s="70"/>
      <c r="M14" s="70"/>
      <c r="N14" s="70"/>
      <c r="P14" s="83" t="b">
        <f t="shared" si="0"/>
        <v>1</v>
      </c>
      <c r="Q14" s="83" t="b">
        <f t="shared" si="1"/>
        <v>1</v>
      </c>
      <c r="R14" s="83" t="b">
        <f t="shared" si="2"/>
        <v>1</v>
      </c>
      <c r="S14" s="83" t="e">
        <f>OR(#REF!&lt;100000,LEN(#REF!)=5)</f>
        <v>#REF!</v>
      </c>
    </row>
    <row r="15" spans="1:26" s="83" customFormat="1" ht="15.75" x14ac:dyDescent="0.25">
      <c r="A15" s="67"/>
      <c r="B15" s="50"/>
      <c r="C15" s="81"/>
      <c r="D15" s="32"/>
      <c r="E15" s="81"/>
      <c r="F15" s="59"/>
      <c r="G15" s="60"/>
      <c r="H15" s="60"/>
      <c r="I15" s="68"/>
      <c r="J15" s="69"/>
      <c r="K15" s="69"/>
      <c r="L15" s="70"/>
      <c r="M15" s="70"/>
      <c r="N15" s="70"/>
      <c r="P15" s="83" t="b">
        <f t="shared" si="0"/>
        <v>1</v>
      </c>
      <c r="Q15" s="83" t="b">
        <f t="shared" si="1"/>
        <v>1</v>
      </c>
      <c r="R15" s="83" t="b">
        <f t="shared" si="2"/>
        <v>1</v>
      </c>
      <c r="S15" s="83" t="e">
        <f>OR(#REF!&lt;100000,LEN(#REF!)=5)</f>
        <v>#REF!</v>
      </c>
    </row>
    <row r="16" spans="1:26" s="83" customFormat="1" ht="15.75" x14ac:dyDescent="0.25">
      <c r="A16" s="67"/>
      <c r="B16" s="50"/>
      <c r="C16" s="81"/>
      <c r="D16" s="59"/>
      <c r="E16" s="81"/>
      <c r="F16" s="59"/>
      <c r="G16" s="60"/>
      <c r="H16" s="60"/>
      <c r="I16" s="68"/>
      <c r="J16" s="69"/>
      <c r="K16" s="69"/>
      <c r="L16" s="70"/>
      <c r="M16" s="70"/>
      <c r="N16" s="70"/>
      <c r="P16" s="83" t="b">
        <f t="shared" si="0"/>
        <v>1</v>
      </c>
      <c r="Q16" s="83" t="b">
        <f t="shared" si="1"/>
        <v>1</v>
      </c>
      <c r="R16" s="83" t="b">
        <f t="shared" si="2"/>
        <v>1</v>
      </c>
      <c r="S16" s="83" t="e">
        <f>OR(#REF!&lt;100000,LEN(#REF!)=5)</f>
        <v>#REF!</v>
      </c>
    </row>
    <row r="17" spans="1:19" s="83" customFormat="1" ht="15.75" x14ac:dyDescent="0.25">
      <c r="A17" s="67"/>
      <c r="B17" s="50"/>
      <c r="C17" s="81"/>
      <c r="D17" s="59"/>
      <c r="E17" s="81"/>
      <c r="F17" s="59"/>
      <c r="G17" s="60"/>
      <c r="H17" s="60"/>
      <c r="I17" s="68"/>
      <c r="J17" s="69"/>
      <c r="K17" s="69"/>
      <c r="L17" s="70"/>
      <c r="M17" s="70"/>
      <c r="N17" s="70"/>
      <c r="P17" s="83" t="b">
        <f t="shared" si="0"/>
        <v>1</v>
      </c>
      <c r="Q17" s="83" t="b">
        <f t="shared" si="1"/>
        <v>1</v>
      </c>
      <c r="R17" s="83" t="b">
        <f t="shared" si="2"/>
        <v>1</v>
      </c>
      <c r="S17" s="83" t="e">
        <f>OR(#REF!&lt;100000,LEN(#REF!)=5)</f>
        <v>#REF!</v>
      </c>
    </row>
    <row r="18" spans="1:19" s="83" customFormat="1" ht="15.75" x14ac:dyDescent="0.25">
      <c r="A18" s="67"/>
      <c r="B18" s="50"/>
      <c r="C18" s="81"/>
      <c r="D18" s="59"/>
      <c r="E18" s="81"/>
      <c r="F18" s="59"/>
      <c r="G18" s="60"/>
      <c r="H18" s="60"/>
      <c r="I18" s="60"/>
      <c r="J18" s="69"/>
      <c r="K18" s="69"/>
      <c r="L18" s="70"/>
      <c r="M18" s="70"/>
      <c r="N18" s="70"/>
      <c r="P18" s="83" t="b">
        <f t="shared" si="0"/>
        <v>1</v>
      </c>
      <c r="Q18" s="83" t="b">
        <f t="shared" si="1"/>
        <v>1</v>
      </c>
      <c r="R18" s="83" t="b">
        <f t="shared" si="2"/>
        <v>1</v>
      </c>
      <c r="S18" s="83" t="e">
        <f>OR(#REF!&lt;100000,LEN(#REF!)=5)</f>
        <v>#REF!</v>
      </c>
    </row>
    <row r="19" spans="1:19" s="83" customFormat="1" ht="15.75" x14ac:dyDescent="0.25">
      <c r="A19" s="67"/>
      <c r="B19" s="50"/>
      <c r="C19" s="81"/>
      <c r="D19" s="59"/>
      <c r="E19" s="81"/>
      <c r="F19" s="59"/>
      <c r="G19" s="60"/>
      <c r="H19" s="60"/>
      <c r="I19" s="60"/>
      <c r="J19" s="69"/>
      <c r="K19" s="69"/>
      <c r="L19" s="70"/>
      <c r="M19" s="70"/>
      <c r="N19" s="70"/>
      <c r="P19" s="83" t="b">
        <f t="shared" si="0"/>
        <v>1</v>
      </c>
      <c r="Q19" s="83" t="b">
        <f t="shared" si="1"/>
        <v>1</v>
      </c>
      <c r="R19" s="83" t="b">
        <f t="shared" si="2"/>
        <v>1</v>
      </c>
      <c r="S19" s="83" t="e">
        <f>OR(#REF!&lt;100000,LEN(#REF!)=5)</f>
        <v>#REF!</v>
      </c>
    </row>
    <row r="20" spans="1:19" s="83" customFormat="1" ht="15.75" x14ac:dyDescent="0.25">
      <c r="A20" s="67"/>
      <c r="B20" s="50"/>
      <c r="C20" s="81"/>
      <c r="D20" s="59"/>
      <c r="E20" s="81"/>
      <c r="F20" s="59"/>
      <c r="G20" s="60"/>
      <c r="H20" s="60"/>
      <c r="I20" s="60"/>
      <c r="J20" s="69"/>
      <c r="K20" s="69"/>
      <c r="L20" s="70"/>
      <c r="M20" s="70"/>
      <c r="N20" s="70"/>
      <c r="P20" s="83" t="b">
        <f t="shared" si="0"/>
        <v>1</v>
      </c>
      <c r="Q20" s="83" t="b">
        <f t="shared" si="1"/>
        <v>1</v>
      </c>
      <c r="R20" s="83" t="b">
        <f t="shared" si="2"/>
        <v>1</v>
      </c>
      <c r="S20" s="83" t="e">
        <f>OR(#REF!&lt;100000,LEN(#REF!)=5)</f>
        <v>#REF!</v>
      </c>
    </row>
    <row r="21" spans="1:19" ht="15.75" x14ac:dyDescent="0.25">
      <c r="A21" s="62"/>
      <c r="B21" s="30"/>
      <c r="C21" s="31"/>
      <c r="D21" s="32"/>
      <c r="E21" s="31"/>
      <c r="F21" s="59"/>
      <c r="G21" s="60"/>
      <c r="H21" s="60"/>
      <c r="I21" s="60"/>
      <c r="J21" s="69"/>
      <c r="K21" s="69"/>
      <c r="L21" s="70"/>
      <c r="M21" s="70"/>
      <c r="N21" s="70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ref="D22:D31" si="3">IF(B22="S",IF(ISBLANK(E22),ROUND(C22*0.2/1.2,2),E22),"")</f>
        <v/>
      </c>
      <c r="E22" s="31"/>
      <c r="F22" s="59" t="s">
        <v>64</v>
      </c>
      <c r="G22" s="60" t="s">
        <v>64</v>
      </c>
      <c r="H22" s="60" t="s">
        <v>64</v>
      </c>
      <c r="I22" s="60" t="s">
        <v>64</v>
      </c>
      <c r="J22" s="69"/>
      <c r="K22" s="69"/>
      <c r="L22" s="70"/>
      <c r="M22" s="70"/>
      <c r="N22" s="70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9" t="s">
        <v>64</v>
      </c>
      <c r="G23" s="60" t="s">
        <v>64</v>
      </c>
      <c r="H23" s="60" t="s">
        <v>64</v>
      </c>
      <c r="I23" s="60" t="s">
        <v>64</v>
      </c>
      <c r="J23" s="69"/>
      <c r="K23" s="69"/>
      <c r="L23" s="70"/>
      <c r="M23" s="70"/>
      <c r="N23" s="70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9" t="s">
        <v>64</v>
      </c>
      <c r="G24" s="60" t="s">
        <v>64</v>
      </c>
      <c r="H24" s="60" t="s">
        <v>64</v>
      </c>
      <c r="I24" s="60" t="s">
        <v>64</v>
      </c>
      <c r="J24" s="69"/>
      <c r="K24" s="69"/>
      <c r="L24" s="70"/>
      <c r="M24" s="70"/>
      <c r="N24" s="70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9" t="s">
        <v>64</v>
      </c>
      <c r="G25" s="60" t="s">
        <v>64</v>
      </c>
      <c r="H25" s="60" t="s">
        <v>64</v>
      </c>
      <c r="I25" s="60" t="s">
        <v>64</v>
      </c>
      <c r="J25" s="69"/>
      <c r="K25" s="69"/>
      <c r="L25" s="70"/>
      <c r="M25" s="70"/>
      <c r="N25" s="70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9" t="s">
        <v>64</v>
      </c>
      <c r="G26" s="60" t="s">
        <v>64</v>
      </c>
      <c r="H26" s="60" t="s">
        <v>64</v>
      </c>
      <c r="I26" s="60" t="s">
        <v>64</v>
      </c>
      <c r="J26" s="69"/>
      <c r="K26" s="69"/>
      <c r="L26" s="70"/>
      <c r="M26" s="70"/>
      <c r="N26" s="70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9" t="s">
        <v>64</v>
      </c>
      <c r="G27" s="60" t="s">
        <v>64</v>
      </c>
      <c r="H27" s="60" t="s">
        <v>64</v>
      </c>
      <c r="I27" s="60" t="s">
        <v>64</v>
      </c>
      <c r="J27" s="69"/>
      <c r="K27" s="69"/>
      <c r="L27" s="70"/>
      <c r="M27" s="70"/>
      <c r="N27" s="70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9" t="s">
        <v>64</v>
      </c>
      <c r="G28" s="60" t="s">
        <v>64</v>
      </c>
      <c r="H28" s="60" t="s">
        <v>64</v>
      </c>
      <c r="I28" s="60" t="s">
        <v>64</v>
      </c>
      <c r="J28" s="69"/>
      <c r="K28" s="69"/>
      <c r="L28" s="70"/>
      <c r="M28" s="70"/>
      <c r="N28" s="70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9" t="s">
        <v>64</v>
      </c>
      <c r="G29" s="60" t="s">
        <v>64</v>
      </c>
      <c r="H29" s="60" t="s">
        <v>64</v>
      </c>
      <c r="I29" s="60" t="s">
        <v>64</v>
      </c>
      <c r="J29" s="69"/>
      <c r="K29" s="69"/>
      <c r="L29" s="70"/>
      <c r="M29" s="70"/>
      <c r="N29" s="70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9" t="s">
        <v>64</v>
      </c>
      <c r="G30" s="60" t="s">
        <v>64</v>
      </c>
      <c r="H30" s="60" t="s">
        <v>64</v>
      </c>
      <c r="I30" s="60" t="s">
        <v>64</v>
      </c>
      <c r="J30" s="69"/>
      <c r="K30" s="69"/>
      <c r="L30" s="70"/>
      <c r="M30" s="70"/>
      <c r="N30" s="70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9" t="s">
        <v>64</v>
      </c>
      <c r="G31" s="60" t="s">
        <v>64</v>
      </c>
      <c r="H31" s="60" t="s">
        <v>64</v>
      </c>
      <c r="I31" s="60" t="s">
        <v>64</v>
      </c>
      <c r="J31" s="69"/>
      <c r="K31" s="69"/>
      <c r="L31" s="70"/>
      <c r="M31" s="70"/>
      <c r="N31" s="70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32" t="s">
        <v>11</v>
      </c>
      <c r="B32" s="133"/>
      <c r="C32" s="39">
        <f>SUM(C12:C31)</f>
        <v>37.989999999999995</v>
      </c>
      <c r="D32" s="39">
        <f>SUM(D12:D31)</f>
        <v>6.33</v>
      </c>
      <c r="E32" s="39"/>
      <c r="F32" s="39">
        <f>SUM(F12:F31)</f>
        <v>31.660000000000004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30" t="s">
        <v>27</v>
      </c>
      <c r="C34" s="131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15 J19:K31 J14:K14">
    <cfRule type="expression" priority="26" stopIfTrue="1">
      <formula>AND(SUM($P12:$T12)&gt;0,NOT(ISBLANK(J12)))</formula>
    </cfRule>
    <cfRule type="expression" dxfId="206" priority="27" stopIfTrue="1">
      <formula>SUM($P12:$T12)&gt;0</formula>
    </cfRule>
  </conditionalFormatting>
  <conditionalFormatting sqref="C12:C15 C5 B1:E1 B3:E3 C19:C31 E5">
    <cfRule type="expression" dxfId="205" priority="28" stopIfTrue="1">
      <formula>ISBLANK(B1)</formula>
    </cfRule>
  </conditionalFormatting>
  <conditionalFormatting sqref="L12:N12 L19:N31 L13 L14:N14 L15:M15">
    <cfRule type="expression" dxfId="204" priority="29" stopIfTrue="1">
      <formula>AND(NOT(ISBLANK($C12)),ISBLANK(L12))</formula>
    </cfRule>
  </conditionalFormatting>
  <conditionalFormatting sqref="B12:B15 B19:B31">
    <cfRule type="expression" dxfId="203" priority="30" stopIfTrue="1">
      <formula>AND(NOT(ISBLANK(C12)),ISBLANK(B12))</formula>
    </cfRule>
  </conditionalFormatting>
  <conditionalFormatting sqref="A12:A15 A19:A31">
    <cfRule type="expression" dxfId="202" priority="31" stopIfTrue="1">
      <formula>AND(NOT(ISBLANK(C12)),ISBLANK(A12))</formula>
    </cfRule>
  </conditionalFormatting>
  <conditionalFormatting sqref="E12:E15 E19:E31">
    <cfRule type="expression" dxfId="201" priority="32" stopIfTrue="1">
      <formula>AND(NOT(ISBLANK(C12)),ISBLANK(E12),B12="S")</formula>
    </cfRule>
  </conditionalFormatting>
  <conditionalFormatting sqref="K15">
    <cfRule type="expression" priority="24" stopIfTrue="1">
      <formula>AND(SUM($P15:$T15)&gt;0,NOT(ISBLANK(K15)))</formula>
    </cfRule>
    <cfRule type="expression" dxfId="200" priority="25" stopIfTrue="1">
      <formula>SUM($P15:$T15)&gt;0</formula>
    </cfRule>
  </conditionalFormatting>
  <conditionalFormatting sqref="N15">
    <cfRule type="expression" dxfId="199" priority="23" stopIfTrue="1">
      <formula>AND(NOT(ISBLANK($C20)),ISBLANK(N15))</formula>
    </cfRule>
  </conditionalFormatting>
  <conditionalFormatting sqref="J18:K18">
    <cfRule type="expression" priority="16" stopIfTrue="1">
      <formula>AND(SUM($P18:$T18)&gt;0,NOT(ISBLANK(J18)))</formula>
    </cfRule>
    <cfRule type="expression" dxfId="198" priority="17" stopIfTrue="1">
      <formula>SUM($P18:$T18)&gt;0</formula>
    </cfRule>
  </conditionalFormatting>
  <conditionalFormatting sqref="C18">
    <cfRule type="expression" dxfId="197" priority="18" stopIfTrue="1">
      <formula>ISBLANK(C18)</formula>
    </cfRule>
  </conditionalFormatting>
  <conditionalFormatting sqref="L18 N18">
    <cfRule type="expression" dxfId="196" priority="19" stopIfTrue="1">
      <formula>AND(NOT(ISBLANK($C18)),ISBLANK(L18))</formula>
    </cfRule>
  </conditionalFormatting>
  <conditionalFormatting sqref="B18">
    <cfRule type="expression" dxfId="195" priority="20" stopIfTrue="1">
      <formula>AND(NOT(ISBLANK(C18)),ISBLANK(B18))</formula>
    </cfRule>
  </conditionalFormatting>
  <conditionalFormatting sqref="A18">
    <cfRule type="expression" dxfId="194" priority="21" stopIfTrue="1">
      <formula>AND(NOT(ISBLANK(C18)),ISBLANK(A18))</formula>
    </cfRule>
  </conditionalFormatting>
  <conditionalFormatting sqref="E18">
    <cfRule type="expression" dxfId="193" priority="22" stopIfTrue="1">
      <formula>AND(NOT(ISBLANK(C18)),ISBLANK(E18),B18="S")</formula>
    </cfRule>
  </conditionalFormatting>
  <conditionalFormatting sqref="J16:J17">
    <cfRule type="expression" priority="9" stopIfTrue="1">
      <formula>AND(SUM($P16:$T16)&gt;0,NOT(ISBLANK(J16)))</formula>
    </cfRule>
    <cfRule type="expression" dxfId="192" priority="10" stopIfTrue="1">
      <formula>SUM($P16:$T16)&gt;0</formula>
    </cfRule>
  </conditionalFormatting>
  <conditionalFormatting sqref="C16:C17">
    <cfRule type="expression" dxfId="191" priority="11" stopIfTrue="1">
      <formula>ISBLANK(C16)</formula>
    </cfRule>
  </conditionalFormatting>
  <conditionalFormatting sqref="M16:M17">
    <cfRule type="expression" dxfId="190" priority="12" stopIfTrue="1">
      <formula>AND(NOT(ISBLANK($C16)),ISBLANK(M16))</formula>
    </cfRule>
  </conditionalFormatting>
  <conditionalFormatting sqref="B16:B17">
    <cfRule type="expression" dxfId="189" priority="13" stopIfTrue="1">
      <formula>AND(NOT(ISBLANK(C16)),ISBLANK(B16))</formula>
    </cfRule>
  </conditionalFormatting>
  <conditionalFormatting sqref="A16:A17">
    <cfRule type="expression" dxfId="188" priority="14" stopIfTrue="1">
      <formula>AND(NOT(ISBLANK(C16)),ISBLANK(A16))</formula>
    </cfRule>
  </conditionalFormatting>
  <conditionalFormatting sqref="E16:E17">
    <cfRule type="expression" dxfId="187" priority="15" stopIfTrue="1">
      <formula>AND(NOT(ISBLANK(C16)),ISBLANK(E16),B16="S")</formula>
    </cfRule>
  </conditionalFormatting>
  <conditionalFormatting sqref="K16:K17">
    <cfRule type="expression" priority="6" stopIfTrue="1">
      <formula>AND(SUM($P16:$T16)&gt;0,NOT(ISBLANK(K16)))</formula>
    </cfRule>
    <cfRule type="expression" dxfId="186" priority="7" stopIfTrue="1">
      <formula>SUM($P16:$T16)&gt;0</formula>
    </cfRule>
  </conditionalFormatting>
  <conditionalFormatting sqref="L16:L17">
    <cfRule type="expression" dxfId="185" priority="8" stopIfTrue="1">
      <formula>AND(NOT(ISBLANK($C21)),ISBLANK(L16))</formula>
    </cfRule>
  </conditionalFormatting>
  <conditionalFormatting sqref="N16:N17">
    <cfRule type="expression" dxfId="184" priority="5" stopIfTrue="1">
      <formula>AND(NOT(ISBLANK($C21)),ISBLANK(N16))</formula>
    </cfRule>
  </conditionalFormatting>
  <conditionalFormatting sqref="J13:K13">
    <cfRule type="expression" priority="2" stopIfTrue="1">
      <formula>AND(SUM($P13:$T13)&gt;0,NOT(ISBLANK(J13)))</formula>
    </cfRule>
    <cfRule type="expression" dxfId="183" priority="3" stopIfTrue="1">
      <formula>SUM($P13:$T13)&gt;0</formula>
    </cfRule>
  </conditionalFormatting>
  <conditionalFormatting sqref="M13:N13">
    <cfRule type="expression" dxfId="182" priority="4" stopIfTrue="1">
      <formula>AND(NOT(ISBLANK($C13)),ISBLANK(M13))</formula>
    </cfRule>
  </conditionalFormatting>
  <conditionalFormatting sqref="M18">
    <cfRule type="expression" dxfId="181" priority="1" stopIfTrue="1">
      <formula>AND(NOT(ISBLANK($C18)),ISBLANK(M18))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L29" sqref="L29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12.7109375" style="5" bestFit="1" customWidth="1"/>
    <col min="12" max="12" width="50.7109375" style="5" customWidth="1"/>
    <col min="13" max="13" width="27.42578125" style="5" customWidth="1"/>
    <col min="14" max="14" width="31.28515625" style="5" bestFit="1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7" t="s">
        <v>34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7" t="s">
        <v>159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0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80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5" t="s">
        <v>66</v>
      </c>
      <c r="H10" s="65" t="s">
        <v>67</v>
      </c>
      <c r="I10" s="65" t="s">
        <v>65</v>
      </c>
      <c r="J10" s="65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5"/>
      <c r="H11" s="65"/>
      <c r="I11" s="65"/>
      <c r="J11" s="65"/>
      <c r="K11" s="65"/>
      <c r="L11" s="27"/>
      <c r="M11" s="43"/>
      <c r="N11" s="43"/>
    </row>
    <row r="12" spans="1:26" ht="15.75" x14ac:dyDescent="0.25">
      <c r="A12" s="62">
        <v>43418</v>
      </c>
      <c r="B12" s="50" t="s">
        <v>14</v>
      </c>
      <c r="C12" s="31">
        <v>14.48</v>
      </c>
      <c r="D12" s="32">
        <v>0</v>
      </c>
      <c r="E12" s="31"/>
      <c r="F12" s="59">
        <v>14.48</v>
      </c>
      <c r="G12" s="60">
        <v>612</v>
      </c>
      <c r="H12" s="60">
        <v>4020</v>
      </c>
      <c r="I12" s="60"/>
      <c r="J12" s="69" t="s">
        <v>15</v>
      </c>
      <c r="K12" s="69"/>
      <c r="L12" s="70" t="s">
        <v>133</v>
      </c>
      <c r="M12" s="70" t="s">
        <v>134</v>
      </c>
      <c r="N12" s="70" t="s">
        <v>135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2">
        <v>43418</v>
      </c>
      <c r="B13" s="50" t="s">
        <v>14</v>
      </c>
      <c r="C13" s="31">
        <v>15.9</v>
      </c>
      <c r="D13" s="32">
        <v>0</v>
      </c>
      <c r="E13" s="31"/>
      <c r="F13" s="59">
        <v>15.9</v>
      </c>
      <c r="G13" s="60">
        <v>612</v>
      </c>
      <c r="H13" s="60">
        <v>4020</v>
      </c>
      <c r="I13" s="60"/>
      <c r="J13" s="69" t="s">
        <v>15</v>
      </c>
      <c r="K13" s="69"/>
      <c r="L13" s="70" t="s">
        <v>133</v>
      </c>
      <c r="M13" s="70" t="s">
        <v>136</v>
      </c>
      <c r="N13" s="70" t="s">
        <v>135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s="83" customFormat="1" ht="15.75" x14ac:dyDescent="0.25">
      <c r="A14" s="67">
        <v>43418</v>
      </c>
      <c r="B14" s="50" t="s">
        <v>13</v>
      </c>
      <c r="C14" s="81">
        <v>67.739999999999995</v>
      </c>
      <c r="D14" s="32">
        <v>4.34</v>
      </c>
      <c r="E14" s="81"/>
      <c r="F14" s="59">
        <v>63.4</v>
      </c>
      <c r="G14" s="60">
        <v>612</v>
      </c>
      <c r="H14" s="60">
        <v>4020</v>
      </c>
      <c r="I14" s="60"/>
      <c r="J14" s="69" t="s">
        <v>15</v>
      </c>
      <c r="K14" s="69"/>
      <c r="L14" s="70" t="s">
        <v>133</v>
      </c>
      <c r="M14" s="70" t="s">
        <v>137</v>
      </c>
      <c r="N14" s="70" t="s">
        <v>135</v>
      </c>
      <c r="P14" s="83" t="b">
        <f t="shared" si="0"/>
        <v>0</v>
      </c>
      <c r="Q14" s="83" t="b">
        <f t="shared" si="1"/>
        <v>0</v>
      </c>
      <c r="R14" s="83" t="b">
        <f t="shared" si="2"/>
        <v>1</v>
      </c>
      <c r="S14" s="83" t="e">
        <f>OR(#REF!&lt;100000,LEN(#REF!)=5)</f>
        <v>#REF!</v>
      </c>
    </row>
    <row r="15" spans="1:26" s="83" customFormat="1" ht="15.75" x14ac:dyDescent="0.25">
      <c r="A15" s="67">
        <v>43419</v>
      </c>
      <c r="B15" s="50" t="s">
        <v>14</v>
      </c>
      <c r="C15" s="81">
        <v>32.799999999999997</v>
      </c>
      <c r="D15" s="32">
        <v>0</v>
      </c>
      <c r="E15" s="81"/>
      <c r="F15" s="59">
        <v>32.799999999999997</v>
      </c>
      <c r="G15" s="60">
        <v>612</v>
      </c>
      <c r="H15" s="60">
        <v>4020</v>
      </c>
      <c r="I15" s="68"/>
      <c r="J15" s="69" t="s">
        <v>15</v>
      </c>
      <c r="K15" s="69"/>
      <c r="L15" s="70" t="s">
        <v>133</v>
      </c>
      <c r="M15" s="70" t="s">
        <v>138</v>
      </c>
      <c r="N15" s="70" t="s">
        <v>139</v>
      </c>
      <c r="P15" s="83" t="b">
        <f t="shared" si="0"/>
        <v>0</v>
      </c>
      <c r="Q15" s="83" t="b">
        <f t="shared" si="1"/>
        <v>0</v>
      </c>
      <c r="R15" s="83" t="b">
        <f t="shared" si="2"/>
        <v>1</v>
      </c>
      <c r="S15" s="83" t="e">
        <f>OR(#REF!&lt;100000,LEN(#REF!)=5)</f>
        <v>#REF!</v>
      </c>
    </row>
    <row r="16" spans="1:26" s="83" customFormat="1" ht="15.75" x14ac:dyDescent="0.25">
      <c r="A16" s="67">
        <v>43420</v>
      </c>
      <c r="B16" s="50" t="s">
        <v>15</v>
      </c>
      <c r="C16" s="81">
        <v>28.24</v>
      </c>
      <c r="D16" s="59">
        <v>4.71</v>
      </c>
      <c r="E16" s="81"/>
      <c r="F16" s="59">
        <v>23.53</v>
      </c>
      <c r="G16" s="60">
        <v>612</v>
      </c>
      <c r="H16" s="60">
        <v>4020</v>
      </c>
      <c r="I16" s="68"/>
      <c r="J16" s="69" t="s">
        <v>15</v>
      </c>
      <c r="K16" s="69"/>
      <c r="L16" s="70" t="s">
        <v>140</v>
      </c>
      <c r="M16" s="70" t="s">
        <v>141</v>
      </c>
      <c r="N16" s="70" t="s">
        <v>142</v>
      </c>
      <c r="P16" s="83" t="b">
        <f t="shared" si="0"/>
        <v>0</v>
      </c>
      <c r="Q16" s="83" t="b">
        <f t="shared" si="1"/>
        <v>0</v>
      </c>
      <c r="R16" s="83" t="b">
        <f t="shared" si="2"/>
        <v>1</v>
      </c>
      <c r="S16" s="83" t="e">
        <f>OR(#REF!&lt;100000,LEN(#REF!)=5)</f>
        <v>#REF!</v>
      </c>
    </row>
    <row r="17" spans="1:19" s="83" customFormat="1" ht="15.75" x14ac:dyDescent="0.25">
      <c r="A17" s="67">
        <v>43424</v>
      </c>
      <c r="B17" s="50" t="s">
        <v>14</v>
      </c>
      <c r="C17" s="81">
        <v>15.9</v>
      </c>
      <c r="D17" s="59">
        <v>0</v>
      </c>
      <c r="E17" s="81"/>
      <c r="F17" s="59">
        <v>15.9</v>
      </c>
      <c r="G17" s="60">
        <v>612</v>
      </c>
      <c r="H17" s="60">
        <v>4020</v>
      </c>
      <c r="I17" s="68"/>
      <c r="J17" s="69" t="s">
        <v>15</v>
      </c>
      <c r="K17" s="69"/>
      <c r="L17" s="70" t="s">
        <v>133</v>
      </c>
      <c r="M17" s="70" t="s">
        <v>136</v>
      </c>
      <c r="N17" s="70" t="s">
        <v>135</v>
      </c>
      <c r="P17" s="83" t="b">
        <f t="shared" si="0"/>
        <v>0</v>
      </c>
      <c r="Q17" s="83" t="b">
        <f t="shared" si="1"/>
        <v>0</v>
      </c>
      <c r="R17" s="83" t="b">
        <f t="shared" si="2"/>
        <v>1</v>
      </c>
      <c r="S17" s="83" t="e">
        <f>OR(#REF!&lt;100000,LEN(#REF!)=5)</f>
        <v>#REF!</v>
      </c>
    </row>
    <row r="18" spans="1:19" s="83" customFormat="1" ht="15.75" x14ac:dyDescent="0.25">
      <c r="A18" s="67">
        <v>43424</v>
      </c>
      <c r="B18" s="50" t="s">
        <v>15</v>
      </c>
      <c r="C18" s="81">
        <v>6.49</v>
      </c>
      <c r="D18" s="59">
        <v>1.08</v>
      </c>
      <c r="E18" s="81"/>
      <c r="F18" s="59">
        <v>5.41</v>
      </c>
      <c r="G18" s="60">
        <v>612</v>
      </c>
      <c r="H18" s="60">
        <v>4020</v>
      </c>
      <c r="I18" s="60"/>
      <c r="J18" s="69" t="s">
        <v>15</v>
      </c>
      <c r="K18" s="69"/>
      <c r="L18" s="70" t="s">
        <v>143</v>
      </c>
      <c r="M18" s="70" t="s">
        <v>141</v>
      </c>
      <c r="N18" s="70" t="s">
        <v>144</v>
      </c>
      <c r="P18" s="83" t="b">
        <f t="shared" si="0"/>
        <v>0</v>
      </c>
      <c r="Q18" s="83" t="b">
        <f t="shared" si="1"/>
        <v>0</v>
      </c>
      <c r="R18" s="83" t="b">
        <f t="shared" si="2"/>
        <v>1</v>
      </c>
      <c r="S18" s="83" t="e">
        <f>OR(#REF!&lt;100000,LEN(#REF!)=5)</f>
        <v>#REF!</v>
      </c>
    </row>
    <row r="19" spans="1:19" s="83" customFormat="1" ht="15.75" x14ac:dyDescent="0.25">
      <c r="A19" s="67"/>
      <c r="B19" s="50"/>
      <c r="C19" s="81"/>
      <c r="D19" s="59"/>
      <c r="E19" s="81"/>
      <c r="F19" s="59"/>
      <c r="G19" s="60"/>
      <c r="H19" s="60"/>
      <c r="I19" s="60"/>
      <c r="J19" s="69"/>
      <c r="K19" s="69"/>
      <c r="L19" s="70"/>
      <c r="M19" s="70"/>
      <c r="N19" s="70"/>
      <c r="P19" s="83" t="b">
        <f t="shared" si="0"/>
        <v>1</v>
      </c>
      <c r="Q19" s="83" t="b">
        <f t="shared" si="1"/>
        <v>1</v>
      </c>
      <c r="R19" s="83" t="b">
        <f t="shared" si="2"/>
        <v>1</v>
      </c>
      <c r="S19" s="83" t="e">
        <f>OR(#REF!&lt;100000,LEN(#REF!)=5)</f>
        <v>#REF!</v>
      </c>
    </row>
    <row r="20" spans="1:19" s="83" customFormat="1" ht="15.75" x14ac:dyDescent="0.25">
      <c r="A20" s="67"/>
      <c r="B20" s="50"/>
      <c r="C20" s="81"/>
      <c r="D20" s="59"/>
      <c r="E20" s="81"/>
      <c r="F20" s="59"/>
      <c r="G20" s="60"/>
      <c r="H20" s="60"/>
      <c r="I20" s="60"/>
      <c r="J20" s="69"/>
      <c r="K20" s="69"/>
      <c r="L20" s="70"/>
      <c r="M20" s="70"/>
      <c r="N20" s="70"/>
      <c r="P20" s="83" t="b">
        <f t="shared" si="0"/>
        <v>1</v>
      </c>
      <c r="Q20" s="83" t="b">
        <f t="shared" si="1"/>
        <v>1</v>
      </c>
      <c r="R20" s="83" t="b">
        <f t="shared" si="2"/>
        <v>1</v>
      </c>
      <c r="S20" s="83" t="e">
        <f>OR(#REF!&lt;100000,LEN(#REF!)=5)</f>
        <v>#REF!</v>
      </c>
    </row>
    <row r="21" spans="1:19" ht="15.75" x14ac:dyDescent="0.25">
      <c r="A21" s="62"/>
      <c r="B21" s="30"/>
      <c r="C21" s="31"/>
      <c r="D21" s="32"/>
      <c r="E21" s="31"/>
      <c r="F21" s="59"/>
      <c r="G21" s="60"/>
      <c r="H21" s="60"/>
      <c r="I21" s="60"/>
      <c r="J21" s="69"/>
      <c r="K21" s="69"/>
      <c r="L21" s="70"/>
      <c r="M21" s="70"/>
      <c r="N21" s="70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ref="D22:D31" si="3">IF(B22="S",IF(ISBLANK(E22),ROUND(C22*0.2/1.2,2),E22),"")</f>
        <v/>
      </c>
      <c r="E22" s="31"/>
      <c r="F22" s="59" t="s">
        <v>64</v>
      </c>
      <c r="G22" s="60" t="s">
        <v>64</v>
      </c>
      <c r="H22" s="60" t="s">
        <v>64</v>
      </c>
      <c r="I22" s="60"/>
      <c r="J22" s="69"/>
      <c r="K22" s="69"/>
      <c r="L22" s="70"/>
      <c r="M22" s="70"/>
      <c r="N22" s="70"/>
      <c r="P22" s="5" t="b">
        <f t="shared" si="0"/>
        <v>0</v>
      </c>
      <c r="Q22" s="5" t="b">
        <f t="shared" si="1"/>
        <v>0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9" t="s">
        <v>64</v>
      </c>
      <c r="G23" s="60" t="s">
        <v>64</v>
      </c>
      <c r="H23" s="60" t="s">
        <v>64</v>
      </c>
      <c r="I23" s="60"/>
      <c r="J23" s="69"/>
      <c r="K23" s="69"/>
      <c r="L23" s="70"/>
      <c r="M23" s="70"/>
      <c r="N23" s="70"/>
      <c r="P23" s="5" t="b">
        <f t="shared" si="0"/>
        <v>0</v>
      </c>
      <c r="Q23" s="5" t="b">
        <f t="shared" si="1"/>
        <v>0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9" t="s">
        <v>64</v>
      </c>
      <c r="G24" s="60" t="s">
        <v>64</v>
      </c>
      <c r="H24" s="60" t="s">
        <v>64</v>
      </c>
      <c r="I24" s="60"/>
      <c r="J24" s="69"/>
      <c r="K24" s="69"/>
      <c r="L24" s="70"/>
      <c r="M24" s="70"/>
      <c r="N24" s="70"/>
      <c r="P24" s="5" t="b">
        <f t="shared" si="0"/>
        <v>0</v>
      </c>
      <c r="Q24" s="5" t="b">
        <f t="shared" si="1"/>
        <v>0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9" t="s">
        <v>64</v>
      </c>
      <c r="G25" s="60" t="s">
        <v>64</v>
      </c>
      <c r="H25" s="60" t="s">
        <v>64</v>
      </c>
      <c r="I25" s="60"/>
      <c r="J25" s="69"/>
      <c r="K25" s="69"/>
      <c r="L25" s="70"/>
      <c r="M25" s="70"/>
      <c r="N25" s="70"/>
      <c r="P25" s="5" t="b">
        <f t="shared" si="0"/>
        <v>0</v>
      </c>
      <c r="Q25" s="5" t="b">
        <f t="shared" si="1"/>
        <v>0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9" t="s">
        <v>64</v>
      </c>
      <c r="G26" s="60" t="s">
        <v>64</v>
      </c>
      <c r="H26" s="60" t="s">
        <v>64</v>
      </c>
      <c r="I26" s="60"/>
      <c r="J26" s="69"/>
      <c r="K26" s="69"/>
      <c r="L26" s="70"/>
      <c r="M26" s="70"/>
      <c r="N26" s="70"/>
      <c r="P26" s="5" t="b">
        <f t="shared" si="0"/>
        <v>0</v>
      </c>
      <c r="Q26" s="5" t="b">
        <f t="shared" si="1"/>
        <v>0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9" t="s">
        <v>64</v>
      </c>
      <c r="G27" s="60" t="s">
        <v>64</v>
      </c>
      <c r="H27" s="60" t="s">
        <v>64</v>
      </c>
      <c r="I27" s="60"/>
      <c r="J27" s="69"/>
      <c r="K27" s="69"/>
      <c r="L27" s="70"/>
      <c r="M27" s="70"/>
      <c r="N27" s="70"/>
      <c r="P27" s="5" t="b">
        <f t="shared" si="0"/>
        <v>0</v>
      </c>
      <c r="Q27" s="5" t="b">
        <f t="shared" si="1"/>
        <v>0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9" t="s">
        <v>64</v>
      </c>
      <c r="G28" s="60" t="s">
        <v>64</v>
      </c>
      <c r="H28" s="60" t="s">
        <v>64</v>
      </c>
      <c r="I28" s="60"/>
      <c r="J28" s="69"/>
      <c r="K28" s="69"/>
      <c r="L28" s="70"/>
      <c r="M28" s="70"/>
      <c r="N28" s="70"/>
      <c r="P28" s="5" t="b">
        <f t="shared" si="0"/>
        <v>0</v>
      </c>
      <c r="Q28" s="5" t="b">
        <f t="shared" si="1"/>
        <v>0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9" t="s">
        <v>64</v>
      </c>
      <c r="G29" s="60" t="s">
        <v>64</v>
      </c>
      <c r="H29" s="60" t="s">
        <v>64</v>
      </c>
      <c r="I29" s="60"/>
      <c r="J29" s="69"/>
      <c r="K29" s="69"/>
      <c r="L29" s="70"/>
      <c r="M29" s="70"/>
      <c r="N29" s="70"/>
      <c r="P29" s="5" t="b">
        <f t="shared" si="0"/>
        <v>0</v>
      </c>
      <c r="Q29" s="5" t="b">
        <f t="shared" si="1"/>
        <v>0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9" t="s">
        <v>64</v>
      </c>
      <c r="G30" s="60" t="s">
        <v>64</v>
      </c>
      <c r="H30" s="60" t="s">
        <v>64</v>
      </c>
      <c r="I30" s="60"/>
      <c r="J30" s="69"/>
      <c r="K30" s="69"/>
      <c r="L30" s="70"/>
      <c r="M30" s="70"/>
      <c r="N30" s="70"/>
      <c r="P30" s="5" t="b">
        <f t="shared" si="0"/>
        <v>0</v>
      </c>
      <c r="Q30" s="5" t="b">
        <f t="shared" si="1"/>
        <v>0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9" t="s">
        <v>64</v>
      </c>
      <c r="G31" s="60" t="s">
        <v>64</v>
      </c>
      <c r="H31" s="60" t="s">
        <v>64</v>
      </c>
      <c r="I31" s="60"/>
      <c r="J31" s="69"/>
      <c r="K31" s="69"/>
      <c r="L31" s="70"/>
      <c r="M31" s="70"/>
      <c r="N31" s="70"/>
      <c r="P31" s="5" t="b">
        <f t="shared" si="0"/>
        <v>0</v>
      </c>
      <c r="Q31" s="5" t="b">
        <f t="shared" si="1"/>
        <v>0</v>
      </c>
      <c r="R31" s="5" t="b">
        <f t="shared" si="2"/>
        <v>1</v>
      </c>
      <c r="S31" s="5" t="e">
        <f>OR(#REF!&lt;100000,LEN(#REF!)=5)</f>
        <v>#REF!</v>
      </c>
    </row>
    <row r="32" spans="1:19" ht="13.5" thickBot="1" x14ac:dyDescent="0.25">
      <c r="A32" s="132" t="s">
        <v>11</v>
      </c>
      <c r="B32" s="133"/>
      <c r="C32" s="39">
        <f>SUM(C12:C31)</f>
        <v>181.55000000000004</v>
      </c>
      <c r="D32" s="39">
        <f>SUM(D12:D31)</f>
        <v>10.130000000000001</v>
      </c>
      <c r="E32" s="39"/>
      <c r="F32" s="39">
        <f>SUM(F12:F31)</f>
        <v>171.42000000000002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30" t="s">
        <v>27</v>
      </c>
      <c r="C34" s="131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0:K31 K14 K19">
    <cfRule type="expression" priority="28" stopIfTrue="1">
      <formula>AND(SUM($P12:$T12)&gt;0,NOT(ISBLANK(J12)))</formula>
    </cfRule>
    <cfRule type="expression" dxfId="180" priority="29" stopIfTrue="1">
      <formula>SUM($P12:$T12)&gt;0</formula>
    </cfRule>
  </conditionalFormatting>
  <conditionalFormatting sqref="C12:C15 C5 B1:E1 B3:E3 C19:C31 E5">
    <cfRule type="expression" dxfId="179" priority="30" stopIfTrue="1">
      <formula>ISBLANK(B1)</formula>
    </cfRule>
  </conditionalFormatting>
  <conditionalFormatting sqref="L12:N12 L19:N31 L13 L14:N14 L15:M15">
    <cfRule type="expression" dxfId="178" priority="31" stopIfTrue="1">
      <formula>AND(NOT(ISBLANK($C12)),ISBLANK(L12))</formula>
    </cfRule>
  </conditionalFormatting>
  <conditionalFormatting sqref="B12:B15 B19:B31">
    <cfRule type="expression" dxfId="177" priority="32" stopIfTrue="1">
      <formula>AND(NOT(ISBLANK(C12)),ISBLANK(B12))</formula>
    </cfRule>
  </conditionalFormatting>
  <conditionalFormatting sqref="A12:A15 A19:A31">
    <cfRule type="expression" dxfId="176" priority="33" stopIfTrue="1">
      <formula>AND(NOT(ISBLANK(C12)),ISBLANK(A12))</formula>
    </cfRule>
  </conditionalFormatting>
  <conditionalFormatting sqref="E12:E15 E19:E31">
    <cfRule type="expression" dxfId="175" priority="34" stopIfTrue="1">
      <formula>AND(NOT(ISBLANK(C12)),ISBLANK(E12),B12="S")</formula>
    </cfRule>
  </conditionalFormatting>
  <conditionalFormatting sqref="K15">
    <cfRule type="expression" priority="26" stopIfTrue="1">
      <formula>AND(SUM($P15:$T15)&gt;0,NOT(ISBLANK(K15)))</formula>
    </cfRule>
    <cfRule type="expression" dxfId="174" priority="27" stopIfTrue="1">
      <formula>SUM($P15:$T15)&gt;0</formula>
    </cfRule>
  </conditionalFormatting>
  <conditionalFormatting sqref="N15">
    <cfRule type="expression" dxfId="173" priority="25" stopIfTrue="1">
      <formula>AND(NOT(ISBLANK($C20)),ISBLANK(N15))</formula>
    </cfRule>
  </conditionalFormatting>
  <conditionalFormatting sqref="K18">
    <cfRule type="expression" priority="18" stopIfTrue="1">
      <formula>AND(SUM($P18:$T18)&gt;0,NOT(ISBLANK(K18)))</formula>
    </cfRule>
    <cfRule type="expression" dxfId="172" priority="19" stopIfTrue="1">
      <formula>SUM($P18:$T18)&gt;0</formula>
    </cfRule>
  </conditionalFormatting>
  <conditionalFormatting sqref="C18">
    <cfRule type="expression" dxfId="171" priority="20" stopIfTrue="1">
      <formula>ISBLANK(C18)</formula>
    </cfRule>
  </conditionalFormatting>
  <conditionalFormatting sqref="L18 N18">
    <cfRule type="expression" dxfId="170" priority="21" stopIfTrue="1">
      <formula>AND(NOT(ISBLANK($C18)),ISBLANK(L18))</formula>
    </cfRule>
  </conditionalFormatting>
  <conditionalFormatting sqref="B18">
    <cfRule type="expression" dxfId="169" priority="22" stopIfTrue="1">
      <formula>AND(NOT(ISBLANK(C18)),ISBLANK(B18))</formula>
    </cfRule>
  </conditionalFormatting>
  <conditionalFormatting sqref="A18">
    <cfRule type="expression" dxfId="168" priority="23" stopIfTrue="1">
      <formula>AND(NOT(ISBLANK(C18)),ISBLANK(A18))</formula>
    </cfRule>
  </conditionalFormatting>
  <conditionalFormatting sqref="E18">
    <cfRule type="expression" dxfId="167" priority="24" stopIfTrue="1">
      <formula>AND(NOT(ISBLANK(C18)),ISBLANK(E18),B18="S")</formula>
    </cfRule>
  </conditionalFormatting>
  <conditionalFormatting sqref="C16:C17">
    <cfRule type="expression" dxfId="166" priority="13" stopIfTrue="1">
      <formula>ISBLANK(C16)</formula>
    </cfRule>
  </conditionalFormatting>
  <conditionalFormatting sqref="M16:M17">
    <cfRule type="expression" dxfId="165" priority="14" stopIfTrue="1">
      <formula>AND(NOT(ISBLANK($C16)),ISBLANK(M16))</formula>
    </cfRule>
  </conditionalFormatting>
  <conditionalFormatting sqref="B16:B17">
    <cfRule type="expression" dxfId="164" priority="15" stopIfTrue="1">
      <formula>AND(NOT(ISBLANK(C16)),ISBLANK(B16))</formula>
    </cfRule>
  </conditionalFormatting>
  <conditionalFormatting sqref="A16:A17">
    <cfRule type="expression" dxfId="163" priority="16" stopIfTrue="1">
      <formula>AND(NOT(ISBLANK(C16)),ISBLANK(A16))</formula>
    </cfRule>
  </conditionalFormatting>
  <conditionalFormatting sqref="E16:E17">
    <cfRule type="expression" dxfId="162" priority="17" stopIfTrue="1">
      <formula>AND(NOT(ISBLANK(C16)),ISBLANK(E16),B16="S")</formula>
    </cfRule>
  </conditionalFormatting>
  <conditionalFormatting sqref="K16:K17">
    <cfRule type="expression" priority="8" stopIfTrue="1">
      <formula>AND(SUM($P16:$T16)&gt;0,NOT(ISBLANK(K16)))</formula>
    </cfRule>
    <cfRule type="expression" dxfId="161" priority="9" stopIfTrue="1">
      <formula>SUM($P16:$T16)&gt;0</formula>
    </cfRule>
  </conditionalFormatting>
  <conditionalFormatting sqref="L16:L17">
    <cfRule type="expression" dxfId="160" priority="10" stopIfTrue="1">
      <formula>AND(NOT(ISBLANK($C21)),ISBLANK(L16))</formula>
    </cfRule>
  </conditionalFormatting>
  <conditionalFormatting sqref="N16:N17">
    <cfRule type="expression" dxfId="159" priority="7" stopIfTrue="1">
      <formula>AND(NOT(ISBLANK($C21)),ISBLANK(N16))</formula>
    </cfRule>
  </conditionalFormatting>
  <conditionalFormatting sqref="J13:K13">
    <cfRule type="expression" priority="4" stopIfTrue="1">
      <formula>AND(SUM($P13:$T13)&gt;0,NOT(ISBLANK(J13)))</formula>
    </cfRule>
    <cfRule type="expression" dxfId="158" priority="5" stopIfTrue="1">
      <formula>SUM($P13:$T13)&gt;0</formula>
    </cfRule>
  </conditionalFormatting>
  <conditionalFormatting sqref="M13:N13">
    <cfRule type="expression" dxfId="157" priority="6" stopIfTrue="1">
      <formula>AND(NOT(ISBLANK($C13)),ISBLANK(M13))</formula>
    </cfRule>
  </conditionalFormatting>
  <conditionalFormatting sqref="M18">
    <cfRule type="expression" dxfId="156" priority="3" stopIfTrue="1">
      <formula>AND(NOT(ISBLANK($C18)),ISBLANK(M18))</formula>
    </cfRule>
  </conditionalFormatting>
  <conditionalFormatting sqref="J14:J19">
    <cfRule type="expression" priority="1" stopIfTrue="1">
      <formula>AND(SUM($P14:$T14)&gt;0,NOT(ISBLANK(J14)))</formula>
    </cfRule>
    <cfRule type="expression" dxfId="155" priority="2" stopIfTrue="1">
      <formula>SUM($P14:$T14)&gt;0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E40" sqref="E40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85546875" style="5" bestFit="1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7" t="s">
        <v>34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7" t="s">
        <v>161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43415</v>
      </c>
      <c r="D5" s="12" t="s">
        <v>33</v>
      </c>
      <c r="E5" s="48">
        <v>43444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2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30" t="s">
        <v>21</v>
      </c>
      <c r="H8" s="134"/>
      <c r="I8" s="134"/>
      <c r="J8" s="131"/>
      <c r="K8" s="82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5"/>
      <c r="H9" s="136"/>
      <c r="I9" s="136"/>
      <c r="J9" s="137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5" t="s">
        <v>66</v>
      </c>
      <c r="H10" s="65" t="s">
        <v>67</v>
      </c>
      <c r="I10" s="65" t="s">
        <v>65</v>
      </c>
      <c r="J10" s="65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5"/>
      <c r="H11" s="65"/>
      <c r="I11" s="65"/>
      <c r="J11" s="65"/>
      <c r="K11" s="65"/>
      <c r="L11" s="27"/>
      <c r="M11" s="43"/>
      <c r="N11" s="43"/>
    </row>
    <row r="12" spans="1:26" ht="15.75" x14ac:dyDescent="0.25">
      <c r="A12" s="67" t="s">
        <v>145</v>
      </c>
      <c r="B12" s="50" t="s">
        <v>15</v>
      </c>
      <c r="C12" s="31">
        <v>52.01</v>
      </c>
      <c r="D12" s="32">
        <f>IF(B12="S",IF(ISBLANK(E12),ROUND(C12*0.2/1.2,2),E12),"")</f>
        <v>8.67</v>
      </c>
      <c r="E12" s="31"/>
      <c r="F12" s="59">
        <f t="shared" ref="F12:F15" si="0">C12-D12</f>
        <v>43.339999999999996</v>
      </c>
      <c r="G12" s="60">
        <v>136</v>
      </c>
      <c r="H12" s="60">
        <v>4226</v>
      </c>
      <c r="I12" s="84"/>
      <c r="J12" s="69" t="s">
        <v>15</v>
      </c>
      <c r="K12" s="69" t="s">
        <v>146</v>
      </c>
      <c r="L12" s="71" t="s">
        <v>147</v>
      </c>
      <c r="M12" s="70" t="s">
        <v>148</v>
      </c>
      <c r="N12" s="70" t="s">
        <v>98</v>
      </c>
    </row>
    <row r="13" spans="1:26" ht="15.75" x14ac:dyDescent="0.25">
      <c r="A13" s="67" t="s">
        <v>145</v>
      </c>
      <c r="B13" s="50" t="s">
        <v>15</v>
      </c>
      <c r="C13" s="31">
        <v>166.14</v>
      </c>
      <c r="D13" s="32">
        <f t="shared" ref="D13:D14" si="1">IF(B13="S",IF(ISBLANK(E13),ROUND(C13*0.2/1.2,2),E13),"")</f>
        <v>27.69</v>
      </c>
      <c r="E13" s="31"/>
      <c r="F13" s="59">
        <f t="shared" si="0"/>
        <v>138.44999999999999</v>
      </c>
      <c r="G13" s="60">
        <v>136</v>
      </c>
      <c r="H13" s="60">
        <v>4226</v>
      </c>
      <c r="I13" s="84"/>
      <c r="J13" s="69" t="s">
        <v>15</v>
      </c>
      <c r="K13" s="69" t="s">
        <v>146</v>
      </c>
      <c r="L13" s="70" t="s">
        <v>149</v>
      </c>
      <c r="M13" s="70" t="s">
        <v>150</v>
      </c>
      <c r="N13" s="70" t="s">
        <v>98</v>
      </c>
    </row>
    <row r="14" spans="1:26" ht="15.75" x14ac:dyDescent="0.25">
      <c r="A14" s="67" t="s">
        <v>151</v>
      </c>
      <c r="B14" s="50" t="s">
        <v>15</v>
      </c>
      <c r="C14" s="31">
        <v>243.59</v>
      </c>
      <c r="D14" s="32">
        <f t="shared" si="1"/>
        <v>40.6</v>
      </c>
      <c r="E14" s="31"/>
      <c r="F14" s="59">
        <f t="shared" si="0"/>
        <v>202.99</v>
      </c>
      <c r="G14" s="60">
        <v>136</v>
      </c>
      <c r="H14" s="60">
        <v>4226</v>
      </c>
      <c r="I14" s="68"/>
      <c r="J14" s="69" t="s">
        <v>15</v>
      </c>
      <c r="K14" s="69" t="s">
        <v>146</v>
      </c>
      <c r="L14" s="70" t="s">
        <v>152</v>
      </c>
      <c r="M14" s="70" t="s">
        <v>153</v>
      </c>
      <c r="N14" s="70" t="s">
        <v>154</v>
      </c>
      <c r="P14" s="5" t="b">
        <f t="shared" ref="P14:P25" si="2">OR(G14&lt;100,LEN(G14)=2)</f>
        <v>0</v>
      </c>
      <c r="Q14" s="5" t="b">
        <f t="shared" ref="Q14:Q25" si="3">OR(H14&lt;1000,LEN(H14)=3)</f>
        <v>0</v>
      </c>
      <c r="R14" s="5" t="b">
        <f t="shared" ref="R14:R25" si="4">IF(I14&lt;1000,TRUE)</f>
        <v>1</v>
      </c>
      <c r="S14" s="5" t="e">
        <f>OR(#REF!&lt;100000,LEN(#REF!)=5)</f>
        <v>#REF!</v>
      </c>
    </row>
    <row r="15" spans="1:26" ht="15.75" x14ac:dyDescent="0.25">
      <c r="A15" s="85" t="s">
        <v>155</v>
      </c>
      <c r="B15" s="30" t="s">
        <v>14</v>
      </c>
      <c r="C15" s="31">
        <v>24.8</v>
      </c>
      <c r="D15" s="32">
        <v>0</v>
      </c>
      <c r="E15" s="31"/>
      <c r="F15" s="59">
        <f t="shared" si="0"/>
        <v>24.8</v>
      </c>
      <c r="G15" s="60">
        <v>510</v>
      </c>
      <c r="H15" s="60">
        <v>3022</v>
      </c>
      <c r="I15" s="68"/>
      <c r="J15" s="69" t="s">
        <v>15</v>
      </c>
      <c r="K15" s="69" t="s">
        <v>101</v>
      </c>
      <c r="L15" s="70" t="s">
        <v>156</v>
      </c>
      <c r="M15" s="70" t="s">
        <v>157</v>
      </c>
      <c r="N15" s="70" t="s">
        <v>158</v>
      </c>
      <c r="P15" s="5" t="b">
        <f t="shared" si="2"/>
        <v>0</v>
      </c>
      <c r="Q15" s="5" t="b">
        <f t="shared" si="3"/>
        <v>0</v>
      </c>
      <c r="R15" s="5" t="b">
        <f t="shared" si="4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/>
      <c r="E16" s="31"/>
      <c r="F16" s="59"/>
      <c r="G16" s="60"/>
      <c r="H16" s="60"/>
      <c r="I16" s="68"/>
      <c r="J16" s="69"/>
      <c r="K16" s="69"/>
      <c r="L16" s="70"/>
      <c r="M16" s="70"/>
      <c r="N16" s="70"/>
      <c r="P16" s="5" t="b">
        <f t="shared" si="2"/>
        <v>1</v>
      </c>
      <c r="Q16" s="5" t="b">
        <f t="shared" si="3"/>
        <v>1</v>
      </c>
      <c r="R16" s="5" t="b">
        <f t="shared" si="4"/>
        <v>1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/>
      <c r="E17" s="31"/>
      <c r="F17" s="59"/>
      <c r="G17" s="60"/>
      <c r="H17" s="60"/>
      <c r="I17" s="68"/>
      <c r="J17" s="69"/>
      <c r="K17" s="69"/>
      <c r="L17" s="70"/>
      <c r="M17" s="70"/>
      <c r="N17" s="70"/>
      <c r="P17" s="5" t="b">
        <f t="shared" si="2"/>
        <v>1</v>
      </c>
      <c r="Q17" s="5" t="b">
        <f t="shared" si="3"/>
        <v>1</v>
      </c>
      <c r="R17" s="5" t="b">
        <f t="shared" si="4"/>
        <v>1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/>
      <c r="E18" s="31"/>
      <c r="F18" s="59"/>
      <c r="G18" s="60"/>
      <c r="H18" s="60"/>
      <c r="I18" s="68"/>
      <c r="J18" s="69"/>
      <c r="K18" s="69"/>
      <c r="L18" s="70"/>
      <c r="M18" s="70"/>
      <c r="N18" s="70"/>
      <c r="P18" s="5" t="b">
        <f t="shared" si="2"/>
        <v>1</v>
      </c>
      <c r="Q18" s="5" t="b">
        <f t="shared" si="3"/>
        <v>1</v>
      </c>
      <c r="R18" s="5" t="b">
        <f t="shared" si="4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/>
      <c r="E19" s="31"/>
      <c r="F19" s="59"/>
      <c r="G19" s="60"/>
      <c r="H19" s="60"/>
      <c r="I19" s="68"/>
      <c r="J19" s="69"/>
      <c r="K19" s="69"/>
      <c r="L19" s="70"/>
      <c r="M19" s="70"/>
      <c r="N19" s="70"/>
      <c r="P19" s="5" t="b">
        <f t="shared" si="2"/>
        <v>1</v>
      </c>
      <c r="Q19" s="5" t="b">
        <f t="shared" si="3"/>
        <v>1</v>
      </c>
      <c r="R19" s="5" t="b">
        <f t="shared" si="4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/>
      <c r="E20" s="31"/>
      <c r="F20" s="59"/>
      <c r="G20" s="60"/>
      <c r="H20" s="60"/>
      <c r="I20" s="84"/>
      <c r="J20" s="69"/>
      <c r="K20" s="69"/>
      <c r="L20" s="70"/>
      <c r="M20" s="70"/>
      <c r="N20" s="70"/>
      <c r="P20" s="5" t="b">
        <f t="shared" si="2"/>
        <v>1</v>
      </c>
      <c r="Q20" s="5" t="b">
        <f t="shared" si="3"/>
        <v>1</v>
      </c>
      <c r="R20" s="5" t="b">
        <f t="shared" si="4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/>
      <c r="E21" s="31"/>
      <c r="F21" s="59"/>
      <c r="G21" s="60"/>
      <c r="H21" s="60"/>
      <c r="I21" s="86"/>
      <c r="J21" s="69"/>
      <c r="K21" s="69"/>
      <c r="L21" s="70"/>
      <c r="M21" s="70"/>
      <c r="N21" s="70"/>
      <c r="P21" s="5" t="b">
        <f t="shared" si="2"/>
        <v>1</v>
      </c>
      <c r="Q21" s="5" t="b">
        <f t="shared" si="3"/>
        <v>1</v>
      </c>
      <c r="R21" s="5" t="b">
        <f t="shared" si="4"/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ref="D22:D25" si="5">IF(B22="S",IF(ISBLANK(E22),ROUND(C22*0.2/1.2,2),E22),"")</f>
        <v/>
      </c>
      <c r="E22" s="31"/>
      <c r="F22" s="59"/>
      <c r="G22" s="60"/>
      <c r="H22" s="60"/>
      <c r="I22" s="86"/>
      <c r="J22" s="69"/>
      <c r="K22" s="69"/>
      <c r="L22" s="70"/>
      <c r="M22" s="70"/>
      <c r="N22" s="70"/>
      <c r="P22" s="5" t="b">
        <f t="shared" si="2"/>
        <v>1</v>
      </c>
      <c r="Q22" s="5" t="b">
        <f t="shared" si="3"/>
        <v>1</v>
      </c>
      <c r="R22" s="5" t="b">
        <f t="shared" si="4"/>
        <v>1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5"/>
        <v/>
      </c>
      <c r="E23" s="31"/>
      <c r="F23" s="59"/>
      <c r="G23" s="60"/>
      <c r="H23" s="60"/>
      <c r="I23" s="86"/>
      <c r="J23" s="69"/>
      <c r="K23" s="69"/>
      <c r="L23" s="70"/>
      <c r="M23" s="70"/>
      <c r="N23" s="70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5"/>
        <v/>
      </c>
      <c r="E24" s="31"/>
      <c r="F24" s="59"/>
      <c r="G24" s="60"/>
      <c r="H24" s="60"/>
      <c r="I24" s="60"/>
      <c r="J24" s="69"/>
      <c r="K24" s="69"/>
      <c r="L24" s="70"/>
      <c r="M24" s="70"/>
      <c r="N24" s="70"/>
      <c r="P24" s="5" t="b">
        <f t="shared" si="2"/>
        <v>1</v>
      </c>
      <c r="Q24" s="5" t="b">
        <f t="shared" si="3"/>
        <v>1</v>
      </c>
      <c r="R24" s="5" t="b">
        <f t="shared" si="4"/>
        <v>1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5"/>
        <v/>
      </c>
      <c r="E25" s="31"/>
      <c r="F25" s="59"/>
      <c r="G25" s="60"/>
      <c r="H25" s="60"/>
      <c r="I25" s="60"/>
      <c r="J25" s="69"/>
      <c r="K25" s="69"/>
      <c r="L25" s="70"/>
      <c r="M25" s="70"/>
      <c r="N25" s="70"/>
      <c r="P25" s="5" t="b">
        <f t="shared" si="2"/>
        <v>1</v>
      </c>
      <c r="Q25" s="5" t="b">
        <f t="shared" si="3"/>
        <v>1</v>
      </c>
      <c r="R25" s="5" t="b">
        <f t="shared" si="4"/>
        <v>1</v>
      </c>
      <c r="S25" s="5" t="e">
        <f>OR(#REF!&lt;100000,LEN(#REF!)=5)</f>
        <v>#REF!</v>
      </c>
    </row>
    <row r="26" spans="1:19" ht="13.5" thickBot="1" x14ac:dyDescent="0.25">
      <c r="A26" s="132" t="s">
        <v>11</v>
      </c>
      <c r="B26" s="133"/>
      <c r="C26" s="39">
        <f>SUM(C12:C25)</f>
        <v>486.54</v>
      </c>
      <c r="D26" s="39">
        <f>SUM(D12:D25)</f>
        <v>76.960000000000008</v>
      </c>
      <c r="E26" s="39"/>
      <c r="F26" s="39">
        <f>SUM(F12:F25)</f>
        <v>409.58</v>
      </c>
      <c r="G26" s="61"/>
      <c r="H26" s="61"/>
      <c r="I26" s="61"/>
      <c r="J26" s="40"/>
      <c r="K26" s="40"/>
      <c r="L26" s="46"/>
      <c r="M26" s="57"/>
      <c r="N26" s="47"/>
    </row>
    <row r="28" spans="1:19" x14ac:dyDescent="0.2">
      <c r="B28" s="130" t="s">
        <v>27</v>
      </c>
      <c r="C28" s="131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14 J20:K25 J15:J19">
    <cfRule type="expression" priority="8" stopIfTrue="1">
      <formula>AND(SUM($P12:$T12)&gt;0,NOT(ISBLANK(J12)))</formula>
    </cfRule>
    <cfRule type="expression" dxfId="154" priority="9" stopIfTrue="1">
      <formula>SUM($P12:$T12)&gt;0</formula>
    </cfRule>
  </conditionalFormatting>
  <conditionalFormatting sqref="C5 B1:E1 B3:E3 C13:C25 E5">
    <cfRule type="expression" dxfId="153" priority="10" stopIfTrue="1">
      <formula>ISBLANK(B1)</formula>
    </cfRule>
  </conditionalFormatting>
  <conditionalFormatting sqref="L14:N14 L13 L20:N25">
    <cfRule type="expression" dxfId="152" priority="11" stopIfTrue="1">
      <formula>AND(NOT(ISBLANK($C13)),ISBLANK(L13))</formula>
    </cfRule>
  </conditionalFormatting>
  <conditionalFormatting sqref="B12:B25">
    <cfRule type="expression" dxfId="151" priority="12" stopIfTrue="1">
      <formula>AND(NOT(ISBLANK(C12)),ISBLANK(B12))</formula>
    </cfRule>
  </conditionalFormatting>
  <conditionalFormatting sqref="A12:A25">
    <cfRule type="expression" dxfId="150" priority="13" stopIfTrue="1">
      <formula>AND(NOT(ISBLANK(C12)),ISBLANK(A12))</formula>
    </cfRule>
  </conditionalFormatting>
  <conditionalFormatting sqref="E13:E25">
    <cfRule type="expression" dxfId="149" priority="14" stopIfTrue="1">
      <formula>AND(NOT(ISBLANK(C13)),ISBLANK(E13),B13="S")</formula>
    </cfRule>
  </conditionalFormatting>
  <conditionalFormatting sqref="L12:N12">
    <cfRule type="expression" dxfId="148" priority="15" stopIfTrue="1">
      <formula>AND(NOT(ISBLANK(#REF!)),ISBLANK(L12))</formula>
    </cfRule>
  </conditionalFormatting>
  <conditionalFormatting sqref="C12">
    <cfRule type="expression" dxfId="147" priority="6" stopIfTrue="1">
      <formula>ISBLANK(C12)</formula>
    </cfRule>
  </conditionalFormatting>
  <conditionalFormatting sqref="E12">
    <cfRule type="expression" dxfId="146" priority="7" stopIfTrue="1">
      <formula>AND(NOT(ISBLANK(C12)),ISBLANK(E12),B12="S")</formula>
    </cfRule>
  </conditionalFormatting>
  <conditionalFormatting sqref="M13">
    <cfRule type="expression" dxfId="145" priority="5" stopIfTrue="1">
      <formula>AND(NOT(ISBLANK(#REF!)),ISBLANK(M13))</formula>
    </cfRule>
  </conditionalFormatting>
  <conditionalFormatting sqref="N13">
    <cfRule type="expression" dxfId="144" priority="4" stopIfTrue="1">
      <formula>AND(NOT(ISBLANK(#REF!)),ISBLANK(N13))</formula>
    </cfRule>
  </conditionalFormatting>
  <conditionalFormatting sqref="K15:K19">
    <cfRule type="expression" priority="1" stopIfTrue="1">
      <formula>AND(SUM($P15:$T15)&gt;0,NOT(ISBLANK(K15)))</formula>
    </cfRule>
    <cfRule type="expression" dxfId="143" priority="2" stopIfTrue="1">
      <formula>SUM($P15:$T15)&gt;0</formula>
    </cfRule>
  </conditionalFormatting>
  <conditionalFormatting sqref="L15:N19">
    <cfRule type="expression" dxfId="142" priority="3" stopIfTrue="1">
      <formula>AND(NOT(ISBLANK($C15)),ISBLANK(L15))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25">
      <formula1>$B$29:$B$32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Civic</vt:lpstr>
      <vt:lpstr>Leisure</vt:lpstr>
      <vt:lpstr>Example</vt:lpstr>
      <vt:lpstr>Windle</vt:lpstr>
      <vt:lpstr>Parks</vt:lpstr>
      <vt:lpstr>LWCP</vt:lpstr>
      <vt:lpstr>JWW</vt:lpstr>
      <vt:lpstr>JWS</vt:lpstr>
      <vt:lpstr>Business</vt:lpstr>
      <vt:lpstr>Corporate</vt:lpstr>
      <vt:lpstr>Theatre</vt:lpstr>
      <vt:lpstr>Media</vt:lpstr>
      <vt:lpstr>Camb Theatre</vt:lpstr>
      <vt:lpstr>C Theatre</vt:lpstr>
      <vt:lpstr>Drainage</vt:lpstr>
    </vt:vector>
  </TitlesOfParts>
  <Company>SHBC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Sarah Parmenter</cp:lastModifiedBy>
  <cp:lastPrinted>2019-01-03T10:58:36Z</cp:lastPrinted>
  <dcterms:created xsi:type="dcterms:W3CDTF">2011-07-25T12:59:48Z</dcterms:created>
  <dcterms:modified xsi:type="dcterms:W3CDTF">2019-01-03T11:00:51Z</dcterms:modified>
</cp:coreProperties>
</file>