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/>
  </bookViews>
  <sheets>
    <sheet name="Windle" sheetId="1" r:id="rId1"/>
    <sheet name="Camb Theatre" sheetId="2" r:id="rId2"/>
    <sheet name="Example" sheetId="3" state="hidden" r:id="rId3"/>
    <sheet name="Windle Valley" sheetId="4" r:id="rId4"/>
    <sheet name="C Theatre" sheetId="5" r:id="rId5"/>
    <sheet name="Corporate" sheetId="6" r:id="rId6"/>
    <sheet name="Theatre" sheetId="7" r:id="rId7"/>
    <sheet name="Env" sheetId="8" r:id="rId8"/>
    <sheet name="Parks" sheetId="9" r:id="rId9"/>
    <sheet name="Media" sheetId="10" r:id="rId10"/>
    <sheet name="Business" sheetId="11" r:id="rId11"/>
    <sheet name="JWW" sheetId="12" r:id="rId12"/>
    <sheet name="Comm Svcs" sheetId="13" r:id="rId13"/>
    <sheet name="Leisure" sheetId="14" r:id="rId14"/>
    <sheet name="LWCP" sheetId="15" r:id="rId15"/>
  </sheets>
  <calcPr calcId="145621"/>
</workbook>
</file>

<file path=xl/calcChain.xml><?xml version="1.0" encoding="utf-8"?>
<calcChain xmlns="http://schemas.openxmlformats.org/spreadsheetml/2006/main">
  <c r="C31" i="8" l="1"/>
  <c r="S30" i="8"/>
  <c r="R30" i="8"/>
  <c r="Q30" i="8"/>
  <c r="P30" i="8"/>
  <c r="D30" i="8"/>
  <c r="S29" i="8"/>
  <c r="R29" i="8"/>
  <c r="Q29" i="8"/>
  <c r="P29" i="8"/>
  <c r="D29" i="8"/>
  <c r="S28" i="8"/>
  <c r="R28" i="8"/>
  <c r="Q28" i="8"/>
  <c r="P28" i="8"/>
  <c r="D28" i="8"/>
  <c r="S27" i="8"/>
  <c r="R27" i="8"/>
  <c r="Q27" i="8"/>
  <c r="P27" i="8"/>
  <c r="D27" i="8"/>
  <c r="S26" i="8"/>
  <c r="R26" i="8"/>
  <c r="Q26" i="8"/>
  <c r="P26" i="8"/>
  <c r="D26" i="8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S21" i="8"/>
  <c r="R21" i="8"/>
  <c r="Q21" i="8"/>
  <c r="P21" i="8"/>
  <c r="D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D12" i="8"/>
  <c r="D31" i="8" s="1"/>
  <c r="F31" i="8" l="1"/>
  <c r="F13" i="10"/>
  <c r="F32" i="10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D32" i="10" s="1"/>
  <c r="S23" i="10"/>
  <c r="R23" i="10"/>
  <c r="Q23" i="10"/>
  <c r="P23" i="10"/>
  <c r="S22" i="10"/>
  <c r="R22" i="10"/>
  <c r="Q22" i="10"/>
  <c r="P22" i="10"/>
  <c r="D22" i="10"/>
  <c r="S21" i="10"/>
  <c r="R21" i="10"/>
  <c r="Q21" i="10"/>
  <c r="P21" i="10"/>
  <c r="S12" i="10"/>
  <c r="R12" i="10"/>
  <c r="Q12" i="10"/>
  <c r="P12" i="10"/>
  <c r="C22" i="15" l="1"/>
  <c r="S21" i="15"/>
  <c r="R21" i="15"/>
  <c r="Q21" i="15"/>
  <c r="P21" i="15"/>
  <c r="D21" i="15"/>
  <c r="S20" i="15"/>
  <c r="R20" i="15"/>
  <c r="Q20" i="15"/>
  <c r="P20" i="15"/>
  <c r="D20" i="15"/>
  <c r="S19" i="15"/>
  <c r="R19" i="15"/>
  <c r="Q19" i="15"/>
  <c r="P19" i="15"/>
  <c r="D19" i="15"/>
  <c r="S18" i="15"/>
  <c r="R18" i="15"/>
  <c r="Q18" i="15"/>
  <c r="P18" i="15"/>
  <c r="D18" i="15"/>
  <c r="S17" i="15"/>
  <c r="R17" i="15"/>
  <c r="Q17" i="15"/>
  <c r="P17" i="15"/>
  <c r="D17" i="15"/>
  <c r="S16" i="15"/>
  <c r="R16" i="15"/>
  <c r="Q16" i="15"/>
  <c r="P16" i="15"/>
  <c r="D16" i="15"/>
  <c r="S15" i="15"/>
  <c r="R15" i="15"/>
  <c r="Q15" i="15"/>
  <c r="P15" i="15"/>
  <c r="D15" i="15"/>
  <c r="S14" i="15"/>
  <c r="R14" i="15"/>
  <c r="Q14" i="15"/>
  <c r="P14" i="15"/>
  <c r="D14" i="15"/>
  <c r="F14" i="15" s="1"/>
  <c r="S13" i="15"/>
  <c r="R13" i="15"/>
  <c r="Q13" i="15"/>
  <c r="P13" i="15"/>
  <c r="D13" i="15"/>
  <c r="F13" i="15" s="1"/>
  <c r="S12" i="15"/>
  <c r="R12" i="15"/>
  <c r="Q12" i="15"/>
  <c r="P12" i="15"/>
  <c r="D12" i="15"/>
  <c r="F12" i="15" s="1"/>
  <c r="F22" i="15" l="1"/>
  <c r="D22" i="15"/>
  <c r="C29" i="9" l="1"/>
  <c r="S28" i="9"/>
  <c r="R28" i="9"/>
  <c r="Q28" i="9"/>
  <c r="P28" i="9"/>
  <c r="D25" i="9"/>
  <c r="F25" i="9" s="1"/>
  <c r="D24" i="9"/>
  <c r="F24" i="9" s="1"/>
  <c r="S23" i="9"/>
  <c r="R23" i="9"/>
  <c r="Q23" i="9"/>
  <c r="P23" i="9"/>
  <c r="D23" i="9"/>
  <c r="F23" i="9" s="1"/>
  <c r="D22" i="9"/>
  <c r="F22" i="9" s="1"/>
  <c r="D21" i="9"/>
  <c r="F21" i="9" s="1"/>
  <c r="D20" i="9"/>
  <c r="F20" i="9" s="1"/>
  <c r="F19" i="9"/>
  <c r="D17" i="9"/>
  <c r="F17" i="9" s="1"/>
  <c r="F16" i="9"/>
  <c r="F15" i="9"/>
  <c r="D14" i="9"/>
  <c r="F14" i="9" s="1"/>
  <c r="S13" i="9"/>
  <c r="R13" i="9"/>
  <c r="Q13" i="9"/>
  <c r="P13" i="9"/>
  <c r="D13" i="9"/>
  <c r="F13" i="9" s="1"/>
  <c r="S12" i="9"/>
  <c r="R12" i="9"/>
  <c r="Q12" i="9"/>
  <c r="P12" i="9"/>
  <c r="D12" i="9"/>
  <c r="F12" i="9" s="1"/>
  <c r="F18" i="9" l="1"/>
  <c r="D29" i="9"/>
  <c r="F29" i="9" s="1"/>
  <c r="C26" i="11" l="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D26" i="11" s="1"/>
  <c r="S21" i="11"/>
  <c r="R21" i="11"/>
  <c r="Q21" i="11"/>
  <c r="P21" i="11"/>
  <c r="S20" i="11"/>
  <c r="R20" i="11"/>
  <c r="Q20" i="11"/>
  <c r="P20" i="11"/>
  <c r="S19" i="11"/>
  <c r="R19" i="11"/>
  <c r="Q19" i="11"/>
  <c r="P19" i="1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F12" i="11"/>
  <c r="F26" i="11" s="1"/>
  <c r="F17" i="5" l="1"/>
  <c r="F14" i="5"/>
  <c r="F13" i="5"/>
  <c r="C27" i="14" l="1"/>
  <c r="S26" i="14"/>
  <c r="R26" i="14"/>
  <c r="Q26" i="14"/>
  <c r="P26" i="14"/>
  <c r="D26" i="14"/>
  <c r="F26" i="14" s="1"/>
  <c r="Q25" i="14"/>
  <c r="P25" i="14"/>
  <c r="D25" i="14"/>
  <c r="F25" i="14" s="1"/>
  <c r="S24" i="14"/>
  <c r="R24" i="14"/>
  <c r="Q24" i="14"/>
  <c r="P24" i="14"/>
  <c r="D24" i="14"/>
  <c r="F24" i="14" s="1"/>
  <c r="S23" i="14"/>
  <c r="R23" i="14"/>
  <c r="Q23" i="14"/>
  <c r="P23" i="14"/>
  <c r="D23" i="14"/>
  <c r="F23" i="14" s="1"/>
  <c r="S22" i="14"/>
  <c r="R22" i="14"/>
  <c r="Q22" i="14"/>
  <c r="P22" i="14"/>
  <c r="D22" i="14"/>
  <c r="F22" i="14" s="1"/>
  <c r="S21" i="14"/>
  <c r="R21" i="14"/>
  <c r="Q21" i="14"/>
  <c r="P21" i="14"/>
  <c r="D21" i="14"/>
  <c r="F21" i="14" s="1"/>
  <c r="S20" i="14"/>
  <c r="R20" i="14"/>
  <c r="Q20" i="14"/>
  <c r="P20" i="14"/>
  <c r="D20" i="14"/>
  <c r="F20" i="14" s="1"/>
  <c r="S19" i="14"/>
  <c r="R19" i="14"/>
  <c r="Q19" i="14"/>
  <c r="P19" i="14"/>
  <c r="D19" i="14"/>
  <c r="F19" i="14" s="1"/>
  <c r="S18" i="14"/>
  <c r="R18" i="14"/>
  <c r="Q18" i="14"/>
  <c r="P18" i="14"/>
  <c r="D18" i="14"/>
  <c r="F18" i="14" s="1"/>
  <c r="S17" i="14"/>
  <c r="R17" i="14"/>
  <c r="Q17" i="14"/>
  <c r="P17" i="14"/>
  <c r="D17" i="14"/>
  <c r="F17" i="14" s="1"/>
  <c r="S16" i="14"/>
  <c r="R16" i="14"/>
  <c r="Q16" i="14"/>
  <c r="P16" i="14"/>
  <c r="D16" i="14"/>
  <c r="F16" i="14" s="1"/>
  <c r="S15" i="14"/>
  <c r="R15" i="14"/>
  <c r="Q15" i="14"/>
  <c r="P15" i="14"/>
  <c r="D15" i="14"/>
  <c r="F15" i="14" s="1"/>
  <c r="S14" i="14"/>
  <c r="R14" i="14"/>
  <c r="Q14" i="14"/>
  <c r="P14" i="14"/>
  <c r="D14" i="14"/>
  <c r="F14" i="14" s="1"/>
  <c r="D13" i="14"/>
  <c r="F13" i="14" s="1"/>
  <c r="D12" i="14"/>
  <c r="D27" i="14" s="1"/>
  <c r="F12" i="14" l="1"/>
  <c r="F27" i="14" s="1"/>
  <c r="F43" i="7" l="1"/>
  <c r="C43" i="7"/>
  <c r="R42" i="7"/>
  <c r="Q42" i="7"/>
  <c r="P42" i="7"/>
  <c r="O42" i="7"/>
  <c r="R34" i="7"/>
  <c r="Q34" i="7"/>
  <c r="P34" i="7"/>
  <c r="O34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R25" i="7"/>
  <c r="Q25" i="7"/>
  <c r="P25" i="7"/>
  <c r="O25" i="7"/>
  <c r="R24" i="7"/>
  <c r="Q24" i="7"/>
  <c r="P24" i="7"/>
  <c r="O24" i="7"/>
  <c r="Q23" i="7"/>
  <c r="P23" i="7"/>
  <c r="O23" i="7"/>
  <c r="R22" i="7"/>
  <c r="Q22" i="7"/>
  <c r="P22" i="7"/>
  <c r="O22" i="7"/>
  <c r="R21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D16" i="7"/>
  <c r="R15" i="7"/>
  <c r="Q15" i="7"/>
  <c r="P15" i="7"/>
  <c r="O15" i="7"/>
  <c r="R14" i="7"/>
  <c r="Q14" i="7"/>
  <c r="P14" i="7"/>
  <c r="O14" i="7"/>
  <c r="D14" i="7"/>
  <c r="D43" i="7" s="1"/>
  <c r="R12" i="7"/>
  <c r="Q12" i="7"/>
  <c r="P12" i="7"/>
  <c r="O12" i="7"/>
  <c r="F13" i="12" l="1"/>
  <c r="F12" i="12"/>
  <c r="C32" i="12" l="1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S27" i="12"/>
  <c r="R27" i="12"/>
  <c r="Q27" i="12"/>
  <c r="P27" i="12"/>
  <c r="D27" i="12"/>
  <c r="S26" i="12"/>
  <c r="R26" i="12"/>
  <c r="Q26" i="12"/>
  <c r="P26" i="12"/>
  <c r="D26" i="12"/>
  <c r="S25" i="12"/>
  <c r="R25" i="12"/>
  <c r="Q25" i="12"/>
  <c r="P25" i="12"/>
  <c r="D25" i="12"/>
  <c r="S24" i="12"/>
  <c r="R24" i="12"/>
  <c r="Q24" i="12"/>
  <c r="P24" i="12"/>
  <c r="D24" i="12"/>
  <c r="S23" i="12"/>
  <c r="R23" i="12"/>
  <c r="Q23" i="12"/>
  <c r="P23" i="12"/>
  <c r="D23" i="12"/>
  <c r="S22" i="12"/>
  <c r="R22" i="12"/>
  <c r="Q22" i="12"/>
  <c r="P22" i="12"/>
  <c r="D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S13" i="12"/>
  <c r="R13" i="12"/>
  <c r="Q13" i="12"/>
  <c r="P13" i="12"/>
  <c r="D13" i="12"/>
  <c r="S12" i="12"/>
  <c r="R12" i="12"/>
  <c r="Q12" i="12"/>
  <c r="P12" i="12"/>
  <c r="F32" i="12"/>
  <c r="D12" i="12"/>
  <c r="D32" i="12" s="1"/>
  <c r="C32" i="13" l="1"/>
  <c r="S31" i="13"/>
  <c r="R31" i="13"/>
  <c r="Q31" i="13"/>
  <c r="P31" i="13"/>
  <c r="D31" i="13"/>
  <c r="S30" i="13"/>
  <c r="R30" i="13"/>
  <c r="Q30" i="13"/>
  <c r="P30" i="13"/>
  <c r="D30" i="13"/>
  <c r="S29" i="13"/>
  <c r="R29" i="13"/>
  <c r="Q29" i="13"/>
  <c r="P29" i="13"/>
  <c r="D29" i="13"/>
  <c r="S28" i="13"/>
  <c r="R28" i="13"/>
  <c r="Q28" i="13"/>
  <c r="P28" i="13"/>
  <c r="D28" i="13"/>
  <c r="S27" i="13"/>
  <c r="R27" i="13"/>
  <c r="Q27" i="13"/>
  <c r="P27" i="13"/>
  <c r="D27" i="13"/>
  <c r="S26" i="13"/>
  <c r="R26" i="13"/>
  <c r="Q26" i="13"/>
  <c r="P26" i="13"/>
  <c r="D26" i="13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S17" i="13"/>
  <c r="R17" i="13"/>
  <c r="Q17" i="13"/>
  <c r="P17" i="13"/>
  <c r="S16" i="13"/>
  <c r="R16" i="13"/>
  <c r="Q16" i="13"/>
  <c r="P16" i="13"/>
  <c r="D16" i="13"/>
  <c r="S15" i="13"/>
  <c r="R15" i="13"/>
  <c r="Q15" i="13"/>
  <c r="P15" i="13"/>
  <c r="D15" i="13"/>
  <c r="S14" i="13"/>
  <c r="R14" i="13"/>
  <c r="Q14" i="13"/>
  <c r="P14" i="13"/>
  <c r="D14" i="13"/>
  <c r="S13" i="13"/>
  <c r="R13" i="13"/>
  <c r="Q13" i="13"/>
  <c r="P13" i="13"/>
  <c r="D13" i="13"/>
  <c r="S12" i="13"/>
  <c r="R12" i="13"/>
  <c r="Q12" i="13"/>
  <c r="P12" i="13"/>
  <c r="D12" i="13"/>
  <c r="F32" i="13" l="1"/>
  <c r="D32" i="13"/>
  <c r="S13" i="1"/>
  <c r="R13" i="1"/>
  <c r="Q13" i="1"/>
  <c r="P13" i="1"/>
  <c r="F13" i="1"/>
  <c r="F32" i="6" l="1"/>
  <c r="C32" i="6"/>
  <c r="S31" i="6"/>
  <c r="R31" i="6"/>
  <c r="Q31" i="6"/>
  <c r="P31" i="6"/>
  <c r="D31" i="6"/>
  <c r="S30" i="6"/>
  <c r="R30" i="6"/>
  <c r="Q30" i="6"/>
  <c r="P30" i="6"/>
  <c r="D30" i="6"/>
  <c r="S29" i="6"/>
  <c r="R29" i="6"/>
  <c r="Q29" i="6"/>
  <c r="P29" i="6"/>
  <c r="D29" i="6"/>
  <c r="S28" i="6"/>
  <c r="R28" i="6"/>
  <c r="Q28" i="6"/>
  <c r="P28" i="6"/>
  <c r="D28" i="6"/>
  <c r="S27" i="6"/>
  <c r="R27" i="6"/>
  <c r="Q27" i="6"/>
  <c r="P27" i="6"/>
  <c r="D27" i="6"/>
  <c r="S26" i="6"/>
  <c r="R26" i="6"/>
  <c r="Q26" i="6"/>
  <c r="P26" i="6"/>
  <c r="D26" i="6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D20" i="6"/>
  <c r="D32" i="6" s="1"/>
  <c r="S19" i="6"/>
  <c r="R19" i="6"/>
  <c r="Q19" i="6"/>
  <c r="P19" i="6"/>
  <c r="S18" i="6"/>
  <c r="R18" i="6"/>
  <c r="Q18" i="6"/>
  <c r="P18" i="6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F37" i="5" l="1"/>
  <c r="D37" i="5"/>
  <c r="C37" i="5"/>
  <c r="R36" i="5"/>
  <c r="Q36" i="5"/>
  <c r="P36" i="5"/>
  <c r="O36" i="5"/>
  <c r="D36" i="5"/>
  <c r="P34" i="5"/>
  <c r="O34" i="5"/>
  <c r="P33" i="5"/>
  <c r="O33" i="5"/>
  <c r="P32" i="5"/>
  <c r="O32" i="5"/>
  <c r="R31" i="5"/>
  <c r="Q31" i="5"/>
  <c r="P31" i="5"/>
  <c r="O31" i="5"/>
  <c r="R30" i="5"/>
  <c r="Q30" i="5"/>
  <c r="P30" i="5"/>
  <c r="O30" i="5"/>
  <c r="R29" i="5"/>
  <c r="Q29" i="5"/>
  <c r="P29" i="5"/>
  <c r="O29" i="5"/>
  <c r="R28" i="5"/>
  <c r="Q28" i="5"/>
  <c r="P28" i="5"/>
  <c r="O28" i="5"/>
  <c r="R27" i="5"/>
  <c r="Q27" i="5"/>
  <c r="P27" i="5"/>
  <c r="O27" i="5"/>
  <c r="R26" i="5"/>
  <c r="Q26" i="5"/>
  <c r="P26" i="5"/>
  <c r="O26" i="5"/>
  <c r="P25" i="5"/>
  <c r="O25" i="5"/>
  <c r="R24" i="5"/>
  <c r="Q24" i="5"/>
  <c r="P24" i="5"/>
  <c r="O24" i="5"/>
  <c r="R23" i="5"/>
  <c r="Q23" i="5"/>
  <c r="P23" i="5"/>
  <c r="O23" i="5"/>
  <c r="R22" i="5"/>
  <c r="Q22" i="5"/>
  <c r="P22" i="5"/>
  <c r="O22" i="5"/>
  <c r="Q21" i="5"/>
  <c r="P21" i="5"/>
  <c r="O21" i="5"/>
  <c r="R20" i="5"/>
  <c r="Q20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R16" i="5"/>
  <c r="Q16" i="5"/>
  <c r="P16" i="5"/>
  <c r="O16" i="5"/>
  <c r="R15" i="5"/>
  <c r="Q15" i="5"/>
  <c r="P15" i="5"/>
  <c r="O15" i="5"/>
  <c r="R13" i="5"/>
  <c r="Q13" i="5"/>
  <c r="P13" i="5"/>
  <c r="O13" i="5"/>
  <c r="R12" i="5"/>
  <c r="Q12" i="5"/>
  <c r="P12" i="5"/>
  <c r="O12" i="5"/>
  <c r="E32" i="4" l="1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C26" i="2" l="1"/>
  <c r="S25" i="2"/>
  <c r="R25" i="2"/>
  <c r="Q25" i="2"/>
  <c r="P25" i="2"/>
  <c r="D25" i="2"/>
  <c r="S24" i="2"/>
  <c r="R24" i="2"/>
  <c r="Q24" i="2"/>
  <c r="P24" i="2"/>
  <c r="D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D21" i="2"/>
  <c r="S20" i="2"/>
  <c r="R20" i="2"/>
  <c r="Q20" i="2"/>
  <c r="P20" i="2"/>
  <c r="D20" i="2"/>
  <c r="S19" i="2"/>
  <c r="R19" i="2"/>
  <c r="Q19" i="2"/>
  <c r="P19" i="2"/>
  <c r="D19" i="2"/>
  <c r="S18" i="2"/>
  <c r="R18" i="2"/>
  <c r="Q18" i="2"/>
  <c r="P18" i="2"/>
  <c r="D18" i="2"/>
  <c r="D26" i="2" s="1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F14" i="2"/>
  <c r="F13" i="2"/>
  <c r="F12" i="2"/>
  <c r="F26" i="2" l="1"/>
  <c r="D32" i="1"/>
  <c r="S17" i="1" l="1"/>
  <c r="R17" i="1"/>
  <c r="Q17" i="1"/>
  <c r="P17" i="1"/>
  <c r="S16" i="1"/>
  <c r="R16" i="1"/>
  <c r="Q16" i="1"/>
  <c r="P16" i="1"/>
  <c r="S18" i="1"/>
  <c r="R18" i="1"/>
  <c r="Q18" i="1"/>
  <c r="P18" i="1"/>
  <c r="F12" i="3" l="1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P12" i="1"/>
  <c r="Q12" i="1"/>
  <c r="R12" i="1"/>
  <c r="S12" i="1"/>
  <c r="P14" i="1"/>
  <c r="Q14" i="1"/>
  <c r="R14" i="1"/>
  <c r="S14" i="1"/>
  <c r="P15" i="1"/>
  <c r="Q15" i="1"/>
  <c r="R15" i="1"/>
  <c r="S15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2" i="1"/>
  <c r="F32" i="3"/>
  <c r="F32" i="1" l="1"/>
</calcChain>
</file>

<file path=xl/sharedStrings.xml><?xml version="1.0" encoding="utf-8"?>
<sst xmlns="http://schemas.openxmlformats.org/spreadsheetml/2006/main" count="1591" uniqueCount="241">
  <si>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</si>
  <si>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</si>
  <si>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</si>
  <si>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</si>
  <si>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</si>
  <si>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</si>
  <si>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</si>
  <si>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</si>
  <si>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</si>
  <si>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</si>
  <si>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</si>
  <si>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</si>
  <si>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</si>
  <si>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</si>
  <si>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</si>
  <si>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</si>
  <si>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</si>
  <si>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</si>
  <si>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</si>
  <si>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</si>
  <si>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</si>
  <si>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</si>
  <si>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</si>
  <si>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</si>
  <si>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</si>
  <si>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</si>
  <si>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</si>
  <si>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</si>
  <si>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</si>
  <si>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</si>
  <si>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</si>
  <si>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</si>
  <si>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</si>
  <si>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</si>
  <si>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</si>
  <si>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</si>
  <si>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</si>
  <si>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</si>
  <si>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</si>
  <si>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</si>
  <si>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</si>
  <si>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</si>
  <si>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</si>
  <si>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</si>
  <si>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</si>
  <si>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</si>
  <si>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</si>
  <si>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</si>
  <si>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</si>
  <si>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</si>
  <si>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</si>
  <si>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</si>
  <si>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</si>
  <si>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</si>
  <si>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</si>
  <si>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</si>
  <si>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</si>
  <si>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</si>
  <si>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</si>
  <si>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</si>
  <si>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</si>
  <si>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</si>
  <si>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</si>
  <si>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</si>
  <si>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</si>
  <si>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</si>
  <si>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</si>
  <si>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</si>
  <si>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</si>
  <si>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</si>
  <si>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</si>
  <si>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</si>
  <si>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</si>
  <si>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</si>
  <si>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</si>
  <si>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</si>
  <si>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BARCLAYCARD</t>
  </si>
  <si>
    <t>Community Services</t>
  </si>
  <si>
    <t>Equipment</t>
  </si>
  <si>
    <t>Activity Equipment</t>
  </si>
  <si>
    <t>Activities to Share</t>
  </si>
  <si>
    <t>Theatre</t>
  </si>
  <si>
    <t xml:space="preserve">Trian tickets to Plasa </t>
  </si>
  <si>
    <t>Trainline</t>
  </si>
  <si>
    <t>Travel</t>
  </si>
  <si>
    <t>Light Bulbs</t>
  </si>
  <si>
    <t>Lightbulbs direct</t>
  </si>
  <si>
    <t>Lightbulbs</t>
  </si>
  <si>
    <t>Batteries</t>
  </si>
  <si>
    <t>BuyaBattery.co.uk</t>
  </si>
  <si>
    <t>Batteries Consumable</t>
  </si>
  <si>
    <t>Food Items</t>
  </si>
  <si>
    <t>coop</t>
  </si>
  <si>
    <t>Food</t>
  </si>
  <si>
    <t>morrisons</t>
  </si>
  <si>
    <t>tesco</t>
  </si>
  <si>
    <t>Total</t>
  </si>
  <si>
    <t>Train ticket to London for Theatre networking day</t>
  </si>
  <si>
    <t>South Western Railway</t>
  </si>
  <si>
    <t>Tester paint for walls</t>
  </si>
  <si>
    <t>Homebase</t>
  </si>
  <si>
    <t>Maintenance</t>
  </si>
  <si>
    <t>B&amp;Q</t>
  </si>
  <si>
    <t>Train to London for Spektrix conf</t>
  </si>
  <si>
    <t>SW Trains</t>
  </si>
  <si>
    <t>Train from London for Spektrix conf</t>
  </si>
  <si>
    <t>Coat hangers for dressing rooms</t>
  </si>
  <si>
    <t>Wilko</t>
  </si>
  <si>
    <t>HOSPI</t>
  </si>
  <si>
    <t>Pastries for breakfast meeting</t>
  </si>
  <si>
    <t>Good Taste</t>
  </si>
  <si>
    <t>Catering</t>
  </si>
  <si>
    <t>22.09.2018</t>
  </si>
  <si>
    <t>Media and Marketing</t>
  </si>
  <si>
    <t>Computer Services</t>
  </si>
  <si>
    <t>Adobe</t>
  </si>
  <si>
    <t>Marketing</t>
  </si>
  <si>
    <t>30.09.2018</t>
  </si>
  <si>
    <t>Advertising</t>
  </si>
  <si>
    <t>Facebook</t>
  </si>
  <si>
    <t>03.10.2018</t>
  </si>
  <si>
    <t>Car Park</t>
  </si>
  <si>
    <t>Elmbridge B.C.</t>
  </si>
  <si>
    <t>Windle Valley</t>
  </si>
  <si>
    <t>s</t>
  </si>
  <si>
    <t>Book Stores</t>
  </si>
  <si>
    <t>Velcro</t>
  </si>
  <si>
    <t>Multiplug</t>
  </si>
  <si>
    <t>Tots Bots potion</t>
  </si>
  <si>
    <t>Fill Your Pants Ltd</t>
  </si>
  <si>
    <t>Childrens wear</t>
  </si>
  <si>
    <t>Pocket Nappies</t>
  </si>
  <si>
    <t>JWW</t>
  </si>
  <si>
    <t>Executive Head of Corporate</t>
  </si>
  <si>
    <t>11.09.18</t>
  </si>
  <si>
    <t>Box Office TV Screen</t>
  </si>
  <si>
    <t>Costco</t>
  </si>
  <si>
    <t>Audio Visual</t>
  </si>
  <si>
    <t>12.09.18</t>
  </si>
  <si>
    <t>07069</t>
  </si>
  <si>
    <t>HR</t>
  </si>
  <si>
    <t>Train Travel to PLASA, London</t>
  </si>
  <si>
    <t>Trainline.com</t>
  </si>
  <si>
    <t>21.09.18</t>
  </si>
  <si>
    <t>TV Screen Wall Mount</t>
  </si>
  <si>
    <t>Amazon/DOMO UK</t>
  </si>
  <si>
    <t>Misc</t>
  </si>
  <si>
    <t>23.09.18</t>
  </si>
  <si>
    <t>Theatre/IGC</t>
  </si>
  <si>
    <t>New toilet for IGC</t>
  </si>
  <si>
    <t>Wickes</t>
  </si>
  <si>
    <t>BOXOF</t>
  </si>
  <si>
    <t>Train travel Leeds to London</t>
  </si>
  <si>
    <t>LNER</t>
  </si>
  <si>
    <t>Train travel Birmingham to Leeds</t>
  </si>
  <si>
    <t>Xcountry Trains</t>
  </si>
  <si>
    <t>25.09.18</t>
  </si>
  <si>
    <t>Overnight accommodation x 3 rooms Birmingham</t>
  </si>
  <si>
    <t>HRB Hotel Co. LTD</t>
  </si>
  <si>
    <t>26.09.18</t>
  </si>
  <si>
    <t>Train travel London to Ash</t>
  </si>
  <si>
    <t>SWTrains</t>
  </si>
  <si>
    <t>05.10.18</t>
  </si>
  <si>
    <t>PARTY</t>
  </si>
  <si>
    <t>Glow sticks for party</t>
  </si>
  <si>
    <t>glosticks.co.uk</t>
  </si>
  <si>
    <t>07.10.18</t>
  </si>
  <si>
    <t>11BAR</t>
  </si>
  <si>
    <t xml:space="preserve">Milk for bar </t>
  </si>
  <si>
    <t>Sainsbury's</t>
  </si>
  <si>
    <t>FRONT</t>
  </si>
  <si>
    <t>Spotify FOH Music</t>
  </si>
  <si>
    <t>Spotify</t>
  </si>
  <si>
    <t>Camberley Theatre</t>
  </si>
  <si>
    <t>Business</t>
  </si>
  <si>
    <t>Seedborn Wildflowers</t>
  </si>
  <si>
    <t>Green &amp; Blue</t>
  </si>
  <si>
    <t>Pet Shops / Suppliers</t>
  </si>
  <si>
    <t>Leisure Services</t>
  </si>
  <si>
    <t>13.09.18</t>
  </si>
  <si>
    <t>00140</t>
  </si>
  <si>
    <t>Car Parking</t>
  </si>
  <si>
    <t>Vehicle Inspection</t>
  </si>
  <si>
    <t>RAC</t>
  </si>
  <si>
    <t>Vehicle Maintenance</t>
  </si>
  <si>
    <t>Executive Head of Business</t>
  </si>
  <si>
    <t>0051d</t>
  </si>
  <si>
    <t>Greenspace</t>
  </si>
  <si>
    <t>bbq and tools</t>
  </si>
  <si>
    <t>wilko</t>
  </si>
  <si>
    <t>misc</t>
  </si>
  <si>
    <t>00510</t>
  </si>
  <si>
    <t>tools</t>
  </si>
  <si>
    <t>poundland</t>
  </si>
  <si>
    <t>van light</t>
  </si>
  <si>
    <t>warren garage ltd</t>
  </si>
  <si>
    <t>vehicule maintainance</t>
  </si>
  <si>
    <t>Enviromental</t>
  </si>
  <si>
    <t>work coat</t>
  </si>
  <si>
    <t>hm supplies</t>
  </si>
  <si>
    <t xml:space="preserve">ppe </t>
  </si>
  <si>
    <t>o</t>
  </si>
  <si>
    <t>saftey boots</t>
  </si>
  <si>
    <t>screwfix</t>
  </si>
  <si>
    <t>work trousers</t>
  </si>
  <si>
    <t>chainsaw helmet</t>
  </si>
  <si>
    <t>dd hire services</t>
  </si>
  <si>
    <t>chainsaw trousers and gloves</t>
  </si>
  <si>
    <t>Town centre</t>
  </si>
  <si>
    <t>plants for Revo</t>
  </si>
  <si>
    <t>longacres</t>
  </si>
  <si>
    <t>plants</t>
  </si>
  <si>
    <t>Parks and Open Spaces</t>
  </si>
  <si>
    <t>19.09.18</t>
  </si>
  <si>
    <t>0051F</t>
  </si>
  <si>
    <t>hand tools for estate work</t>
  </si>
  <si>
    <t>Spaldings</t>
  </si>
  <si>
    <t>Tools</t>
  </si>
  <si>
    <t>08.10.18</t>
  </si>
  <si>
    <t>Compost for Revo</t>
  </si>
  <si>
    <t>Robert Dyas</t>
  </si>
  <si>
    <t>Garden supplies</t>
  </si>
  <si>
    <t>Monthly Subscription</t>
  </si>
  <si>
    <t>Survey Monkey</t>
  </si>
  <si>
    <t>Online questionnaire tool</t>
  </si>
  <si>
    <t>Car parking</t>
  </si>
  <si>
    <t>Princess Square &amp; The Lexicon</t>
  </si>
  <si>
    <t xml:space="preserve">Website </t>
  </si>
  <si>
    <t>Wordpress</t>
  </si>
  <si>
    <t>Software</t>
  </si>
  <si>
    <t>Annual Domain name cost</t>
  </si>
  <si>
    <t>WordPress</t>
  </si>
  <si>
    <t>Theatre Marketing</t>
  </si>
  <si>
    <t>Event promotion</t>
  </si>
  <si>
    <t>Threate Marketing</t>
  </si>
  <si>
    <t>Domain and name cost</t>
  </si>
  <si>
    <t>monthly domain cost</t>
  </si>
  <si>
    <t>Lightwater County Park</t>
  </si>
  <si>
    <t>Environmental Health</t>
  </si>
  <si>
    <t>Search Fee</t>
  </si>
  <si>
    <t>Conpanies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</si>
</sst>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14" fontId="0" fillId="0" borderId="17" xfId="0" applyNumberForma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" fontId="6" fillId="0" borderId="17" xfId="0" applyNumberFormat="1" applyFont="1" applyFill="1" applyBorder="1" applyProtection="1"/>
    <xf numFmtId="1" fontId="6" fillId="0" borderId="34" xfId="0" applyNumberFormat="1" applyFont="1" applyFill="1" applyBorder="1" applyProtection="1"/>
    <xf numFmtId="164" fontId="2" fillId="0" borderId="26" xfId="2" applyNumberFormat="1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1" fontId="6" fillId="0" borderId="34" xfId="0" quotePrefix="1" applyNumberFormat="1" applyFont="1" applyFill="1" applyBorder="1" applyProtection="1"/>
    <xf numFmtId="4" fontId="6" fillId="0" borderId="25" xfId="0" applyNumberFormat="1" applyFont="1" applyFill="1" applyBorder="1" applyProtection="1"/>
    <xf numFmtId="164" fontId="11" fillId="0" borderId="2" xfId="3" applyNumberFormat="1" applyFont="1" applyFill="1" applyBorder="1" applyAlignment="1" applyProtection="1">
      <alignment horizontal="left"/>
      <protection locked="0"/>
    </xf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6" fillId="0" borderId="34" xfId="0" quotePrefix="1" applyNumberFormat="1" applyFont="1" applyFill="1" applyBorder="1" applyProtection="1"/>
    <xf numFmtId="4" fontId="0" fillId="0" borderId="2" xfId="0" applyNumberFormat="1" applyFill="1" applyBorder="1" applyAlignment="1" applyProtection="1">
      <protection locked="0"/>
    </xf>
    <xf numFmtId="16" fontId="0" fillId="0" borderId="17" xfId="0" applyNumberFormat="1" applyFill="1" applyBorder="1" applyProtection="1">
      <protection locked="0"/>
    </xf>
    <xf numFmtId="0" fontId="0" fillId="0" borderId="15" xfId="0" applyFill="1" applyBorder="1" applyAlignment="1"/>
    <xf numFmtId="0" fontId="1" fillId="0" borderId="28" xfId="0" applyFont="1" applyFill="1" applyBorder="1" applyAlignment="1" applyProtection="1">
      <alignment horizontal="center"/>
    </xf>
    <xf numFmtId="1" fontId="6" fillId="0" borderId="2" xfId="0" quotePrefix="1" applyNumberFormat="1" applyFont="1" applyFill="1" applyBorder="1" applyAlignment="1" applyProtection="1">
      <alignment horizontal="left"/>
    </xf>
    <xf numFmtId="0" fontId="6" fillId="0" borderId="17" xfId="0" applyFont="1" applyFill="1" applyBorder="1" applyProtection="1">
      <protection locked="0"/>
    </xf>
    <xf numFmtId="1" fontId="6" fillId="0" borderId="2" xfId="0" applyNumberFormat="1" applyFont="1" applyFill="1" applyBorder="1" applyAlignment="1" applyProtection="1">
      <alignment horizontal="left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0" fontId="1" fillId="0" borderId="28" xfId="0" applyFont="1" applyFill="1" applyBorder="1" applyAlignment="1" applyProtection="1">
      <alignment horizontal="center"/>
    </xf>
    <xf numFmtId="0" fontId="12" fillId="0" borderId="0" xfId="0" applyFont="1" applyAlignment="1">
      <alignment vertical="center"/>
    </xf>
    <xf numFmtId="0" fontId="13" fillId="0" borderId="15" xfId="0" applyFont="1" applyFill="1" applyBorder="1" applyAlignment="1" applyProtection="1">
      <alignment horizont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Protection="1"/>
    <xf numFmtId="0" fontId="0" fillId="0" borderId="2" xfId="0" applyFill="1" applyBorder="1" applyAlignment="1" applyProtection="1">
      <alignment horizontal="center"/>
    </xf>
    <xf numFmtId="16" fontId="0" fillId="0" borderId="26" xfId="0" applyNumberFormat="1" applyFill="1" applyBorder="1" applyProtection="1">
      <protection locked="0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4">
    <cellStyle name="Hyperlink" xfId="3" builtinId="8"/>
    <cellStyle name="Normal" xfId="0" builtinId="0"/>
    <cellStyle name="Normal_Redistribution and journal forms.xls" xfId="1"/>
    <cellStyle name="Normal_Redistribution and journal forms.xls 2" xfId="2"/>
  </cellStyles>
  <dxfs count="491"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zoomScale="90" workbookViewId="0">
      <selection activeCell="C5" sqref="C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2" t="s">
        <v>123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5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0">
        <v>43357</v>
      </c>
      <c r="B12" s="30" t="s">
        <v>15</v>
      </c>
      <c r="C12" s="31">
        <v>28.44</v>
      </c>
      <c r="D12" s="31">
        <v>4.74</v>
      </c>
      <c r="E12" s="31"/>
      <c r="F12" s="57">
        <v>23.7</v>
      </c>
      <c r="G12" s="58">
        <v>690</v>
      </c>
      <c r="H12" s="58">
        <v>4001</v>
      </c>
      <c r="I12" s="58"/>
      <c r="J12" s="37"/>
      <c r="K12" s="37" t="s">
        <v>77</v>
      </c>
      <c r="L12" s="45" t="s">
        <v>79</v>
      </c>
      <c r="M12" s="45" t="s">
        <v>80</v>
      </c>
      <c r="N12" s="45" t="s">
        <v>78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60">
        <v>43357</v>
      </c>
      <c r="B13" s="30" t="s">
        <v>14</v>
      </c>
      <c r="C13" s="31">
        <v>29.99</v>
      </c>
      <c r="D13" s="31"/>
      <c r="E13" s="31"/>
      <c r="F13" s="57">
        <f>C13-D13</f>
        <v>29.99</v>
      </c>
      <c r="G13" s="58">
        <v>690</v>
      </c>
      <c r="H13" s="58">
        <v>4001</v>
      </c>
      <c r="I13" s="58"/>
      <c r="J13" s="37"/>
      <c r="K13" s="37" t="s">
        <v>77</v>
      </c>
      <c r="L13" s="45" t="s">
        <v>79</v>
      </c>
      <c r="M13" s="45" t="s">
        <v>80</v>
      </c>
      <c r="N13" s="45" t="s">
        <v>78</v>
      </c>
      <c r="P13" s="5" t="b">
        <f t="shared" ref="P13" si="3">OR(G13&lt;100,LEN(G13)=2)</f>
        <v>0</v>
      </c>
      <c r="Q13" s="5" t="b">
        <f t="shared" ref="Q13" si="4">OR(H13&lt;1000,LEN(H13)=3)</f>
        <v>0</v>
      </c>
      <c r="R13" s="5" t="b">
        <f t="shared" ref="R13" si="5">IF(I13&lt;1000,TRUE)</f>
        <v>1</v>
      </c>
      <c r="S13" s="5" t="e">
        <f>OR(#REF!&lt;100000,LEN(#REF!)=5)</f>
        <v>#REF!</v>
      </c>
    </row>
    <row r="14" spans="1:26" ht="20.100000000000001" customHeight="1" x14ac:dyDescent="0.25">
      <c r="A14" s="60"/>
      <c r="B14" s="49"/>
      <c r="C14" s="31"/>
      <c r="D14" s="32"/>
      <c r="E14" s="31"/>
      <c r="F14" s="57"/>
      <c r="G14" s="58"/>
      <c r="H14" s="58"/>
      <c r="I14" s="58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20.100000000000001" customHeight="1" x14ac:dyDescent="0.25">
      <c r="A15" s="60"/>
      <c r="B15" s="30"/>
      <c r="C15" s="31"/>
      <c r="D15" s="32"/>
      <c r="E15" s="31"/>
      <c r="F15" s="57"/>
      <c r="G15" s="58"/>
      <c r="H15" s="58"/>
      <c r="I15" s="61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20.100000000000001" customHeight="1" x14ac:dyDescent="0.25">
      <c r="A16" s="60"/>
      <c r="B16" s="30"/>
      <c r="C16" s="31"/>
      <c r="D16" s="32"/>
      <c r="E16" s="31"/>
      <c r="F16" s="57"/>
      <c r="G16" s="58"/>
      <c r="H16" s="58"/>
      <c r="I16" s="61"/>
      <c r="J16" s="37"/>
      <c r="K16" s="37"/>
      <c r="L16" s="45"/>
      <c r="M16" s="45"/>
      <c r="N16" s="45"/>
      <c r="P16" s="5" t="b">
        <f t="shared" ref="P16:P17" si="6">OR(G16&lt;100,LEN(G16)=2)</f>
        <v>1</v>
      </c>
      <c r="Q16" s="5" t="b">
        <f t="shared" ref="Q16:Q17" si="7">OR(H16&lt;1000,LEN(H16)=3)</f>
        <v>1</v>
      </c>
      <c r="R16" s="5" t="b">
        <f t="shared" ref="R16:R17" si="8">IF(I16&lt;1000,TRUE)</f>
        <v>1</v>
      </c>
      <c r="S16" s="5" t="e">
        <f>OR(#REF!&lt;100000,LEN(#REF!)=5)</f>
        <v>#REF!</v>
      </c>
    </row>
    <row r="17" spans="1:19" ht="20.100000000000001" customHeight="1" x14ac:dyDescent="0.25">
      <c r="A17" s="60"/>
      <c r="B17" s="30"/>
      <c r="C17" s="31"/>
      <c r="D17" s="32"/>
      <c r="E17" s="31"/>
      <c r="F17" s="57"/>
      <c r="G17" s="58"/>
      <c r="H17" s="58"/>
      <c r="I17" s="61"/>
      <c r="J17" s="37"/>
      <c r="K17" s="37"/>
      <c r="L17" s="45"/>
      <c r="M17" s="45"/>
      <c r="N17" s="45"/>
      <c r="P17" s="5" t="b">
        <f t="shared" si="6"/>
        <v>1</v>
      </c>
      <c r="Q17" s="5" t="b">
        <f t="shared" si="7"/>
        <v>1</v>
      </c>
      <c r="R17" s="5" t="b">
        <f t="shared" si="8"/>
        <v>1</v>
      </c>
      <c r="S17" s="5" t="e">
        <f>OR(#REF!&lt;100000,LEN(#REF!)=5)</f>
        <v>#REF!</v>
      </c>
    </row>
    <row r="18" spans="1:19" ht="20.100000000000001" customHeight="1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/>
      <c r="K18" s="37"/>
      <c r="L18" s="45"/>
      <c r="M18" s="45"/>
      <c r="N18" s="45"/>
      <c r="P18" s="5" t="b">
        <f t="shared" ref="P18" si="9">OR(G18&lt;100,LEN(G18)=2)</f>
        <v>1</v>
      </c>
      <c r="Q18" s="5" t="b">
        <f t="shared" ref="Q18" si="10">OR(H18&lt;1000,LEN(H18)=3)</f>
        <v>1</v>
      </c>
      <c r="R18" s="5" t="b">
        <f t="shared" ref="R18" si="11">IF(I18&lt;1000,TRUE)</f>
        <v>1</v>
      </c>
      <c r="S18" s="5" t="e">
        <f>OR(#REF!&lt;100000,LEN(#REF!)=5)</f>
        <v>#REF!</v>
      </c>
    </row>
    <row r="19" spans="1:19" ht="20.100000000000001" customHeight="1" x14ac:dyDescent="0.25">
      <c r="A19" s="29"/>
      <c r="B19" s="30"/>
      <c r="C19" s="31"/>
      <c r="D19" s="32" t="str">
        <f t="shared" ref="D19:D31" si="12">IF(B19="S",IF(ISBLANK(E19),ROUND(C19*0.2/1.2,2),E19),"")</f>
        <v/>
      </c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29"/>
      <c r="B20" s="30"/>
      <c r="C20" s="31"/>
      <c r="D20" s="32" t="str">
        <f t="shared" si="12"/>
        <v/>
      </c>
      <c r="E20" s="31"/>
      <c r="F20" s="57" t="s">
        <v>63</v>
      </c>
      <c r="G20" s="58"/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20.100000000000001" customHeight="1" x14ac:dyDescent="0.25">
      <c r="A21" s="29"/>
      <c r="B21" s="30"/>
      <c r="C21" s="31"/>
      <c r="D21" s="32" t="str">
        <f t="shared" si="12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si="12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12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12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12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29"/>
      <c r="B26" s="30"/>
      <c r="C26" s="31"/>
      <c r="D26" s="32" t="str">
        <f t="shared" si="12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29"/>
      <c r="B27" s="30"/>
      <c r="C27" s="31"/>
      <c r="D27" s="32" t="str">
        <f t="shared" si="12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29"/>
      <c r="B28" s="30"/>
      <c r="C28" s="31"/>
      <c r="D28" s="32" t="str">
        <f t="shared" si="12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29"/>
      <c r="B29" s="30"/>
      <c r="C29" s="31"/>
      <c r="D29" s="32" t="str">
        <f t="shared" si="12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29"/>
      <c r="B30" s="30"/>
      <c r="C30" s="31"/>
      <c r="D30" s="32" t="str">
        <f t="shared" si="12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thickBot="1" x14ac:dyDescent="0.3">
      <c r="A31" s="29"/>
      <c r="B31" s="30"/>
      <c r="C31" s="31"/>
      <c r="D31" s="38" t="str">
        <f t="shared" si="12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27" t="s">
        <v>11</v>
      </c>
      <c r="B32" s="128"/>
      <c r="C32" s="39">
        <f>SUM(C12:C31)</f>
        <v>58.43</v>
      </c>
      <c r="D32" s="39">
        <f>SUM(D12:D31)</f>
        <v>4.74</v>
      </c>
      <c r="E32" s="39"/>
      <c r="F32" s="39">
        <f>SUM(F12:F31)</f>
        <v>53.69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25" t="s">
        <v>27</v>
      </c>
      <c r="C34" s="12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5 J19:K31 J12:K12 J14:K14">
    <cfRule type="expression" priority="56" stopIfTrue="1">
      <formula>AND(SUM($P12:$T12)&gt;0,NOT(ISBLANK(J12)))</formula>
    </cfRule>
    <cfRule type="expression" dxfId="464" priority="57" stopIfTrue="1">
      <formula>SUM($P12:$T12)&gt;0</formula>
    </cfRule>
  </conditionalFormatting>
  <conditionalFormatting sqref="E5 C12 C5 B1:E1 B3:E3 C19:C31 C14:C15">
    <cfRule type="expression" dxfId="463" priority="58" stopIfTrue="1">
      <formula>ISBLANK(B1)</formula>
    </cfRule>
  </conditionalFormatting>
  <conditionalFormatting sqref="L12:N12 L19:N31 M15">
    <cfRule type="expression" dxfId="462" priority="59" stopIfTrue="1">
      <formula>AND(NOT(ISBLANK($C12)),ISBLANK(L12))</formula>
    </cfRule>
  </conditionalFormatting>
  <conditionalFormatting sqref="B12 B19:B31 B14:B15">
    <cfRule type="expression" dxfId="461" priority="60" stopIfTrue="1">
      <formula>AND(NOT(ISBLANK(C12)),ISBLANK(B12))</formula>
    </cfRule>
  </conditionalFormatting>
  <conditionalFormatting sqref="A12 A19:A31 A14:A15">
    <cfRule type="expression" dxfId="460" priority="61" stopIfTrue="1">
      <formula>AND(NOT(ISBLANK(C12)),ISBLANK(A12))</formula>
    </cfRule>
  </conditionalFormatting>
  <conditionalFormatting sqref="E12 E19:E31 E14:E15">
    <cfRule type="expression" dxfId="459" priority="65" stopIfTrue="1">
      <formula>AND(NOT(ISBLANK(C12)),ISBLANK(E12),B12="S")</formula>
    </cfRule>
  </conditionalFormatting>
  <conditionalFormatting sqref="L15">
    <cfRule type="expression" dxfId="458" priority="53" stopIfTrue="1">
      <formula>AND(NOT(ISBLANK($C20)),ISBLANK(L15))</formula>
    </cfRule>
  </conditionalFormatting>
  <conditionalFormatting sqref="J18:K18">
    <cfRule type="expression" priority="43" stopIfTrue="1">
      <formula>AND(SUM($P18:$T18)&gt;0,NOT(ISBLANK(J18)))</formula>
    </cfRule>
    <cfRule type="expression" dxfId="457" priority="44" stopIfTrue="1">
      <formula>SUM($P18:$T18)&gt;0</formula>
    </cfRule>
  </conditionalFormatting>
  <conditionalFormatting sqref="C18">
    <cfRule type="expression" dxfId="456" priority="45" stopIfTrue="1">
      <formula>ISBLANK(C18)</formula>
    </cfRule>
  </conditionalFormatting>
  <conditionalFormatting sqref="L18:N18">
    <cfRule type="expression" dxfId="455" priority="46" stopIfTrue="1">
      <formula>AND(NOT(ISBLANK($C18)),ISBLANK(L18))</formula>
    </cfRule>
  </conditionalFormatting>
  <conditionalFormatting sqref="B18">
    <cfRule type="expression" dxfId="454" priority="47" stopIfTrue="1">
      <formula>AND(NOT(ISBLANK(C18)),ISBLANK(B18))</formula>
    </cfRule>
  </conditionalFormatting>
  <conditionalFormatting sqref="A18">
    <cfRule type="expression" dxfId="453" priority="48" stopIfTrue="1">
      <formula>AND(NOT(ISBLANK(C18)),ISBLANK(A18))</formula>
    </cfRule>
  </conditionalFormatting>
  <conditionalFormatting sqref="E18">
    <cfRule type="expression" dxfId="452" priority="49" stopIfTrue="1">
      <formula>AND(NOT(ISBLANK(C18)),ISBLANK(E18),B18="S")</formula>
    </cfRule>
  </conditionalFormatting>
  <conditionalFormatting sqref="J16:J17">
    <cfRule type="expression" priority="36" stopIfTrue="1">
      <formula>AND(SUM($P16:$T16)&gt;0,NOT(ISBLANK(J16)))</formula>
    </cfRule>
    <cfRule type="expression" dxfId="451" priority="37" stopIfTrue="1">
      <formula>SUM($P16:$T16)&gt;0</formula>
    </cfRule>
  </conditionalFormatting>
  <conditionalFormatting sqref="C16:C17">
    <cfRule type="expression" dxfId="450" priority="38" stopIfTrue="1">
      <formula>ISBLANK(C16)</formula>
    </cfRule>
  </conditionalFormatting>
  <conditionalFormatting sqref="M16">
    <cfRule type="expression" dxfId="449" priority="39" stopIfTrue="1">
      <formula>AND(NOT(ISBLANK($C16)),ISBLANK(M16))</formula>
    </cfRule>
  </conditionalFormatting>
  <conditionalFormatting sqref="B16:B17">
    <cfRule type="expression" dxfId="448" priority="40" stopIfTrue="1">
      <formula>AND(NOT(ISBLANK(C16)),ISBLANK(B16))</formula>
    </cfRule>
  </conditionalFormatting>
  <conditionalFormatting sqref="A16:A17">
    <cfRule type="expression" dxfId="447" priority="41" stopIfTrue="1">
      <formula>AND(NOT(ISBLANK(C16)),ISBLANK(A16))</formula>
    </cfRule>
  </conditionalFormatting>
  <conditionalFormatting sqref="E16:E17">
    <cfRule type="expression" dxfId="446" priority="42" stopIfTrue="1">
      <formula>AND(NOT(ISBLANK(C16)),ISBLANK(E16),B16="S")</formula>
    </cfRule>
  </conditionalFormatting>
  <conditionalFormatting sqref="L16:L17">
    <cfRule type="expression" dxfId="445" priority="35" stopIfTrue="1">
      <formula>AND(NOT(ISBLANK($C21)),ISBLANK(L16))</formula>
    </cfRule>
  </conditionalFormatting>
  <conditionalFormatting sqref="K15">
    <cfRule type="expression" priority="29" stopIfTrue="1">
      <formula>AND(SUM($P15:$T15)&gt;0,NOT(ISBLANK(K15)))</formula>
    </cfRule>
    <cfRule type="expression" dxfId="444" priority="30" stopIfTrue="1">
      <formula>SUM($P15:$T15)&gt;0</formula>
    </cfRule>
  </conditionalFormatting>
  <conditionalFormatting sqref="N15">
    <cfRule type="expression" dxfId="443" priority="28" stopIfTrue="1">
      <formula>AND(NOT(ISBLANK($C15)),ISBLANK(N15))</formula>
    </cfRule>
  </conditionalFormatting>
  <conditionalFormatting sqref="K16">
    <cfRule type="expression" priority="26" stopIfTrue="1">
      <formula>AND(SUM($P16:$T16)&gt;0,NOT(ISBLANK(K16)))</formula>
    </cfRule>
    <cfRule type="expression" dxfId="442" priority="27" stopIfTrue="1">
      <formula>SUM($P16:$T16)&gt;0</formula>
    </cfRule>
  </conditionalFormatting>
  <conditionalFormatting sqref="N16">
    <cfRule type="expression" dxfId="441" priority="25" stopIfTrue="1">
      <formula>AND(NOT(ISBLANK($C16)),ISBLANK(N16))</formula>
    </cfRule>
  </conditionalFormatting>
  <conditionalFormatting sqref="K17">
    <cfRule type="expression" priority="23" stopIfTrue="1">
      <formula>AND(SUM($P17:$T17)&gt;0,NOT(ISBLANK(K17)))</formula>
    </cfRule>
    <cfRule type="expression" dxfId="440" priority="24" stopIfTrue="1">
      <formula>SUM($P17:$T17)&gt;0</formula>
    </cfRule>
  </conditionalFormatting>
  <conditionalFormatting sqref="M17">
    <cfRule type="expression" dxfId="439" priority="22" stopIfTrue="1">
      <formula>AND(NOT(ISBLANK($C17)),ISBLANK(M17))</formula>
    </cfRule>
  </conditionalFormatting>
  <conditionalFormatting sqref="N17">
    <cfRule type="expression" dxfId="438" priority="21" stopIfTrue="1">
      <formula>AND(NOT(ISBLANK($C17)),ISBLANK(N17))</formula>
    </cfRule>
  </conditionalFormatting>
  <conditionalFormatting sqref="L14">
    <cfRule type="expression" dxfId="437" priority="13" stopIfTrue="1">
      <formula>AND(NOT(ISBLANK($C14)),ISBLANK(L14))</formula>
    </cfRule>
  </conditionalFormatting>
  <conditionalFormatting sqref="M14">
    <cfRule type="expression" dxfId="436" priority="12" stopIfTrue="1">
      <formula>AND(NOT(ISBLANK($C14)),ISBLANK(M14))</formula>
    </cfRule>
  </conditionalFormatting>
  <conditionalFormatting sqref="N14">
    <cfRule type="expression" dxfId="435" priority="11" stopIfTrue="1">
      <formula>AND(NOT(ISBLANK($C14)),ISBLANK(N14))</formula>
    </cfRule>
  </conditionalFormatting>
  <conditionalFormatting sqref="D12">
    <cfRule type="expression" dxfId="434" priority="9" stopIfTrue="1">
      <formula>AND(NOT(ISBLANK(B12)),ISBLANK(D12),A12="S")</formula>
    </cfRule>
  </conditionalFormatting>
  <conditionalFormatting sqref="J13:K13">
    <cfRule type="expression" priority="2" stopIfTrue="1">
      <formula>AND(SUM($P13:$T13)&gt;0,NOT(ISBLANK(J13)))</formula>
    </cfRule>
    <cfRule type="expression" dxfId="433" priority="3" stopIfTrue="1">
      <formula>SUM($P13:$T13)&gt;0</formula>
    </cfRule>
  </conditionalFormatting>
  <conditionalFormatting sqref="C13">
    <cfRule type="expression" dxfId="432" priority="4" stopIfTrue="1">
      <formula>ISBLANK(C13)</formula>
    </cfRule>
  </conditionalFormatting>
  <conditionalFormatting sqref="L13:N13">
    <cfRule type="expression" dxfId="431" priority="5" stopIfTrue="1">
      <formula>AND(NOT(ISBLANK($C13)),ISBLANK(L13))</formula>
    </cfRule>
  </conditionalFormatting>
  <conditionalFormatting sqref="B13">
    <cfRule type="expression" dxfId="430" priority="6" stopIfTrue="1">
      <formula>AND(NOT(ISBLANK(C13)),ISBLANK(B13))</formula>
    </cfRule>
  </conditionalFormatting>
  <conditionalFormatting sqref="A13">
    <cfRule type="expression" dxfId="429" priority="7" stopIfTrue="1">
      <formula>AND(NOT(ISBLANK(C13)),ISBLANK(A13))</formula>
    </cfRule>
  </conditionalFormatting>
  <conditionalFormatting sqref="E13">
    <cfRule type="expression" dxfId="428" priority="8" stopIfTrue="1">
      <formula>AND(NOT(ISBLANK(C13)),ISBLANK(E13),B13="S")</formula>
    </cfRule>
  </conditionalFormatting>
  <conditionalFormatting sqref="D13">
    <cfRule type="expression" dxfId="427" priority="1" stopIfTrue="1">
      <formula>AND(NOT(ISBLANK(B13)),ISBLANK(D13),A13="S")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E36" sqref="E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22" t="s">
        <v>113</v>
      </c>
      <c r="C3" s="123"/>
      <c r="D3" s="123"/>
      <c r="E3" s="124"/>
      <c r="F3" s="10"/>
      <c r="G3" s="10"/>
      <c r="H3" s="10"/>
      <c r="I3" s="10"/>
      <c r="J3" s="10"/>
      <c r="K3" s="10"/>
      <c r="L3" s="115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11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116" t="s">
        <v>65</v>
      </c>
      <c r="H10" s="116" t="s">
        <v>66</v>
      </c>
      <c r="I10" s="116" t="s">
        <v>64</v>
      </c>
      <c r="J10" s="11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116"/>
      <c r="H11" s="116"/>
      <c r="I11" s="116"/>
      <c r="J11" s="116"/>
      <c r="K11" s="116"/>
      <c r="L11" s="27"/>
      <c r="M11" s="43"/>
      <c r="N11" s="43"/>
    </row>
    <row r="12" spans="1:26" ht="15.75" x14ac:dyDescent="0.25">
      <c r="A12" s="117">
        <v>43354</v>
      </c>
      <c r="B12" s="49" t="s">
        <v>13</v>
      </c>
      <c r="C12" s="31">
        <v>29</v>
      </c>
      <c r="D12" s="32">
        <v>0</v>
      </c>
      <c r="E12" s="31"/>
      <c r="F12" s="57">
        <v>29</v>
      </c>
      <c r="G12" s="58">
        <v>441</v>
      </c>
      <c r="H12" s="58">
        <v>4020</v>
      </c>
      <c r="I12" s="58"/>
      <c r="J12" s="37" t="s">
        <v>15</v>
      </c>
      <c r="K12" s="37" t="s">
        <v>113</v>
      </c>
      <c r="L12" s="118" t="s">
        <v>222</v>
      </c>
      <c r="M12" s="45" t="s">
        <v>223</v>
      </c>
      <c r="N12" s="45" t="s">
        <v>224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117">
        <v>43354</v>
      </c>
      <c r="B13" s="30" t="s">
        <v>15</v>
      </c>
      <c r="C13" s="31">
        <v>2</v>
      </c>
      <c r="D13" s="32">
        <v>0.33</v>
      </c>
      <c r="E13" s="119"/>
      <c r="F13" s="57">
        <f>C13-D13</f>
        <v>1.67</v>
      </c>
      <c r="G13" s="58">
        <v>440</v>
      </c>
      <c r="H13" s="58">
        <v>4020</v>
      </c>
      <c r="I13" s="58"/>
      <c r="J13" s="37" t="s">
        <v>15</v>
      </c>
      <c r="K13" s="120" t="s">
        <v>113</v>
      </c>
      <c r="L13" s="119" t="s">
        <v>225</v>
      </c>
      <c r="M13" s="119" t="s">
        <v>226</v>
      </c>
      <c r="N13" s="119" t="s">
        <v>84</v>
      </c>
    </row>
    <row r="14" spans="1:26" ht="15.75" x14ac:dyDescent="0.25">
      <c r="A14" s="117">
        <v>43362</v>
      </c>
      <c r="B14" s="30" t="s">
        <v>13</v>
      </c>
      <c r="C14" s="31">
        <v>240</v>
      </c>
      <c r="D14" s="32">
        <v>0</v>
      </c>
      <c r="E14" s="31"/>
      <c r="F14" s="57">
        <v>240</v>
      </c>
      <c r="G14" s="58">
        <v>440</v>
      </c>
      <c r="H14" s="58">
        <v>4020</v>
      </c>
      <c r="I14" s="58"/>
      <c r="J14" s="37" t="s">
        <v>15</v>
      </c>
      <c r="K14" s="120" t="s">
        <v>113</v>
      </c>
      <c r="L14" s="119" t="s">
        <v>227</v>
      </c>
      <c r="M14" s="119" t="s">
        <v>228</v>
      </c>
      <c r="N14" s="119" t="s">
        <v>229</v>
      </c>
    </row>
    <row r="15" spans="1:26" ht="15.75" x14ac:dyDescent="0.25">
      <c r="A15" s="117">
        <v>43370</v>
      </c>
      <c r="B15" s="30" t="s">
        <v>13</v>
      </c>
      <c r="C15" s="31">
        <v>22</v>
      </c>
      <c r="D15" s="32">
        <v>0</v>
      </c>
      <c r="E15" s="31"/>
      <c r="F15" s="57">
        <v>22</v>
      </c>
      <c r="G15" s="58">
        <v>440</v>
      </c>
      <c r="H15" s="58">
        <v>4020</v>
      </c>
      <c r="I15" s="58"/>
      <c r="J15" s="37" t="s">
        <v>15</v>
      </c>
      <c r="K15" s="37" t="s">
        <v>113</v>
      </c>
      <c r="L15" s="45" t="s">
        <v>230</v>
      </c>
      <c r="M15" s="45" t="s">
        <v>231</v>
      </c>
      <c r="N15" s="45" t="s">
        <v>229</v>
      </c>
    </row>
    <row r="16" spans="1:26" ht="15.75" x14ac:dyDescent="0.25">
      <c r="A16" s="117">
        <v>43373</v>
      </c>
      <c r="B16" s="30" t="s">
        <v>13</v>
      </c>
      <c r="C16" s="31">
        <v>95.26</v>
      </c>
      <c r="D16" s="32">
        <v>0</v>
      </c>
      <c r="E16" s="31"/>
      <c r="F16" s="57">
        <v>95.26</v>
      </c>
      <c r="G16" s="58">
        <v>112</v>
      </c>
      <c r="H16" s="58">
        <v>4207</v>
      </c>
      <c r="I16" s="58"/>
      <c r="J16" s="37" t="s">
        <v>15</v>
      </c>
      <c r="K16" s="120" t="s">
        <v>232</v>
      </c>
      <c r="L16" s="119" t="s">
        <v>233</v>
      </c>
      <c r="M16" s="119" t="s">
        <v>119</v>
      </c>
      <c r="N16" s="119" t="s">
        <v>118</v>
      </c>
    </row>
    <row r="17" spans="1:19" ht="15.75" x14ac:dyDescent="0.25">
      <c r="A17" s="121">
        <v>43378</v>
      </c>
      <c r="B17" s="30" t="s">
        <v>15</v>
      </c>
      <c r="C17" s="31">
        <v>59.94</v>
      </c>
      <c r="D17" s="32">
        <v>10</v>
      </c>
      <c r="E17" s="31"/>
      <c r="F17" s="57">
        <v>49.94</v>
      </c>
      <c r="G17" s="58">
        <v>112</v>
      </c>
      <c r="H17" s="58">
        <v>4207</v>
      </c>
      <c r="I17" s="58"/>
      <c r="J17" s="37" t="s">
        <v>15</v>
      </c>
      <c r="K17" s="120" t="s">
        <v>234</v>
      </c>
      <c r="L17" s="119" t="s">
        <v>235</v>
      </c>
      <c r="M17" s="119" t="s">
        <v>228</v>
      </c>
      <c r="N17" s="119" t="s">
        <v>229</v>
      </c>
    </row>
    <row r="18" spans="1:19" ht="15.75" x14ac:dyDescent="0.25">
      <c r="A18" s="121">
        <v>43381</v>
      </c>
      <c r="B18" s="30" t="s">
        <v>13</v>
      </c>
      <c r="C18" s="31">
        <v>11</v>
      </c>
      <c r="D18" s="32">
        <v>0</v>
      </c>
      <c r="E18" s="31"/>
      <c r="F18" s="57">
        <v>11</v>
      </c>
      <c r="G18" s="58">
        <v>112</v>
      </c>
      <c r="H18" s="58">
        <v>4207</v>
      </c>
      <c r="I18" s="58"/>
      <c r="J18" s="37" t="s">
        <v>15</v>
      </c>
      <c r="K18" s="120" t="s">
        <v>232</v>
      </c>
      <c r="L18" s="119" t="s">
        <v>236</v>
      </c>
      <c r="M18" s="119" t="s">
        <v>228</v>
      </c>
      <c r="N18" s="119" t="s">
        <v>229</v>
      </c>
    </row>
    <row r="19" spans="1:19" ht="15.75" x14ac:dyDescent="0.25">
      <c r="A19" s="121"/>
      <c r="B19" s="30"/>
      <c r="C19" s="31"/>
      <c r="D19" s="32"/>
      <c r="E19" s="31"/>
      <c r="F19" s="57"/>
      <c r="G19" s="58"/>
      <c r="H19" s="58"/>
      <c r="I19" s="58"/>
      <c r="J19" s="37"/>
      <c r="K19" s="120"/>
      <c r="L19" s="119"/>
      <c r="M19" s="119"/>
      <c r="N19" s="119"/>
    </row>
    <row r="20" spans="1:19" ht="15.75" x14ac:dyDescent="0.25">
      <c r="A20" s="121"/>
      <c r="B20" s="30"/>
      <c r="C20" s="31"/>
      <c r="D20" s="32"/>
      <c r="E20" s="31"/>
      <c r="F20" s="57"/>
      <c r="G20" s="58"/>
      <c r="H20" s="58"/>
      <c r="I20" s="58"/>
      <c r="J20" s="37"/>
      <c r="K20" s="120"/>
      <c r="L20" s="119"/>
      <c r="M20" s="119"/>
      <c r="N20" s="119"/>
    </row>
    <row r="21" spans="1:19" ht="15.75" x14ac:dyDescent="0.25">
      <c r="A21" s="99"/>
      <c r="B21" s="30"/>
      <c r="C21" s="31"/>
      <c r="D21" s="32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ref="P21:P31" si="0">OR(G21&lt;100,LEN(G21)=2)</f>
        <v>1</v>
      </c>
      <c r="Q21" s="5" t="b">
        <f t="shared" ref="Q21:Q31" si="1">OR(H21&lt;1000,LEN(H21)=3)</f>
        <v>1</v>
      </c>
      <c r="R21" s="5" t="b">
        <f t="shared" ref="R21:R31" si="2">IF(I21&lt;1000,TRUE)</f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3">IF(B22="S",IF(ISBLANK(E22),ROUND(C22*0.2/1.2,2),E22),"")</f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/>
      <c r="E23" s="31"/>
      <c r="F23" s="57"/>
      <c r="G23" s="58"/>
      <c r="H23" s="58"/>
      <c r="I23" s="58"/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7" t="s">
        <v>11</v>
      </c>
      <c r="B32" s="128"/>
      <c r="C32" s="39">
        <f>SUM(C12:C31)</f>
        <v>459.2</v>
      </c>
      <c r="D32" s="39">
        <f>SUM(D12:D31)</f>
        <v>10.33</v>
      </c>
      <c r="E32" s="39"/>
      <c r="F32" s="39">
        <f>SUM(F12:F31)</f>
        <v>448.87</v>
      </c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25" t="s">
        <v>27</v>
      </c>
      <c r="C34" s="126"/>
      <c r="F34" s="110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22:K31 J21 J12">
    <cfRule type="expression" priority="22" stopIfTrue="1">
      <formula>AND(SUM($P12:$T12)&gt;0,NOT(ISBLANK(J12)))</formula>
    </cfRule>
    <cfRule type="expression" dxfId="112" priority="23" stopIfTrue="1">
      <formula>SUM($P12:$T12)&gt;0</formula>
    </cfRule>
  </conditionalFormatting>
  <conditionalFormatting sqref="C5 B1:E1 B3:E3 E5 C21:C31 C16:C17 C12:C14">
    <cfRule type="expression" dxfId="111" priority="24" stopIfTrue="1">
      <formula>ISBLANK(B1)</formula>
    </cfRule>
  </conditionalFormatting>
  <conditionalFormatting sqref="L22:N31 L12:N12">
    <cfRule type="expression" dxfId="110" priority="25" stopIfTrue="1">
      <formula>AND(NOT(ISBLANK($C12)),ISBLANK(L12))</formula>
    </cfRule>
  </conditionalFormatting>
  <conditionalFormatting sqref="B12 B14 B18:B19 B21:B31">
    <cfRule type="expression" dxfId="109" priority="26" stopIfTrue="1">
      <formula>AND(NOT(ISBLANK(C12)),ISBLANK(B12))</formula>
    </cfRule>
  </conditionalFormatting>
  <conditionalFormatting sqref="A14:A15 A18:A19 A21:A31 A12">
    <cfRule type="expression" dxfId="108" priority="27" stopIfTrue="1">
      <formula>AND(NOT(ISBLANK(C12)),ISBLANK(A12))</formula>
    </cfRule>
  </conditionalFormatting>
  <conditionalFormatting sqref="E12 E21:E31 E14">
    <cfRule type="expression" dxfId="107" priority="28" stopIfTrue="1">
      <formula>AND(NOT(ISBLANK(C12)),ISBLANK(E12),B12="S")</formula>
    </cfRule>
  </conditionalFormatting>
  <conditionalFormatting sqref="K12">
    <cfRule type="expression" priority="20" stopIfTrue="1">
      <formula>AND(SUM($P12:$T12)&gt;0,NOT(ISBLANK(K12)))</formula>
    </cfRule>
    <cfRule type="expression" dxfId="106" priority="21" stopIfTrue="1">
      <formula>SUM($P12:$T12)&gt;0</formula>
    </cfRule>
  </conditionalFormatting>
  <conditionalFormatting sqref="K21">
    <cfRule type="expression" priority="17" stopIfTrue="1">
      <formula>AND(SUM(#REF!)&gt;0,NOT(ISBLANK(K21)))</formula>
    </cfRule>
    <cfRule type="expression" dxfId="105" priority="18" stopIfTrue="1">
      <formula>SUM(#REF!)&gt;0</formula>
    </cfRule>
  </conditionalFormatting>
  <conditionalFormatting sqref="L21:N21">
    <cfRule type="expression" dxfId="104" priority="19" stopIfTrue="1">
      <formula>AND(NOT(ISBLANK(#REF!)),ISBLANK(L21))</formula>
    </cfRule>
  </conditionalFormatting>
  <conditionalFormatting sqref="C18:C19">
    <cfRule type="expression" dxfId="103" priority="15" stopIfTrue="1">
      <formula>ISBLANK(C18)</formula>
    </cfRule>
  </conditionalFormatting>
  <conditionalFormatting sqref="E18:E19">
    <cfRule type="expression" dxfId="102" priority="16" stopIfTrue="1">
      <formula>AND(NOT(ISBLANK(C18)),ISBLANK(E18),B18="S")</formula>
    </cfRule>
  </conditionalFormatting>
  <conditionalFormatting sqref="B13">
    <cfRule type="expression" dxfId="101" priority="29" stopIfTrue="1">
      <formula>AND(NOT(ISBLANK(C17)),ISBLANK(B13))</formula>
    </cfRule>
  </conditionalFormatting>
  <conditionalFormatting sqref="A13">
    <cfRule type="expression" dxfId="100" priority="30" stopIfTrue="1">
      <formula>AND(NOT(ISBLANK(C17)),ISBLANK(A13))</formula>
    </cfRule>
  </conditionalFormatting>
  <conditionalFormatting sqref="J18:J20">
    <cfRule type="expression" priority="31" stopIfTrue="1">
      <formula>AND(SUM($P13:$T13)&gt;0,NOT(ISBLANK(J18)))</formula>
    </cfRule>
    <cfRule type="expression" dxfId="99" priority="32" stopIfTrue="1">
      <formula>SUM($P13:$T13)&gt;0</formula>
    </cfRule>
  </conditionalFormatting>
  <conditionalFormatting sqref="B16:B17">
    <cfRule type="expression" dxfId="98" priority="33" stopIfTrue="1">
      <formula>AND(NOT(ISBLANK(#REF!)),ISBLANK(B16))</formula>
    </cfRule>
  </conditionalFormatting>
  <conditionalFormatting sqref="A16:A17">
    <cfRule type="expression" dxfId="97" priority="34" stopIfTrue="1">
      <formula>AND(NOT(ISBLANK(#REF!)),ISBLANK(A16))</formula>
    </cfRule>
  </conditionalFormatting>
  <conditionalFormatting sqref="B20">
    <cfRule type="expression" dxfId="96" priority="13" stopIfTrue="1">
      <formula>AND(NOT(ISBLANK(C20)),ISBLANK(B20))</formula>
    </cfRule>
  </conditionalFormatting>
  <conditionalFormatting sqref="A20">
    <cfRule type="expression" dxfId="95" priority="14" stopIfTrue="1">
      <formula>AND(NOT(ISBLANK(C20)),ISBLANK(A20))</formula>
    </cfRule>
  </conditionalFormatting>
  <conditionalFormatting sqref="C20">
    <cfRule type="expression" dxfId="94" priority="11" stopIfTrue="1">
      <formula>ISBLANK(C20)</formula>
    </cfRule>
  </conditionalFormatting>
  <conditionalFormatting sqref="E20">
    <cfRule type="expression" dxfId="93" priority="12" stopIfTrue="1">
      <formula>AND(NOT(ISBLANK(C20)),ISBLANK(E20),B20="S")</formula>
    </cfRule>
  </conditionalFormatting>
  <conditionalFormatting sqref="J15">
    <cfRule type="expression" priority="6" stopIfTrue="1">
      <formula>AND(SUM($P15:$T15)&gt;0,NOT(ISBLANK(J15)))</formula>
    </cfRule>
    <cfRule type="expression" dxfId="92" priority="7" stopIfTrue="1">
      <formula>SUM($P15:$T15)&gt;0</formula>
    </cfRule>
  </conditionalFormatting>
  <conditionalFormatting sqref="C15">
    <cfRule type="expression" dxfId="91" priority="8" stopIfTrue="1">
      <formula>ISBLANK(C15)</formula>
    </cfRule>
  </conditionalFormatting>
  <conditionalFormatting sqref="B15">
    <cfRule type="expression" dxfId="90" priority="9" stopIfTrue="1">
      <formula>AND(NOT(ISBLANK(C15)),ISBLANK(B15))</formula>
    </cfRule>
  </conditionalFormatting>
  <conditionalFormatting sqref="E15">
    <cfRule type="expression" dxfId="89" priority="10" stopIfTrue="1">
      <formula>AND(NOT(ISBLANK(C15)),ISBLANK(E15),B15="S")</formula>
    </cfRule>
  </conditionalFormatting>
  <conditionalFormatting sqref="K15">
    <cfRule type="expression" priority="3" stopIfTrue="1">
      <formula>AND(SUM($P7:$T7)&gt;0,NOT(ISBLANK(K15)))</formula>
    </cfRule>
    <cfRule type="expression" dxfId="88" priority="4" stopIfTrue="1">
      <formula>SUM($P7:$T7)&gt;0</formula>
    </cfRule>
  </conditionalFormatting>
  <conditionalFormatting sqref="L15:N15">
    <cfRule type="expression" dxfId="87" priority="5" stopIfTrue="1">
      <formula>AND(NOT(ISBLANK($C7)),ISBLANK(L15))</formula>
    </cfRule>
  </conditionalFormatting>
  <conditionalFormatting sqref="J13:J14">
    <cfRule type="expression" priority="1" stopIfTrue="1">
      <formula>AND(SUM($P10:$T10)&gt;0,NOT(ISBLANK(J13)))</formula>
    </cfRule>
    <cfRule type="expression" dxfId="86" priority="2" stopIfTrue="1">
      <formula>SUM($P10:$T10)&gt;0</formula>
    </cfRule>
  </conditionalFormatting>
  <conditionalFormatting sqref="J16:J17">
    <cfRule type="expression" priority="35" stopIfTrue="1">
      <formula>AND(SUM(#REF!)&gt;0,NOT(ISBLANK(J16)))</formula>
    </cfRule>
    <cfRule type="expression" dxfId="85" priority="36" stopIfTrue="1">
      <formula>SUM(#REF!)&gt;0</formula>
    </cfRule>
  </conditionalFormatting>
  <conditionalFormatting sqref="E16:E17">
    <cfRule type="expression" dxfId="84" priority="37" stopIfTrue="1">
      <formula>AND(NOT(ISBLANK(C16)),ISBLANK(E16),#REF!="S")</formula>
    </cfRule>
  </conditionalFormatting>
  <dataValidations count="3">
    <dataValidation type="list" allowBlank="1" showInputMessage="1" showErrorMessage="1" sqref="B12:B31">
      <formula1>$B$35:$B$38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J34" sqref="J3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85546875" style="5" bestFit="1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185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10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1" t="s">
        <v>179</v>
      </c>
      <c r="B12" s="49" t="s">
        <v>13</v>
      </c>
      <c r="C12" s="31">
        <v>249</v>
      </c>
      <c r="D12" s="32">
        <v>0</v>
      </c>
      <c r="E12" s="31"/>
      <c r="F12" s="57">
        <f t="shared" ref="F12" si="0">C12-D12</f>
        <v>249</v>
      </c>
      <c r="G12" s="58">
        <v>140</v>
      </c>
      <c r="H12" s="58">
        <v>3001</v>
      </c>
      <c r="I12" s="102" t="s">
        <v>180</v>
      </c>
      <c r="J12" s="65" t="s">
        <v>15</v>
      </c>
      <c r="K12" s="65" t="s">
        <v>181</v>
      </c>
      <c r="L12" s="66" t="s">
        <v>182</v>
      </c>
      <c r="M12" s="67" t="s">
        <v>183</v>
      </c>
      <c r="N12" s="67" t="s">
        <v>184</v>
      </c>
    </row>
    <row r="13" spans="1:26" ht="15.75" x14ac:dyDescent="0.25">
      <c r="A13" s="71"/>
      <c r="B13" s="49"/>
      <c r="C13" s="31"/>
      <c r="D13" s="32"/>
      <c r="E13" s="31"/>
      <c r="F13" s="57"/>
      <c r="G13" s="58"/>
      <c r="H13" s="58"/>
      <c r="I13" s="102"/>
      <c r="J13" s="65" t="s">
        <v>15</v>
      </c>
      <c r="K13" s="65"/>
      <c r="L13" s="67"/>
      <c r="M13" s="67"/>
      <c r="N13" s="67"/>
    </row>
    <row r="14" spans="1:26" ht="15.75" x14ac:dyDescent="0.25">
      <c r="A14" s="71"/>
      <c r="B14" s="49"/>
      <c r="C14" s="31"/>
      <c r="D14" s="32"/>
      <c r="E14" s="31"/>
      <c r="F14" s="57"/>
      <c r="G14" s="58"/>
      <c r="H14" s="58"/>
      <c r="I14" s="61"/>
      <c r="J14" s="65" t="s">
        <v>13</v>
      </c>
      <c r="K14" s="65"/>
      <c r="L14" s="67"/>
      <c r="M14" s="67"/>
      <c r="N14" s="67"/>
      <c r="P14" s="5" t="b">
        <f t="shared" ref="P14:P25" si="1">OR(G14&lt;100,LEN(G14)=2)</f>
        <v>1</v>
      </c>
      <c r="Q14" s="5" t="b">
        <f t="shared" ref="Q14:Q25" si="2">OR(H14&lt;1000,LEN(H14)=3)</f>
        <v>1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103"/>
      <c r="B15" s="30"/>
      <c r="C15" s="31"/>
      <c r="D15" s="32"/>
      <c r="E15" s="31"/>
      <c r="F15" s="57"/>
      <c r="G15" s="58"/>
      <c r="H15" s="58"/>
      <c r="I15" s="61"/>
      <c r="J15" s="65" t="s">
        <v>13</v>
      </c>
      <c r="K15" s="65"/>
      <c r="L15" s="67"/>
      <c r="M15" s="67"/>
      <c r="N15" s="67"/>
      <c r="P15" s="5" t="b">
        <f t="shared" si="1"/>
        <v>1</v>
      </c>
      <c r="Q15" s="5" t="b">
        <f t="shared" si="2"/>
        <v>1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/>
      <c r="E16" s="31"/>
      <c r="F16" s="57"/>
      <c r="G16" s="58"/>
      <c r="H16" s="58"/>
      <c r="I16" s="61"/>
      <c r="J16" s="65" t="s">
        <v>13</v>
      </c>
      <c r="K16" s="65"/>
      <c r="L16" s="67"/>
      <c r="M16" s="67"/>
      <c r="N16" s="67"/>
      <c r="P16" s="5" t="b">
        <f t="shared" si="1"/>
        <v>1</v>
      </c>
      <c r="Q16" s="5" t="b">
        <f t="shared" si="2"/>
        <v>1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/>
      <c r="E17" s="31"/>
      <c r="F17" s="57"/>
      <c r="G17" s="58"/>
      <c r="H17" s="58"/>
      <c r="I17" s="61"/>
      <c r="J17" s="65" t="s">
        <v>13</v>
      </c>
      <c r="K17" s="65"/>
      <c r="L17" s="67"/>
      <c r="M17" s="67"/>
      <c r="N17" s="67"/>
      <c r="P17" s="5" t="b">
        <f t="shared" si="1"/>
        <v>1</v>
      </c>
      <c r="Q17" s="5" t="b">
        <f t="shared" si="2"/>
        <v>1</v>
      </c>
      <c r="R17" s="5" t="b">
        <f t="shared" si="3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/>
      <c r="E18" s="31"/>
      <c r="F18" s="57"/>
      <c r="G18" s="58"/>
      <c r="H18" s="58"/>
      <c r="I18" s="61"/>
      <c r="J18" s="65" t="s">
        <v>13</v>
      </c>
      <c r="K18" s="65"/>
      <c r="L18" s="67"/>
      <c r="M18" s="67"/>
      <c r="N18" s="67"/>
      <c r="P18" s="5" t="b">
        <f t="shared" si="1"/>
        <v>1</v>
      </c>
      <c r="Q18" s="5" t="b">
        <f t="shared" si="2"/>
        <v>1</v>
      </c>
      <c r="R18" s="5" t="b">
        <f t="shared" si="3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/>
      <c r="E19" s="31"/>
      <c r="F19" s="57"/>
      <c r="G19" s="58"/>
      <c r="H19" s="58"/>
      <c r="I19" s="61"/>
      <c r="J19" s="65" t="s">
        <v>13</v>
      </c>
      <c r="K19" s="65"/>
      <c r="L19" s="67"/>
      <c r="M19" s="67"/>
      <c r="N19" s="67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/>
      <c r="E20" s="31"/>
      <c r="F20" s="57"/>
      <c r="G20" s="58"/>
      <c r="H20" s="58"/>
      <c r="I20" s="102"/>
      <c r="J20" s="65" t="s">
        <v>15</v>
      </c>
      <c r="K20" s="65"/>
      <c r="L20" s="67"/>
      <c r="M20" s="67"/>
      <c r="N20" s="67"/>
      <c r="P20" s="5" t="b">
        <f t="shared" si="1"/>
        <v>1</v>
      </c>
      <c r="Q20" s="5" t="b">
        <f t="shared" si="2"/>
        <v>1</v>
      </c>
      <c r="R20" s="5" t="b">
        <f t="shared" si="3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/>
      <c r="E21" s="31"/>
      <c r="F21" s="57"/>
      <c r="G21" s="58"/>
      <c r="H21" s="58"/>
      <c r="I21" s="104"/>
      <c r="J21" s="65" t="s">
        <v>15</v>
      </c>
      <c r="K21" s="65"/>
      <c r="L21" s="67"/>
      <c r="M21" s="67"/>
      <c r="N21" s="67"/>
      <c r="P21" s="5" t="b">
        <f t="shared" si="1"/>
        <v>1</v>
      </c>
      <c r="Q21" s="5" t="b">
        <f t="shared" si="2"/>
        <v>1</v>
      </c>
      <c r="R21" s="5" t="b">
        <f t="shared" si="3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25" si="4">IF(B22="S",IF(ISBLANK(E22),ROUND(C22*0.2/1.2,2),E22),"")</f>
        <v/>
      </c>
      <c r="E22" s="31"/>
      <c r="F22" s="57"/>
      <c r="G22" s="58"/>
      <c r="H22" s="58"/>
      <c r="I22" s="104"/>
      <c r="J22" s="65" t="s">
        <v>15</v>
      </c>
      <c r="K22" s="65"/>
      <c r="L22" s="67"/>
      <c r="M22" s="67"/>
      <c r="N22" s="67"/>
      <c r="P22" s="5" t="b">
        <f t="shared" si="1"/>
        <v>1</v>
      </c>
      <c r="Q22" s="5" t="b">
        <f t="shared" si="2"/>
        <v>1</v>
      </c>
      <c r="R22" s="5" t="b">
        <f t="shared" si="3"/>
        <v>1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/>
      <c r="G23" s="58"/>
      <c r="H23" s="58"/>
      <c r="I23" s="104"/>
      <c r="J23" s="65" t="s">
        <v>15</v>
      </c>
      <c r="K23" s="65"/>
      <c r="L23" s="67"/>
      <c r="M23" s="67"/>
      <c r="N23" s="67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65" t="s">
        <v>15</v>
      </c>
      <c r="K24" s="65"/>
      <c r="L24" s="67"/>
      <c r="M24" s="67"/>
      <c r="N24" s="67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65" t="s">
        <v>15</v>
      </c>
      <c r="K25" s="65"/>
      <c r="L25" s="67"/>
      <c r="M25" s="67"/>
      <c r="N25" s="67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27" t="s">
        <v>11</v>
      </c>
      <c r="B26" s="128"/>
      <c r="C26" s="39">
        <f>SUM(C12:C25)</f>
        <v>249</v>
      </c>
      <c r="D26" s="39">
        <f>SUM(D12:D25)</f>
        <v>0</v>
      </c>
      <c r="E26" s="39"/>
      <c r="F26" s="39">
        <f>SUM(F12:F25)</f>
        <v>249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25" t="s">
        <v>27</v>
      </c>
      <c r="C28" s="126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14 J20:K25 J15:J19">
    <cfRule type="expression" priority="8" stopIfTrue="1">
      <formula>AND(SUM($P12:$T12)&gt;0,NOT(ISBLANK(J12)))</formula>
    </cfRule>
    <cfRule type="expression" dxfId="83" priority="9" stopIfTrue="1">
      <formula>SUM($P12:$T12)&gt;0</formula>
    </cfRule>
  </conditionalFormatting>
  <conditionalFormatting sqref="C5 B1:E1 B3:E3 C13:C25 E5">
    <cfRule type="expression" dxfId="82" priority="10" stopIfTrue="1">
      <formula>ISBLANK(B1)</formula>
    </cfRule>
  </conditionalFormatting>
  <conditionalFormatting sqref="L14:N14 L13 L20:N25">
    <cfRule type="expression" dxfId="81" priority="11" stopIfTrue="1">
      <formula>AND(NOT(ISBLANK($C13)),ISBLANK(L13))</formula>
    </cfRule>
  </conditionalFormatting>
  <conditionalFormatting sqref="B12:B25">
    <cfRule type="expression" dxfId="80" priority="12" stopIfTrue="1">
      <formula>AND(NOT(ISBLANK(C12)),ISBLANK(B12))</formula>
    </cfRule>
  </conditionalFormatting>
  <conditionalFormatting sqref="A12:A25">
    <cfRule type="expression" dxfId="79" priority="13" stopIfTrue="1">
      <formula>AND(NOT(ISBLANK(C12)),ISBLANK(A12))</formula>
    </cfRule>
  </conditionalFormatting>
  <conditionalFormatting sqref="E13:E25">
    <cfRule type="expression" dxfId="78" priority="14" stopIfTrue="1">
      <formula>AND(NOT(ISBLANK(C13)),ISBLANK(E13),B13="S")</formula>
    </cfRule>
  </conditionalFormatting>
  <conditionalFormatting sqref="L12:N12">
    <cfRule type="expression" dxfId="77" priority="15" stopIfTrue="1">
      <formula>AND(NOT(ISBLANK(#REF!)),ISBLANK(L12))</formula>
    </cfRule>
  </conditionalFormatting>
  <conditionalFormatting sqref="C12">
    <cfRule type="expression" dxfId="76" priority="6" stopIfTrue="1">
      <formula>ISBLANK(C12)</formula>
    </cfRule>
  </conditionalFormatting>
  <conditionalFormatting sqref="E12">
    <cfRule type="expression" dxfId="75" priority="7" stopIfTrue="1">
      <formula>AND(NOT(ISBLANK(C12)),ISBLANK(E12),B12="S")</formula>
    </cfRule>
  </conditionalFormatting>
  <conditionalFormatting sqref="M13">
    <cfRule type="expression" dxfId="74" priority="5" stopIfTrue="1">
      <formula>AND(NOT(ISBLANK(#REF!)),ISBLANK(M13))</formula>
    </cfRule>
  </conditionalFormatting>
  <conditionalFormatting sqref="N13">
    <cfRule type="expression" dxfId="73" priority="4" stopIfTrue="1">
      <formula>AND(NOT(ISBLANK(#REF!)),ISBLANK(N13))</formula>
    </cfRule>
  </conditionalFormatting>
  <conditionalFormatting sqref="K15:K19">
    <cfRule type="expression" priority="1" stopIfTrue="1">
      <formula>AND(SUM($P15:$T15)&gt;0,NOT(ISBLANK(K15)))</formula>
    </cfRule>
    <cfRule type="expression" dxfId="72" priority="2" stopIfTrue="1">
      <formula>SUM($P15:$T15)&gt;0</formula>
    </cfRule>
  </conditionalFormatting>
  <conditionalFormatting sqref="L15:N19">
    <cfRule type="expression" dxfId="71" priority="3" stopIfTrue="1">
      <formula>AND(NOT(ISBLANK($C15)),ISBLANK(L15))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sqref="A1:XFD104857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132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8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4" t="s">
        <v>64</v>
      </c>
      <c r="J10" s="64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4"/>
      <c r="H11" s="64"/>
      <c r="I11" s="64"/>
      <c r="J11" s="64"/>
      <c r="K11" s="64"/>
      <c r="L11" s="27"/>
      <c r="M11" s="43"/>
      <c r="N11" s="43"/>
    </row>
    <row r="12" spans="1:26" ht="15.75" x14ac:dyDescent="0.25">
      <c r="A12" s="60">
        <v>43378</v>
      </c>
      <c r="B12" s="30" t="s">
        <v>124</v>
      </c>
      <c r="C12" s="31">
        <v>7.84</v>
      </c>
      <c r="D12" s="32">
        <f>IF(B12="S",IF(ISBLANK(E12),ROUND(C12*0.2/1.2,2),E12),"")</f>
        <v>1.31</v>
      </c>
      <c r="E12" s="31"/>
      <c r="F12" s="57">
        <f>C12-D12</f>
        <v>6.5299999999999994</v>
      </c>
      <c r="G12" s="58">
        <v>612</v>
      </c>
      <c r="H12" s="58">
        <v>4020</v>
      </c>
      <c r="I12" s="58"/>
      <c r="J12" s="65" t="s">
        <v>15</v>
      </c>
      <c r="K12" s="65"/>
      <c r="L12" s="67" t="s">
        <v>128</v>
      </c>
      <c r="M12" s="67" t="s">
        <v>129</v>
      </c>
      <c r="N12" s="67" t="s">
        <v>130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43378</v>
      </c>
      <c r="B13" s="49" t="s">
        <v>124</v>
      </c>
      <c r="C13" s="31">
        <v>11.5</v>
      </c>
      <c r="D13" s="32">
        <f t="shared" ref="D13" si="3">IF(B13="S",IF(ISBLANK(E13),ROUND(C13*0.2/1.2,2),E13),"")</f>
        <v>1.92</v>
      </c>
      <c r="E13" s="31"/>
      <c r="F13" s="57">
        <f>C13-D13</f>
        <v>9.58</v>
      </c>
      <c r="G13" s="58">
        <v>612</v>
      </c>
      <c r="H13" s="58">
        <v>4020</v>
      </c>
      <c r="I13" s="58"/>
      <c r="J13" s="65" t="s">
        <v>15</v>
      </c>
      <c r="K13" s="65"/>
      <c r="L13" s="67" t="s">
        <v>131</v>
      </c>
      <c r="M13" s="67" t="s">
        <v>129</v>
      </c>
      <c r="N13" s="67" t="s">
        <v>130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89" customFormat="1" ht="15.75" x14ac:dyDescent="0.25">
      <c r="A14" s="71"/>
      <c r="B14" s="49"/>
      <c r="C14" s="72"/>
      <c r="D14" s="32"/>
      <c r="E14" s="72"/>
      <c r="F14" s="57"/>
      <c r="G14" s="58"/>
      <c r="H14" s="58"/>
      <c r="I14" s="58"/>
      <c r="J14" s="65"/>
      <c r="K14" s="65"/>
      <c r="L14" s="67"/>
      <c r="M14" s="67"/>
      <c r="N14" s="67"/>
      <c r="P14" s="89" t="b">
        <f t="shared" si="0"/>
        <v>1</v>
      </c>
      <c r="Q14" s="89" t="b">
        <f t="shared" si="1"/>
        <v>1</v>
      </c>
      <c r="R14" s="89" t="b">
        <f t="shared" si="2"/>
        <v>1</v>
      </c>
      <c r="S14" s="89" t="e">
        <f>OR(#REF!&lt;100000,LEN(#REF!)=5)</f>
        <v>#REF!</v>
      </c>
    </row>
    <row r="15" spans="1:26" s="89" customFormat="1" ht="15.75" x14ac:dyDescent="0.25">
      <c r="A15" s="71"/>
      <c r="B15" s="49"/>
      <c r="C15" s="72"/>
      <c r="D15" s="32"/>
      <c r="E15" s="72"/>
      <c r="F15" s="57"/>
      <c r="G15" s="58"/>
      <c r="H15" s="58"/>
      <c r="I15" s="61"/>
      <c r="J15" s="65"/>
      <c r="K15" s="65"/>
      <c r="L15" s="67"/>
      <c r="M15" s="67"/>
      <c r="N15" s="67"/>
      <c r="P15" s="89" t="b">
        <f t="shared" si="0"/>
        <v>1</v>
      </c>
      <c r="Q15" s="89" t="b">
        <f t="shared" si="1"/>
        <v>1</v>
      </c>
      <c r="R15" s="89" t="b">
        <f t="shared" si="2"/>
        <v>1</v>
      </c>
      <c r="S15" s="89" t="e">
        <f>OR(#REF!&lt;100000,LEN(#REF!)=5)</f>
        <v>#REF!</v>
      </c>
    </row>
    <row r="16" spans="1:26" s="89" customFormat="1" ht="15.75" x14ac:dyDescent="0.25">
      <c r="A16" s="71"/>
      <c r="B16" s="49"/>
      <c r="C16" s="72"/>
      <c r="D16" s="57"/>
      <c r="E16" s="72"/>
      <c r="F16" s="57"/>
      <c r="G16" s="58"/>
      <c r="H16" s="58"/>
      <c r="I16" s="61"/>
      <c r="J16" s="65"/>
      <c r="K16" s="65"/>
      <c r="L16" s="67"/>
      <c r="M16" s="67"/>
      <c r="N16" s="67"/>
      <c r="P16" s="89" t="b">
        <f t="shared" si="0"/>
        <v>1</v>
      </c>
      <c r="Q16" s="89" t="b">
        <f t="shared" si="1"/>
        <v>1</v>
      </c>
      <c r="R16" s="89" t="b">
        <f t="shared" si="2"/>
        <v>1</v>
      </c>
      <c r="S16" s="89" t="e">
        <f>OR(#REF!&lt;100000,LEN(#REF!)=5)</f>
        <v>#REF!</v>
      </c>
    </row>
    <row r="17" spans="1:19" s="89" customFormat="1" ht="15.75" x14ac:dyDescent="0.25">
      <c r="A17" s="71"/>
      <c r="B17" s="49"/>
      <c r="C17" s="72"/>
      <c r="D17" s="57"/>
      <c r="E17" s="72"/>
      <c r="F17" s="57"/>
      <c r="G17" s="58"/>
      <c r="H17" s="58"/>
      <c r="I17" s="61"/>
      <c r="J17" s="65"/>
      <c r="K17" s="65"/>
      <c r="L17" s="67"/>
      <c r="M17" s="67"/>
      <c r="N17" s="67"/>
      <c r="P17" s="89" t="b">
        <f t="shared" si="0"/>
        <v>1</v>
      </c>
      <c r="Q17" s="89" t="b">
        <f t="shared" si="1"/>
        <v>1</v>
      </c>
      <c r="R17" s="89" t="b">
        <f t="shared" si="2"/>
        <v>1</v>
      </c>
      <c r="S17" s="89" t="e">
        <f>OR(#REF!&lt;100000,LEN(#REF!)=5)</f>
        <v>#REF!</v>
      </c>
    </row>
    <row r="18" spans="1:19" s="89" customFormat="1" ht="15.75" x14ac:dyDescent="0.25">
      <c r="A18" s="71"/>
      <c r="B18" s="49"/>
      <c r="C18" s="72"/>
      <c r="D18" s="57"/>
      <c r="E18" s="72"/>
      <c r="F18" s="57"/>
      <c r="G18" s="58"/>
      <c r="H18" s="58"/>
      <c r="I18" s="58"/>
      <c r="J18" s="65"/>
      <c r="K18" s="65"/>
      <c r="L18" s="67"/>
      <c r="M18" s="67"/>
      <c r="N18" s="67"/>
      <c r="P18" s="89" t="b">
        <f t="shared" si="0"/>
        <v>1</v>
      </c>
      <c r="Q18" s="89" t="b">
        <f t="shared" si="1"/>
        <v>1</v>
      </c>
      <c r="R18" s="89" t="b">
        <f t="shared" si="2"/>
        <v>1</v>
      </c>
      <c r="S18" s="89" t="e">
        <f>OR(#REF!&lt;100000,LEN(#REF!)=5)</f>
        <v>#REF!</v>
      </c>
    </row>
    <row r="19" spans="1:19" s="89" customFormat="1" ht="15.75" x14ac:dyDescent="0.25">
      <c r="A19" s="71"/>
      <c r="B19" s="49"/>
      <c r="C19" s="72"/>
      <c r="D19" s="57"/>
      <c r="E19" s="72"/>
      <c r="F19" s="57"/>
      <c r="G19" s="58"/>
      <c r="H19" s="58"/>
      <c r="I19" s="58"/>
      <c r="J19" s="65"/>
      <c r="K19" s="65"/>
      <c r="L19" s="67"/>
      <c r="M19" s="67"/>
      <c r="N19" s="67"/>
      <c r="P19" s="89" t="b">
        <f t="shared" si="0"/>
        <v>1</v>
      </c>
      <c r="Q19" s="89" t="b">
        <f t="shared" si="1"/>
        <v>1</v>
      </c>
      <c r="R19" s="89" t="b">
        <f t="shared" si="2"/>
        <v>1</v>
      </c>
      <c r="S19" s="89" t="e">
        <f>OR(#REF!&lt;100000,LEN(#REF!)=5)</f>
        <v>#REF!</v>
      </c>
    </row>
    <row r="20" spans="1:19" s="89" customFormat="1" ht="15.75" x14ac:dyDescent="0.25">
      <c r="A20" s="71"/>
      <c r="B20" s="49"/>
      <c r="C20" s="72"/>
      <c r="D20" s="57"/>
      <c r="E20" s="72"/>
      <c r="F20" s="57"/>
      <c r="G20" s="58"/>
      <c r="H20" s="58"/>
      <c r="I20" s="58"/>
      <c r="J20" s="65"/>
      <c r="K20" s="65"/>
      <c r="L20" s="67"/>
      <c r="M20" s="67"/>
      <c r="N20" s="67"/>
      <c r="P20" s="89" t="b">
        <f t="shared" si="0"/>
        <v>1</v>
      </c>
      <c r="Q20" s="89" t="b">
        <f t="shared" si="1"/>
        <v>1</v>
      </c>
      <c r="R20" s="89" t="b">
        <f t="shared" si="2"/>
        <v>1</v>
      </c>
      <c r="S20" s="89" t="e">
        <f>OR(#REF!&lt;100000,LEN(#REF!)=5)</f>
        <v>#REF!</v>
      </c>
    </row>
    <row r="21" spans="1:19" ht="15.75" x14ac:dyDescent="0.25">
      <c r="A21" s="60"/>
      <c r="B21" s="30"/>
      <c r="C21" s="31"/>
      <c r="D21" s="32"/>
      <c r="E21" s="31"/>
      <c r="F21" s="57"/>
      <c r="G21" s="58"/>
      <c r="H21" s="58"/>
      <c r="I21" s="58"/>
      <c r="J21" s="65"/>
      <c r="K21" s="65"/>
      <c r="L21" s="67"/>
      <c r="M21" s="67"/>
      <c r="N21" s="67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4">IF(B22="S",IF(ISBLANK(E22),ROUND(C22*0.2/1.2,2),E22),"")</f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65"/>
      <c r="K22" s="65"/>
      <c r="L22" s="67"/>
      <c r="M22" s="67"/>
      <c r="N22" s="6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65"/>
      <c r="K23" s="65"/>
      <c r="L23" s="67"/>
      <c r="M23" s="67"/>
      <c r="N23" s="6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65"/>
      <c r="K24" s="65"/>
      <c r="L24" s="67"/>
      <c r="M24" s="67"/>
      <c r="N24" s="6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65"/>
      <c r="K25" s="65"/>
      <c r="L25" s="67"/>
      <c r="M25" s="67"/>
      <c r="N25" s="6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4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65"/>
      <c r="K26" s="65"/>
      <c r="L26" s="67"/>
      <c r="M26" s="67"/>
      <c r="N26" s="6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4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65"/>
      <c r="K27" s="65"/>
      <c r="L27" s="67"/>
      <c r="M27" s="67"/>
      <c r="N27" s="6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65"/>
      <c r="K28" s="65"/>
      <c r="L28" s="67"/>
      <c r="M28" s="67"/>
      <c r="N28" s="6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4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65"/>
      <c r="K29" s="65"/>
      <c r="L29" s="67"/>
      <c r="M29" s="67"/>
      <c r="N29" s="6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4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65"/>
      <c r="K30" s="65"/>
      <c r="L30" s="67"/>
      <c r="M30" s="67"/>
      <c r="N30" s="6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4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65"/>
      <c r="K31" s="65"/>
      <c r="L31" s="67"/>
      <c r="M31" s="67"/>
      <c r="N31" s="6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7" t="s">
        <v>11</v>
      </c>
      <c r="B32" s="128"/>
      <c r="C32" s="39">
        <f>SUM(C12:C31)</f>
        <v>19.34</v>
      </c>
      <c r="D32" s="39">
        <f>SUM(D12:D31)</f>
        <v>3.23</v>
      </c>
      <c r="E32" s="39"/>
      <c r="F32" s="39">
        <f>SUM(F12:F31)</f>
        <v>16.11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25" t="s">
        <v>27</v>
      </c>
      <c r="C34" s="12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6" stopIfTrue="1">
      <formula>AND(SUM($P12:$T12)&gt;0,NOT(ISBLANK(J12)))</formula>
    </cfRule>
    <cfRule type="expression" dxfId="70" priority="27" stopIfTrue="1">
      <formula>SUM($P12:$T12)&gt;0</formula>
    </cfRule>
  </conditionalFormatting>
  <conditionalFormatting sqref="C12:C15 C5 B1:E1 B3:E3 C19:C31 E5">
    <cfRule type="expression" dxfId="69" priority="28" stopIfTrue="1">
      <formula>ISBLANK(B1)</formula>
    </cfRule>
  </conditionalFormatting>
  <conditionalFormatting sqref="L12:N12 L14:N14 L19:N31 M15">
    <cfRule type="expression" dxfId="68" priority="29" stopIfTrue="1">
      <formula>AND(NOT(ISBLANK($C12)),ISBLANK(L12))</formula>
    </cfRule>
  </conditionalFormatting>
  <conditionalFormatting sqref="B12:B15 B19:B31">
    <cfRule type="expression" dxfId="67" priority="30" stopIfTrue="1">
      <formula>AND(NOT(ISBLANK(C12)),ISBLANK(B12))</formula>
    </cfRule>
  </conditionalFormatting>
  <conditionalFormatting sqref="A12:A15 A19:A31">
    <cfRule type="expression" dxfId="66" priority="31" stopIfTrue="1">
      <formula>AND(NOT(ISBLANK(C12)),ISBLANK(A12))</formula>
    </cfRule>
  </conditionalFormatting>
  <conditionalFormatting sqref="E12:E15 E19:E31">
    <cfRule type="expression" dxfId="65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64" priority="24" stopIfTrue="1">
      <formula>SUM($P15:$T15)&gt;0</formula>
    </cfRule>
  </conditionalFormatting>
  <conditionalFormatting sqref="L15">
    <cfRule type="expression" dxfId="63" priority="25" stopIfTrue="1">
      <formula>AND(NOT(ISBLANK($C20)),ISBLANK(L15))</formula>
    </cfRule>
  </conditionalFormatting>
  <conditionalFormatting sqref="N15">
    <cfRule type="expression" dxfId="62" priority="22" stopIfTrue="1">
      <formula>AND(NOT(ISBLANK($C20)),ISBLANK(N15))</formula>
    </cfRule>
  </conditionalFormatting>
  <conditionalFormatting sqref="J18:K18">
    <cfRule type="expression" priority="15" stopIfTrue="1">
      <formula>AND(SUM($P18:$T18)&gt;0,NOT(ISBLANK(J18)))</formula>
    </cfRule>
    <cfRule type="expression" dxfId="61" priority="16" stopIfTrue="1">
      <formula>SUM($P18:$T18)&gt;0</formula>
    </cfRule>
  </conditionalFormatting>
  <conditionalFormatting sqref="C18">
    <cfRule type="expression" dxfId="60" priority="17" stopIfTrue="1">
      <formula>ISBLANK(C18)</formula>
    </cfRule>
  </conditionalFormatting>
  <conditionalFormatting sqref="L18:N18">
    <cfRule type="expression" dxfId="59" priority="18" stopIfTrue="1">
      <formula>AND(NOT(ISBLANK($C18)),ISBLANK(L18))</formula>
    </cfRule>
  </conditionalFormatting>
  <conditionalFormatting sqref="B18">
    <cfRule type="expression" dxfId="58" priority="19" stopIfTrue="1">
      <formula>AND(NOT(ISBLANK(C18)),ISBLANK(B18))</formula>
    </cfRule>
  </conditionalFormatting>
  <conditionalFormatting sqref="A18">
    <cfRule type="expression" dxfId="57" priority="20" stopIfTrue="1">
      <formula>AND(NOT(ISBLANK(C18)),ISBLANK(A18))</formula>
    </cfRule>
  </conditionalFormatting>
  <conditionalFormatting sqref="E18">
    <cfRule type="expression" dxfId="56" priority="21" stopIfTrue="1">
      <formula>AND(NOT(ISBLANK(C18)),ISBLANK(E18),B18="S")</formula>
    </cfRule>
  </conditionalFormatting>
  <conditionalFormatting sqref="J16:J17">
    <cfRule type="expression" priority="8" stopIfTrue="1">
      <formula>AND(SUM($P16:$T16)&gt;0,NOT(ISBLANK(J16)))</formula>
    </cfRule>
    <cfRule type="expression" dxfId="55" priority="9" stopIfTrue="1">
      <formula>SUM($P16:$T16)&gt;0</formula>
    </cfRule>
  </conditionalFormatting>
  <conditionalFormatting sqref="C16:C17">
    <cfRule type="expression" dxfId="54" priority="10" stopIfTrue="1">
      <formula>ISBLANK(C16)</formula>
    </cfRule>
  </conditionalFormatting>
  <conditionalFormatting sqref="M16:M17">
    <cfRule type="expression" dxfId="53" priority="11" stopIfTrue="1">
      <formula>AND(NOT(ISBLANK($C16)),ISBLANK(M16))</formula>
    </cfRule>
  </conditionalFormatting>
  <conditionalFormatting sqref="B16:B17">
    <cfRule type="expression" dxfId="52" priority="12" stopIfTrue="1">
      <formula>AND(NOT(ISBLANK(C16)),ISBLANK(B16))</formula>
    </cfRule>
  </conditionalFormatting>
  <conditionalFormatting sqref="A16:A17">
    <cfRule type="expression" dxfId="51" priority="13" stopIfTrue="1">
      <formula>AND(NOT(ISBLANK(C16)),ISBLANK(A16))</formula>
    </cfRule>
  </conditionalFormatting>
  <conditionalFormatting sqref="E16:E17">
    <cfRule type="expression" dxfId="50" priority="14" stopIfTrue="1">
      <formula>AND(NOT(ISBLANK(C16)),ISBLANK(E16),B16="S")</formula>
    </cfRule>
  </conditionalFormatting>
  <conditionalFormatting sqref="K16:K17">
    <cfRule type="expression" priority="5" stopIfTrue="1">
      <formula>AND(SUM($P16:$T16)&gt;0,NOT(ISBLANK(K16)))</formula>
    </cfRule>
    <cfRule type="expression" dxfId="49" priority="6" stopIfTrue="1">
      <formula>SUM($P16:$T16)&gt;0</formula>
    </cfRule>
  </conditionalFormatting>
  <conditionalFormatting sqref="L16:L17">
    <cfRule type="expression" dxfId="48" priority="7" stopIfTrue="1">
      <formula>AND(NOT(ISBLANK($C21)),ISBLANK(L16))</formula>
    </cfRule>
  </conditionalFormatting>
  <conditionalFormatting sqref="N16:N17">
    <cfRule type="expression" dxfId="47" priority="4" stopIfTrue="1">
      <formula>AND(NOT(ISBLANK($C21)),ISBLANK(N16))</formula>
    </cfRule>
  </conditionalFormatting>
  <conditionalFormatting sqref="J13:K13">
    <cfRule type="expression" priority="1" stopIfTrue="1">
      <formula>AND(SUM($P13:$T13)&gt;0,NOT(ISBLANK(J13)))</formula>
    </cfRule>
    <cfRule type="expression" dxfId="46" priority="2" stopIfTrue="1">
      <formula>SUM($P13:$T13)&gt;0</formula>
    </cfRule>
  </conditionalFormatting>
  <conditionalFormatting sqref="L13:N13">
    <cfRule type="expression" dxfId="45" priority="3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F27" sqref="F2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77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8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4" t="s">
        <v>64</v>
      </c>
      <c r="J10" s="64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4"/>
      <c r="H11" s="64"/>
      <c r="I11" s="64"/>
      <c r="J11" s="64"/>
      <c r="K11" s="64"/>
      <c r="L11" s="27"/>
      <c r="M11" s="43"/>
      <c r="N11" s="43"/>
    </row>
    <row r="12" spans="1:26" ht="15.75" x14ac:dyDescent="0.25">
      <c r="A12" s="60">
        <v>43369</v>
      </c>
      <c r="B12" s="30" t="s">
        <v>13</v>
      </c>
      <c r="C12" s="31">
        <v>12.7</v>
      </c>
      <c r="D12" s="32" t="str">
        <f>IF(B12="S",IF(ISBLANK(E12),ROUND(C12*0.2/1.2,2),E12),"")</f>
        <v/>
      </c>
      <c r="E12" s="31"/>
      <c r="F12" s="57">
        <v>12.7</v>
      </c>
      <c r="G12" s="58">
        <v>170</v>
      </c>
      <c r="H12" s="58">
        <v>4020</v>
      </c>
      <c r="I12" s="58"/>
      <c r="J12" s="65" t="s">
        <v>15</v>
      </c>
      <c r="K12" s="65"/>
      <c r="L12" s="67" t="s">
        <v>88</v>
      </c>
      <c r="M12" s="67" t="s">
        <v>39</v>
      </c>
      <c r="N12" s="67" t="s">
        <v>125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43369</v>
      </c>
      <c r="B13" s="49" t="s">
        <v>13</v>
      </c>
      <c r="C13" s="31">
        <v>29.57</v>
      </c>
      <c r="D13" s="32" t="str">
        <f t="shared" ref="D13:D16" si="3">IF(B13="S",IF(ISBLANK(E13),ROUND(C13*0.2/1.2,2),E13),"")</f>
        <v/>
      </c>
      <c r="E13" s="31"/>
      <c r="F13" s="57">
        <v>29.57</v>
      </c>
      <c r="G13" s="58">
        <v>170</v>
      </c>
      <c r="H13" s="58">
        <v>4020</v>
      </c>
      <c r="I13" s="58"/>
      <c r="J13" s="65" t="s">
        <v>15</v>
      </c>
      <c r="K13" s="65"/>
      <c r="L13" s="67" t="s">
        <v>126</v>
      </c>
      <c r="M13" s="67" t="s">
        <v>39</v>
      </c>
      <c r="N13" s="67" t="s">
        <v>125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89" customFormat="1" ht="15.75" x14ac:dyDescent="0.25">
      <c r="A14" s="71">
        <v>43370</v>
      </c>
      <c r="B14" s="49" t="s">
        <v>13</v>
      </c>
      <c r="C14" s="72">
        <v>2.84</v>
      </c>
      <c r="D14" s="32" t="str">
        <f t="shared" si="3"/>
        <v/>
      </c>
      <c r="E14" s="72"/>
      <c r="F14" s="57">
        <v>2.84</v>
      </c>
      <c r="G14" s="58">
        <v>170</v>
      </c>
      <c r="H14" s="58">
        <v>4020</v>
      </c>
      <c r="I14" s="58"/>
      <c r="J14" s="65"/>
      <c r="K14" s="65"/>
      <c r="L14" s="67" t="s">
        <v>88</v>
      </c>
      <c r="M14" s="67" t="s">
        <v>39</v>
      </c>
      <c r="N14" s="67" t="s">
        <v>125</v>
      </c>
      <c r="P14" s="89" t="b">
        <f t="shared" si="0"/>
        <v>0</v>
      </c>
      <c r="Q14" s="89" t="b">
        <f t="shared" si="1"/>
        <v>0</v>
      </c>
      <c r="R14" s="89" t="b">
        <f t="shared" si="2"/>
        <v>1</v>
      </c>
      <c r="S14" s="89" t="e">
        <f>OR(#REF!&lt;100000,LEN(#REF!)=5)</f>
        <v>#REF!</v>
      </c>
    </row>
    <row r="15" spans="1:26" s="89" customFormat="1" ht="15.75" x14ac:dyDescent="0.25">
      <c r="A15" s="71">
        <v>43371</v>
      </c>
      <c r="B15" s="49" t="s">
        <v>13</v>
      </c>
      <c r="C15" s="72">
        <v>9.98</v>
      </c>
      <c r="D15" s="32" t="str">
        <f t="shared" si="3"/>
        <v/>
      </c>
      <c r="E15" s="72"/>
      <c r="F15" s="57">
        <v>9.98</v>
      </c>
      <c r="G15" s="58">
        <v>170</v>
      </c>
      <c r="H15" s="58">
        <v>4020</v>
      </c>
      <c r="I15" s="61"/>
      <c r="J15" s="65"/>
      <c r="K15" s="65"/>
      <c r="L15" s="67" t="s">
        <v>88</v>
      </c>
      <c r="M15" s="67" t="s">
        <v>39</v>
      </c>
      <c r="N15" s="67" t="s">
        <v>125</v>
      </c>
      <c r="P15" s="89" t="b">
        <f t="shared" si="0"/>
        <v>0</v>
      </c>
      <c r="Q15" s="89" t="b">
        <f t="shared" si="1"/>
        <v>0</v>
      </c>
      <c r="R15" s="89" t="b">
        <f t="shared" si="2"/>
        <v>1</v>
      </c>
      <c r="S15" s="89" t="e">
        <f>OR(#REF!&lt;100000,LEN(#REF!)=5)</f>
        <v>#REF!</v>
      </c>
    </row>
    <row r="16" spans="1:26" s="89" customFormat="1" ht="15.75" x14ac:dyDescent="0.25">
      <c r="A16" s="71">
        <v>43371</v>
      </c>
      <c r="B16" s="49" t="s">
        <v>13</v>
      </c>
      <c r="C16" s="72">
        <v>9.98</v>
      </c>
      <c r="D16" s="57" t="str">
        <f t="shared" si="3"/>
        <v/>
      </c>
      <c r="E16" s="72"/>
      <c r="F16" s="57">
        <v>9.98</v>
      </c>
      <c r="G16" s="58">
        <v>170</v>
      </c>
      <c r="H16" s="58">
        <v>4020</v>
      </c>
      <c r="I16" s="61"/>
      <c r="J16" s="65"/>
      <c r="K16" s="65"/>
      <c r="L16" s="67" t="s">
        <v>127</v>
      </c>
      <c r="M16" s="67" t="s">
        <v>39</v>
      </c>
      <c r="N16" s="67" t="s">
        <v>125</v>
      </c>
      <c r="P16" s="89" t="b">
        <f t="shared" si="0"/>
        <v>0</v>
      </c>
      <c r="Q16" s="89" t="b">
        <f t="shared" si="1"/>
        <v>0</v>
      </c>
      <c r="R16" s="89" t="b">
        <f t="shared" si="2"/>
        <v>1</v>
      </c>
      <c r="S16" s="89" t="e">
        <f>OR(#REF!&lt;100000,LEN(#REF!)=5)</f>
        <v>#REF!</v>
      </c>
    </row>
    <row r="17" spans="1:19" s="89" customFormat="1" ht="15.75" x14ac:dyDescent="0.25">
      <c r="A17" s="71"/>
      <c r="B17" s="49"/>
      <c r="C17" s="72"/>
      <c r="D17" s="57"/>
      <c r="E17" s="72"/>
      <c r="F17" s="57"/>
      <c r="G17" s="58"/>
      <c r="H17" s="58"/>
      <c r="I17" s="61"/>
      <c r="J17" s="65"/>
      <c r="K17" s="65"/>
      <c r="L17" s="67"/>
      <c r="M17" s="67"/>
      <c r="N17" s="67"/>
      <c r="P17" s="89" t="b">
        <f t="shared" si="0"/>
        <v>1</v>
      </c>
      <c r="Q17" s="89" t="b">
        <f t="shared" si="1"/>
        <v>1</v>
      </c>
      <c r="R17" s="89" t="b">
        <f t="shared" si="2"/>
        <v>1</v>
      </c>
      <c r="S17" s="89" t="e">
        <f>OR(#REF!&lt;100000,LEN(#REF!)=5)</f>
        <v>#REF!</v>
      </c>
    </row>
    <row r="18" spans="1:19" s="89" customFormat="1" ht="15.75" x14ac:dyDescent="0.25">
      <c r="A18" s="71"/>
      <c r="B18" s="49"/>
      <c r="C18" s="72"/>
      <c r="D18" s="57"/>
      <c r="E18" s="72"/>
      <c r="F18" s="57"/>
      <c r="G18" s="58"/>
      <c r="H18" s="58"/>
      <c r="I18" s="58"/>
      <c r="J18" s="65"/>
      <c r="K18" s="65"/>
      <c r="L18" s="67"/>
      <c r="M18" s="67"/>
      <c r="N18" s="67"/>
      <c r="P18" s="89" t="b">
        <f t="shared" si="0"/>
        <v>1</v>
      </c>
      <c r="Q18" s="89" t="b">
        <f t="shared" si="1"/>
        <v>1</v>
      </c>
      <c r="R18" s="89" t="b">
        <f t="shared" si="2"/>
        <v>1</v>
      </c>
      <c r="S18" s="89" t="e">
        <f>OR(#REF!&lt;100000,LEN(#REF!)=5)</f>
        <v>#REF!</v>
      </c>
    </row>
    <row r="19" spans="1:19" s="89" customFormat="1" ht="15.75" x14ac:dyDescent="0.25">
      <c r="A19" s="71"/>
      <c r="B19" s="49"/>
      <c r="C19" s="72"/>
      <c r="D19" s="57"/>
      <c r="E19" s="72"/>
      <c r="F19" s="57"/>
      <c r="G19" s="58"/>
      <c r="H19" s="58"/>
      <c r="I19" s="58"/>
      <c r="J19" s="65"/>
      <c r="K19" s="65"/>
      <c r="L19" s="67"/>
      <c r="M19" s="67"/>
      <c r="N19" s="67"/>
      <c r="P19" s="89" t="b">
        <f t="shared" si="0"/>
        <v>1</v>
      </c>
      <c r="Q19" s="89" t="b">
        <f t="shared" si="1"/>
        <v>1</v>
      </c>
      <c r="R19" s="89" t="b">
        <f t="shared" si="2"/>
        <v>1</v>
      </c>
      <c r="S19" s="89" t="e">
        <f>OR(#REF!&lt;100000,LEN(#REF!)=5)</f>
        <v>#REF!</v>
      </c>
    </row>
    <row r="20" spans="1:19" s="89" customFormat="1" ht="15.75" x14ac:dyDescent="0.25">
      <c r="A20" s="71"/>
      <c r="B20" s="49"/>
      <c r="C20" s="72"/>
      <c r="D20" s="57"/>
      <c r="E20" s="72"/>
      <c r="F20" s="57"/>
      <c r="G20" s="58"/>
      <c r="H20" s="58"/>
      <c r="I20" s="58"/>
      <c r="J20" s="65"/>
      <c r="K20" s="65"/>
      <c r="L20" s="67"/>
      <c r="M20" s="67"/>
      <c r="N20" s="67"/>
      <c r="P20" s="89" t="b">
        <f t="shared" si="0"/>
        <v>1</v>
      </c>
      <c r="Q20" s="89" t="b">
        <f t="shared" si="1"/>
        <v>1</v>
      </c>
      <c r="R20" s="89" t="b">
        <f t="shared" si="2"/>
        <v>1</v>
      </c>
      <c r="S20" s="89" t="e">
        <f>OR(#REF!&lt;100000,LEN(#REF!)=5)</f>
        <v>#REF!</v>
      </c>
    </row>
    <row r="21" spans="1:19" ht="15.75" x14ac:dyDescent="0.25">
      <c r="A21" s="60"/>
      <c r="B21" s="30"/>
      <c r="C21" s="31"/>
      <c r="D21" s="32"/>
      <c r="E21" s="31"/>
      <c r="F21" s="57"/>
      <c r="G21" s="58"/>
      <c r="H21" s="58"/>
      <c r="I21" s="58"/>
      <c r="J21" s="65"/>
      <c r="K21" s="65"/>
      <c r="L21" s="67"/>
      <c r="M21" s="67"/>
      <c r="N21" s="67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ref="D22:D31" si="4">IF(B22="S",IF(ISBLANK(E22),ROUND(C22*0.2/1.2,2),E22),"")</f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65" t="s">
        <v>15</v>
      </c>
      <c r="K22" s="65"/>
      <c r="L22" s="67"/>
      <c r="M22" s="67"/>
      <c r="N22" s="6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65" t="s">
        <v>15</v>
      </c>
      <c r="K23" s="65"/>
      <c r="L23" s="67"/>
      <c r="M23" s="67"/>
      <c r="N23" s="6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65" t="s">
        <v>15</v>
      </c>
      <c r="K24" s="65"/>
      <c r="L24" s="67"/>
      <c r="M24" s="67"/>
      <c r="N24" s="6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65" t="s">
        <v>15</v>
      </c>
      <c r="K25" s="65"/>
      <c r="L25" s="67"/>
      <c r="M25" s="67"/>
      <c r="N25" s="6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4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65" t="s">
        <v>15</v>
      </c>
      <c r="K26" s="65"/>
      <c r="L26" s="67"/>
      <c r="M26" s="67"/>
      <c r="N26" s="6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4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65" t="s">
        <v>15</v>
      </c>
      <c r="K27" s="65"/>
      <c r="L27" s="67"/>
      <c r="M27" s="67"/>
      <c r="N27" s="6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65" t="s">
        <v>15</v>
      </c>
      <c r="K28" s="65"/>
      <c r="L28" s="67"/>
      <c r="M28" s="67"/>
      <c r="N28" s="6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4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65" t="s">
        <v>15</v>
      </c>
      <c r="K29" s="65"/>
      <c r="L29" s="67"/>
      <c r="M29" s="67"/>
      <c r="N29" s="6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4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65" t="s">
        <v>15</v>
      </c>
      <c r="K30" s="65"/>
      <c r="L30" s="67"/>
      <c r="M30" s="67"/>
      <c r="N30" s="6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4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65" t="s">
        <v>15</v>
      </c>
      <c r="K31" s="65"/>
      <c r="L31" s="67"/>
      <c r="M31" s="67"/>
      <c r="N31" s="67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7" t="s">
        <v>11</v>
      </c>
      <c r="B32" s="128"/>
      <c r="C32" s="39">
        <f>SUM(C12:C31)</f>
        <v>65.070000000000007</v>
      </c>
      <c r="D32" s="39">
        <f>SUM(D12:D31)</f>
        <v>0</v>
      </c>
      <c r="E32" s="39"/>
      <c r="F32" s="39">
        <f>SUM(F12:F31)</f>
        <v>65.070000000000007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25" t="s">
        <v>27</v>
      </c>
      <c r="C34" s="12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8" stopIfTrue="1">
      <formula>AND(SUM($P12:$T12)&gt;0,NOT(ISBLANK(J12)))</formula>
    </cfRule>
    <cfRule type="expression" dxfId="44" priority="29" stopIfTrue="1">
      <formula>SUM($P12:$T12)&gt;0</formula>
    </cfRule>
  </conditionalFormatting>
  <conditionalFormatting sqref="C12:C15 B1:E1 B3:E3 C19:C31">
    <cfRule type="expression" dxfId="43" priority="30" stopIfTrue="1">
      <formula>ISBLANK(B1)</formula>
    </cfRule>
  </conditionalFormatting>
  <conditionalFormatting sqref="L12:N12 L14:N14 L19:N31 M15">
    <cfRule type="expression" dxfId="42" priority="31" stopIfTrue="1">
      <formula>AND(NOT(ISBLANK($C12)),ISBLANK(L12))</formula>
    </cfRule>
  </conditionalFormatting>
  <conditionalFormatting sqref="B12:B15 B19:B31">
    <cfRule type="expression" dxfId="41" priority="32" stopIfTrue="1">
      <formula>AND(NOT(ISBLANK(C12)),ISBLANK(B12))</formula>
    </cfRule>
  </conditionalFormatting>
  <conditionalFormatting sqref="A12:A15 A19:A31">
    <cfRule type="expression" dxfId="40" priority="33" stopIfTrue="1">
      <formula>AND(NOT(ISBLANK(C12)),ISBLANK(A12))</formula>
    </cfRule>
  </conditionalFormatting>
  <conditionalFormatting sqref="E12:E15 E19:E31">
    <cfRule type="expression" dxfId="39" priority="34" stopIfTrue="1">
      <formula>AND(NOT(ISBLANK(C12)),ISBLANK(E12),B12="S")</formula>
    </cfRule>
  </conditionalFormatting>
  <conditionalFormatting sqref="K15">
    <cfRule type="expression" priority="25" stopIfTrue="1">
      <formula>AND(SUM($P15:$T15)&gt;0,NOT(ISBLANK(K15)))</formula>
    </cfRule>
    <cfRule type="expression" dxfId="38" priority="26" stopIfTrue="1">
      <formula>SUM($P15:$T15)&gt;0</formula>
    </cfRule>
  </conditionalFormatting>
  <conditionalFormatting sqref="L15">
    <cfRule type="expression" dxfId="37" priority="27" stopIfTrue="1">
      <formula>AND(NOT(ISBLANK($C20)),ISBLANK(L15))</formula>
    </cfRule>
  </conditionalFormatting>
  <conditionalFormatting sqref="N15">
    <cfRule type="expression" dxfId="36" priority="24" stopIfTrue="1">
      <formula>AND(NOT(ISBLANK($C20)),ISBLANK(N15))</formula>
    </cfRule>
  </conditionalFormatting>
  <conditionalFormatting sqref="J18:K18">
    <cfRule type="expression" priority="17" stopIfTrue="1">
      <formula>AND(SUM($P18:$T18)&gt;0,NOT(ISBLANK(J18)))</formula>
    </cfRule>
    <cfRule type="expression" dxfId="35" priority="18" stopIfTrue="1">
      <formula>SUM($P18:$T18)&gt;0</formula>
    </cfRule>
  </conditionalFormatting>
  <conditionalFormatting sqref="C18">
    <cfRule type="expression" dxfId="34" priority="19" stopIfTrue="1">
      <formula>ISBLANK(C18)</formula>
    </cfRule>
  </conditionalFormatting>
  <conditionalFormatting sqref="L18:N18">
    <cfRule type="expression" dxfId="33" priority="20" stopIfTrue="1">
      <formula>AND(NOT(ISBLANK($C18)),ISBLANK(L18))</formula>
    </cfRule>
  </conditionalFormatting>
  <conditionalFormatting sqref="B18">
    <cfRule type="expression" dxfId="32" priority="21" stopIfTrue="1">
      <formula>AND(NOT(ISBLANK(C18)),ISBLANK(B18))</formula>
    </cfRule>
  </conditionalFormatting>
  <conditionalFormatting sqref="A18">
    <cfRule type="expression" dxfId="31" priority="22" stopIfTrue="1">
      <formula>AND(NOT(ISBLANK(C18)),ISBLANK(A18))</formula>
    </cfRule>
  </conditionalFormatting>
  <conditionalFormatting sqref="E18">
    <cfRule type="expression" dxfId="30" priority="23" stopIfTrue="1">
      <formula>AND(NOT(ISBLANK(C18)),ISBLANK(E18),B18="S")</formula>
    </cfRule>
  </conditionalFormatting>
  <conditionalFormatting sqref="J16:J17">
    <cfRule type="expression" priority="10" stopIfTrue="1">
      <formula>AND(SUM($P16:$T16)&gt;0,NOT(ISBLANK(J16)))</formula>
    </cfRule>
    <cfRule type="expression" dxfId="29" priority="11" stopIfTrue="1">
      <formula>SUM($P16:$T16)&gt;0</formula>
    </cfRule>
  </conditionalFormatting>
  <conditionalFormatting sqref="C16:C17">
    <cfRule type="expression" dxfId="28" priority="12" stopIfTrue="1">
      <formula>ISBLANK(C16)</formula>
    </cfRule>
  </conditionalFormatting>
  <conditionalFormatting sqref="M16:M17">
    <cfRule type="expression" dxfId="27" priority="13" stopIfTrue="1">
      <formula>AND(NOT(ISBLANK($C16)),ISBLANK(M16))</formula>
    </cfRule>
  </conditionalFormatting>
  <conditionalFormatting sqref="B16:B17">
    <cfRule type="expression" dxfId="26" priority="14" stopIfTrue="1">
      <formula>AND(NOT(ISBLANK(C16)),ISBLANK(B16))</formula>
    </cfRule>
  </conditionalFormatting>
  <conditionalFormatting sqref="A16:A17">
    <cfRule type="expression" dxfId="25" priority="15" stopIfTrue="1">
      <formula>AND(NOT(ISBLANK(C16)),ISBLANK(A16))</formula>
    </cfRule>
  </conditionalFormatting>
  <conditionalFormatting sqref="E16:E17">
    <cfRule type="expression" dxfId="24" priority="16" stopIfTrue="1">
      <formula>AND(NOT(ISBLANK(C16)),ISBLANK(E16),B16="S")</formula>
    </cfRule>
  </conditionalFormatting>
  <conditionalFormatting sqref="K16:K17">
    <cfRule type="expression" priority="7" stopIfTrue="1">
      <formula>AND(SUM($P16:$T16)&gt;0,NOT(ISBLANK(K16)))</formula>
    </cfRule>
    <cfRule type="expression" dxfId="23" priority="8" stopIfTrue="1">
      <formula>SUM($P16:$T16)&gt;0</formula>
    </cfRule>
  </conditionalFormatting>
  <conditionalFormatting sqref="L16:L17">
    <cfRule type="expression" dxfId="22" priority="9" stopIfTrue="1">
      <formula>AND(NOT(ISBLANK($C21)),ISBLANK(L16))</formula>
    </cfRule>
  </conditionalFormatting>
  <conditionalFormatting sqref="N16:N17">
    <cfRule type="expression" dxfId="21" priority="6" stopIfTrue="1">
      <formula>AND(NOT(ISBLANK($C21)),ISBLANK(N16))</formula>
    </cfRule>
  </conditionalFormatting>
  <conditionalFormatting sqref="J13:K13">
    <cfRule type="expression" priority="3" stopIfTrue="1">
      <formula>AND(SUM($P13:$T13)&gt;0,NOT(ISBLANK(J13)))</formula>
    </cfRule>
    <cfRule type="expression" dxfId="20" priority="4" stopIfTrue="1">
      <formula>SUM($P13:$T13)&gt;0</formula>
    </cfRule>
  </conditionalFormatting>
  <conditionalFormatting sqref="L13:N13">
    <cfRule type="expression" dxfId="19" priority="5" stopIfTrue="1">
      <formula>AND(NOT(ISBLANK($C13)),ISBLANK(L13))</formula>
    </cfRule>
  </conditionalFormatting>
  <conditionalFormatting sqref="C5">
    <cfRule type="expression" dxfId="18" priority="2" stopIfTrue="1">
      <formula>ISBLANK(C5)</formula>
    </cfRule>
  </conditionalFormatting>
  <conditionalFormatting sqref="E5">
    <cfRule type="expression" dxfId="17" priority="1" stopIfTrue="1">
      <formula>ISBLANK(E5)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K37" sqref="K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178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9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1">
        <v>43375</v>
      </c>
      <c r="B12" s="49" t="s">
        <v>15</v>
      </c>
      <c r="C12" s="31">
        <v>88.95</v>
      </c>
      <c r="D12" s="32">
        <f t="shared" ref="D12:D26" si="0">IF(B12="S",IF(ISBLANK(E12),ROUND(C12*0.2/1.2,2),E12),"")</f>
        <v>13.17</v>
      </c>
      <c r="E12" s="31">
        <v>13.17</v>
      </c>
      <c r="F12" s="57">
        <f t="shared" ref="F12:F26" si="1">C12-D12</f>
        <v>75.78</v>
      </c>
      <c r="G12" s="58">
        <v>135</v>
      </c>
      <c r="H12" s="58">
        <v>2204</v>
      </c>
      <c r="I12" s="61"/>
      <c r="J12" s="65" t="s">
        <v>15</v>
      </c>
      <c r="K12" s="65" t="s">
        <v>174</v>
      </c>
      <c r="L12" s="67" t="s">
        <v>175</v>
      </c>
      <c r="M12" s="67" t="s">
        <v>176</v>
      </c>
      <c r="N12" s="67" t="s">
        <v>177</v>
      </c>
    </row>
    <row r="13" spans="1:26" ht="15.75" x14ac:dyDescent="0.25">
      <c r="A13" s="60"/>
      <c r="B13" s="49" t="s">
        <v>15</v>
      </c>
      <c r="C13" s="31"/>
      <c r="D13" s="32">
        <f t="shared" si="0"/>
        <v>0</v>
      </c>
      <c r="E13" s="31"/>
      <c r="F13" s="57">
        <f t="shared" si="1"/>
        <v>0</v>
      </c>
      <c r="G13" s="58"/>
      <c r="H13" s="58"/>
      <c r="I13" s="61"/>
      <c r="J13" s="65" t="s">
        <v>15</v>
      </c>
      <c r="K13" s="65"/>
      <c r="L13" s="67"/>
      <c r="M13" s="67"/>
      <c r="N13" s="67"/>
    </row>
    <row r="14" spans="1:26" ht="15.75" x14ac:dyDescent="0.25">
      <c r="A14" s="60"/>
      <c r="B14" s="49" t="s">
        <v>15</v>
      </c>
      <c r="C14" s="31"/>
      <c r="D14" s="32">
        <f t="shared" si="0"/>
        <v>0</v>
      </c>
      <c r="E14" s="31"/>
      <c r="F14" s="57">
        <f t="shared" si="1"/>
        <v>0</v>
      </c>
      <c r="G14" s="58"/>
      <c r="H14" s="58"/>
      <c r="I14" s="61"/>
      <c r="J14" s="65" t="s">
        <v>15</v>
      </c>
      <c r="K14" s="65"/>
      <c r="L14" s="67"/>
      <c r="M14" s="67"/>
      <c r="N14" s="67"/>
      <c r="P14" s="5" t="b">
        <f t="shared" ref="P14:P26" si="2">OR(G14&lt;100,LEN(G14)=2)</f>
        <v>1</v>
      </c>
      <c r="Q14" s="5" t="b">
        <f t="shared" ref="Q14:Q26" si="3">OR(H14&lt;1000,LEN(H14)=3)</f>
        <v>1</v>
      </c>
      <c r="R14" s="5" t="b">
        <f t="shared" ref="R14:R26" si="4">IF(I14&lt;1000,TRUE)</f>
        <v>1</v>
      </c>
      <c r="S14" s="5" t="e">
        <f>OR(#REF!&lt;100000,LEN(#REF!)=5)</f>
        <v>#REF!</v>
      </c>
    </row>
    <row r="15" spans="1:26" ht="15.75" x14ac:dyDescent="0.25">
      <c r="A15" s="60"/>
      <c r="B15" s="30" t="s">
        <v>15</v>
      </c>
      <c r="C15" s="31"/>
      <c r="D15" s="32">
        <f t="shared" si="0"/>
        <v>0</v>
      </c>
      <c r="E15" s="31"/>
      <c r="F15" s="57">
        <f t="shared" si="1"/>
        <v>0</v>
      </c>
      <c r="G15" s="58"/>
      <c r="H15" s="58"/>
      <c r="I15" s="61"/>
      <c r="J15" s="65" t="s">
        <v>15</v>
      </c>
      <c r="K15" s="65"/>
      <c r="L15" s="67"/>
      <c r="M15" s="67"/>
      <c r="N15" s="67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60"/>
      <c r="B16" s="30" t="s">
        <v>15</v>
      </c>
      <c r="C16" s="31"/>
      <c r="D16" s="32">
        <f t="shared" si="0"/>
        <v>0</v>
      </c>
      <c r="E16" s="31"/>
      <c r="F16" s="57">
        <f t="shared" si="1"/>
        <v>0</v>
      </c>
      <c r="G16" s="58"/>
      <c r="H16" s="58"/>
      <c r="I16" s="58"/>
      <c r="J16" s="65" t="s">
        <v>15</v>
      </c>
      <c r="K16" s="65"/>
      <c r="L16" s="67"/>
      <c r="M16" s="67"/>
      <c r="N16" s="67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60"/>
      <c r="B17" s="30" t="s">
        <v>15</v>
      </c>
      <c r="C17" s="31"/>
      <c r="D17" s="32">
        <f t="shared" si="0"/>
        <v>0</v>
      </c>
      <c r="E17" s="31"/>
      <c r="F17" s="57">
        <f t="shared" si="1"/>
        <v>0</v>
      </c>
      <c r="G17" s="58"/>
      <c r="H17" s="58"/>
      <c r="I17" s="58"/>
      <c r="J17" s="65" t="s">
        <v>15</v>
      </c>
      <c r="K17" s="65"/>
      <c r="M17" s="67"/>
      <c r="N17" s="67"/>
      <c r="P17" s="5" t="b">
        <f t="shared" si="2"/>
        <v>1</v>
      </c>
      <c r="Q17" s="5" t="b">
        <f t="shared" si="3"/>
        <v>1</v>
      </c>
      <c r="R17" s="5" t="b">
        <f t="shared" si="4"/>
        <v>1</v>
      </c>
      <c r="S17" s="5" t="e">
        <f>OR(#REF!&lt;100000,LEN(#REF!)=5)</f>
        <v>#REF!</v>
      </c>
    </row>
    <row r="18" spans="1:19" ht="15.75" x14ac:dyDescent="0.25">
      <c r="A18" s="60"/>
      <c r="B18" s="30" t="s">
        <v>15</v>
      </c>
      <c r="C18" s="31"/>
      <c r="D18" s="32">
        <f t="shared" si="0"/>
        <v>0</v>
      </c>
      <c r="E18" s="31"/>
      <c r="F18" s="57">
        <f t="shared" si="1"/>
        <v>0</v>
      </c>
      <c r="G18" s="58"/>
      <c r="H18" s="58"/>
      <c r="I18" s="58"/>
      <c r="J18" s="65" t="s">
        <v>15</v>
      </c>
      <c r="K18" s="65"/>
      <c r="L18" s="67"/>
      <c r="M18" s="67"/>
      <c r="N18" s="67"/>
      <c r="P18" s="5" t="b">
        <f t="shared" si="2"/>
        <v>1</v>
      </c>
      <c r="Q18" s="5" t="b">
        <f t="shared" si="3"/>
        <v>1</v>
      </c>
      <c r="R18" s="5" t="b">
        <f t="shared" si="4"/>
        <v>1</v>
      </c>
      <c r="S18" s="5" t="e">
        <f>OR(#REF!&lt;100000,LEN(#REF!)=5)</f>
        <v>#REF!</v>
      </c>
    </row>
    <row r="19" spans="1:19" ht="15.75" x14ac:dyDescent="0.25">
      <c r="A19" s="60"/>
      <c r="B19" s="30" t="s">
        <v>15</v>
      </c>
      <c r="C19" s="31"/>
      <c r="D19" s="32">
        <f t="shared" si="0"/>
        <v>0</v>
      </c>
      <c r="E19" s="31"/>
      <c r="F19" s="57">
        <f t="shared" si="1"/>
        <v>0</v>
      </c>
      <c r="G19" s="58"/>
      <c r="H19" s="58"/>
      <c r="I19" s="58"/>
      <c r="J19" s="65" t="s">
        <v>15</v>
      </c>
      <c r="K19" s="65"/>
      <c r="L19" s="67"/>
      <c r="M19" s="67"/>
      <c r="N19" s="67"/>
      <c r="P19" s="5" t="b">
        <f t="shared" si="2"/>
        <v>1</v>
      </c>
      <c r="Q19" s="5" t="b">
        <f t="shared" si="3"/>
        <v>1</v>
      </c>
      <c r="R19" s="5" t="b">
        <f t="shared" si="4"/>
        <v>1</v>
      </c>
      <c r="S19" s="5" t="e">
        <f>OR(#REF!&lt;100000,LEN(#REF!)=5)</f>
        <v>#REF!</v>
      </c>
    </row>
    <row r="20" spans="1:19" ht="15.75" x14ac:dyDescent="0.25">
      <c r="A20" s="60"/>
      <c r="B20" s="30" t="s">
        <v>15</v>
      </c>
      <c r="C20" s="31"/>
      <c r="D20" s="32">
        <f t="shared" si="0"/>
        <v>0</v>
      </c>
      <c r="E20" s="31"/>
      <c r="F20" s="57">
        <f t="shared" si="1"/>
        <v>0</v>
      </c>
      <c r="G20" s="58"/>
      <c r="H20" s="58"/>
      <c r="I20" s="58"/>
      <c r="J20" s="65" t="s">
        <v>15</v>
      </c>
      <c r="K20" s="65"/>
      <c r="L20" s="67"/>
      <c r="M20" s="67"/>
      <c r="N20" s="67"/>
      <c r="P20" s="5" t="b">
        <f t="shared" si="2"/>
        <v>1</v>
      </c>
      <c r="Q20" s="5" t="b">
        <f t="shared" si="3"/>
        <v>1</v>
      </c>
      <c r="R20" s="5" t="b">
        <f t="shared" si="4"/>
        <v>1</v>
      </c>
      <c r="S20" s="5" t="e">
        <f>OR(#REF!&lt;100000,LEN(#REF!)=5)</f>
        <v>#REF!</v>
      </c>
    </row>
    <row r="21" spans="1:19" ht="15.75" x14ac:dyDescent="0.25">
      <c r="A21" s="60"/>
      <c r="B21" s="30" t="s">
        <v>15</v>
      </c>
      <c r="C21" s="31"/>
      <c r="D21" s="32">
        <f t="shared" si="0"/>
        <v>0</v>
      </c>
      <c r="E21" s="31"/>
      <c r="F21" s="57">
        <f t="shared" si="1"/>
        <v>0</v>
      </c>
      <c r="G21" s="58"/>
      <c r="H21" s="58"/>
      <c r="I21" s="58"/>
      <c r="J21" s="65" t="s">
        <v>15</v>
      </c>
      <c r="K21" s="65"/>
      <c r="L21" s="67"/>
      <c r="M21" s="66"/>
      <c r="N21" s="67"/>
      <c r="P21" s="5" t="b">
        <f t="shared" si="2"/>
        <v>1</v>
      </c>
      <c r="Q21" s="5" t="b">
        <f t="shared" si="3"/>
        <v>1</v>
      </c>
      <c r="R21" s="5" t="b">
        <f t="shared" si="4"/>
        <v>1</v>
      </c>
      <c r="S21" s="5" t="e">
        <f>OR(#REF!&lt;100000,LEN(#REF!)=5)</f>
        <v>#REF!</v>
      </c>
    </row>
    <row r="22" spans="1:19" ht="15.75" x14ac:dyDescent="0.25">
      <c r="A22" s="60"/>
      <c r="B22" s="30" t="s">
        <v>15</v>
      </c>
      <c r="C22" s="31"/>
      <c r="D22" s="32">
        <f t="shared" si="0"/>
        <v>0</v>
      </c>
      <c r="E22" s="31"/>
      <c r="F22" s="57">
        <f t="shared" si="1"/>
        <v>0</v>
      </c>
      <c r="G22" s="58"/>
      <c r="H22" s="58"/>
      <c r="I22" s="58"/>
      <c r="J22" s="65" t="s">
        <v>15</v>
      </c>
      <c r="K22" s="65"/>
      <c r="L22" s="67"/>
      <c r="M22" s="67"/>
      <c r="N22" s="67"/>
      <c r="P22" s="5" t="b">
        <f t="shared" si="2"/>
        <v>1</v>
      </c>
      <c r="Q22" s="5" t="b">
        <f t="shared" si="3"/>
        <v>1</v>
      </c>
      <c r="R22" s="5" t="b">
        <f t="shared" si="4"/>
        <v>1</v>
      </c>
      <c r="S22" s="5" t="e">
        <f>OR(#REF!&lt;100000,LEN(#REF!)=5)</f>
        <v>#REF!</v>
      </c>
    </row>
    <row r="23" spans="1:19" ht="15.75" x14ac:dyDescent="0.25">
      <c r="A23" s="60"/>
      <c r="B23" s="30" t="s">
        <v>15</v>
      </c>
      <c r="C23" s="31"/>
      <c r="D23" s="32">
        <f t="shared" si="0"/>
        <v>0</v>
      </c>
      <c r="E23" s="31"/>
      <c r="F23" s="57">
        <f t="shared" si="1"/>
        <v>0</v>
      </c>
      <c r="G23" s="58"/>
      <c r="H23" s="58"/>
      <c r="I23" s="58"/>
      <c r="J23" s="65" t="s">
        <v>15</v>
      </c>
      <c r="K23" s="65"/>
      <c r="L23" s="67"/>
      <c r="M23" s="67"/>
      <c r="N23" s="67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60"/>
      <c r="B24" s="30" t="s">
        <v>15</v>
      </c>
      <c r="C24" s="31"/>
      <c r="D24" s="32">
        <f t="shared" si="0"/>
        <v>0</v>
      </c>
      <c r="E24" s="31"/>
      <c r="F24" s="57">
        <f t="shared" si="1"/>
        <v>0</v>
      </c>
      <c r="G24" s="58"/>
      <c r="H24" s="58"/>
      <c r="I24" s="58"/>
      <c r="J24" s="65" t="s">
        <v>15</v>
      </c>
      <c r="K24" s="65"/>
      <c r="L24" s="67"/>
      <c r="M24" s="67"/>
      <c r="N24" s="67"/>
      <c r="P24" s="5" t="b">
        <f t="shared" si="2"/>
        <v>1</v>
      </c>
      <c r="Q24" s="5" t="b">
        <f t="shared" si="3"/>
        <v>1</v>
      </c>
      <c r="R24" s="5" t="b">
        <f t="shared" si="4"/>
        <v>1</v>
      </c>
      <c r="S24" s="5" t="e">
        <f>OR(#REF!&lt;100000,LEN(#REF!)=5)</f>
        <v>#REF!</v>
      </c>
    </row>
    <row r="25" spans="1:19" ht="15.75" x14ac:dyDescent="0.25">
      <c r="A25" s="60"/>
      <c r="B25" s="30" t="s">
        <v>15</v>
      </c>
      <c r="C25" s="31"/>
      <c r="D25" s="32">
        <f t="shared" si="0"/>
        <v>0</v>
      </c>
      <c r="E25" s="31"/>
      <c r="F25" s="57">
        <f t="shared" si="1"/>
        <v>0</v>
      </c>
      <c r="G25" s="58"/>
      <c r="H25" s="58"/>
      <c r="I25" s="58"/>
      <c r="J25" s="65" t="s">
        <v>15</v>
      </c>
      <c r="K25" s="65"/>
      <c r="L25" s="67"/>
      <c r="M25" s="67"/>
      <c r="N25" s="67"/>
      <c r="P25" s="5" t="b">
        <f t="shared" si="2"/>
        <v>1</v>
      </c>
      <c r="Q25" s="5" t="b">
        <f t="shared" si="3"/>
        <v>1</v>
      </c>
    </row>
    <row r="26" spans="1:19" ht="15.75" x14ac:dyDescent="0.25">
      <c r="A26" s="60"/>
      <c r="B26" s="30" t="s">
        <v>15</v>
      </c>
      <c r="C26" s="31"/>
      <c r="D26" s="32">
        <f t="shared" si="0"/>
        <v>0</v>
      </c>
      <c r="E26" s="31"/>
      <c r="F26" s="57">
        <f t="shared" si="1"/>
        <v>0</v>
      </c>
      <c r="G26" s="58"/>
      <c r="H26" s="58"/>
      <c r="I26" s="58"/>
      <c r="J26" s="65" t="s">
        <v>15</v>
      </c>
      <c r="K26" s="65"/>
      <c r="L26" s="67"/>
      <c r="M26" s="66"/>
      <c r="N26" s="67"/>
      <c r="P26" s="5" t="b">
        <f t="shared" si="2"/>
        <v>1</v>
      </c>
      <c r="Q26" s="5" t="b">
        <f t="shared" si="3"/>
        <v>1</v>
      </c>
      <c r="R26" s="5" t="b">
        <f t="shared" si="4"/>
        <v>1</v>
      </c>
      <c r="S26" s="5" t="e">
        <f>OR(#REF!&lt;100000,LEN(#REF!)=5)</f>
        <v>#REF!</v>
      </c>
    </row>
    <row r="27" spans="1:19" ht="13.5" thickBot="1" x14ac:dyDescent="0.25">
      <c r="A27" s="127" t="s">
        <v>11</v>
      </c>
      <c r="B27" s="128"/>
      <c r="C27" s="39">
        <f>SUM(C12:C26)</f>
        <v>88.95</v>
      </c>
      <c r="D27" s="39">
        <f>SUM(D12:D26)</f>
        <v>13.17</v>
      </c>
      <c r="E27" s="39"/>
      <c r="F27" s="39">
        <f>SUM(F12:F26)</f>
        <v>75.78</v>
      </c>
      <c r="G27" s="59"/>
      <c r="H27" s="59"/>
      <c r="I27" s="59"/>
      <c r="J27" s="40"/>
      <c r="K27" s="40"/>
      <c r="L27" s="46"/>
      <c r="M27" s="55"/>
      <c r="N27" s="47"/>
    </row>
    <row r="29" spans="1:19" x14ac:dyDescent="0.2">
      <c r="B29" s="125" t="s">
        <v>27</v>
      </c>
      <c r="C29" s="126"/>
    </row>
    <row r="30" spans="1:19" x14ac:dyDescent="0.2">
      <c r="B30" s="41" t="s">
        <v>16</v>
      </c>
      <c r="C30" s="42" t="s">
        <v>26</v>
      </c>
    </row>
    <row r="31" spans="1:19" x14ac:dyDescent="0.2">
      <c r="B31" s="41" t="s">
        <v>13</v>
      </c>
      <c r="C31" s="42" t="s">
        <v>25</v>
      </c>
    </row>
    <row r="32" spans="1:19" x14ac:dyDescent="0.2">
      <c r="B32" s="41" t="s">
        <v>15</v>
      </c>
      <c r="C32" s="42" t="s">
        <v>24</v>
      </c>
    </row>
    <row r="33" spans="2:3" x14ac:dyDescent="0.2">
      <c r="B33" s="43" t="s">
        <v>14</v>
      </c>
      <c r="C33" s="44" t="s">
        <v>23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2:K26">
    <cfRule type="expression" priority="3" stopIfTrue="1">
      <formula>AND(SUM($P12:$T12)&gt;0,NOT(ISBLANK(J12)))</formula>
    </cfRule>
    <cfRule type="expression" dxfId="16" priority="4" stopIfTrue="1">
      <formula>SUM($P12:$T12)&gt;0</formula>
    </cfRule>
  </conditionalFormatting>
  <conditionalFormatting sqref="C5 B1:E1 B3:E3 C13:C26 E5">
    <cfRule type="expression" dxfId="15" priority="5" stopIfTrue="1">
      <formula>ISBLANK(B1)</formula>
    </cfRule>
  </conditionalFormatting>
  <conditionalFormatting sqref="L19:N26 L13:N16 M17:N18">
    <cfRule type="expression" dxfId="14" priority="6" stopIfTrue="1">
      <formula>AND(NOT(ISBLANK($C13)),ISBLANK(L13))</formula>
    </cfRule>
  </conditionalFormatting>
  <conditionalFormatting sqref="B12:B26">
    <cfRule type="expression" dxfId="13" priority="7" stopIfTrue="1">
      <formula>AND(NOT(ISBLANK(C12)),ISBLANK(B12))</formula>
    </cfRule>
  </conditionalFormatting>
  <conditionalFormatting sqref="A12:A26">
    <cfRule type="expression" dxfId="12" priority="8" stopIfTrue="1">
      <formula>AND(NOT(ISBLANK(C12)),ISBLANK(A12))</formula>
    </cfRule>
  </conditionalFormatting>
  <conditionalFormatting sqref="E13:E26">
    <cfRule type="expression" dxfId="11" priority="9" stopIfTrue="1">
      <formula>AND(NOT(ISBLANK(C13)),ISBLANK(E13),B13="S")</formula>
    </cfRule>
  </conditionalFormatting>
  <conditionalFormatting sqref="L12:N12">
    <cfRule type="expression" dxfId="10" priority="10" stopIfTrue="1">
      <formula>AND(NOT(ISBLANK(#REF!)),ISBLANK(L12))</formula>
    </cfRule>
  </conditionalFormatting>
  <conditionalFormatting sqref="C12">
    <cfRule type="expression" dxfId="9" priority="1" stopIfTrue="1">
      <formula>ISBLANK(C12)</formula>
    </cfRule>
  </conditionalFormatting>
  <conditionalFormatting sqref="E12">
    <cfRule type="expression" dxfId="8" priority="2" stopIfTrue="1">
      <formula>AND(NOT(ISBLANK(C12)),ISBLANK(E12),B12="S")</formula>
    </cfRule>
  </conditionalFormatting>
  <conditionalFormatting sqref="L18">
    <cfRule type="expression" dxfId="7" priority="11" stopIfTrue="1">
      <formula>AND(NOT(ISBLANK($C17)),ISBLANK(L18))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6">
      <formula1>$B$30:$B$33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I38" sqref="I3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237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106">
        <v>43383</v>
      </c>
      <c r="F5" s="107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111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71" t="s">
        <v>213</v>
      </c>
      <c r="B12" s="30" t="s">
        <v>124</v>
      </c>
      <c r="C12" s="72">
        <v>248.29</v>
      </c>
      <c r="D12" s="32">
        <f>IF(B12="S",IF(ISBLANK(E12),ROUND(C12*0.2/1.2,2),E12),"")</f>
        <v>41.38</v>
      </c>
      <c r="E12" s="31"/>
      <c r="F12" s="57">
        <f>C12-D12</f>
        <v>206.91</v>
      </c>
      <c r="G12" s="61">
        <v>510</v>
      </c>
      <c r="H12" s="61">
        <v>2204</v>
      </c>
      <c r="I12" s="61" t="s">
        <v>214</v>
      </c>
      <c r="J12" s="37" t="s">
        <v>15</v>
      </c>
      <c r="K12" s="37" t="s">
        <v>187</v>
      </c>
      <c r="L12" s="45" t="s">
        <v>215</v>
      </c>
      <c r="M12" s="45" t="s">
        <v>216</v>
      </c>
      <c r="N12" s="45" t="s">
        <v>217</v>
      </c>
      <c r="P12" s="5" t="b">
        <f t="shared" ref="P12:P21" si="0">OR(G12&lt;100,LEN(G12)=2)</f>
        <v>0</v>
      </c>
      <c r="Q12" s="5" t="b">
        <f t="shared" ref="Q12:Q21" si="1">OR(H12&lt;1000,LEN(H12)=3)</f>
        <v>0</v>
      </c>
      <c r="R12" s="5" t="b">
        <f t="shared" ref="R12:R21" si="2">IF(I12&lt;1000,TRUE)</f>
        <v>0</v>
      </c>
      <c r="S12" s="5" t="e">
        <f>OR(#REF!&lt;100000,LEN(#REF!)=5)</f>
        <v>#REF!</v>
      </c>
    </row>
    <row r="13" spans="1:26" ht="15.75" x14ac:dyDescent="0.25">
      <c r="A13" s="60" t="s">
        <v>218</v>
      </c>
      <c r="B13" s="30" t="s">
        <v>15</v>
      </c>
      <c r="C13" s="31">
        <v>11.29</v>
      </c>
      <c r="D13" s="32">
        <f t="shared" ref="D13:D21" si="3">IF(B13="S",IF(ISBLANK(E13),ROUND(C13*0.2/1.2,2),E13),"")</f>
        <v>1.88</v>
      </c>
      <c r="E13" s="31"/>
      <c r="F13" s="57">
        <f>C13-D13</f>
        <v>9.41</v>
      </c>
      <c r="G13" s="58">
        <v>135</v>
      </c>
      <c r="H13" s="58">
        <v>2204</v>
      </c>
      <c r="I13" s="61"/>
      <c r="J13" s="37" t="s">
        <v>124</v>
      </c>
      <c r="K13" s="37" t="s">
        <v>208</v>
      </c>
      <c r="L13" s="113" t="s">
        <v>219</v>
      </c>
      <c r="M13" s="45" t="s">
        <v>220</v>
      </c>
      <c r="N13" s="45" t="s">
        <v>221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 t="s">
        <v>218</v>
      </c>
      <c r="B14" s="30" t="s">
        <v>15</v>
      </c>
      <c r="C14" s="31">
        <v>9.7899999999999991</v>
      </c>
      <c r="D14" s="32">
        <f t="shared" si="3"/>
        <v>1.63</v>
      </c>
      <c r="E14" s="31"/>
      <c r="F14" s="57">
        <f>C14-D14</f>
        <v>8.16</v>
      </c>
      <c r="G14" s="58">
        <v>135</v>
      </c>
      <c r="H14" s="58">
        <v>2204</v>
      </c>
      <c r="I14" s="61"/>
      <c r="J14" s="37" t="s">
        <v>15</v>
      </c>
      <c r="K14" s="37" t="s">
        <v>208</v>
      </c>
      <c r="L14" s="45" t="s">
        <v>219</v>
      </c>
      <c r="M14" s="45" t="s">
        <v>220</v>
      </c>
      <c r="N14" s="45" t="s">
        <v>221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 t="str">
        <f t="shared" si="3"/>
        <v/>
      </c>
      <c r="E15" s="31"/>
      <c r="F15" s="57"/>
      <c r="G15" s="58"/>
      <c r="H15" s="58"/>
      <c r="I15" s="61"/>
      <c r="J15" s="37" t="s">
        <v>15</v>
      </c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7"/>
      <c r="G16" s="58" t="s">
        <v>63</v>
      </c>
      <c r="H16" s="58" t="s">
        <v>63</v>
      </c>
      <c r="I16" s="58" t="s">
        <v>63</v>
      </c>
      <c r="J16" s="37" t="s">
        <v>15</v>
      </c>
      <c r="K16" s="37"/>
      <c r="L16" s="45"/>
      <c r="M16" s="45"/>
      <c r="N16" s="45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/>
      <c r="G17" s="58" t="s">
        <v>63</v>
      </c>
      <c r="H17" s="58" t="s">
        <v>63</v>
      </c>
      <c r="I17" s="58" t="s">
        <v>63</v>
      </c>
      <c r="J17" s="37" t="s">
        <v>15</v>
      </c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/>
      <c r="G18" s="58" t="s">
        <v>63</v>
      </c>
      <c r="H18" s="58" t="s">
        <v>63</v>
      </c>
      <c r="I18" s="58" t="s">
        <v>63</v>
      </c>
      <c r="J18" s="37" t="s">
        <v>15</v>
      </c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/>
      <c r="G19" s="58" t="s">
        <v>63</v>
      </c>
      <c r="H19" s="58" t="s">
        <v>63</v>
      </c>
      <c r="I19" s="58" t="s">
        <v>63</v>
      </c>
      <c r="J19" s="37" t="s">
        <v>15</v>
      </c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6.5" thickBot="1" x14ac:dyDescent="0.3">
      <c r="A21" s="29"/>
      <c r="B21" s="30"/>
      <c r="C21" s="31"/>
      <c r="D21" s="38" t="str">
        <f t="shared" si="3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3.5" thickBot="1" x14ac:dyDescent="0.25">
      <c r="A22" s="127" t="s">
        <v>11</v>
      </c>
      <c r="B22" s="128"/>
      <c r="C22" s="39">
        <f>SUM(C12:C21)</f>
        <v>269.37</v>
      </c>
      <c r="D22" s="39">
        <f>SUM(D12:D21)</f>
        <v>44.890000000000008</v>
      </c>
      <c r="E22" s="39"/>
      <c r="F22" s="39">
        <f>SUM(F12:F21)</f>
        <v>224.48</v>
      </c>
      <c r="G22" s="59"/>
      <c r="H22" s="59"/>
      <c r="I22" s="59"/>
      <c r="J22" s="40"/>
      <c r="K22" s="40"/>
      <c r="L22" s="46"/>
      <c r="M22" s="55"/>
      <c r="N22" s="47"/>
    </row>
    <row r="24" spans="1:19" x14ac:dyDescent="0.2">
      <c r="B24" s="125" t="s">
        <v>27</v>
      </c>
      <c r="C24" s="126"/>
    </row>
    <row r="25" spans="1:19" x14ac:dyDescent="0.2">
      <c r="B25" s="41" t="s">
        <v>16</v>
      </c>
      <c r="C25" s="42" t="s">
        <v>26</v>
      </c>
    </row>
    <row r="26" spans="1:19" x14ac:dyDescent="0.2">
      <c r="B26" s="41" t="s">
        <v>13</v>
      </c>
      <c r="C26" s="42" t="s">
        <v>25</v>
      </c>
    </row>
    <row r="27" spans="1:19" x14ac:dyDescent="0.2">
      <c r="B27" s="41" t="s">
        <v>15</v>
      </c>
      <c r="C27" s="42" t="s">
        <v>24</v>
      </c>
    </row>
    <row r="28" spans="1:19" x14ac:dyDescent="0.2">
      <c r="B28" s="43" t="s">
        <v>14</v>
      </c>
      <c r="C28" s="44" t="s">
        <v>23</v>
      </c>
    </row>
  </sheetData>
  <mergeCells count="6">
    <mergeCell ref="B24:C24"/>
    <mergeCell ref="B1:E1"/>
    <mergeCell ref="B3:E3"/>
    <mergeCell ref="G8:J8"/>
    <mergeCell ref="G9:J9"/>
    <mergeCell ref="A22:B22"/>
  </mergeCells>
  <conditionalFormatting sqref="J16:K21 J12:J15">
    <cfRule type="expression" priority="3" stopIfTrue="1">
      <formula>AND(SUM($P12:$T12)&gt;0,NOT(ISBLANK(J12)))</formula>
    </cfRule>
    <cfRule type="expression" dxfId="6" priority="4" stopIfTrue="1">
      <formula>SUM($P12:$T12)&gt;0</formula>
    </cfRule>
  </conditionalFormatting>
  <conditionalFormatting sqref="C5 B1:E1 B3:E3 C12:C21">
    <cfRule type="expression" dxfId="5" priority="5" stopIfTrue="1">
      <formula>ISBLANK(B1)</formula>
    </cfRule>
  </conditionalFormatting>
  <conditionalFormatting sqref="L12:N21">
    <cfRule type="expression" dxfId="4" priority="6" stopIfTrue="1">
      <formula>AND(NOT(ISBLANK($C12)),ISBLANK(L12))</formula>
    </cfRule>
  </conditionalFormatting>
  <conditionalFormatting sqref="B12:B21">
    <cfRule type="expression" dxfId="3" priority="7" stopIfTrue="1">
      <formula>AND(NOT(ISBLANK(C12)),ISBLANK(B12))</formula>
    </cfRule>
  </conditionalFormatting>
  <conditionalFormatting sqref="A12:A21">
    <cfRule type="expression" dxfId="2" priority="8" stopIfTrue="1">
      <formula>AND(NOT(ISBLANK(C12)),ISBLANK(A12))</formula>
    </cfRule>
  </conditionalFormatting>
  <conditionalFormatting sqref="E12:E21">
    <cfRule type="expression" dxfId="1" priority="9" stopIfTrue="1">
      <formula>AND(NOT(ISBLANK(C12)),ISBLANK(E12),B12="S")</formula>
    </cfRule>
  </conditionalFormatting>
  <conditionalFormatting sqref="K12:K15">
    <cfRule type="expression" priority="1" stopIfTrue="1">
      <formula>AND(SUM($P12:$T12)&gt;0,NOT(ISBLANK(K12)))</formula>
    </cfRule>
    <cfRule type="expression" dxfId="0" priority="2" stopIfTrue="1">
      <formula>SUM($P12:$T12)&gt;0</formula>
    </cfRule>
  </conditionalFormatting>
  <dataValidations count="3">
    <dataValidation type="list" allowBlank="1" showInputMessage="1" showErrorMessage="1" sqref="B12:B21">
      <formula1>$B$25:$B$28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2"/>
  <sheetViews>
    <sheetView workbookViewId="0">
      <selection activeCell="F35" sqref="F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173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6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4" t="s">
        <v>64</v>
      </c>
      <c r="J10" s="64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4"/>
      <c r="H11" s="64"/>
      <c r="I11" s="64"/>
      <c r="J11" s="64"/>
      <c r="K11" s="64"/>
      <c r="L11" s="27"/>
      <c r="M11" s="43"/>
      <c r="N11" s="43"/>
    </row>
    <row r="12" spans="1:26" ht="15.75" x14ac:dyDescent="0.25">
      <c r="A12" s="60">
        <v>43360</v>
      </c>
      <c r="B12" s="49" t="s">
        <v>14</v>
      </c>
      <c r="C12" s="31">
        <v>28.15</v>
      </c>
      <c r="D12" s="32"/>
      <c r="E12" s="31"/>
      <c r="F12" s="57">
        <f>C12-D12</f>
        <v>28.15</v>
      </c>
      <c r="G12" s="58">
        <v>110</v>
      </c>
      <c r="H12" s="58">
        <v>4001</v>
      </c>
      <c r="I12" s="61"/>
      <c r="J12" s="65" t="s">
        <v>15</v>
      </c>
      <c r="K12" s="65" t="s">
        <v>81</v>
      </c>
      <c r="L12" s="66" t="s">
        <v>82</v>
      </c>
      <c r="M12" s="67" t="s">
        <v>83</v>
      </c>
      <c r="N12" s="67" t="s">
        <v>84</v>
      </c>
    </row>
    <row r="13" spans="1:26" ht="15.75" x14ac:dyDescent="0.25">
      <c r="A13" s="60">
        <v>43367</v>
      </c>
      <c r="B13" s="49" t="s">
        <v>15</v>
      </c>
      <c r="C13" s="31">
        <v>102.36</v>
      </c>
      <c r="D13" s="32">
        <v>17.059999999999999</v>
      </c>
      <c r="E13" s="31"/>
      <c r="F13" s="57">
        <f t="shared" ref="F13:F14" si="0">C13-D13</f>
        <v>85.3</v>
      </c>
      <c r="G13" s="58">
        <v>110</v>
      </c>
      <c r="H13" s="58">
        <v>2001</v>
      </c>
      <c r="I13" s="61"/>
      <c r="J13" s="65" t="s">
        <v>15</v>
      </c>
      <c r="K13" s="65" t="s">
        <v>81</v>
      </c>
      <c r="L13" s="66" t="s">
        <v>85</v>
      </c>
      <c r="M13" s="67" t="s">
        <v>86</v>
      </c>
      <c r="N13" s="66" t="s">
        <v>87</v>
      </c>
    </row>
    <row r="14" spans="1:26" ht="15.75" x14ac:dyDescent="0.25">
      <c r="A14" s="60">
        <v>43372</v>
      </c>
      <c r="B14" s="49" t="s">
        <v>13</v>
      </c>
      <c r="C14" s="31">
        <v>514.95000000000005</v>
      </c>
      <c r="D14" s="32"/>
      <c r="E14" s="31"/>
      <c r="F14" s="57">
        <f t="shared" si="0"/>
        <v>514.95000000000005</v>
      </c>
      <c r="G14" s="58">
        <v>110</v>
      </c>
      <c r="H14" s="58">
        <v>4001</v>
      </c>
      <c r="I14" s="61"/>
      <c r="J14" s="65" t="s">
        <v>15</v>
      </c>
      <c r="K14" s="65" t="s">
        <v>81</v>
      </c>
      <c r="L14" s="66" t="s">
        <v>88</v>
      </c>
      <c r="M14" s="67" t="s">
        <v>89</v>
      </c>
      <c r="N14" s="66" t="s">
        <v>90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/>
      <c r="E15" s="31"/>
      <c r="F15" s="57"/>
      <c r="G15" s="58"/>
      <c r="H15" s="58"/>
      <c r="I15" s="58"/>
      <c r="J15" s="65" t="s">
        <v>15</v>
      </c>
      <c r="K15" s="65"/>
      <c r="L15" s="66"/>
      <c r="M15" s="67"/>
      <c r="N15" s="66"/>
      <c r="P15" s="5" t="b">
        <f t="shared" si="1"/>
        <v>1</v>
      </c>
      <c r="Q15" s="5" t="b">
        <f t="shared" si="2"/>
        <v>1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/>
      <c r="E16" s="31"/>
      <c r="F16" s="57"/>
      <c r="G16" s="58"/>
      <c r="H16" s="58"/>
      <c r="I16" s="58"/>
      <c r="J16" s="65" t="s">
        <v>15</v>
      </c>
      <c r="K16" s="65"/>
      <c r="L16" s="66"/>
      <c r="M16" s="67"/>
      <c r="N16" s="66"/>
      <c r="P16" s="5" t="b">
        <f t="shared" si="1"/>
        <v>1</v>
      </c>
      <c r="Q16" s="5" t="b">
        <f t="shared" si="2"/>
        <v>1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/>
      <c r="E17" s="31"/>
      <c r="F17" s="57"/>
      <c r="G17" s="58"/>
      <c r="H17" s="58"/>
      <c r="I17" s="58" t="s">
        <v>63</v>
      </c>
      <c r="J17" s="65" t="s">
        <v>15</v>
      </c>
      <c r="K17" s="65"/>
      <c r="L17" s="67"/>
      <c r="M17" s="67"/>
      <c r="N17" s="67"/>
      <c r="P17" s="5" t="b">
        <f t="shared" si="1"/>
        <v>1</v>
      </c>
      <c r="Q17" s="5" t="b">
        <f t="shared" si="2"/>
        <v>1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 t="str">
        <f t="shared" ref="D18:D25" si="4">IF(B18="S",IF(ISBLANK(E18),ROUND(C18*0.2/1.2,2),E18),"")</f>
        <v/>
      </c>
      <c r="E18" s="31"/>
      <c r="F18" s="57"/>
      <c r="G18" s="58"/>
      <c r="H18" s="58"/>
      <c r="I18" s="58" t="s">
        <v>63</v>
      </c>
      <c r="J18" s="65" t="s">
        <v>15</v>
      </c>
      <c r="K18" s="65"/>
      <c r="L18" s="67"/>
      <c r="M18" s="67"/>
      <c r="N18" s="67"/>
      <c r="P18" s="5" t="b">
        <f t="shared" si="1"/>
        <v>1</v>
      </c>
      <c r="Q18" s="5" t="b">
        <f t="shared" si="2"/>
        <v>1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 t="str">
        <f t="shared" si="4"/>
        <v/>
      </c>
      <c r="E19" s="31"/>
      <c r="F19" s="57"/>
      <c r="G19" s="58" t="s">
        <v>63</v>
      </c>
      <c r="H19" s="58" t="s">
        <v>63</v>
      </c>
      <c r="I19" s="58" t="s">
        <v>63</v>
      </c>
      <c r="J19" s="65" t="s">
        <v>15</v>
      </c>
      <c r="K19" s="65"/>
      <c r="L19" s="67"/>
      <c r="M19" s="67"/>
      <c r="N19" s="67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2" t="str">
        <f t="shared" si="4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65" t="s">
        <v>15</v>
      </c>
      <c r="K20" s="65"/>
      <c r="L20" s="67"/>
      <c r="M20" s="67"/>
      <c r="N20" s="67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 t="str">
        <f t="shared" si="4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65" t="s">
        <v>15</v>
      </c>
      <c r="K21" s="65"/>
      <c r="L21" s="67"/>
      <c r="M21" s="67"/>
      <c r="N21" s="67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4"/>
        <v/>
      </c>
      <c r="E22" s="31"/>
      <c r="F22" s="57"/>
      <c r="G22" s="58" t="s">
        <v>63</v>
      </c>
      <c r="H22" s="58" t="s">
        <v>63</v>
      </c>
      <c r="I22" s="58" t="s">
        <v>63</v>
      </c>
      <c r="J22" s="65" t="s">
        <v>15</v>
      </c>
      <c r="K22" s="65"/>
      <c r="L22" s="67"/>
      <c r="M22" s="67"/>
      <c r="N22" s="67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/>
      <c r="G23" s="58" t="s">
        <v>63</v>
      </c>
      <c r="H23" s="58" t="s">
        <v>63</v>
      </c>
      <c r="I23" s="58" t="s">
        <v>63</v>
      </c>
      <c r="J23" s="65" t="s">
        <v>15</v>
      </c>
      <c r="K23" s="65"/>
      <c r="L23" s="67"/>
      <c r="M23" s="67"/>
      <c r="N23" s="67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65" t="s">
        <v>15</v>
      </c>
      <c r="K24" s="65"/>
      <c r="L24" s="67"/>
      <c r="M24" s="67"/>
      <c r="N24" s="67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65" t="s">
        <v>15</v>
      </c>
      <c r="K25" s="65"/>
      <c r="L25" s="67"/>
      <c r="M25" s="67"/>
      <c r="N25" s="67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27" t="s">
        <v>11</v>
      </c>
      <c r="B26" s="128"/>
      <c r="C26" s="39">
        <f>SUM(C12:C25)</f>
        <v>645.46</v>
      </c>
      <c r="D26" s="39">
        <f>SUM(D12:D25)</f>
        <v>17.059999999999999</v>
      </c>
      <c r="E26" s="39"/>
      <c r="F26" s="39">
        <f>SUM(F12:F25)</f>
        <v>628.40000000000009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25" t="s">
        <v>27</v>
      </c>
      <c r="C28" s="126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phoneticPr fontId="5" type="noConversion"/>
  <conditionalFormatting sqref="J12:K25">
    <cfRule type="expression" priority="7" stopIfTrue="1">
      <formula>AND(SUM($P12:$T12)&gt;0,NOT(ISBLANK(J12)))</formula>
    </cfRule>
    <cfRule type="expression" dxfId="426" priority="8" stopIfTrue="1">
      <formula>SUM($P12:$T12)&gt;0</formula>
    </cfRule>
  </conditionalFormatting>
  <conditionalFormatting sqref="C5 B1:E1 B3:E3 C13:C25 E5">
    <cfRule type="expression" dxfId="425" priority="9" stopIfTrue="1">
      <formula>ISBLANK(B1)</formula>
    </cfRule>
  </conditionalFormatting>
  <conditionalFormatting sqref="L17:N25 M13:N16">
    <cfRule type="expression" dxfId="424" priority="10" stopIfTrue="1">
      <formula>AND(NOT(ISBLANK($C13)),ISBLANK(L13))</formula>
    </cfRule>
  </conditionalFormatting>
  <conditionalFormatting sqref="B12:B25">
    <cfRule type="expression" dxfId="423" priority="11" stopIfTrue="1">
      <formula>AND(NOT(ISBLANK(C12)),ISBLANK(B12))</formula>
    </cfRule>
  </conditionalFormatting>
  <conditionalFormatting sqref="A12:A25">
    <cfRule type="expression" dxfId="422" priority="12" stopIfTrue="1">
      <formula>AND(NOT(ISBLANK(C12)),ISBLANK(A12))</formula>
    </cfRule>
  </conditionalFormatting>
  <conditionalFormatting sqref="E13:E25">
    <cfRule type="expression" dxfId="421" priority="13" stopIfTrue="1">
      <formula>AND(NOT(ISBLANK(C13)),ISBLANK(E13),B13="S")</formula>
    </cfRule>
  </conditionalFormatting>
  <conditionalFormatting sqref="L12:N12">
    <cfRule type="expression" dxfId="420" priority="14" stopIfTrue="1">
      <formula>AND(NOT(ISBLANK(#REF!)),ISBLANK(L12))</formula>
    </cfRule>
  </conditionalFormatting>
  <conditionalFormatting sqref="C12">
    <cfRule type="expression" dxfId="419" priority="5" stopIfTrue="1">
      <formula>ISBLANK(C12)</formula>
    </cfRule>
  </conditionalFormatting>
  <conditionalFormatting sqref="E12">
    <cfRule type="expression" dxfId="418" priority="6" stopIfTrue="1">
      <formula>AND(NOT(ISBLANK(C12)),ISBLANK(E12),B12="S")</formula>
    </cfRule>
  </conditionalFormatting>
  <conditionalFormatting sqref="L13">
    <cfRule type="expression" dxfId="417" priority="4" stopIfTrue="1">
      <formula>AND(NOT(ISBLANK(#REF!)),ISBLANK(L13))</formula>
    </cfRule>
  </conditionalFormatting>
  <conditionalFormatting sqref="L14">
    <cfRule type="expression" dxfId="416" priority="3" stopIfTrue="1">
      <formula>AND(NOT(ISBLANK(#REF!)),ISBLANK(L14))</formula>
    </cfRule>
  </conditionalFormatting>
  <conditionalFormatting sqref="L15">
    <cfRule type="expression" dxfId="415" priority="2" stopIfTrue="1">
      <formula>AND(NOT(ISBLANK(#REF!)),ISBLANK(L15))</formula>
    </cfRule>
  </conditionalFormatting>
  <conditionalFormatting sqref="L16">
    <cfRule type="expression" dxfId="414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22" t="s">
        <v>35</v>
      </c>
      <c r="C3" s="123"/>
      <c r="D3" s="123"/>
      <c r="E3" s="124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9"/>
      <c r="K8" s="129"/>
      <c r="L8" s="126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1"/>
      <c r="K9" s="131"/>
      <c r="L9" s="132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27" t="s">
        <v>11</v>
      </c>
      <c r="B32" s="128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25" t="s">
        <v>27</v>
      </c>
      <c r="C34" s="12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413" priority="2" stopIfTrue="1">
      <formula>SUM($P12:$T12)&gt;0</formula>
    </cfRule>
  </conditionalFormatting>
  <conditionalFormatting sqref="E5 C12:C31 C5 B1:E1 B3:E3">
    <cfRule type="expression" dxfId="412" priority="3" stopIfTrue="1">
      <formula>ISBLANK(B1)</formula>
    </cfRule>
  </conditionalFormatting>
  <conditionalFormatting sqref="M12:N31">
    <cfRule type="expression" dxfId="411" priority="4" stopIfTrue="1">
      <formula>AND(NOT(ISBLANK($C12)),ISBLANK(M12))</formula>
    </cfRule>
  </conditionalFormatting>
  <conditionalFormatting sqref="B12:B31">
    <cfRule type="expression" dxfId="410" priority="5" stopIfTrue="1">
      <formula>AND(NOT(ISBLANK(C12)),ISBLANK(B12))</formula>
    </cfRule>
  </conditionalFormatting>
  <conditionalFormatting sqref="A12:A31">
    <cfRule type="expression" dxfId="409" priority="6" stopIfTrue="1">
      <formula>AND(NOT(ISBLANK(C12)),ISBLANK(A12))</formula>
    </cfRule>
  </conditionalFormatting>
  <conditionalFormatting sqref="G12:G31">
    <cfRule type="expression" dxfId="408" priority="7" stopIfTrue="1">
      <formula>AND(ISBLANK(G12),NOT(ISBLANK(C12)))</formula>
    </cfRule>
  </conditionalFormatting>
  <conditionalFormatting sqref="H12:I31">
    <cfRule type="expression" dxfId="407" priority="8" stopIfTrue="1">
      <formula>AND(ISBLANK(H12),NOT(ISBLANK($C12)))</formula>
    </cfRule>
  </conditionalFormatting>
  <conditionalFormatting sqref="J12:J31">
    <cfRule type="expression" dxfId="406" priority="9" stopIfTrue="1">
      <formula>AND(ISBLANK(J12),NOT(ISBLANK(C12)))</formula>
    </cfRule>
  </conditionalFormatting>
  <conditionalFormatting sqref="E12:E31">
    <cfRule type="expression" dxfId="405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F24" sqref="F2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123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6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43356</v>
      </c>
      <c r="B12" s="30" t="s">
        <v>14</v>
      </c>
      <c r="C12" s="31">
        <v>9.69</v>
      </c>
      <c r="D12" s="32"/>
      <c r="E12" s="31"/>
      <c r="F12" s="31">
        <v>9.69</v>
      </c>
      <c r="G12" s="58">
        <v>690</v>
      </c>
      <c r="H12" s="58">
        <v>4400</v>
      </c>
      <c r="I12" s="58"/>
      <c r="J12" s="37"/>
      <c r="K12" s="37" t="s">
        <v>77</v>
      </c>
      <c r="L12" s="45" t="s">
        <v>91</v>
      </c>
      <c r="M12" s="45" t="s">
        <v>92</v>
      </c>
      <c r="N12" s="45" t="s">
        <v>93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43357</v>
      </c>
      <c r="B13" s="49" t="s">
        <v>14</v>
      </c>
      <c r="C13" s="31">
        <v>7.39</v>
      </c>
      <c r="D13" s="31"/>
      <c r="E13" s="31"/>
      <c r="F13" s="31">
        <v>7.39</v>
      </c>
      <c r="G13" s="58">
        <v>690</v>
      </c>
      <c r="H13" s="58">
        <v>4400</v>
      </c>
      <c r="I13" s="58"/>
      <c r="J13" s="37"/>
      <c r="K13" s="37" t="s">
        <v>77</v>
      </c>
      <c r="L13" s="45" t="s">
        <v>91</v>
      </c>
      <c r="M13" s="45" t="s">
        <v>94</v>
      </c>
      <c r="N13" s="45" t="s">
        <v>93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>
        <v>43370</v>
      </c>
      <c r="B14" s="49" t="s">
        <v>14</v>
      </c>
      <c r="C14" s="31">
        <v>3.06</v>
      </c>
      <c r="D14" s="31"/>
      <c r="E14" s="31"/>
      <c r="F14" s="31">
        <v>3.06</v>
      </c>
      <c r="G14" s="58">
        <v>690</v>
      </c>
      <c r="H14" s="58">
        <v>4400</v>
      </c>
      <c r="I14" s="58"/>
      <c r="J14" s="37"/>
      <c r="K14" s="37" t="s">
        <v>77</v>
      </c>
      <c r="L14" s="45" t="s">
        <v>91</v>
      </c>
      <c r="M14" s="45" t="s">
        <v>94</v>
      </c>
      <c r="N14" s="45" t="s">
        <v>93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8">
        <v>43373</v>
      </c>
      <c r="B15" s="30" t="s">
        <v>14</v>
      </c>
      <c r="C15" s="31">
        <v>35.9</v>
      </c>
      <c r="D15" s="31"/>
      <c r="E15" s="31"/>
      <c r="F15" s="31">
        <v>35.9</v>
      </c>
      <c r="G15" s="58">
        <v>690</v>
      </c>
      <c r="H15" s="58">
        <v>4400</v>
      </c>
      <c r="I15" s="61"/>
      <c r="J15" s="37"/>
      <c r="K15" s="37" t="s">
        <v>77</v>
      </c>
      <c r="L15" s="45" t="s">
        <v>91</v>
      </c>
      <c r="M15" s="45" t="s">
        <v>95</v>
      </c>
      <c r="N15" s="45" t="s">
        <v>93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>
        <v>43380</v>
      </c>
      <c r="B16" s="30" t="s">
        <v>14</v>
      </c>
      <c r="C16" s="31">
        <v>33.200000000000003</v>
      </c>
      <c r="D16" s="31"/>
      <c r="E16" s="31"/>
      <c r="F16" s="31">
        <v>33.200000000000003</v>
      </c>
      <c r="G16" s="58">
        <v>690</v>
      </c>
      <c r="H16" s="58">
        <v>4400</v>
      </c>
      <c r="I16" s="61"/>
      <c r="J16" s="37"/>
      <c r="K16" s="37" t="s">
        <v>77</v>
      </c>
      <c r="L16" s="45" t="s">
        <v>91</v>
      </c>
      <c r="M16" s="45" t="s">
        <v>94</v>
      </c>
      <c r="N16" s="45" t="s">
        <v>93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1"/>
      <c r="E17" s="31"/>
      <c r="F17" s="57"/>
      <c r="G17" s="58"/>
      <c r="H17" s="58"/>
      <c r="I17" s="61"/>
      <c r="J17" s="37"/>
      <c r="K17" s="37"/>
      <c r="L17" s="45"/>
      <c r="M17" s="45"/>
      <c r="N17" s="45"/>
      <c r="P17" s="5" t="b">
        <f>OR(G17&lt;100,LEN(G17)=2)</f>
        <v>1</v>
      </c>
      <c r="Q17" s="5" t="b">
        <f>OR(H17&lt;1000,LEN(H17)=3)</f>
        <v>1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1"/>
      <c r="E18" s="31"/>
      <c r="F18" s="57"/>
      <c r="G18" s="58"/>
      <c r="H18" s="58"/>
      <c r="I18" s="58"/>
      <c r="J18" s="37"/>
      <c r="K18" s="37"/>
      <c r="L18" s="45"/>
      <c r="M18" s="45"/>
      <c r="N18" s="45"/>
      <c r="P18" s="5" t="b">
        <f>OR(G18&lt;100,LEN(G18)=2)</f>
        <v>1</v>
      </c>
      <c r="Q18" s="5" t="b">
        <f>OR(H18&lt;1000,LEN(H18)=3)</f>
        <v>1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1"/>
      <c r="E19" s="31"/>
      <c r="F19" s="57"/>
      <c r="G19" s="58"/>
      <c r="H19" s="58"/>
      <c r="I19" s="58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1"/>
      <c r="E20" s="31"/>
      <c r="F20" s="57"/>
      <c r="G20" s="58"/>
      <c r="H20" s="58"/>
      <c r="I20" s="58"/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1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0"/>
      <c r="B22" s="30"/>
      <c r="C22" s="31"/>
      <c r="D22" s="31"/>
      <c r="E22" s="31"/>
      <c r="F22" s="57"/>
      <c r="G22" s="58"/>
      <c r="H22" s="58"/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60"/>
      <c r="B23" s="30"/>
      <c r="C23" s="31"/>
      <c r="D23" s="31"/>
      <c r="E23" s="57"/>
      <c r="F23" s="57"/>
      <c r="G23" s="58"/>
      <c r="H23" s="58"/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60"/>
      <c r="B24" s="30"/>
      <c r="C24" s="31"/>
      <c r="D24" s="31"/>
      <c r="E24" s="31"/>
      <c r="F24" s="57"/>
      <c r="G24" s="58"/>
      <c r="H24" s="58"/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60"/>
      <c r="B25" s="30"/>
      <c r="C25" s="31"/>
      <c r="D25" s="31"/>
      <c r="E25" s="31"/>
      <c r="F25" s="57"/>
      <c r="G25" s="58"/>
      <c r="H25" s="58"/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60"/>
      <c r="B26" s="30"/>
      <c r="C26" s="31"/>
      <c r="D26" s="31"/>
      <c r="E26" s="31"/>
      <c r="F26" s="57"/>
      <c r="G26" s="58"/>
      <c r="H26" s="58"/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60"/>
      <c r="B27" s="30"/>
      <c r="C27" s="31"/>
      <c r="D27" s="31"/>
      <c r="E27" s="31"/>
      <c r="F27" s="57"/>
      <c r="G27" s="58"/>
      <c r="H27" s="58"/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60"/>
      <c r="B28" s="30"/>
      <c r="C28" s="31"/>
      <c r="D28" s="31"/>
      <c r="E28" s="31"/>
      <c r="F28" s="57"/>
      <c r="G28" s="58"/>
      <c r="H28" s="58"/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60"/>
      <c r="B29" s="30"/>
      <c r="C29" s="31"/>
      <c r="D29" s="31"/>
      <c r="E29" s="31"/>
      <c r="F29" s="57"/>
      <c r="G29" s="58"/>
      <c r="H29" s="58"/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60"/>
      <c r="B30" s="30"/>
      <c r="C30" s="31"/>
      <c r="D30" s="31"/>
      <c r="E30" s="31"/>
      <c r="F30" s="57"/>
      <c r="G30" s="58"/>
      <c r="H30" s="58"/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60"/>
      <c r="B31" s="30"/>
      <c r="C31" s="31"/>
      <c r="D31" s="31"/>
      <c r="E31" s="31"/>
      <c r="F31" s="57"/>
      <c r="G31" s="58"/>
      <c r="H31" s="58"/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7" t="s">
        <v>96</v>
      </c>
      <c r="B32" s="128"/>
      <c r="C32" s="39">
        <v>89.24</v>
      </c>
      <c r="D32" s="39"/>
      <c r="E32" s="39">
        <f>SUM(E12:E31)</f>
        <v>0</v>
      </c>
      <c r="F32" s="39"/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25" t="s">
        <v>27</v>
      </c>
      <c r="C34" s="126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2:K14 J19:J31">
    <cfRule type="expression" priority="109" stopIfTrue="1">
      <formula>AND(SUM($P12:$T12)&gt;0,NOT(ISBLANK(J12)))</formula>
    </cfRule>
    <cfRule type="expression" dxfId="404" priority="110" stopIfTrue="1">
      <formula>SUM($P12:$T12)&gt;0</formula>
    </cfRule>
  </conditionalFormatting>
  <conditionalFormatting sqref="E5 C12:C15 C5 B1:E1 B3:E3 C19:C31">
    <cfRule type="expression" dxfId="403" priority="111" stopIfTrue="1">
      <formula>ISBLANK(B1)</formula>
    </cfRule>
  </conditionalFormatting>
  <conditionalFormatting sqref="L27 L31 L12:N12">
    <cfRule type="expression" dxfId="402" priority="112" stopIfTrue="1">
      <formula>AND(NOT(ISBLANK($C12)),ISBLANK(L12))</formula>
    </cfRule>
  </conditionalFormatting>
  <conditionalFormatting sqref="B12:B15 B19:B31">
    <cfRule type="expression" dxfId="401" priority="113" stopIfTrue="1">
      <formula>AND(NOT(ISBLANK(C12)),ISBLANK(B12))</formula>
    </cfRule>
  </conditionalFormatting>
  <conditionalFormatting sqref="A12:A15 A20:A31">
    <cfRule type="expression" dxfId="400" priority="114" stopIfTrue="1">
      <formula>AND(NOT(ISBLANK(C12)),ISBLANK(A12))</formula>
    </cfRule>
  </conditionalFormatting>
  <conditionalFormatting sqref="E12:E15 E19:E22 E24:E31">
    <cfRule type="expression" dxfId="399" priority="115" stopIfTrue="1">
      <formula>AND(NOT(ISBLANK(C12)),ISBLANK(E12),B12="S")</formula>
    </cfRule>
  </conditionalFormatting>
  <conditionalFormatting sqref="J18">
    <cfRule type="expression" priority="105" stopIfTrue="1">
      <formula>AND(SUM($P18:$T18)&gt;0,NOT(ISBLANK(J18)))</formula>
    </cfRule>
    <cfRule type="expression" dxfId="398" priority="106" stopIfTrue="1">
      <formula>SUM($P18:$T18)&gt;0</formula>
    </cfRule>
  </conditionalFormatting>
  <conditionalFormatting sqref="C18">
    <cfRule type="expression" dxfId="397" priority="107" stopIfTrue="1">
      <formula>ISBLANK(C18)</formula>
    </cfRule>
  </conditionalFormatting>
  <conditionalFormatting sqref="B18">
    <cfRule type="expression" dxfId="396" priority="108" stopIfTrue="1">
      <formula>AND(NOT(ISBLANK(C18)),ISBLANK(B18))</formula>
    </cfRule>
  </conditionalFormatting>
  <conditionalFormatting sqref="J16:J17">
    <cfRule type="expression" priority="99" stopIfTrue="1">
      <formula>AND(SUM($P16:$T16)&gt;0,NOT(ISBLANK(J16)))</formula>
    </cfRule>
    <cfRule type="expression" dxfId="395" priority="100" stopIfTrue="1">
      <formula>SUM($P16:$T16)&gt;0</formula>
    </cfRule>
  </conditionalFormatting>
  <conditionalFormatting sqref="C16:C17">
    <cfRule type="expression" dxfId="394" priority="101" stopIfTrue="1">
      <formula>ISBLANK(C16)</formula>
    </cfRule>
  </conditionalFormatting>
  <conditionalFormatting sqref="B16:B17">
    <cfRule type="expression" dxfId="393" priority="102" stopIfTrue="1">
      <formula>AND(NOT(ISBLANK(C16)),ISBLANK(B16))</formula>
    </cfRule>
  </conditionalFormatting>
  <conditionalFormatting sqref="A16:A17">
    <cfRule type="expression" dxfId="392" priority="103" stopIfTrue="1">
      <formula>AND(NOT(ISBLANK(C16)),ISBLANK(A16))</formula>
    </cfRule>
  </conditionalFormatting>
  <conditionalFormatting sqref="E17">
    <cfRule type="expression" dxfId="391" priority="104" stopIfTrue="1">
      <formula>AND(NOT(ISBLANK(C17)),ISBLANK(E17),B17="S")</formula>
    </cfRule>
  </conditionalFormatting>
  <conditionalFormatting sqref="L25">
    <cfRule type="expression" dxfId="390" priority="98" stopIfTrue="1">
      <formula>AND(NOT(ISBLANK($C25)),ISBLANK(L25))</formula>
    </cfRule>
  </conditionalFormatting>
  <conditionalFormatting sqref="N25">
    <cfRule type="expression" dxfId="389" priority="97" stopIfTrue="1">
      <formula>AND(NOT(ISBLANK($C25)),ISBLANK(N25))</formula>
    </cfRule>
  </conditionalFormatting>
  <conditionalFormatting sqref="L26">
    <cfRule type="expression" dxfId="388" priority="96" stopIfTrue="1">
      <formula>AND(NOT(ISBLANK($C26)),ISBLANK(L26))</formula>
    </cfRule>
  </conditionalFormatting>
  <conditionalFormatting sqref="N26">
    <cfRule type="expression" dxfId="387" priority="95" stopIfTrue="1">
      <formula>AND(NOT(ISBLANK($C26)),ISBLANK(N26))</formula>
    </cfRule>
  </conditionalFormatting>
  <conditionalFormatting sqref="K24">
    <cfRule type="expression" priority="93" stopIfTrue="1">
      <formula>AND(SUM($P24:$T24)&gt;0,NOT(ISBLANK(K24)))</formula>
    </cfRule>
    <cfRule type="expression" dxfId="386" priority="94" stopIfTrue="1">
      <formula>SUM($P24:$T24)&gt;0</formula>
    </cfRule>
  </conditionalFormatting>
  <conditionalFormatting sqref="L24">
    <cfRule type="expression" dxfId="385" priority="92" stopIfTrue="1">
      <formula>AND(NOT(ISBLANK($C24)),ISBLANK(L24))</formula>
    </cfRule>
  </conditionalFormatting>
  <conditionalFormatting sqref="M24">
    <cfRule type="expression" dxfId="384" priority="91" stopIfTrue="1">
      <formula>AND(NOT(ISBLANK($C24)),ISBLANK(M24))</formula>
    </cfRule>
  </conditionalFormatting>
  <conditionalFormatting sqref="N24">
    <cfRule type="expression" dxfId="383" priority="90" stopIfTrue="1">
      <formula>AND(NOT(ISBLANK($C24)),ISBLANK(N24))</formula>
    </cfRule>
  </conditionalFormatting>
  <conditionalFormatting sqref="K25">
    <cfRule type="expression" priority="88" stopIfTrue="1">
      <formula>AND(SUM($P25:$T25)&gt;0,NOT(ISBLANK(K25)))</formula>
    </cfRule>
    <cfRule type="expression" dxfId="382" priority="89" stopIfTrue="1">
      <formula>SUM($P25:$T25)&gt;0</formula>
    </cfRule>
  </conditionalFormatting>
  <conditionalFormatting sqref="M25">
    <cfRule type="expression" dxfId="381" priority="87" stopIfTrue="1">
      <formula>AND(NOT(ISBLANK($C25)),ISBLANK(M25))</formula>
    </cfRule>
  </conditionalFormatting>
  <conditionalFormatting sqref="K26">
    <cfRule type="expression" priority="85" stopIfTrue="1">
      <formula>AND(SUM($P26:$T26)&gt;0,NOT(ISBLANK(K26)))</formula>
    </cfRule>
    <cfRule type="expression" dxfId="380" priority="86" stopIfTrue="1">
      <formula>SUM($P26:$T26)&gt;0</formula>
    </cfRule>
  </conditionalFormatting>
  <conditionalFormatting sqref="K27">
    <cfRule type="expression" priority="83" stopIfTrue="1">
      <formula>AND(SUM($P27:$T27)&gt;0,NOT(ISBLANK(K27)))</formula>
    </cfRule>
    <cfRule type="expression" dxfId="379" priority="84" stopIfTrue="1">
      <formula>SUM($P27:$T27)&gt;0</formula>
    </cfRule>
  </conditionalFormatting>
  <conditionalFormatting sqref="M26">
    <cfRule type="expression" dxfId="378" priority="82" stopIfTrue="1">
      <formula>AND(NOT(ISBLANK($C26)),ISBLANK(M26))</formula>
    </cfRule>
  </conditionalFormatting>
  <conditionalFormatting sqref="M27">
    <cfRule type="expression" dxfId="377" priority="81" stopIfTrue="1">
      <formula>AND(NOT(ISBLANK($C27)),ISBLANK(M27))</formula>
    </cfRule>
  </conditionalFormatting>
  <conditionalFormatting sqref="N27">
    <cfRule type="expression" dxfId="376" priority="80" stopIfTrue="1">
      <formula>AND(NOT(ISBLANK($C27)),ISBLANK(N27))</formula>
    </cfRule>
  </conditionalFormatting>
  <conditionalFormatting sqref="K28">
    <cfRule type="expression" priority="78" stopIfTrue="1">
      <formula>AND(SUM($P28:$T28)&gt;0,NOT(ISBLANK(K28)))</formula>
    </cfRule>
    <cfRule type="expression" dxfId="375" priority="79" stopIfTrue="1">
      <formula>SUM($P28:$T28)&gt;0</formula>
    </cfRule>
  </conditionalFormatting>
  <conditionalFormatting sqref="L28">
    <cfRule type="expression" dxfId="374" priority="77" stopIfTrue="1">
      <formula>AND(NOT(ISBLANK($C28)),ISBLANK(L28))</formula>
    </cfRule>
  </conditionalFormatting>
  <conditionalFormatting sqref="M28">
    <cfRule type="expression" dxfId="373" priority="76" stopIfTrue="1">
      <formula>AND(NOT(ISBLANK($C28)),ISBLANK(M28))</formula>
    </cfRule>
  </conditionalFormatting>
  <conditionalFormatting sqref="N28">
    <cfRule type="expression" dxfId="372" priority="75" stopIfTrue="1">
      <formula>AND(NOT(ISBLANK($C28)),ISBLANK(N28))</formula>
    </cfRule>
  </conditionalFormatting>
  <conditionalFormatting sqref="K29">
    <cfRule type="expression" priority="73" stopIfTrue="1">
      <formula>AND(SUM($P29:$T29)&gt;0,NOT(ISBLANK(K29)))</formula>
    </cfRule>
    <cfRule type="expression" dxfId="371" priority="74" stopIfTrue="1">
      <formula>SUM($P29:$T29)&gt;0</formula>
    </cfRule>
  </conditionalFormatting>
  <conditionalFormatting sqref="L29">
    <cfRule type="expression" dxfId="370" priority="72" stopIfTrue="1">
      <formula>AND(NOT(ISBLANK($C29)),ISBLANK(L29))</formula>
    </cfRule>
  </conditionalFormatting>
  <conditionalFormatting sqref="M29">
    <cfRule type="expression" dxfId="369" priority="71" stopIfTrue="1">
      <formula>AND(NOT(ISBLANK($C29)),ISBLANK(M29))</formula>
    </cfRule>
  </conditionalFormatting>
  <conditionalFormatting sqref="N29">
    <cfRule type="expression" dxfId="368" priority="70" stopIfTrue="1">
      <formula>AND(NOT(ISBLANK($C29)),ISBLANK(N29))</formula>
    </cfRule>
  </conditionalFormatting>
  <conditionalFormatting sqref="K30">
    <cfRule type="expression" priority="68" stopIfTrue="1">
      <formula>AND(SUM($P30:$T30)&gt;0,NOT(ISBLANK(K30)))</formula>
    </cfRule>
    <cfRule type="expression" dxfId="367" priority="69" stopIfTrue="1">
      <formula>SUM($P30:$T30)&gt;0</formula>
    </cfRule>
  </conditionalFormatting>
  <conditionalFormatting sqref="L30">
    <cfRule type="expression" dxfId="366" priority="67" stopIfTrue="1">
      <formula>AND(NOT(ISBLANK($C30)),ISBLANK(L30))</formula>
    </cfRule>
  </conditionalFormatting>
  <conditionalFormatting sqref="M30">
    <cfRule type="expression" dxfId="365" priority="66" stopIfTrue="1">
      <formula>AND(NOT(ISBLANK($C30)),ISBLANK(M30))</formula>
    </cfRule>
  </conditionalFormatting>
  <conditionalFormatting sqref="N30">
    <cfRule type="expression" dxfId="364" priority="65" stopIfTrue="1">
      <formula>AND(NOT(ISBLANK($C30)),ISBLANK(N30))</formula>
    </cfRule>
  </conditionalFormatting>
  <conditionalFormatting sqref="D13:D15 D19:D31">
    <cfRule type="expression" dxfId="363" priority="64" stopIfTrue="1">
      <formula>AND(NOT(ISBLANK(B13)),ISBLANK(D13),A13="S")</formula>
    </cfRule>
  </conditionalFormatting>
  <conditionalFormatting sqref="D18">
    <cfRule type="expression" dxfId="362" priority="63" stopIfTrue="1">
      <formula>AND(NOT(ISBLANK(B18)),ISBLANK(D18),A18="S")</formula>
    </cfRule>
  </conditionalFormatting>
  <conditionalFormatting sqref="D16:D17">
    <cfRule type="expression" dxfId="361" priority="62" stopIfTrue="1">
      <formula>AND(NOT(ISBLANK(B16)),ISBLANK(D16),A16="S")</formula>
    </cfRule>
  </conditionalFormatting>
  <conditionalFormatting sqref="K31">
    <cfRule type="expression" priority="60" stopIfTrue="1">
      <formula>AND(SUM($P31:$T31)&gt;0,NOT(ISBLANK(K31)))</formula>
    </cfRule>
    <cfRule type="expression" dxfId="360" priority="61" stopIfTrue="1">
      <formula>SUM($P31:$T31)&gt;0</formula>
    </cfRule>
  </conditionalFormatting>
  <conditionalFormatting sqref="M31">
    <cfRule type="expression" dxfId="359" priority="59" stopIfTrue="1">
      <formula>AND(NOT(ISBLANK($C31)),ISBLANK(M31))</formula>
    </cfRule>
  </conditionalFormatting>
  <conditionalFormatting sqref="N31">
    <cfRule type="expression" dxfId="358" priority="58" stopIfTrue="1">
      <formula>AND(NOT(ISBLANK($C31)),ISBLANK(N31))</formula>
    </cfRule>
  </conditionalFormatting>
  <conditionalFormatting sqref="E16">
    <cfRule type="expression" dxfId="357" priority="57" stopIfTrue="1">
      <formula>AND(NOT(ISBLANK(C16)),ISBLANK(E16),B16="S")</formula>
    </cfRule>
  </conditionalFormatting>
  <conditionalFormatting sqref="A19">
    <cfRule type="expression" dxfId="356" priority="56" stopIfTrue="1">
      <formula>AND(NOT(ISBLANK(C19)),ISBLANK(A19))</formula>
    </cfRule>
  </conditionalFormatting>
  <conditionalFormatting sqref="E18">
    <cfRule type="expression" dxfId="355" priority="55" stopIfTrue="1">
      <formula>AND(NOT(ISBLANK(C18)),ISBLANK(E18),B18="S")</formula>
    </cfRule>
  </conditionalFormatting>
  <conditionalFormatting sqref="K15">
    <cfRule type="expression" priority="53" stopIfTrue="1">
      <formula>AND(SUM($P15:$T15)&gt;0,NOT(ISBLANK(K15)))</formula>
    </cfRule>
    <cfRule type="expression" dxfId="354" priority="54" stopIfTrue="1">
      <formula>SUM($P15:$T15)&gt;0</formula>
    </cfRule>
  </conditionalFormatting>
  <conditionalFormatting sqref="K16">
    <cfRule type="expression" priority="51" stopIfTrue="1">
      <formula>AND(SUM($P16:$T16)&gt;0,NOT(ISBLANK(K16)))</formula>
    </cfRule>
    <cfRule type="expression" dxfId="353" priority="52" stopIfTrue="1">
      <formula>SUM($P16:$T16)&gt;0</formula>
    </cfRule>
  </conditionalFormatting>
  <conditionalFormatting sqref="K17">
    <cfRule type="expression" priority="49" stopIfTrue="1">
      <formula>AND(SUM($P17:$T17)&gt;0,NOT(ISBLANK(K17)))</formula>
    </cfRule>
    <cfRule type="expression" dxfId="352" priority="50" stopIfTrue="1">
      <formula>SUM($P17:$T17)&gt;0</formula>
    </cfRule>
  </conditionalFormatting>
  <conditionalFormatting sqref="A18">
    <cfRule type="expression" dxfId="351" priority="48" stopIfTrue="1">
      <formula>AND(NOT(ISBLANK(C18)),ISBLANK(A18))</formula>
    </cfRule>
  </conditionalFormatting>
  <conditionalFormatting sqref="K18">
    <cfRule type="expression" priority="46" stopIfTrue="1">
      <formula>AND(SUM($P18:$T18)&gt;0,NOT(ISBLANK(K18)))</formula>
    </cfRule>
    <cfRule type="expression" dxfId="350" priority="47" stopIfTrue="1">
      <formula>SUM($P18:$T18)&gt;0</formula>
    </cfRule>
  </conditionalFormatting>
  <conditionalFormatting sqref="K19">
    <cfRule type="expression" priority="44" stopIfTrue="1">
      <formula>AND(SUM($P19:$T19)&gt;0,NOT(ISBLANK(K19)))</formula>
    </cfRule>
    <cfRule type="expression" dxfId="349" priority="45" stopIfTrue="1">
      <formula>SUM($P19:$T19)&gt;0</formula>
    </cfRule>
  </conditionalFormatting>
  <conditionalFormatting sqref="K21">
    <cfRule type="expression" priority="42" stopIfTrue="1">
      <formula>AND(SUM($P21:$T21)&gt;0,NOT(ISBLANK(K21)))</formula>
    </cfRule>
    <cfRule type="expression" dxfId="348" priority="43" stopIfTrue="1">
      <formula>SUM($P21:$T21)&gt;0</formula>
    </cfRule>
  </conditionalFormatting>
  <conditionalFormatting sqref="L21">
    <cfRule type="expression" dxfId="347" priority="41" stopIfTrue="1">
      <formula>AND(NOT(ISBLANK($C21)),ISBLANK(L21))</formula>
    </cfRule>
  </conditionalFormatting>
  <conditionalFormatting sqref="M21">
    <cfRule type="expression" dxfId="346" priority="40" stopIfTrue="1">
      <formula>AND(NOT(ISBLANK($C21)),ISBLANK(M21))</formula>
    </cfRule>
  </conditionalFormatting>
  <conditionalFormatting sqref="N21">
    <cfRule type="expression" dxfId="345" priority="39" stopIfTrue="1">
      <formula>AND(NOT(ISBLANK($C21)),ISBLANK(N21))</formula>
    </cfRule>
  </conditionalFormatting>
  <conditionalFormatting sqref="K22">
    <cfRule type="expression" priority="37" stopIfTrue="1">
      <formula>AND(SUM($P22:$T22)&gt;0,NOT(ISBLANK(K22)))</formula>
    </cfRule>
    <cfRule type="expression" dxfId="344" priority="38" stopIfTrue="1">
      <formula>SUM($P22:$T22)&gt;0</formula>
    </cfRule>
  </conditionalFormatting>
  <conditionalFormatting sqref="L22">
    <cfRule type="expression" dxfId="343" priority="36" stopIfTrue="1">
      <formula>AND(NOT(ISBLANK($C22)),ISBLANK(L22))</formula>
    </cfRule>
  </conditionalFormatting>
  <conditionalFormatting sqref="M22">
    <cfRule type="expression" dxfId="342" priority="35" stopIfTrue="1">
      <formula>AND(NOT(ISBLANK($C22)),ISBLANK(M22))</formula>
    </cfRule>
  </conditionalFormatting>
  <conditionalFormatting sqref="N22">
    <cfRule type="expression" dxfId="341" priority="34" stopIfTrue="1">
      <formula>AND(NOT(ISBLANK($C22)),ISBLANK(N22))</formula>
    </cfRule>
  </conditionalFormatting>
  <conditionalFormatting sqref="K23">
    <cfRule type="expression" priority="32" stopIfTrue="1">
      <formula>AND(SUM($P23:$T23)&gt;0,NOT(ISBLANK(K23)))</formula>
    </cfRule>
    <cfRule type="expression" dxfId="340" priority="33" stopIfTrue="1">
      <formula>SUM($P23:$T23)&gt;0</formula>
    </cfRule>
  </conditionalFormatting>
  <conditionalFormatting sqref="L23">
    <cfRule type="expression" dxfId="339" priority="31" stopIfTrue="1">
      <formula>AND(NOT(ISBLANK($C23)),ISBLANK(L23))</formula>
    </cfRule>
  </conditionalFormatting>
  <conditionalFormatting sqref="M23">
    <cfRule type="expression" dxfId="338" priority="30" stopIfTrue="1">
      <formula>AND(NOT(ISBLANK($C23)),ISBLANK(M23))</formula>
    </cfRule>
  </conditionalFormatting>
  <conditionalFormatting sqref="N23">
    <cfRule type="expression" dxfId="337" priority="29" stopIfTrue="1">
      <formula>AND(NOT(ISBLANK($C23)),ISBLANK(N23))</formula>
    </cfRule>
  </conditionalFormatting>
  <conditionalFormatting sqref="L13">
    <cfRule type="expression" dxfId="336" priority="28" stopIfTrue="1">
      <formula>AND(NOT(ISBLANK($C13)),ISBLANK(L13))</formula>
    </cfRule>
  </conditionalFormatting>
  <conditionalFormatting sqref="N13">
    <cfRule type="expression" dxfId="335" priority="27" stopIfTrue="1">
      <formula>AND(NOT(ISBLANK($C13)),ISBLANK(N13))</formula>
    </cfRule>
  </conditionalFormatting>
  <conditionalFormatting sqref="L14">
    <cfRule type="expression" dxfId="334" priority="26" stopIfTrue="1">
      <formula>AND(NOT(ISBLANK($C14)),ISBLANK(L14))</formula>
    </cfRule>
  </conditionalFormatting>
  <conditionalFormatting sqref="N14">
    <cfRule type="expression" dxfId="333" priority="25" stopIfTrue="1">
      <formula>AND(NOT(ISBLANK($C14)),ISBLANK(N14))</formula>
    </cfRule>
  </conditionalFormatting>
  <conditionalFormatting sqref="L15">
    <cfRule type="expression" dxfId="332" priority="24" stopIfTrue="1">
      <formula>AND(NOT(ISBLANK($C15)),ISBLANK(L15))</formula>
    </cfRule>
  </conditionalFormatting>
  <conditionalFormatting sqref="N15">
    <cfRule type="expression" dxfId="331" priority="23" stopIfTrue="1">
      <formula>AND(NOT(ISBLANK($C15)),ISBLANK(N15))</formula>
    </cfRule>
  </conditionalFormatting>
  <conditionalFormatting sqref="L16">
    <cfRule type="expression" dxfId="330" priority="22" stopIfTrue="1">
      <formula>AND(NOT(ISBLANK($C16)),ISBLANK(L16))</formula>
    </cfRule>
  </conditionalFormatting>
  <conditionalFormatting sqref="N16">
    <cfRule type="expression" dxfId="329" priority="21" stopIfTrue="1">
      <formula>AND(NOT(ISBLANK($C16)),ISBLANK(N16))</formula>
    </cfRule>
  </conditionalFormatting>
  <conditionalFormatting sqref="L17">
    <cfRule type="expression" dxfId="328" priority="20" stopIfTrue="1">
      <formula>AND(NOT(ISBLANK($C17)),ISBLANK(L17))</formula>
    </cfRule>
  </conditionalFormatting>
  <conditionalFormatting sqref="N17">
    <cfRule type="expression" dxfId="327" priority="19" stopIfTrue="1">
      <formula>AND(NOT(ISBLANK($C17)),ISBLANK(N17))</formula>
    </cfRule>
  </conditionalFormatting>
  <conditionalFormatting sqref="L18">
    <cfRule type="expression" dxfId="326" priority="18" stopIfTrue="1">
      <formula>AND(NOT(ISBLANK($C18)),ISBLANK(L18))</formula>
    </cfRule>
  </conditionalFormatting>
  <conditionalFormatting sqref="N18">
    <cfRule type="expression" dxfId="325" priority="17" stopIfTrue="1">
      <formula>AND(NOT(ISBLANK($C18)),ISBLANK(N18))</formula>
    </cfRule>
  </conditionalFormatting>
  <conditionalFormatting sqref="L19">
    <cfRule type="expression" dxfId="324" priority="16" stopIfTrue="1">
      <formula>AND(NOT(ISBLANK($C19)),ISBLANK(L19))</formula>
    </cfRule>
  </conditionalFormatting>
  <conditionalFormatting sqref="N19">
    <cfRule type="expression" dxfId="323" priority="15" stopIfTrue="1">
      <formula>AND(NOT(ISBLANK($C19)),ISBLANK(N19))</formula>
    </cfRule>
  </conditionalFormatting>
  <conditionalFormatting sqref="M13">
    <cfRule type="expression" dxfId="322" priority="14" stopIfTrue="1">
      <formula>AND(NOT(ISBLANK($C13)),ISBLANK(M13))</formula>
    </cfRule>
  </conditionalFormatting>
  <conditionalFormatting sqref="M15">
    <cfRule type="expression" dxfId="321" priority="13" stopIfTrue="1">
      <formula>AND(NOT(ISBLANK($C15)),ISBLANK(M15))</formula>
    </cfRule>
  </conditionalFormatting>
  <conditionalFormatting sqref="M17">
    <cfRule type="expression" dxfId="320" priority="12" stopIfTrue="1">
      <formula>AND(NOT(ISBLANK($C17)),ISBLANK(M17))</formula>
    </cfRule>
  </conditionalFormatting>
  <conditionalFormatting sqref="M18">
    <cfRule type="expression" dxfId="319" priority="11" stopIfTrue="1">
      <formula>AND(NOT(ISBLANK($C18)),ISBLANK(M18))</formula>
    </cfRule>
  </conditionalFormatting>
  <conditionalFormatting sqref="M19">
    <cfRule type="expression" dxfId="318" priority="10" stopIfTrue="1">
      <formula>AND(NOT(ISBLANK($C19)),ISBLANK(M19))</formula>
    </cfRule>
  </conditionalFormatting>
  <conditionalFormatting sqref="K20">
    <cfRule type="expression" priority="8" stopIfTrue="1">
      <formula>AND(SUM($P20:$T20)&gt;0,NOT(ISBLANK(K20)))</formula>
    </cfRule>
    <cfRule type="expression" dxfId="317" priority="9" stopIfTrue="1">
      <formula>SUM($P20:$T20)&gt;0</formula>
    </cfRule>
  </conditionalFormatting>
  <conditionalFormatting sqref="L20">
    <cfRule type="expression" dxfId="316" priority="7" stopIfTrue="1">
      <formula>AND(NOT(ISBLANK($C20)),ISBLANK(L20))</formula>
    </cfRule>
  </conditionalFormatting>
  <conditionalFormatting sqref="M20">
    <cfRule type="expression" dxfId="315" priority="6" stopIfTrue="1">
      <formula>AND(NOT(ISBLANK($C20)),ISBLANK(M20))</formula>
    </cfRule>
  </conditionalFormatting>
  <conditionalFormatting sqref="N20">
    <cfRule type="expression" dxfId="314" priority="5" stopIfTrue="1">
      <formula>AND(NOT(ISBLANK($C20)),ISBLANK(N20))</formula>
    </cfRule>
  </conditionalFormatting>
  <conditionalFormatting sqref="M14">
    <cfRule type="expression" dxfId="313" priority="4" stopIfTrue="1">
      <formula>AND(NOT(ISBLANK($C14)),ISBLANK(M14))</formula>
    </cfRule>
  </conditionalFormatting>
  <conditionalFormatting sqref="M16">
    <cfRule type="expression" dxfId="312" priority="3" stopIfTrue="1">
      <formula>AND(NOT(ISBLANK($C16)),ISBLANK(M16))</formula>
    </cfRule>
  </conditionalFormatting>
  <conditionalFormatting sqref="F12:F15">
    <cfRule type="expression" dxfId="311" priority="2" stopIfTrue="1">
      <formula>ISBLANK(F12)</formula>
    </cfRule>
  </conditionalFormatting>
  <conditionalFormatting sqref="F16">
    <cfRule type="expression" dxfId="310" priority="1" stopIfTrue="1">
      <formula>ISBLANK(F16)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workbookViewId="0">
      <selection activeCell="D31" sqref="D31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2" t="s">
        <v>173</v>
      </c>
      <c r="C3" s="123"/>
      <c r="D3" s="123"/>
      <c r="E3" s="124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6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9" t="s">
        <v>64</v>
      </c>
      <c r="J10" s="53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70"/>
      <c r="H11" s="70"/>
      <c r="I11" s="70"/>
      <c r="J11" s="64"/>
      <c r="K11" s="27"/>
      <c r="L11" s="43"/>
      <c r="M11" s="43"/>
    </row>
    <row r="12" spans="1:25" ht="15.75" x14ac:dyDescent="0.25">
      <c r="A12" s="71">
        <v>43354</v>
      </c>
      <c r="B12" s="49" t="s">
        <v>14</v>
      </c>
      <c r="C12" s="72">
        <v>18.100000000000001</v>
      </c>
      <c r="D12" s="72"/>
      <c r="E12" s="72"/>
      <c r="F12" s="72">
        <v>18.100000000000001</v>
      </c>
      <c r="G12" s="73">
        <v>110</v>
      </c>
      <c r="H12" s="58">
        <v>4020</v>
      </c>
      <c r="I12" s="74"/>
      <c r="J12" s="75" t="s">
        <v>81</v>
      </c>
      <c r="K12" s="66" t="s">
        <v>97</v>
      </c>
      <c r="L12" s="67" t="s">
        <v>98</v>
      </c>
      <c r="M12" s="67" t="s">
        <v>84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1</v>
      </c>
      <c r="R12" s="5" t="e">
        <f>OR(#REF!&lt;100000,LEN(#REF!)=5)</f>
        <v>#REF!</v>
      </c>
    </row>
    <row r="13" spans="1:25" ht="15.75" x14ac:dyDescent="0.25">
      <c r="A13" s="71">
        <v>43365</v>
      </c>
      <c r="B13" s="49" t="s">
        <v>15</v>
      </c>
      <c r="C13" s="72">
        <v>5.37</v>
      </c>
      <c r="D13" s="72">
        <v>0.89</v>
      </c>
      <c r="E13" s="72"/>
      <c r="F13" s="72">
        <f>C13-D13</f>
        <v>4.4800000000000004</v>
      </c>
      <c r="G13" s="73">
        <v>110</v>
      </c>
      <c r="H13" s="58">
        <v>2001</v>
      </c>
      <c r="I13" s="74"/>
      <c r="J13" s="75" t="s">
        <v>81</v>
      </c>
      <c r="K13" s="67" t="s">
        <v>99</v>
      </c>
      <c r="L13" s="67" t="s">
        <v>100</v>
      </c>
      <c r="M13" s="76" t="s">
        <v>101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71">
        <v>43367</v>
      </c>
      <c r="B14" s="49" t="s">
        <v>15</v>
      </c>
      <c r="C14" s="72">
        <v>5.0999999999999996</v>
      </c>
      <c r="D14" s="72">
        <v>0.85</v>
      </c>
      <c r="E14" s="72"/>
      <c r="F14" s="72">
        <f>C14-D14</f>
        <v>4.25</v>
      </c>
      <c r="G14" s="73">
        <v>110</v>
      </c>
      <c r="H14" s="58">
        <v>2001</v>
      </c>
      <c r="I14" s="74"/>
      <c r="J14" s="75" t="s">
        <v>81</v>
      </c>
      <c r="K14" s="67" t="s">
        <v>99</v>
      </c>
      <c r="L14" s="67" t="s">
        <v>102</v>
      </c>
      <c r="M14" s="67" t="s">
        <v>101</v>
      </c>
    </row>
    <row r="15" spans="1:25" ht="15.75" x14ac:dyDescent="0.25">
      <c r="A15" s="71">
        <v>43368</v>
      </c>
      <c r="B15" s="49" t="s">
        <v>14</v>
      </c>
      <c r="C15" s="72">
        <v>11.6</v>
      </c>
      <c r="D15" s="72"/>
      <c r="E15" s="72"/>
      <c r="F15" s="72">
        <v>11.6</v>
      </c>
      <c r="G15" s="73">
        <v>110</v>
      </c>
      <c r="H15" s="58">
        <v>4020</v>
      </c>
      <c r="I15" s="77"/>
      <c r="J15" s="75" t="s">
        <v>81</v>
      </c>
      <c r="K15" s="67" t="s">
        <v>103</v>
      </c>
      <c r="L15" s="66" t="s">
        <v>104</v>
      </c>
      <c r="M15" s="76" t="s">
        <v>84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71">
        <v>43369</v>
      </c>
      <c r="B16" s="49" t="s">
        <v>14</v>
      </c>
      <c r="C16" s="72">
        <v>11.6</v>
      </c>
      <c r="D16" s="72"/>
      <c r="E16" s="72"/>
      <c r="F16" s="72">
        <v>11.6</v>
      </c>
      <c r="G16" s="73">
        <v>110</v>
      </c>
      <c r="H16" s="58">
        <v>4020</v>
      </c>
      <c r="I16" s="74"/>
      <c r="J16" s="75" t="s">
        <v>81</v>
      </c>
      <c r="K16" s="67" t="s">
        <v>105</v>
      </c>
      <c r="L16" s="67" t="s">
        <v>104</v>
      </c>
      <c r="M16" s="76" t="s">
        <v>84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71">
        <v>43379</v>
      </c>
      <c r="B17" s="49" t="s">
        <v>15</v>
      </c>
      <c r="C17" s="72">
        <v>13.8</v>
      </c>
      <c r="D17" s="72">
        <v>2.2999999999999998</v>
      </c>
      <c r="E17" s="72"/>
      <c r="F17" s="72">
        <f>C17-D17</f>
        <v>11.5</v>
      </c>
      <c r="G17" s="73">
        <v>110</v>
      </c>
      <c r="H17" s="58">
        <v>4001</v>
      </c>
      <c r="I17" s="74"/>
      <c r="J17" s="75" t="s">
        <v>81</v>
      </c>
      <c r="K17" s="67" t="s">
        <v>106</v>
      </c>
      <c r="L17" s="67" t="s">
        <v>107</v>
      </c>
      <c r="M17" s="76" t="s">
        <v>78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71">
        <v>43381</v>
      </c>
      <c r="B18" s="49" t="s">
        <v>14</v>
      </c>
      <c r="C18" s="72">
        <v>32.619999999999997</v>
      </c>
      <c r="D18" s="72">
        <v>0</v>
      </c>
      <c r="E18" s="72"/>
      <c r="F18" s="72">
        <v>32.619999999999997</v>
      </c>
      <c r="G18" s="73">
        <v>118</v>
      </c>
      <c r="H18" s="58">
        <v>4400</v>
      </c>
      <c r="I18" s="74" t="s">
        <v>108</v>
      </c>
      <c r="J18" s="75" t="s">
        <v>81</v>
      </c>
      <c r="K18" s="67" t="s">
        <v>109</v>
      </c>
      <c r="L18" s="67" t="s">
        <v>110</v>
      </c>
      <c r="M18" s="76" t="s">
        <v>111</v>
      </c>
      <c r="O18" s="5" t="b">
        <f t="shared" si="0"/>
        <v>0</v>
      </c>
      <c r="P18" s="5" t="b">
        <f t="shared" si="1"/>
        <v>0</v>
      </c>
      <c r="Q18" s="5" t="b">
        <f t="shared" si="2"/>
        <v>0</v>
      </c>
      <c r="R18" s="5" t="e">
        <f>OR(#REF!&lt;100000,LEN(#REF!)=5)</f>
        <v>#REF!</v>
      </c>
    </row>
    <row r="19" spans="1:18" ht="15.75" x14ac:dyDescent="0.25">
      <c r="A19" s="71"/>
      <c r="B19" s="49"/>
      <c r="C19" s="72"/>
      <c r="D19" s="72"/>
      <c r="E19" s="72"/>
      <c r="F19" s="72"/>
      <c r="G19" s="73"/>
      <c r="H19" s="58"/>
      <c r="I19" s="74"/>
      <c r="J19" s="75"/>
      <c r="K19" s="67"/>
      <c r="L19" s="67"/>
      <c r="M19" s="67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71"/>
      <c r="B20" s="49"/>
      <c r="C20" s="72"/>
      <c r="D20" s="72"/>
      <c r="E20" s="72"/>
      <c r="F20" s="78"/>
      <c r="G20" s="73"/>
      <c r="H20" s="58"/>
      <c r="I20" s="74"/>
      <c r="J20" s="75"/>
      <c r="K20" s="67"/>
      <c r="L20" s="79"/>
      <c r="M20" s="67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71"/>
      <c r="B21" s="49"/>
      <c r="C21" s="72"/>
      <c r="D21" s="72"/>
      <c r="E21" s="72"/>
      <c r="F21" s="78"/>
      <c r="G21" s="73"/>
      <c r="H21" s="58"/>
      <c r="I21" s="74"/>
      <c r="J21" s="75"/>
      <c r="K21" s="66"/>
      <c r="L21" s="67"/>
      <c r="M21" s="76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71"/>
      <c r="B22" s="49"/>
      <c r="C22" s="72"/>
      <c r="D22" s="72"/>
      <c r="E22" s="72"/>
      <c r="F22" s="78"/>
      <c r="G22" s="73"/>
      <c r="H22" s="58"/>
      <c r="I22" s="74"/>
      <c r="J22" s="75"/>
      <c r="K22" s="66"/>
      <c r="L22" s="67"/>
      <c r="M22" s="76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71"/>
      <c r="B23" s="49"/>
      <c r="C23" s="72"/>
      <c r="D23" s="72"/>
      <c r="E23" s="80"/>
      <c r="F23" s="78"/>
      <c r="G23" s="73"/>
      <c r="H23" s="58"/>
      <c r="I23" s="74"/>
      <c r="J23" s="75"/>
      <c r="K23" s="67"/>
      <c r="L23" s="67"/>
      <c r="M23" s="67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71"/>
      <c r="B24" s="49"/>
      <c r="C24" s="72"/>
      <c r="D24" s="72"/>
      <c r="E24" s="81"/>
      <c r="F24" s="78"/>
      <c r="G24" s="73"/>
      <c r="H24" s="58"/>
      <c r="I24" s="74"/>
      <c r="J24" s="75"/>
      <c r="K24" s="67"/>
      <c r="L24" s="67"/>
      <c r="M24" s="67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60"/>
      <c r="B25" s="30"/>
      <c r="C25" s="31"/>
      <c r="D25" s="31"/>
      <c r="E25" s="82"/>
      <c r="F25" s="78"/>
      <c r="G25" s="73"/>
      <c r="H25" s="58"/>
      <c r="I25" s="74"/>
      <c r="J25" s="75"/>
      <c r="K25" s="67"/>
      <c r="L25" s="67"/>
      <c r="M25" s="67"/>
      <c r="O25" s="5" t="b">
        <f t="shared" si="0"/>
        <v>1</v>
      </c>
      <c r="P25" s="5" t="b">
        <f t="shared" si="1"/>
        <v>1</v>
      </c>
    </row>
    <row r="26" spans="1:18" ht="15.75" x14ac:dyDescent="0.25">
      <c r="A26" s="60"/>
      <c r="B26" s="30"/>
      <c r="C26" s="31"/>
      <c r="D26" s="32"/>
      <c r="E26" s="31"/>
      <c r="F26" s="78"/>
      <c r="G26" s="73"/>
      <c r="H26" s="58"/>
      <c r="I26" s="74"/>
      <c r="J26" s="75"/>
      <c r="K26" s="67"/>
      <c r="L26" s="67"/>
      <c r="M26" s="67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60"/>
      <c r="B27" s="30"/>
      <c r="C27" s="31"/>
      <c r="D27" s="32"/>
      <c r="E27" s="31"/>
      <c r="F27" s="78"/>
      <c r="G27" s="73"/>
      <c r="H27" s="58"/>
      <c r="I27" s="74"/>
      <c r="J27" s="75"/>
      <c r="K27" s="67"/>
      <c r="L27" s="67"/>
      <c r="M27" s="67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0"/>
      <c r="B28" s="30"/>
      <c r="C28" s="31"/>
      <c r="D28" s="32"/>
      <c r="E28" s="31"/>
      <c r="F28" s="78"/>
      <c r="G28" s="73"/>
      <c r="H28" s="58"/>
      <c r="I28" s="74"/>
      <c r="J28" s="75"/>
      <c r="K28" s="67"/>
      <c r="L28" s="67"/>
      <c r="M28" s="67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0"/>
      <c r="B29" s="30"/>
      <c r="C29" s="31"/>
      <c r="D29" s="32"/>
      <c r="E29" s="31"/>
      <c r="F29" s="78"/>
      <c r="G29" s="73"/>
      <c r="H29" s="58"/>
      <c r="I29" s="74"/>
      <c r="J29" s="75"/>
      <c r="K29" s="67"/>
      <c r="L29" s="67"/>
      <c r="M29" s="67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0"/>
      <c r="B30" s="30"/>
      <c r="C30" s="31"/>
      <c r="D30" s="32"/>
      <c r="E30" s="31"/>
      <c r="F30" s="78"/>
      <c r="G30" s="73"/>
      <c r="H30" s="58"/>
      <c r="I30" s="74"/>
      <c r="J30" s="75"/>
      <c r="K30" s="67"/>
      <c r="L30" s="67"/>
      <c r="M30" s="67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0"/>
      <c r="B31" s="30"/>
      <c r="C31" s="31"/>
      <c r="D31" s="32"/>
      <c r="E31" s="31"/>
      <c r="F31" s="78"/>
      <c r="G31" s="73"/>
      <c r="H31" s="58"/>
      <c r="I31" s="74"/>
      <c r="J31" s="75"/>
      <c r="K31" s="67"/>
      <c r="L31" s="67"/>
      <c r="M31" s="67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0"/>
      <c r="B32" s="30"/>
      <c r="C32" s="31"/>
      <c r="D32" s="83"/>
      <c r="E32" s="31"/>
      <c r="F32" s="78"/>
      <c r="G32" s="73"/>
      <c r="H32" s="58"/>
      <c r="I32" s="74"/>
      <c r="J32" s="75"/>
      <c r="K32" s="67"/>
      <c r="L32" s="67"/>
      <c r="M32" s="67"/>
      <c r="O32" s="5" t="b">
        <f t="shared" si="0"/>
        <v>1</v>
      </c>
      <c r="P32" s="5" t="b">
        <f t="shared" si="1"/>
        <v>1</v>
      </c>
    </row>
    <row r="33" spans="1:18" ht="15.75" x14ac:dyDescent="0.25">
      <c r="A33" s="60"/>
      <c r="B33" s="30"/>
      <c r="C33" s="31"/>
      <c r="D33" s="83"/>
      <c r="E33" s="31"/>
      <c r="F33" s="78"/>
      <c r="G33" s="73"/>
      <c r="H33" s="58"/>
      <c r="I33" s="74"/>
      <c r="J33" s="75"/>
      <c r="K33" s="67"/>
      <c r="L33" s="67"/>
      <c r="M33" s="67"/>
      <c r="O33" s="5" t="b">
        <f t="shared" si="0"/>
        <v>1</v>
      </c>
      <c r="P33" s="5" t="b">
        <f t="shared" si="1"/>
        <v>1</v>
      </c>
    </row>
    <row r="34" spans="1:18" ht="15.75" x14ac:dyDescent="0.25">
      <c r="A34" s="60"/>
      <c r="B34" s="30"/>
      <c r="C34" s="31"/>
      <c r="D34" s="83"/>
      <c r="E34" s="31"/>
      <c r="F34" s="78"/>
      <c r="G34" s="73"/>
      <c r="H34" s="58"/>
      <c r="I34" s="74"/>
      <c r="J34" s="75"/>
      <c r="K34" s="67"/>
      <c r="L34" s="67"/>
      <c r="M34" s="67"/>
      <c r="O34" s="5" t="b">
        <f t="shared" si="0"/>
        <v>1</v>
      </c>
      <c r="P34" s="5" t="b">
        <f t="shared" si="1"/>
        <v>1</v>
      </c>
    </row>
    <row r="35" spans="1:18" ht="15.75" x14ac:dyDescent="0.25">
      <c r="A35" s="60"/>
      <c r="B35" s="30"/>
      <c r="C35" s="31"/>
      <c r="D35" s="83"/>
      <c r="E35" s="31"/>
      <c r="F35" s="78"/>
      <c r="G35" s="73"/>
      <c r="H35" s="58"/>
      <c r="I35" s="74"/>
      <c r="J35" s="75"/>
      <c r="K35" s="67"/>
      <c r="L35" s="67"/>
      <c r="M35" s="67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78" t="s">
        <v>63</v>
      </c>
      <c r="G36" s="73" t="s">
        <v>63</v>
      </c>
      <c r="H36" s="58" t="s">
        <v>63</v>
      </c>
      <c r="I36" s="74" t="s">
        <v>63</v>
      </c>
      <c r="J36" s="75"/>
      <c r="K36" s="67"/>
      <c r="L36" s="67"/>
      <c r="M36" s="67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27" t="s">
        <v>11</v>
      </c>
      <c r="B37" s="128"/>
      <c r="C37" s="39">
        <f>SUM(C12:C36)</f>
        <v>98.19</v>
      </c>
      <c r="D37" s="39">
        <f>SUM(D12:D36)</f>
        <v>4.04</v>
      </c>
      <c r="E37" s="39"/>
      <c r="F37" s="84">
        <f>SUM(F12:F36)</f>
        <v>94.15</v>
      </c>
      <c r="G37" s="85"/>
      <c r="H37" s="59"/>
      <c r="I37" s="86"/>
      <c r="J37" s="87"/>
      <c r="K37" s="46"/>
      <c r="L37" s="55"/>
      <c r="M37" s="47"/>
    </row>
    <row r="39" spans="1:18" x14ac:dyDescent="0.2">
      <c r="B39" s="125" t="s">
        <v>27</v>
      </c>
      <c r="C39" s="126"/>
    </row>
    <row r="40" spans="1:18" x14ac:dyDescent="0.2">
      <c r="B40" s="41" t="s">
        <v>16</v>
      </c>
      <c r="C40" s="42" t="s">
        <v>26</v>
      </c>
    </row>
    <row r="41" spans="1:18" x14ac:dyDescent="0.2">
      <c r="B41" s="41" t="s">
        <v>13</v>
      </c>
      <c r="C41" s="42" t="s">
        <v>25</v>
      </c>
    </row>
    <row r="42" spans="1:18" x14ac:dyDescent="0.2">
      <c r="B42" s="41" t="s">
        <v>15</v>
      </c>
      <c r="C42" s="42" t="s">
        <v>24</v>
      </c>
    </row>
    <row r="43" spans="1:18" x14ac:dyDescent="0.2">
      <c r="B43" s="43" t="s">
        <v>14</v>
      </c>
      <c r="C43" s="44" t="s">
        <v>23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B1:E1 B3:E3 C12:C36 F12:F19">
    <cfRule type="expression" dxfId="309" priority="15" stopIfTrue="1">
      <formula>ISBLANK(B1)</formula>
    </cfRule>
  </conditionalFormatting>
  <conditionalFormatting sqref="K12:L12 K26:M36 K23:M24 K21:L22 K20:M20 L19:M19">
    <cfRule type="expression" dxfId="308" priority="16" stopIfTrue="1">
      <formula>AND(NOT(ISBLANK($C12)),ISBLANK(K12))</formula>
    </cfRule>
  </conditionalFormatting>
  <conditionalFormatting sqref="B12 B17:B36">
    <cfRule type="expression" dxfId="307" priority="17" stopIfTrue="1">
      <formula>AND(NOT(ISBLANK(C12)),ISBLANK(B12))</formula>
    </cfRule>
  </conditionalFormatting>
  <conditionalFormatting sqref="A12 A18:A36">
    <cfRule type="expression" dxfId="306" priority="18" stopIfTrue="1">
      <formula>AND(NOT(ISBLANK(C12)),ISBLANK(A12))</formula>
    </cfRule>
  </conditionalFormatting>
  <conditionalFormatting sqref="E26:E36 E12:E22 D12:D25">
    <cfRule type="expression" dxfId="305" priority="19" stopIfTrue="1">
      <formula>AND(NOT(ISBLANK(B12)),ISBLANK(D12),A12="S")</formula>
    </cfRule>
  </conditionalFormatting>
  <conditionalFormatting sqref="E23">
    <cfRule type="expression" dxfId="304" priority="20" stopIfTrue="1">
      <formula>AND(NOT(ISBLANK(C24)),ISBLANK(E23),B24="S")</formula>
    </cfRule>
  </conditionalFormatting>
  <conditionalFormatting sqref="J26:J36 J12:J24">
    <cfRule type="expression" priority="21" stopIfTrue="1">
      <formula>AND(SUM($O12:$S12)&gt;0,NOT(ISBLANK(J12)))</formula>
    </cfRule>
    <cfRule type="expression" dxfId="303" priority="22" stopIfTrue="1">
      <formula>SUM($O12:$S12)&gt;0</formula>
    </cfRule>
  </conditionalFormatting>
  <conditionalFormatting sqref="B13:B15">
    <cfRule type="expression" dxfId="302" priority="13" stopIfTrue="1">
      <formula>AND(NOT(ISBLANK(C13)),ISBLANK(B13))</formula>
    </cfRule>
  </conditionalFormatting>
  <conditionalFormatting sqref="A13:A15">
    <cfRule type="expression" dxfId="301" priority="14" stopIfTrue="1">
      <formula>AND(NOT(ISBLANK(C13)),ISBLANK(A13))</formula>
    </cfRule>
  </conditionalFormatting>
  <conditionalFormatting sqref="M12">
    <cfRule type="expression" dxfId="300" priority="12" stopIfTrue="1">
      <formula>AND(NOT(ISBLANK($C12)),ISBLANK(M12))</formula>
    </cfRule>
  </conditionalFormatting>
  <conditionalFormatting sqref="K25:M25">
    <cfRule type="expression" dxfId="299" priority="9" stopIfTrue="1">
      <formula>AND(NOT(ISBLANK($C25)),ISBLANK(K25))</formula>
    </cfRule>
  </conditionalFormatting>
  <conditionalFormatting sqref="J25">
    <cfRule type="expression" priority="10" stopIfTrue="1">
      <formula>AND(SUM($O25:$S25)&gt;0,NOT(ISBLANK(J25)))</formula>
    </cfRule>
    <cfRule type="expression" dxfId="298" priority="11" stopIfTrue="1">
      <formula>SUM($O25:$S25)&gt;0</formula>
    </cfRule>
  </conditionalFormatting>
  <conditionalFormatting sqref="A17">
    <cfRule type="expression" dxfId="297" priority="8" stopIfTrue="1">
      <formula>AND(NOT(ISBLANK(C17)),ISBLANK(A17))</formula>
    </cfRule>
  </conditionalFormatting>
  <conditionalFormatting sqref="B16">
    <cfRule type="expression" dxfId="296" priority="6" stopIfTrue="1">
      <formula>AND(NOT(ISBLANK(C16)),ISBLANK(B16))</formula>
    </cfRule>
  </conditionalFormatting>
  <conditionalFormatting sqref="A16">
    <cfRule type="expression" dxfId="295" priority="7" stopIfTrue="1">
      <formula>AND(NOT(ISBLANK(C16)),ISBLANK(A16))</formula>
    </cfRule>
  </conditionalFormatting>
  <conditionalFormatting sqref="L13:L18">
    <cfRule type="expression" dxfId="294" priority="5" stopIfTrue="1">
      <formula>AND(NOT(ISBLANK($C13)),ISBLANK(L13))</formula>
    </cfRule>
  </conditionalFormatting>
  <conditionalFormatting sqref="K13:K19">
    <cfRule type="expression" dxfId="293" priority="4" stopIfTrue="1">
      <formula>AND(NOT(ISBLANK($C13)),ISBLANK(K13))</formula>
    </cfRule>
  </conditionalFormatting>
  <conditionalFormatting sqref="M14">
    <cfRule type="expression" dxfId="292" priority="3" stopIfTrue="1">
      <formula>AND(NOT(ISBLANK($C14)),ISBLANK(M14))</formula>
    </cfRule>
  </conditionalFormatting>
  <conditionalFormatting sqref="C5">
    <cfRule type="expression" dxfId="291" priority="2" stopIfTrue="1">
      <formula>ISBLANK(C5)</formula>
    </cfRule>
  </conditionalFormatting>
  <conditionalFormatting sqref="E5">
    <cfRule type="expression" dxfId="290" priority="1" stopIfTrue="1">
      <formula>ISBLANK(E5)</formula>
    </cfRule>
  </conditionalFormatting>
  <dataValidations count="3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D38" sqref="D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133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6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 t="s">
        <v>112</v>
      </c>
      <c r="B12" s="30" t="s">
        <v>13</v>
      </c>
      <c r="C12" s="57">
        <v>49.94</v>
      </c>
      <c r="D12" s="32">
        <v>0</v>
      </c>
      <c r="E12" s="31"/>
      <c r="F12" s="57">
        <v>49.94</v>
      </c>
      <c r="G12" s="58">
        <v>440</v>
      </c>
      <c r="H12" s="58">
        <v>4020</v>
      </c>
      <c r="I12" s="58"/>
      <c r="J12" s="37" t="s">
        <v>15</v>
      </c>
      <c r="K12" s="37" t="s">
        <v>113</v>
      </c>
      <c r="L12" s="45" t="s">
        <v>114</v>
      </c>
      <c r="M12" s="45" t="s">
        <v>115</v>
      </c>
      <c r="N12" s="45" t="s">
        <v>116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 t="s">
        <v>112</v>
      </c>
      <c r="B13" s="49" t="s">
        <v>13</v>
      </c>
      <c r="C13" s="57">
        <v>41.62</v>
      </c>
      <c r="D13" s="32">
        <v>0</v>
      </c>
      <c r="E13" s="31"/>
      <c r="F13" s="57">
        <v>41.62</v>
      </c>
      <c r="G13" s="58">
        <v>440</v>
      </c>
      <c r="H13" s="58">
        <v>4020</v>
      </c>
      <c r="I13" s="58"/>
      <c r="J13" s="37" t="s">
        <v>15</v>
      </c>
      <c r="K13" s="37" t="s">
        <v>113</v>
      </c>
      <c r="L13" s="45" t="s">
        <v>114</v>
      </c>
      <c r="M13" s="45" t="s">
        <v>115</v>
      </c>
      <c r="N13" s="45" t="s">
        <v>116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 t="s">
        <v>117</v>
      </c>
      <c r="B14" s="49" t="s">
        <v>13</v>
      </c>
      <c r="C14" s="57">
        <v>310.8</v>
      </c>
      <c r="D14" s="32">
        <v>0</v>
      </c>
      <c r="E14" s="31"/>
      <c r="F14" s="57">
        <v>310.8</v>
      </c>
      <c r="G14" s="58">
        <v>112</v>
      </c>
      <c r="H14" s="58">
        <v>4207</v>
      </c>
      <c r="I14" s="58"/>
      <c r="J14" s="37" t="s">
        <v>15</v>
      </c>
      <c r="K14" s="37" t="s">
        <v>113</v>
      </c>
      <c r="L14" s="45" t="s">
        <v>118</v>
      </c>
      <c r="M14" s="45" t="s">
        <v>119</v>
      </c>
      <c r="N14" s="45" t="s">
        <v>116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 t="s">
        <v>120</v>
      </c>
      <c r="B15" s="30" t="s">
        <v>15</v>
      </c>
      <c r="C15" s="57">
        <v>4.2</v>
      </c>
      <c r="D15" s="32">
        <v>0.7</v>
      </c>
      <c r="E15" s="31"/>
      <c r="F15" s="57">
        <v>3.5</v>
      </c>
      <c r="G15" s="58">
        <v>440</v>
      </c>
      <c r="H15" s="58">
        <v>4020</v>
      </c>
      <c r="I15" s="61"/>
      <c r="J15" s="37" t="s">
        <v>15</v>
      </c>
      <c r="K15" s="37" t="s">
        <v>113</v>
      </c>
      <c r="L15" s="45" t="s">
        <v>121</v>
      </c>
      <c r="M15" s="45" t="s">
        <v>122</v>
      </c>
      <c r="N15" s="45" t="s">
        <v>116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57"/>
      <c r="D16" s="32"/>
      <c r="E16" s="31"/>
      <c r="F16" s="57"/>
      <c r="G16" s="58"/>
      <c r="H16" s="58"/>
      <c r="I16" s="61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57"/>
      <c r="D17" s="32"/>
      <c r="E17" s="31"/>
      <c r="F17" s="57"/>
      <c r="G17" s="58"/>
      <c r="H17" s="58"/>
      <c r="I17" s="61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/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ref="D20:D31" si="3">IF(B20="S",IF(ISBLANK(E20),ROUND(C20*0.2/1.2,2),E20),"")</f>
        <v/>
      </c>
      <c r="E20" s="31"/>
      <c r="F20" s="57"/>
      <c r="G20" s="58"/>
      <c r="H20" s="58"/>
      <c r="I20" s="58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27" t="s">
        <v>11</v>
      </c>
      <c r="B32" s="128"/>
      <c r="C32" s="39">
        <f>SUM(C12:C31)</f>
        <v>406.56</v>
      </c>
      <c r="D32" s="39">
        <f>SUM(D12:D31)</f>
        <v>0.7</v>
      </c>
      <c r="E32" s="39"/>
      <c r="F32" s="39">
        <f>SUM(F12:F31)</f>
        <v>405.86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25" t="s">
        <v>27</v>
      </c>
      <c r="C34" s="12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289" priority="25" stopIfTrue="1">
      <formula>SUM($P12:$T12)&gt;0</formula>
    </cfRule>
  </conditionalFormatting>
  <conditionalFormatting sqref="C5 B1:E1 B3:E3 C19:C31 E5">
    <cfRule type="expression" dxfId="288" priority="26" stopIfTrue="1">
      <formula>ISBLANK(B1)</formula>
    </cfRule>
  </conditionalFormatting>
  <conditionalFormatting sqref="L12:N12 L14:N14 L19:N31 M15">
    <cfRule type="expression" dxfId="287" priority="27" stopIfTrue="1">
      <formula>AND(NOT(ISBLANK($C12)),ISBLANK(L12))</formula>
    </cfRule>
  </conditionalFormatting>
  <conditionalFormatting sqref="B12:B15 B19:B31">
    <cfRule type="expression" dxfId="286" priority="28" stopIfTrue="1">
      <formula>AND(NOT(ISBLANK(C12)),ISBLANK(B12))</formula>
    </cfRule>
  </conditionalFormatting>
  <conditionalFormatting sqref="A12:A15 A19:A31">
    <cfRule type="expression" dxfId="285" priority="29" stopIfTrue="1">
      <formula>AND(NOT(ISBLANK(C12)),ISBLANK(A12))</formula>
    </cfRule>
  </conditionalFormatting>
  <conditionalFormatting sqref="E12:E15 E19:E31">
    <cfRule type="expression" dxfId="284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283" priority="22" stopIfTrue="1">
      <formula>SUM($P15:$T15)&gt;0</formula>
    </cfRule>
  </conditionalFormatting>
  <conditionalFormatting sqref="L15">
    <cfRule type="expression" dxfId="282" priority="23" stopIfTrue="1">
      <formula>AND(NOT(ISBLANK($C20)),ISBLANK(L15))</formula>
    </cfRule>
  </conditionalFormatting>
  <conditionalFormatting sqref="N15">
    <cfRule type="expression" dxfId="281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280" priority="14" stopIfTrue="1">
      <formula>SUM($P18:$T18)&gt;0</formula>
    </cfRule>
  </conditionalFormatting>
  <conditionalFormatting sqref="C18">
    <cfRule type="expression" dxfId="279" priority="15" stopIfTrue="1">
      <formula>ISBLANK(C18)</formula>
    </cfRule>
  </conditionalFormatting>
  <conditionalFormatting sqref="L18:N18">
    <cfRule type="expression" dxfId="278" priority="16" stopIfTrue="1">
      <formula>AND(NOT(ISBLANK($C18)),ISBLANK(L18))</formula>
    </cfRule>
  </conditionalFormatting>
  <conditionalFormatting sqref="B18">
    <cfRule type="expression" dxfId="277" priority="17" stopIfTrue="1">
      <formula>AND(NOT(ISBLANK(C18)),ISBLANK(B18))</formula>
    </cfRule>
  </conditionalFormatting>
  <conditionalFormatting sqref="A18">
    <cfRule type="expression" dxfId="276" priority="18" stopIfTrue="1">
      <formula>AND(NOT(ISBLANK(C18)),ISBLANK(A18))</formula>
    </cfRule>
  </conditionalFormatting>
  <conditionalFormatting sqref="E18">
    <cfRule type="expression" dxfId="275" priority="19" stopIfTrue="1">
      <formula>AND(NOT(ISBLANK(C18)),ISBLANK(E18),B18="S")</formula>
    </cfRule>
  </conditionalFormatting>
  <conditionalFormatting sqref="M16:M17">
    <cfRule type="expression" dxfId="274" priority="9" stopIfTrue="1">
      <formula>AND(NOT(ISBLANK($C16)),ISBLANK(M16))</formula>
    </cfRule>
  </conditionalFormatting>
  <conditionalFormatting sqref="B16:B17">
    <cfRule type="expression" dxfId="273" priority="10" stopIfTrue="1">
      <formula>AND(NOT(ISBLANK(C16)),ISBLANK(B16))</formula>
    </cfRule>
  </conditionalFormatting>
  <conditionalFormatting sqref="A16:A17">
    <cfRule type="expression" dxfId="272" priority="11" stopIfTrue="1">
      <formula>AND(NOT(ISBLANK(C16)),ISBLANK(A16))</formula>
    </cfRule>
  </conditionalFormatting>
  <conditionalFormatting sqref="E16:E17">
    <cfRule type="expression" dxfId="271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270" priority="7" stopIfTrue="1">
      <formula>SUM($P16:$T16)&gt;0</formula>
    </cfRule>
  </conditionalFormatting>
  <conditionalFormatting sqref="L16:L17">
    <cfRule type="expression" dxfId="269" priority="8" stopIfTrue="1">
      <formula>AND(NOT(ISBLANK($C21)),ISBLANK(L16))</formula>
    </cfRule>
  </conditionalFormatting>
  <conditionalFormatting sqref="N16:N17">
    <cfRule type="expression" dxfId="268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267" priority="3" stopIfTrue="1">
      <formula>SUM($P13:$T13)&gt;0</formula>
    </cfRule>
  </conditionalFormatting>
  <conditionalFormatting sqref="L13 N13">
    <cfRule type="expression" dxfId="266" priority="4" stopIfTrue="1">
      <formula>AND(NOT(ISBLANK($C13)),ISBLANK(L13))</formula>
    </cfRule>
  </conditionalFormatting>
  <conditionalFormatting sqref="M13">
    <cfRule type="expression" dxfId="265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workbookViewId="0">
      <selection activeCell="K24" sqref="K2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22" t="s">
        <v>173</v>
      </c>
      <c r="C3" s="123"/>
      <c r="D3" s="123"/>
      <c r="E3" s="124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9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92" t="s">
        <v>64</v>
      </c>
      <c r="J10" s="53" t="s">
        <v>72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0" t="s">
        <v>134</v>
      </c>
      <c r="B12" s="49" t="s">
        <v>15</v>
      </c>
      <c r="C12" s="31">
        <v>259.99</v>
      </c>
      <c r="D12" s="31">
        <v>43.34</v>
      </c>
      <c r="E12" s="31"/>
      <c r="F12" s="78">
        <v>216.65</v>
      </c>
      <c r="G12" s="93">
        <v>110</v>
      </c>
      <c r="H12" s="94">
        <v>4001</v>
      </c>
      <c r="I12" s="95"/>
      <c r="J12" s="96" t="s">
        <v>81</v>
      </c>
      <c r="K12" s="45" t="s">
        <v>135</v>
      </c>
      <c r="L12" s="45" t="s">
        <v>136</v>
      </c>
      <c r="M12" s="45" t="s">
        <v>137</v>
      </c>
      <c r="O12" s="5" t="b">
        <f t="shared" ref="O12:O42" si="0">OR(G12&lt;100,LEN(G12)=2)</f>
        <v>0</v>
      </c>
      <c r="P12" s="5" t="b">
        <f t="shared" ref="P12:P42" si="1">OR(H12&lt;1000,LEN(H12)=3)</f>
        <v>0</v>
      </c>
      <c r="Q12" s="5" t="b">
        <f t="shared" ref="Q12:Q42" si="2">IF(I12&lt;1000,TRUE)</f>
        <v>1</v>
      </c>
      <c r="R12" s="5" t="e">
        <f>OR(#REF!&lt;100000,LEN(#REF!)=5)</f>
        <v>#REF!</v>
      </c>
    </row>
    <row r="13" spans="1:25" ht="15.75" x14ac:dyDescent="0.25">
      <c r="A13" s="60" t="s">
        <v>138</v>
      </c>
      <c r="B13" s="49" t="s">
        <v>16</v>
      </c>
      <c r="C13" s="31">
        <v>36.6</v>
      </c>
      <c r="D13" s="31"/>
      <c r="E13" s="31"/>
      <c r="F13" s="78">
        <v>36.6</v>
      </c>
      <c r="G13" s="73">
        <v>520</v>
      </c>
      <c r="H13" s="58">
        <v>3022</v>
      </c>
      <c r="I13" s="77" t="s">
        <v>139</v>
      </c>
      <c r="J13" s="96" t="s">
        <v>140</v>
      </c>
      <c r="K13" s="45" t="s">
        <v>141</v>
      </c>
      <c r="L13" s="45" t="s">
        <v>142</v>
      </c>
      <c r="M13" s="45" t="s">
        <v>84</v>
      </c>
    </row>
    <row r="14" spans="1:25" ht="15.75" x14ac:dyDescent="0.25">
      <c r="A14" s="60" t="s">
        <v>138</v>
      </c>
      <c r="B14" s="30" t="s">
        <v>16</v>
      </c>
      <c r="C14" s="31">
        <v>21.85</v>
      </c>
      <c r="D14" s="31" t="str">
        <f>IF(B14="S",IF(ISBLANK(E14),ROUND(C14*0.2/1.2,2),E14),"")</f>
        <v/>
      </c>
      <c r="E14" s="31"/>
      <c r="F14" s="78">
        <v>21.85</v>
      </c>
      <c r="G14" s="73">
        <v>520</v>
      </c>
      <c r="H14" s="58">
        <v>3022</v>
      </c>
      <c r="I14" s="77" t="s">
        <v>139</v>
      </c>
      <c r="J14" s="96" t="s">
        <v>140</v>
      </c>
      <c r="K14" s="45" t="s">
        <v>141</v>
      </c>
      <c r="L14" s="45" t="s">
        <v>142</v>
      </c>
      <c r="M14" s="45" t="s">
        <v>84</v>
      </c>
      <c r="O14" s="5" t="b">
        <f>OR(G14&lt;100,LEN(G14)=2)</f>
        <v>0</v>
      </c>
      <c r="P14" s="5" t="b">
        <f>OR(H14&lt;1000,LEN(H14)=3)</f>
        <v>0</v>
      </c>
      <c r="Q14" s="5" t="b">
        <f>IF(I14&lt;1000,TRUE)</f>
        <v>0</v>
      </c>
      <c r="R14" s="5" t="e">
        <f>OR(#REF!&lt;100000,LEN(#REF!)=5)</f>
        <v>#REF!</v>
      </c>
    </row>
    <row r="15" spans="1:25" ht="15.75" x14ac:dyDescent="0.25">
      <c r="A15" s="60" t="s">
        <v>138</v>
      </c>
      <c r="B15" s="30" t="s">
        <v>15</v>
      </c>
      <c r="C15" s="31">
        <v>259.99</v>
      </c>
      <c r="D15" s="31">
        <v>43.34</v>
      </c>
      <c r="E15" s="31"/>
      <c r="F15" s="78">
        <v>216.65</v>
      </c>
      <c r="G15" s="73">
        <v>110</v>
      </c>
      <c r="H15" s="58">
        <v>4001</v>
      </c>
      <c r="I15" s="97"/>
      <c r="J15" s="96" t="s">
        <v>81</v>
      </c>
      <c r="K15" s="45" t="s">
        <v>135</v>
      </c>
      <c r="L15" s="45" t="s">
        <v>136</v>
      </c>
      <c r="M15" s="45" t="s">
        <v>137</v>
      </c>
      <c r="O15" s="5" t="b">
        <f t="shared" si="0"/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60" t="s">
        <v>143</v>
      </c>
      <c r="B16" s="30" t="s">
        <v>13</v>
      </c>
      <c r="C16" s="31">
        <v>9.99</v>
      </c>
      <c r="D16" s="31" t="str">
        <f>IF(B16="S",IF(ISBLANK(E16),ROUND(C16*0.2/1.2,2),E16),"")</f>
        <v/>
      </c>
      <c r="E16" s="31"/>
      <c r="F16" s="78">
        <v>9.99</v>
      </c>
      <c r="G16" s="73">
        <v>110</v>
      </c>
      <c r="H16" s="58">
        <v>4001</v>
      </c>
      <c r="I16" s="74"/>
      <c r="J16" s="96" t="s">
        <v>81</v>
      </c>
      <c r="K16" s="45" t="s">
        <v>144</v>
      </c>
      <c r="L16" s="45" t="s">
        <v>145</v>
      </c>
      <c r="M16" s="45" t="s">
        <v>146</v>
      </c>
    </row>
    <row r="17" spans="1:18" ht="15.75" x14ac:dyDescent="0.25">
      <c r="A17" s="60" t="s">
        <v>147</v>
      </c>
      <c r="B17" s="30" t="s">
        <v>15</v>
      </c>
      <c r="C17" s="31">
        <v>39.99</v>
      </c>
      <c r="D17" s="31">
        <v>6.67</v>
      </c>
      <c r="E17" s="31"/>
      <c r="F17" s="78">
        <v>33.32</v>
      </c>
      <c r="G17" s="73">
        <v>119</v>
      </c>
      <c r="H17" s="58">
        <v>2001</v>
      </c>
      <c r="I17" s="74"/>
      <c r="J17" s="96" t="s">
        <v>148</v>
      </c>
      <c r="K17" s="45" t="s">
        <v>149</v>
      </c>
      <c r="L17" s="45" t="s">
        <v>150</v>
      </c>
      <c r="M17" s="45" t="s">
        <v>146</v>
      </c>
      <c r="O17" s="5" t="b">
        <f>OR(G17&lt;100,LEN(G17)=2)</f>
        <v>0</v>
      </c>
      <c r="P17" s="5" t="b">
        <f>OR(H17&lt;1000,LEN(H17)=3)</f>
        <v>0</v>
      </c>
      <c r="Q17" s="5" t="b">
        <f>IF(I17&lt;1000,TRUE)</f>
        <v>1</v>
      </c>
      <c r="R17" s="5" t="e">
        <f>OR(#REF!&lt;100000,LEN(#REF!)=5)</f>
        <v>#REF!</v>
      </c>
    </row>
    <row r="18" spans="1:18" ht="15.75" x14ac:dyDescent="0.25">
      <c r="A18" s="60" t="s">
        <v>147</v>
      </c>
      <c r="B18" s="30" t="s">
        <v>14</v>
      </c>
      <c r="C18" s="31">
        <v>29</v>
      </c>
      <c r="D18" s="31"/>
      <c r="E18" s="31"/>
      <c r="F18" s="78">
        <v>29</v>
      </c>
      <c r="G18" s="73">
        <v>110</v>
      </c>
      <c r="H18" s="58">
        <v>4400</v>
      </c>
      <c r="I18" s="74" t="s">
        <v>151</v>
      </c>
      <c r="J18" s="96" t="s">
        <v>81</v>
      </c>
      <c r="K18" s="45" t="s">
        <v>152</v>
      </c>
      <c r="L18" s="45" t="s">
        <v>153</v>
      </c>
      <c r="M18" s="45" t="s">
        <v>84</v>
      </c>
      <c r="O18" s="5" t="b">
        <f t="shared" si="0"/>
        <v>0</v>
      </c>
      <c r="P18" s="5" t="b">
        <f t="shared" si="1"/>
        <v>0</v>
      </c>
      <c r="Q18" s="5" t="b">
        <f t="shared" si="2"/>
        <v>0</v>
      </c>
      <c r="R18" s="5" t="e">
        <f>OR(#REF!&lt;100000,LEN(#REF!)=5)</f>
        <v>#REF!</v>
      </c>
    </row>
    <row r="19" spans="1:18" ht="15.75" x14ac:dyDescent="0.25">
      <c r="A19" s="60" t="s">
        <v>147</v>
      </c>
      <c r="B19" s="30" t="s">
        <v>14</v>
      </c>
      <c r="C19" s="31">
        <v>56.5</v>
      </c>
      <c r="D19" s="31"/>
      <c r="E19" s="31"/>
      <c r="F19" s="78">
        <v>56.5</v>
      </c>
      <c r="G19" s="73">
        <v>520</v>
      </c>
      <c r="H19" s="58">
        <v>3022</v>
      </c>
      <c r="I19" s="77" t="s">
        <v>139</v>
      </c>
      <c r="J19" s="96" t="s">
        <v>140</v>
      </c>
      <c r="K19" s="45" t="s">
        <v>154</v>
      </c>
      <c r="L19" s="45" t="s">
        <v>155</v>
      </c>
      <c r="M19" s="45" t="s">
        <v>84</v>
      </c>
      <c r="O19" s="5" t="b">
        <f t="shared" si="0"/>
        <v>0</v>
      </c>
      <c r="P19" s="5" t="b">
        <f t="shared" si="1"/>
        <v>0</v>
      </c>
      <c r="Q19" s="5" t="b">
        <f t="shared" si="2"/>
        <v>0</v>
      </c>
      <c r="R19" s="5" t="e">
        <f>OR(#REF!&lt;100000,LEN(#REF!)=5)</f>
        <v>#REF!</v>
      </c>
    </row>
    <row r="20" spans="1:18" ht="15.75" x14ac:dyDescent="0.25">
      <c r="A20" s="60" t="s">
        <v>156</v>
      </c>
      <c r="B20" s="30" t="s">
        <v>15</v>
      </c>
      <c r="C20" s="31">
        <v>405</v>
      </c>
      <c r="D20" s="31">
        <v>67.5</v>
      </c>
      <c r="E20" s="31"/>
      <c r="F20" s="78">
        <v>337.5</v>
      </c>
      <c r="G20" s="73">
        <v>520</v>
      </c>
      <c r="H20" s="58">
        <v>3026</v>
      </c>
      <c r="I20" s="77" t="s">
        <v>139</v>
      </c>
      <c r="J20" s="96" t="s">
        <v>140</v>
      </c>
      <c r="K20" s="45" t="s">
        <v>157</v>
      </c>
      <c r="L20" s="45" t="s">
        <v>158</v>
      </c>
      <c r="M20" s="45" t="s">
        <v>84</v>
      </c>
      <c r="O20" s="5" t="b">
        <f t="shared" si="0"/>
        <v>0</v>
      </c>
      <c r="P20" s="5" t="b">
        <f t="shared" si="1"/>
        <v>0</v>
      </c>
      <c r="Q20" s="5" t="b">
        <f t="shared" si="2"/>
        <v>0</v>
      </c>
      <c r="R20" s="5" t="e">
        <f>OR(#REF!&lt;100000,LEN(#REF!)=5)</f>
        <v>#REF!</v>
      </c>
    </row>
    <row r="21" spans="1:18" ht="15.75" x14ac:dyDescent="0.25">
      <c r="A21" s="60" t="s">
        <v>159</v>
      </c>
      <c r="B21" s="30" t="s">
        <v>14</v>
      </c>
      <c r="C21" s="31">
        <v>16.7</v>
      </c>
      <c r="D21" s="32"/>
      <c r="E21" s="100"/>
      <c r="F21" s="78">
        <v>16.7</v>
      </c>
      <c r="G21" s="73">
        <v>520</v>
      </c>
      <c r="H21" s="58">
        <v>3022</v>
      </c>
      <c r="I21" s="77" t="s">
        <v>139</v>
      </c>
      <c r="J21" s="96" t="s">
        <v>140</v>
      </c>
      <c r="K21" s="45" t="s">
        <v>160</v>
      </c>
      <c r="L21" s="45" t="s">
        <v>161</v>
      </c>
      <c r="M21" s="45" t="s">
        <v>84</v>
      </c>
      <c r="O21" s="5" t="b">
        <f t="shared" si="0"/>
        <v>0</v>
      </c>
      <c r="P21" s="5" t="b">
        <f t="shared" si="1"/>
        <v>0</v>
      </c>
      <c r="Q21" s="5" t="b">
        <f t="shared" si="2"/>
        <v>0</v>
      </c>
      <c r="R21" s="5" t="e">
        <f>OR(#REF!&lt;100000,LEN(#REF!)=5)</f>
        <v>#REF!</v>
      </c>
    </row>
    <row r="22" spans="1:18" ht="15.75" x14ac:dyDescent="0.25">
      <c r="A22" s="60" t="s">
        <v>162</v>
      </c>
      <c r="B22" s="30" t="s">
        <v>15</v>
      </c>
      <c r="C22" s="31">
        <v>45.87</v>
      </c>
      <c r="D22" s="32">
        <v>7.64</v>
      </c>
      <c r="E22" s="98"/>
      <c r="F22" s="78">
        <v>38.229999999999997</v>
      </c>
      <c r="G22" s="73">
        <v>110</v>
      </c>
      <c r="H22" s="58">
        <v>4400</v>
      </c>
      <c r="I22" s="74" t="s">
        <v>163</v>
      </c>
      <c r="J22" s="96" t="s">
        <v>81</v>
      </c>
      <c r="K22" s="45" t="s">
        <v>164</v>
      </c>
      <c r="L22" s="45" t="s">
        <v>165</v>
      </c>
      <c r="M22" s="45" t="s">
        <v>146</v>
      </c>
      <c r="O22" s="5" t="b">
        <f t="shared" si="0"/>
        <v>0</v>
      </c>
      <c r="P22" s="5" t="b">
        <f t="shared" si="1"/>
        <v>0</v>
      </c>
      <c r="Q22" s="5" t="b">
        <f t="shared" si="2"/>
        <v>0</v>
      </c>
      <c r="R22" s="5" t="e">
        <f>OR(#REF!&lt;100000,LEN(#REF!)=5)</f>
        <v>#REF!</v>
      </c>
    </row>
    <row r="23" spans="1:18" ht="15.75" x14ac:dyDescent="0.25">
      <c r="A23" s="60" t="s">
        <v>166</v>
      </c>
      <c r="B23" s="30" t="s">
        <v>14</v>
      </c>
      <c r="C23" s="31">
        <v>3</v>
      </c>
      <c r="D23" s="32"/>
      <c r="E23" s="98"/>
      <c r="F23" s="78">
        <v>3</v>
      </c>
      <c r="G23" s="73">
        <v>118</v>
      </c>
      <c r="H23" s="58">
        <v>4400</v>
      </c>
      <c r="I23" s="74" t="s">
        <v>167</v>
      </c>
      <c r="J23" s="96" t="s">
        <v>81</v>
      </c>
      <c r="K23" s="45" t="s">
        <v>168</v>
      </c>
      <c r="L23" s="45" t="s">
        <v>169</v>
      </c>
      <c r="M23" s="45" t="s">
        <v>146</v>
      </c>
      <c r="O23" s="5" t="b">
        <f t="shared" si="0"/>
        <v>0</v>
      </c>
      <c r="P23" s="5" t="b">
        <f t="shared" si="1"/>
        <v>0</v>
      </c>
      <c r="Q23" s="5" t="b">
        <f t="shared" si="2"/>
        <v>0</v>
      </c>
    </row>
    <row r="24" spans="1:18" ht="15.75" x14ac:dyDescent="0.25">
      <c r="A24" s="60" t="s">
        <v>147</v>
      </c>
      <c r="B24" s="30" t="s">
        <v>13</v>
      </c>
      <c r="C24" s="31">
        <v>9.99</v>
      </c>
      <c r="D24" s="31">
        <v>0</v>
      </c>
      <c r="E24" s="31"/>
      <c r="F24" s="78">
        <v>9.99</v>
      </c>
      <c r="G24" s="73">
        <v>110</v>
      </c>
      <c r="H24" s="58">
        <v>4400</v>
      </c>
      <c r="I24" s="77" t="s">
        <v>170</v>
      </c>
      <c r="J24" s="96" t="s">
        <v>81</v>
      </c>
      <c r="K24" s="45" t="s">
        <v>171</v>
      </c>
      <c r="L24" s="45" t="s">
        <v>172</v>
      </c>
      <c r="M24" s="45" t="s">
        <v>146</v>
      </c>
      <c r="O24" s="5" t="b">
        <f t="shared" si="0"/>
        <v>0</v>
      </c>
      <c r="P24" s="5" t="b">
        <f t="shared" si="1"/>
        <v>0</v>
      </c>
      <c r="Q24" s="5" t="b">
        <f t="shared" si="2"/>
        <v>0</v>
      </c>
      <c r="R24" s="5" t="e">
        <f>OR(#REF!&lt;100000,LEN(#REF!)=5)</f>
        <v>#REF!</v>
      </c>
    </row>
    <row r="25" spans="1:18" ht="15.75" x14ac:dyDescent="0.25">
      <c r="A25" s="60"/>
      <c r="B25" s="30"/>
      <c r="C25" s="31"/>
      <c r="D25" s="32"/>
      <c r="E25" s="31"/>
      <c r="F25" s="78"/>
      <c r="G25" s="73"/>
      <c r="H25" s="58"/>
      <c r="I25" s="74"/>
      <c r="J25" s="96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60"/>
      <c r="B26" s="30"/>
      <c r="C26" s="31"/>
      <c r="D26" s="32"/>
      <c r="E26" s="31"/>
      <c r="F26" s="78"/>
      <c r="G26" s="73"/>
      <c r="H26" s="58"/>
      <c r="I26" s="74"/>
      <c r="J26" s="96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60"/>
      <c r="B27" s="30"/>
      <c r="C27" s="31"/>
      <c r="D27" s="32"/>
      <c r="E27" s="31"/>
      <c r="F27" s="78"/>
      <c r="G27" s="73"/>
      <c r="H27" s="58"/>
      <c r="I27" s="74"/>
      <c r="J27" s="96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0"/>
      <c r="B28" s="30"/>
      <c r="C28" s="31"/>
      <c r="D28" s="32"/>
      <c r="E28" s="31"/>
      <c r="F28" s="78"/>
      <c r="G28" s="73"/>
      <c r="H28" s="58"/>
      <c r="I28" s="74"/>
      <c r="J28" s="96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0"/>
      <c r="B29" s="30"/>
      <c r="C29" s="31"/>
      <c r="D29" s="32"/>
      <c r="E29" s="31"/>
      <c r="F29" s="78"/>
      <c r="G29" s="73"/>
      <c r="H29" s="58"/>
      <c r="I29" s="74"/>
      <c r="J29" s="96"/>
      <c r="K29" s="45"/>
      <c r="L29" s="45"/>
      <c r="M29" s="45"/>
      <c r="O29" s="5" t="b">
        <f t="shared" si="0"/>
        <v>1</v>
      </c>
      <c r="P29" s="5" t="b">
        <f t="shared" si="1"/>
        <v>1</v>
      </c>
    </row>
    <row r="30" spans="1:18" ht="15.75" x14ac:dyDescent="0.25">
      <c r="A30" s="60"/>
      <c r="B30" s="30"/>
      <c r="C30" s="31"/>
      <c r="D30" s="32"/>
      <c r="E30" s="31"/>
      <c r="F30" s="78"/>
      <c r="G30" s="73"/>
      <c r="H30" s="58"/>
      <c r="I30" s="74"/>
      <c r="J30" s="96"/>
      <c r="K30" s="45"/>
      <c r="L30" s="45"/>
      <c r="M30" s="45"/>
    </row>
    <row r="31" spans="1:18" ht="15.75" x14ac:dyDescent="0.25">
      <c r="A31" s="60"/>
      <c r="B31" s="30"/>
      <c r="C31" s="31"/>
      <c r="D31" s="32"/>
      <c r="E31" s="31"/>
      <c r="F31" s="78"/>
      <c r="G31" s="73"/>
      <c r="H31" s="58"/>
      <c r="I31" s="74"/>
      <c r="J31" s="96"/>
      <c r="K31" s="45"/>
      <c r="L31" s="45"/>
      <c r="M31" s="45"/>
    </row>
    <row r="32" spans="1:18" ht="15.75" x14ac:dyDescent="0.25">
      <c r="A32" s="60"/>
      <c r="B32" s="30"/>
      <c r="C32" s="31"/>
      <c r="D32" s="32"/>
      <c r="E32" s="31"/>
      <c r="F32" s="78"/>
      <c r="G32" s="73"/>
      <c r="H32" s="58"/>
      <c r="I32" s="74"/>
      <c r="J32" s="96"/>
      <c r="K32" s="45"/>
      <c r="L32" s="45"/>
      <c r="M32" s="45"/>
    </row>
    <row r="33" spans="1:18" ht="15.75" x14ac:dyDescent="0.25">
      <c r="A33" s="60"/>
      <c r="B33" s="30"/>
      <c r="C33" s="31"/>
      <c r="D33" s="32"/>
      <c r="E33" s="31"/>
      <c r="F33" s="78"/>
      <c r="G33" s="73"/>
      <c r="H33" s="58"/>
      <c r="I33" s="74"/>
      <c r="J33" s="96"/>
      <c r="K33" s="45"/>
      <c r="L33" s="45"/>
      <c r="M33" s="45"/>
    </row>
    <row r="34" spans="1:18" ht="15.75" x14ac:dyDescent="0.25">
      <c r="A34" s="60"/>
      <c r="B34" s="30"/>
      <c r="C34" s="31"/>
      <c r="D34" s="32"/>
      <c r="E34" s="31"/>
      <c r="F34" s="78"/>
      <c r="G34" s="73"/>
      <c r="H34" s="58"/>
      <c r="I34" s="74"/>
      <c r="J34" s="96"/>
      <c r="K34" s="45"/>
      <c r="L34" s="45"/>
      <c r="M34" s="45"/>
      <c r="O34" s="5" t="b">
        <f t="shared" si="0"/>
        <v>1</v>
      </c>
      <c r="P34" s="5" t="b">
        <f t="shared" si="1"/>
        <v>1</v>
      </c>
      <c r="Q34" s="5" t="b">
        <f t="shared" si="2"/>
        <v>1</v>
      </c>
      <c r="R34" s="5" t="e">
        <f>OR(#REF!&lt;100000,LEN(#REF!)=5)</f>
        <v>#REF!</v>
      </c>
    </row>
    <row r="35" spans="1:18" ht="15.75" x14ac:dyDescent="0.25">
      <c r="A35" s="60"/>
      <c r="B35" s="30"/>
      <c r="C35" s="31"/>
      <c r="D35" s="83"/>
      <c r="E35" s="31"/>
      <c r="F35" s="78"/>
      <c r="G35" s="73"/>
      <c r="H35" s="58"/>
      <c r="I35" s="74"/>
      <c r="J35" s="96"/>
      <c r="K35" s="45"/>
      <c r="L35" s="45"/>
      <c r="M35" s="45"/>
    </row>
    <row r="36" spans="1:18" ht="15.75" x14ac:dyDescent="0.25">
      <c r="A36" s="60"/>
      <c r="B36" s="30"/>
      <c r="C36" s="31"/>
      <c r="D36" s="83"/>
      <c r="E36" s="31"/>
      <c r="F36" s="78"/>
      <c r="G36" s="73"/>
      <c r="H36" s="58"/>
      <c r="I36" s="74"/>
      <c r="J36" s="96"/>
      <c r="K36" s="45"/>
      <c r="L36" s="45"/>
      <c r="M36" s="45"/>
    </row>
    <row r="37" spans="1:18" ht="15.75" x14ac:dyDescent="0.25">
      <c r="A37" s="60"/>
      <c r="B37" s="30"/>
      <c r="C37" s="31"/>
      <c r="D37" s="83"/>
      <c r="E37" s="31"/>
      <c r="F37" s="78"/>
      <c r="G37" s="73"/>
      <c r="H37" s="58"/>
      <c r="I37" s="74"/>
      <c r="J37" s="96"/>
      <c r="K37" s="45"/>
      <c r="L37" s="45"/>
      <c r="M37" s="45"/>
    </row>
    <row r="38" spans="1:18" ht="15.75" x14ac:dyDescent="0.25">
      <c r="A38" s="60"/>
      <c r="B38" s="30"/>
      <c r="C38" s="31"/>
      <c r="D38" s="83"/>
      <c r="E38" s="31"/>
      <c r="F38" s="78"/>
      <c r="G38" s="73"/>
      <c r="H38" s="58"/>
      <c r="I38" s="74"/>
      <c r="J38" s="96"/>
      <c r="K38" s="45"/>
      <c r="L38" s="45"/>
      <c r="M38" s="45"/>
    </row>
    <row r="39" spans="1:18" ht="15.75" x14ac:dyDescent="0.25">
      <c r="A39" s="60"/>
      <c r="B39" s="30"/>
      <c r="C39" s="31"/>
      <c r="D39" s="83"/>
      <c r="E39" s="31"/>
      <c r="F39" s="78"/>
      <c r="G39" s="73"/>
      <c r="H39" s="58"/>
      <c r="I39" s="74"/>
      <c r="J39" s="96"/>
      <c r="K39" s="45"/>
      <c r="L39" s="45"/>
      <c r="M39" s="45"/>
    </row>
    <row r="40" spans="1:18" ht="15.75" x14ac:dyDescent="0.25">
      <c r="A40" s="60"/>
      <c r="B40" s="30"/>
      <c r="C40" s="31"/>
      <c r="D40" s="83"/>
      <c r="E40" s="31"/>
      <c r="F40" s="78"/>
      <c r="G40" s="73"/>
      <c r="H40" s="58"/>
      <c r="I40" s="74"/>
      <c r="J40" s="96"/>
      <c r="K40" s="45"/>
      <c r="L40" s="45"/>
      <c r="M40" s="45"/>
    </row>
    <row r="41" spans="1:18" ht="15.75" x14ac:dyDescent="0.25">
      <c r="A41" s="60"/>
      <c r="B41" s="30"/>
      <c r="C41" s="31"/>
      <c r="D41" s="83"/>
      <c r="E41" s="31"/>
      <c r="F41" s="78"/>
      <c r="G41" s="73"/>
      <c r="H41" s="58"/>
      <c r="I41" s="74"/>
      <c r="J41" s="96"/>
      <c r="K41" s="45"/>
      <c r="L41" s="45"/>
      <c r="M41" s="45"/>
    </row>
    <row r="42" spans="1:18" ht="16.5" thickBot="1" x14ac:dyDescent="0.3">
      <c r="A42" s="99"/>
      <c r="B42" s="30"/>
      <c r="C42" s="31"/>
      <c r="D42" s="38"/>
      <c r="E42" s="31"/>
      <c r="F42" s="78"/>
      <c r="G42" s="73"/>
      <c r="H42" s="58"/>
      <c r="I42" s="74"/>
      <c r="J42" s="96"/>
      <c r="K42" s="45"/>
      <c r="L42" s="45"/>
      <c r="M42" s="45"/>
      <c r="O42" s="5" t="b">
        <f t="shared" si="0"/>
        <v>1</v>
      </c>
      <c r="P42" s="5" t="b">
        <f t="shared" si="1"/>
        <v>1</v>
      </c>
      <c r="Q42" s="5" t="b">
        <f t="shared" si="2"/>
        <v>1</v>
      </c>
      <c r="R42" s="5" t="e">
        <f>OR(#REF!&lt;100000,LEN(#REF!)=5)</f>
        <v>#REF!</v>
      </c>
    </row>
    <row r="43" spans="1:18" ht="13.5" thickBot="1" x14ac:dyDescent="0.25">
      <c r="A43" s="127" t="s">
        <v>11</v>
      </c>
      <c r="B43" s="128"/>
      <c r="C43" s="39">
        <f>SUM(C12:C42)</f>
        <v>1194.47</v>
      </c>
      <c r="D43" s="39">
        <f>SUM(D12:D42)</f>
        <v>168.49</v>
      </c>
      <c r="E43" s="39"/>
      <c r="F43" s="84">
        <f>SUM(F12:F42)</f>
        <v>1025.98</v>
      </c>
      <c r="G43" s="85"/>
      <c r="H43" s="59"/>
      <c r="I43" s="86"/>
      <c r="J43" s="87"/>
      <c r="K43" s="46"/>
      <c r="L43" s="55"/>
      <c r="M43" s="47"/>
    </row>
    <row r="45" spans="1:18" x14ac:dyDescent="0.2">
      <c r="B45" s="125" t="s">
        <v>27</v>
      </c>
      <c r="C45" s="126"/>
    </row>
    <row r="46" spans="1:18" x14ac:dyDescent="0.2">
      <c r="B46" s="41" t="s">
        <v>16</v>
      </c>
      <c r="C46" s="42" t="s">
        <v>26</v>
      </c>
    </row>
    <row r="47" spans="1:18" x14ac:dyDescent="0.2">
      <c r="B47" s="41" t="s">
        <v>13</v>
      </c>
      <c r="C47" s="42" t="s">
        <v>25</v>
      </c>
    </row>
    <row r="48" spans="1:18" x14ac:dyDescent="0.2">
      <c r="B48" s="41" t="s">
        <v>15</v>
      </c>
      <c r="C48" s="42" t="s">
        <v>24</v>
      </c>
    </row>
    <row r="49" spans="2:3" x14ac:dyDescent="0.2">
      <c r="B49" s="43" t="s">
        <v>14</v>
      </c>
      <c r="C49" s="44" t="s">
        <v>23</v>
      </c>
    </row>
  </sheetData>
  <mergeCells count="6">
    <mergeCell ref="B45:C45"/>
    <mergeCell ref="B1:E1"/>
    <mergeCell ref="B3:E3"/>
    <mergeCell ref="G8:I8"/>
    <mergeCell ref="G9:I9"/>
    <mergeCell ref="A43:B43"/>
  </mergeCells>
  <conditionalFormatting sqref="C5 B1:E1 B3:E3 C14 C17:C23 E5 C25:C42">
    <cfRule type="expression" dxfId="264" priority="38" stopIfTrue="1">
      <formula>ISBLANK(B1)</formula>
    </cfRule>
  </conditionalFormatting>
  <conditionalFormatting sqref="K17:M42">
    <cfRule type="expression" dxfId="263" priority="39" stopIfTrue="1">
      <formula>AND(NOT(ISBLANK($C17)),ISBLANK(K17))</formula>
    </cfRule>
  </conditionalFormatting>
  <conditionalFormatting sqref="B17:B23 B25:B42">
    <cfRule type="expression" dxfId="262" priority="40" stopIfTrue="1">
      <formula>AND(NOT(ISBLANK(C17)),ISBLANK(B17))</formula>
    </cfRule>
  </conditionalFormatting>
  <conditionalFormatting sqref="A15:A23 A25:A42">
    <cfRule type="expression" dxfId="261" priority="41" stopIfTrue="1">
      <formula>AND(NOT(ISBLANK(C15)),ISBLANK(A15))</formula>
    </cfRule>
  </conditionalFormatting>
  <conditionalFormatting sqref="E25:E42 E14 E17:E20">
    <cfRule type="expression" dxfId="260" priority="42" stopIfTrue="1">
      <formula>AND(NOT(ISBLANK(C14)),ISBLANK(E14),B14="S")</formula>
    </cfRule>
  </conditionalFormatting>
  <conditionalFormatting sqref="B14">
    <cfRule type="expression" dxfId="259" priority="36" stopIfTrue="1">
      <formula>AND(NOT(ISBLANK(C14)),ISBLANK(B14))</formula>
    </cfRule>
  </conditionalFormatting>
  <conditionalFormatting sqref="A14">
    <cfRule type="expression" dxfId="258" priority="37" stopIfTrue="1">
      <formula>AND(NOT(ISBLANK(C14)),ISBLANK(A14))</formula>
    </cfRule>
  </conditionalFormatting>
  <conditionalFormatting sqref="E22:E23">
    <cfRule type="expression" dxfId="257" priority="43" stopIfTrue="1">
      <formula>AND(NOT(ISBLANK(C21)),ISBLANK(E22),B21="S")</formula>
    </cfRule>
  </conditionalFormatting>
  <conditionalFormatting sqref="J18:J42">
    <cfRule type="expression" priority="34" stopIfTrue="1">
      <formula>AND(SUM($O18:$S18)&gt;0,NOT(ISBLANK(J18)))</formula>
    </cfRule>
    <cfRule type="expression" dxfId="256" priority="35" stopIfTrue="1">
      <formula>SUM($O18:$S18)&gt;0</formula>
    </cfRule>
  </conditionalFormatting>
  <conditionalFormatting sqref="K14:M14">
    <cfRule type="expression" dxfId="255" priority="33" stopIfTrue="1">
      <formula>AND(NOT(ISBLANK($C14)),ISBLANK(K14))</formula>
    </cfRule>
  </conditionalFormatting>
  <conditionalFormatting sqref="J17">
    <cfRule type="expression" priority="31" stopIfTrue="1">
      <formula>AND(SUM($O17:$S17)&gt;0,NOT(ISBLANK(J17)))</formula>
    </cfRule>
    <cfRule type="expression" dxfId="254" priority="32" stopIfTrue="1">
      <formula>SUM($O17:$S17)&gt;0</formula>
    </cfRule>
  </conditionalFormatting>
  <conditionalFormatting sqref="A12">
    <cfRule type="expression" dxfId="253" priority="30" stopIfTrue="1">
      <formula>AND(NOT(ISBLANK(C12)),ISBLANK(A12))</formula>
    </cfRule>
  </conditionalFormatting>
  <conditionalFormatting sqref="C12">
    <cfRule type="expression" dxfId="252" priority="28" stopIfTrue="1">
      <formula>ISBLANK(C12)</formula>
    </cfRule>
  </conditionalFormatting>
  <conditionalFormatting sqref="E12 D17:D20">
    <cfRule type="expression" dxfId="251" priority="29" stopIfTrue="1">
      <formula>AND(NOT(ISBLANK(B12)),ISBLANK(D12),A12="S")</formula>
    </cfRule>
  </conditionalFormatting>
  <conditionalFormatting sqref="B12">
    <cfRule type="expression" dxfId="250" priority="27" stopIfTrue="1">
      <formula>AND(NOT(ISBLANK(C12)),ISBLANK(B12))</formula>
    </cfRule>
  </conditionalFormatting>
  <conditionalFormatting sqref="J12">
    <cfRule type="expression" priority="25" stopIfTrue="1">
      <formula>AND(SUM($O12:$S12)&gt;0,NOT(ISBLANK(J12)))</formula>
    </cfRule>
    <cfRule type="expression" dxfId="249" priority="26" stopIfTrue="1">
      <formula>SUM($O12:$S12)&gt;0</formula>
    </cfRule>
  </conditionalFormatting>
  <conditionalFormatting sqref="L12">
    <cfRule type="expression" dxfId="248" priority="24" stopIfTrue="1">
      <formula>AND(NOT(ISBLANK($C12)),ISBLANK(L12))</formula>
    </cfRule>
  </conditionalFormatting>
  <conditionalFormatting sqref="C15:C16">
    <cfRule type="expression" dxfId="247" priority="22" stopIfTrue="1">
      <formula>ISBLANK(C15)</formula>
    </cfRule>
  </conditionalFormatting>
  <conditionalFormatting sqref="E15:E16">
    <cfRule type="expression" dxfId="246" priority="23" stopIfTrue="1">
      <formula>AND(NOT(ISBLANK(C15)),ISBLANK(E15),B15="S")</formula>
    </cfRule>
  </conditionalFormatting>
  <conditionalFormatting sqref="B15:B16">
    <cfRule type="expression" dxfId="245" priority="21" stopIfTrue="1">
      <formula>AND(NOT(ISBLANK(C15)),ISBLANK(B15))</formula>
    </cfRule>
  </conditionalFormatting>
  <conditionalFormatting sqref="A13">
    <cfRule type="expression" dxfId="244" priority="20" stopIfTrue="1">
      <formula>AND(NOT(ISBLANK(C13)),ISBLANK(A13))</formula>
    </cfRule>
  </conditionalFormatting>
  <conditionalFormatting sqref="C13">
    <cfRule type="expression" dxfId="243" priority="18" stopIfTrue="1">
      <formula>ISBLANK(C13)</formula>
    </cfRule>
  </conditionalFormatting>
  <conditionalFormatting sqref="E13">
    <cfRule type="expression" dxfId="242" priority="19" stopIfTrue="1">
      <formula>AND(NOT(ISBLANK(C13)),ISBLANK(E13),B13="S")</formula>
    </cfRule>
  </conditionalFormatting>
  <conditionalFormatting sqref="B13">
    <cfRule type="expression" dxfId="241" priority="17" stopIfTrue="1">
      <formula>AND(NOT(ISBLANK(C13)),ISBLANK(B13))</formula>
    </cfRule>
  </conditionalFormatting>
  <conditionalFormatting sqref="K13:M13">
    <cfRule type="expression" dxfId="240" priority="16" stopIfTrue="1">
      <formula>AND(NOT(ISBLANK($C13)),ISBLANK(K13))</formula>
    </cfRule>
  </conditionalFormatting>
  <conditionalFormatting sqref="J13:J16">
    <cfRule type="expression" priority="14" stopIfTrue="1">
      <formula>AND(SUM($O13:$S13)&gt;0,NOT(ISBLANK(J13)))</formula>
    </cfRule>
    <cfRule type="expression" dxfId="239" priority="15" stopIfTrue="1">
      <formula>SUM($O13:$S13)&gt;0</formula>
    </cfRule>
  </conditionalFormatting>
  <conditionalFormatting sqref="A24">
    <cfRule type="expression" dxfId="238" priority="13" stopIfTrue="1">
      <formula>AND(NOT(ISBLANK(C24)),ISBLANK(A24))</formula>
    </cfRule>
  </conditionalFormatting>
  <conditionalFormatting sqref="C24">
    <cfRule type="expression" dxfId="237" priority="11" stopIfTrue="1">
      <formula>ISBLANK(C24)</formula>
    </cfRule>
  </conditionalFormatting>
  <conditionalFormatting sqref="E24">
    <cfRule type="expression" dxfId="236" priority="12" stopIfTrue="1">
      <formula>AND(NOT(ISBLANK(C24)),ISBLANK(E24),B24="S")</formula>
    </cfRule>
  </conditionalFormatting>
  <conditionalFormatting sqref="B24">
    <cfRule type="expression" dxfId="235" priority="10" stopIfTrue="1">
      <formula>AND(NOT(ISBLANK(C24)),ISBLANK(B24))</formula>
    </cfRule>
  </conditionalFormatting>
  <conditionalFormatting sqref="K15:M16">
    <cfRule type="expression" dxfId="234" priority="9" stopIfTrue="1">
      <formula>AND(NOT(ISBLANK($C15)),ISBLANK(K15))</formula>
    </cfRule>
  </conditionalFormatting>
  <conditionalFormatting sqref="M12">
    <cfRule type="expression" dxfId="233" priority="8" stopIfTrue="1">
      <formula>AND(NOT(ISBLANK($C12)),ISBLANK(M12))</formula>
    </cfRule>
  </conditionalFormatting>
  <conditionalFormatting sqref="K12">
    <cfRule type="expression" dxfId="232" priority="7" stopIfTrue="1">
      <formula>AND(NOT(ISBLANK($C12)),ISBLANK(K12))</formula>
    </cfRule>
  </conditionalFormatting>
  <conditionalFormatting sqref="D14">
    <cfRule type="expression" dxfId="231" priority="6" stopIfTrue="1">
      <formula>AND(NOT(ISBLANK(B14)),ISBLANK(D14),A14="S")</formula>
    </cfRule>
  </conditionalFormatting>
  <conditionalFormatting sqref="D15">
    <cfRule type="expression" dxfId="230" priority="5" stopIfTrue="1">
      <formula>AND(NOT(ISBLANK(B15)),ISBLANK(D15),A15="S")</formula>
    </cfRule>
  </conditionalFormatting>
  <conditionalFormatting sqref="D16">
    <cfRule type="expression" dxfId="229" priority="4" stopIfTrue="1">
      <formula>AND(NOT(ISBLANK(B16)),ISBLANK(D16),A16="S")</formula>
    </cfRule>
  </conditionalFormatting>
  <conditionalFormatting sqref="D12">
    <cfRule type="expression" dxfId="228" priority="3" stopIfTrue="1">
      <formula>AND(NOT(ISBLANK(B12)),ISBLANK(D12),A12="S")</formula>
    </cfRule>
  </conditionalFormatting>
  <conditionalFormatting sqref="D13">
    <cfRule type="expression" dxfId="227" priority="2" stopIfTrue="1">
      <formula>AND(NOT(ISBLANK(B13)),ISBLANK(D13),A13="S")</formula>
    </cfRule>
  </conditionalFormatting>
  <conditionalFormatting sqref="D24">
    <cfRule type="expression" dxfId="226" priority="1" stopIfTrue="1">
      <formula>AND(NOT(ISBLANK(B24)),ISBLANK(D24),A24="S")</formula>
    </cfRule>
  </conditionalFormatting>
  <dataValidations count="3">
    <dataValidation type="list" allowBlank="1" showInputMessage="1" showErrorMessage="1" sqref="B12:B42">
      <formula1>$B$46:$B$49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L38" sqref="L3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34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238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48">
        <v>43383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4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114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4" t="s">
        <v>65</v>
      </c>
      <c r="H10" s="64" t="s">
        <v>66</v>
      </c>
      <c r="I10" s="64" t="s">
        <v>64</v>
      </c>
      <c r="J10" s="64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4"/>
      <c r="H11" s="64"/>
      <c r="I11" s="64"/>
      <c r="J11" s="64"/>
      <c r="K11" s="64"/>
      <c r="L11" s="27"/>
      <c r="M11" s="43"/>
      <c r="N11" s="43"/>
    </row>
    <row r="12" spans="1:26" ht="15.75" x14ac:dyDescent="0.25">
      <c r="A12" s="60">
        <v>43374</v>
      </c>
      <c r="B12" s="30" t="s">
        <v>13</v>
      </c>
      <c r="C12" s="31">
        <v>13</v>
      </c>
      <c r="D12" s="32" t="str">
        <f>IF(B12="S",IF(ISBLANK(E12),ROUND(C12*0.2/1.2,2),E12),"")</f>
        <v/>
      </c>
      <c r="E12" s="31"/>
      <c r="F12" s="57">
        <v>13</v>
      </c>
      <c r="G12" s="58">
        <v>200</v>
      </c>
      <c r="H12" s="58">
        <v>4020</v>
      </c>
      <c r="I12" s="58"/>
      <c r="J12" s="65" t="s">
        <v>15</v>
      </c>
      <c r="K12" s="65"/>
      <c r="L12" s="67" t="s">
        <v>239</v>
      </c>
      <c r="M12" s="67" t="s">
        <v>240</v>
      </c>
      <c r="N12" s="67" t="s">
        <v>146</v>
      </c>
      <c r="P12" s="5" t="b">
        <f t="shared" ref="P12:P30" si="0">OR(G12&lt;100,LEN(G12)=2)</f>
        <v>0</v>
      </c>
      <c r="Q12" s="5" t="b">
        <f t="shared" ref="Q12:Q30" si="1">OR(H12&lt;1000,LEN(H12)=3)</f>
        <v>0</v>
      </c>
      <c r="R12" s="5" t="b">
        <f t="shared" ref="R12:R30" si="2">IF(I12&lt;1000,TRUE)</f>
        <v>1</v>
      </c>
      <c r="S12" s="5" t="e">
        <f>OR(#REF!&lt;100000,LEN(#REF!)=5)</f>
        <v>#REF!</v>
      </c>
    </row>
    <row r="13" spans="1:26" s="89" customFormat="1" ht="15.75" x14ac:dyDescent="0.25">
      <c r="A13" s="71"/>
      <c r="B13" s="49"/>
      <c r="C13" s="72"/>
      <c r="D13" s="32"/>
      <c r="E13" s="72"/>
      <c r="F13" s="57"/>
      <c r="G13" s="58"/>
      <c r="H13" s="58"/>
      <c r="I13" s="58"/>
      <c r="J13" s="65"/>
      <c r="K13" s="65"/>
      <c r="L13" s="67"/>
      <c r="M13" s="67"/>
      <c r="N13" s="67"/>
      <c r="P13" s="89" t="b">
        <f t="shared" si="0"/>
        <v>1</v>
      </c>
      <c r="Q13" s="89" t="b">
        <f t="shared" si="1"/>
        <v>1</v>
      </c>
      <c r="R13" s="89" t="b">
        <f t="shared" si="2"/>
        <v>1</v>
      </c>
      <c r="S13" s="89" t="e">
        <f>OR(#REF!&lt;100000,LEN(#REF!)=5)</f>
        <v>#REF!</v>
      </c>
    </row>
    <row r="14" spans="1:26" s="89" customFormat="1" ht="15.75" x14ac:dyDescent="0.25">
      <c r="A14" s="71"/>
      <c r="B14" s="49"/>
      <c r="C14" s="72"/>
      <c r="D14" s="32"/>
      <c r="E14" s="72"/>
      <c r="F14" s="57"/>
      <c r="G14" s="58"/>
      <c r="H14" s="58"/>
      <c r="I14" s="61"/>
      <c r="J14" s="65"/>
      <c r="K14" s="65"/>
      <c r="L14" s="67"/>
      <c r="M14" s="67"/>
      <c r="N14" s="67"/>
      <c r="P14" s="89" t="b">
        <f t="shared" si="0"/>
        <v>1</v>
      </c>
      <c r="Q14" s="89" t="b">
        <f t="shared" si="1"/>
        <v>1</v>
      </c>
      <c r="R14" s="89" t="b">
        <f t="shared" si="2"/>
        <v>1</v>
      </c>
      <c r="S14" s="89" t="e">
        <f>OR(#REF!&lt;100000,LEN(#REF!)=5)</f>
        <v>#REF!</v>
      </c>
    </row>
    <row r="15" spans="1:26" s="89" customFormat="1" ht="15.75" x14ac:dyDescent="0.25">
      <c r="A15" s="71"/>
      <c r="B15" s="49"/>
      <c r="C15" s="72"/>
      <c r="D15" s="57"/>
      <c r="E15" s="72"/>
      <c r="F15" s="57"/>
      <c r="G15" s="58"/>
      <c r="H15" s="58"/>
      <c r="I15" s="61"/>
      <c r="J15" s="65"/>
      <c r="K15" s="65"/>
      <c r="L15" s="67"/>
      <c r="M15" s="67"/>
      <c r="N15" s="67"/>
      <c r="P15" s="89" t="b">
        <f t="shared" si="0"/>
        <v>1</v>
      </c>
      <c r="Q15" s="89" t="b">
        <f t="shared" si="1"/>
        <v>1</v>
      </c>
      <c r="R15" s="89" t="b">
        <f t="shared" si="2"/>
        <v>1</v>
      </c>
      <c r="S15" s="89" t="e">
        <f>OR(#REF!&lt;100000,LEN(#REF!)=5)</f>
        <v>#REF!</v>
      </c>
    </row>
    <row r="16" spans="1:26" s="89" customFormat="1" ht="15.75" x14ac:dyDescent="0.25">
      <c r="A16" s="71"/>
      <c r="B16" s="49"/>
      <c r="C16" s="72"/>
      <c r="D16" s="57"/>
      <c r="E16" s="72"/>
      <c r="F16" s="57"/>
      <c r="G16" s="58"/>
      <c r="H16" s="58"/>
      <c r="I16" s="61"/>
      <c r="J16" s="65"/>
      <c r="K16" s="65"/>
      <c r="L16" s="67"/>
      <c r="M16" s="67"/>
      <c r="N16" s="67"/>
      <c r="P16" s="89" t="b">
        <f t="shared" si="0"/>
        <v>1</v>
      </c>
      <c r="Q16" s="89" t="b">
        <f t="shared" si="1"/>
        <v>1</v>
      </c>
      <c r="R16" s="89" t="b">
        <f t="shared" si="2"/>
        <v>1</v>
      </c>
      <c r="S16" s="89" t="e">
        <f>OR(#REF!&lt;100000,LEN(#REF!)=5)</f>
        <v>#REF!</v>
      </c>
    </row>
    <row r="17" spans="1:19" s="89" customFormat="1" ht="15.75" x14ac:dyDescent="0.25">
      <c r="A17" s="71"/>
      <c r="B17" s="49"/>
      <c r="C17" s="72"/>
      <c r="D17" s="57"/>
      <c r="E17" s="72"/>
      <c r="F17" s="57"/>
      <c r="G17" s="58"/>
      <c r="H17" s="58"/>
      <c r="I17" s="58"/>
      <c r="J17" s="65"/>
      <c r="K17" s="65"/>
      <c r="L17" s="67"/>
      <c r="M17" s="67"/>
      <c r="N17" s="67"/>
      <c r="P17" s="89" t="b">
        <f t="shared" si="0"/>
        <v>1</v>
      </c>
      <c r="Q17" s="89" t="b">
        <f t="shared" si="1"/>
        <v>1</v>
      </c>
      <c r="R17" s="89" t="b">
        <f t="shared" si="2"/>
        <v>1</v>
      </c>
      <c r="S17" s="89" t="e">
        <f>OR(#REF!&lt;100000,LEN(#REF!)=5)</f>
        <v>#REF!</v>
      </c>
    </row>
    <row r="18" spans="1:19" s="89" customFormat="1" ht="15.75" x14ac:dyDescent="0.25">
      <c r="A18" s="71"/>
      <c r="B18" s="49"/>
      <c r="C18" s="72"/>
      <c r="D18" s="57"/>
      <c r="E18" s="72"/>
      <c r="F18" s="57"/>
      <c r="G18" s="58"/>
      <c r="H18" s="58"/>
      <c r="I18" s="58"/>
      <c r="J18" s="65"/>
      <c r="K18" s="65"/>
      <c r="L18" s="67"/>
      <c r="M18" s="67"/>
      <c r="N18" s="67"/>
      <c r="P18" s="89" t="b">
        <f t="shared" si="0"/>
        <v>1</v>
      </c>
      <c r="Q18" s="89" t="b">
        <f t="shared" si="1"/>
        <v>1</v>
      </c>
      <c r="R18" s="89" t="b">
        <f t="shared" si="2"/>
        <v>1</v>
      </c>
      <c r="S18" s="89" t="e">
        <f>OR(#REF!&lt;100000,LEN(#REF!)=5)</f>
        <v>#REF!</v>
      </c>
    </row>
    <row r="19" spans="1:19" s="89" customFormat="1" ht="15.75" x14ac:dyDescent="0.25">
      <c r="A19" s="71"/>
      <c r="B19" s="49"/>
      <c r="C19" s="72"/>
      <c r="D19" s="57"/>
      <c r="E19" s="72"/>
      <c r="F19" s="57"/>
      <c r="G19" s="58"/>
      <c r="H19" s="58"/>
      <c r="I19" s="58"/>
      <c r="J19" s="65"/>
      <c r="K19" s="65"/>
      <c r="L19" s="67"/>
      <c r="M19" s="67"/>
      <c r="N19" s="67"/>
      <c r="P19" s="89" t="b">
        <f t="shared" si="0"/>
        <v>1</v>
      </c>
      <c r="Q19" s="89" t="b">
        <f t="shared" si="1"/>
        <v>1</v>
      </c>
      <c r="R19" s="89" t="b">
        <f t="shared" si="2"/>
        <v>1</v>
      </c>
      <c r="S19" s="89" t="e">
        <f>OR(#REF!&lt;100000,LEN(#REF!)=5)</f>
        <v>#REF!</v>
      </c>
    </row>
    <row r="20" spans="1:19" ht="15.75" x14ac:dyDescent="0.25">
      <c r="A20" s="60"/>
      <c r="B20" s="30"/>
      <c r="C20" s="31"/>
      <c r="D20" s="32"/>
      <c r="E20" s="31"/>
      <c r="F20" s="57"/>
      <c r="G20" s="58"/>
      <c r="H20" s="58"/>
      <c r="I20" s="58"/>
      <c r="J20" s="65"/>
      <c r="K20" s="65"/>
      <c r="L20" s="67"/>
      <c r="M20" s="67"/>
      <c r="N20" s="67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ref="D21:D30" si="3">IF(B21="S",IF(ISBLANK(E21),ROUND(C21*0.2/1.2,2),E21),"")</f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65"/>
      <c r="K21" s="65"/>
      <c r="L21" s="67"/>
      <c r="M21" s="67"/>
      <c r="N21" s="67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65"/>
      <c r="K22" s="65"/>
      <c r="L22" s="67"/>
      <c r="M22" s="67"/>
      <c r="N22" s="67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65"/>
      <c r="K23" s="65"/>
      <c r="L23" s="67"/>
      <c r="M23" s="67"/>
      <c r="N23" s="67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65"/>
      <c r="K24" s="65"/>
      <c r="L24" s="67"/>
      <c r="M24" s="67"/>
      <c r="N24" s="67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65"/>
      <c r="K25" s="65"/>
      <c r="L25" s="67"/>
      <c r="M25" s="67"/>
      <c r="N25" s="67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65"/>
      <c r="K26" s="65"/>
      <c r="L26" s="67"/>
      <c r="M26" s="67"/>
      <c r="N26" s="67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65"/>
      <c r="K27" s="65"/>
      <c r="L27" s="67"/>
      <c r="M27" s="67"/>
      <c r="N27" s="67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65"/>
      <c r="K28" s="65"/>
      <c r="L28" s="67"/>
      <c r="M28" s="67"/>
      <c r="N28" s="67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65"/>
      <c r="K29" s="65"/>
      <c r="L29" s="67"/>
      <c r="M29" s="67"/>
      <c r="N29" s="67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6.5" thickBot="1" x14ac:dyDescent="0.3">
      <c r="A30" s="29"/>
      <c r="B30" s="30"/>
      <c r="C30" s="31"/>
      <c r="D30" s="38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65"/>
      <c r="K30" s="65"/>
      <c r="L30" s="67"/>
      <c r="M30" s="67"/>
      <c r="N30" s="67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3.5" thickBot="1" x14ac:dyDescent="0.25">
      <c r="A31" s="127" t="s">
        <v>11</v>
      </c>
      <c r="B31" s="128"/>
      <c r="C31" s="39">
        <f>SUM(C12:C30)</f>
        <v>13</v>
      </c>
      <c r="D31" s="39">
        <f>SUM(D12:D30)</f>
        <v>0</v>
      </c>
      <c r="E31" s="39"/>
      <c r="F31" s="39">
        <f>SUM(F12:F30)</f>
        <v>13</v>
      </c>
      <c r="G31" s="59"/>
      <c r="H31" s="59"/>
      <c r="I31" s="59"/>
      <c r="J31" s="40"/>
      <c r="K31" s="40"/>
      <c r="L31" s="46"/>
      <c r="M31" s="55"/>
      <c r="N31" s="47"/>
    </row>
    <row r="33" spans="2:3" x14ac:dyDescent="0.2">
      <c r="B33" s="125" t="s">
        <v>27</v>
      </c>
      <c r="C33" s="126"/>
    </row>
    <row r="34" spans="2:3" x14ac:dyDescent="0.2">
      <c r="B34" s="41" t="s">
        <v>16</v>
      </c>
      <c r="C34" s="42" t="s">
        <v>26</v>
      </c>
    </row>
    <row r="35" spans="2:3" x14ac:dyDescent="0.2">
      <c r="B35" s="41" t="s">
        <v>13</v>
      </c>
      <c r="C35" s="42" t="s">
        <v>25</v>
      </c>
    </row>
    <row r="36" spans="2:3" x14ac:dyDescent="0.2">
      <c r="B36" s="41" t="s">
        <v>15</v>
      </c>
      <c r="C36" s="42" t="s">
        <v>24</v>
      </c>
    </row>
    <row r="37" spans="2:3" x14ac:dyDescent="0.2">
      <c r="B37" s="43" t="s">
        <v>14</v>
      </c>
      <c r="C37" s="44" t="s">
        <v>23</v>
      </c>
    </row>
  </sheetData>
  <mergeCells count="6">
    <mergeCell ref="B1:E1"/>
    <mergeCell ref="B3:E3"/>
    <mergeCell ref="G8:J8"/>
    <mergeCell ref="G9:J9"/>
    <mergeCell ref="A31:B31"/>
    <mergeCell ref="B33:C33"/>
  </mergeCells>
  <conditionalFormatting sqref="J14 J18:K30 J12:K13">
    <cfRule type="expression" priority="26" stopIfTrue="1">
      <formula>AND(SUM($P12:$T12)&gt;0,NOT(ISBLANK(J12)))</formula>
    </cfRule>
    <cfRule type="expression" dxfId="225" priority="27" stopIfTrue="1">
      <formula>SUM($P12:$T12)&gt;0</formula>
    </cfRule>
  </conditionalFormatting>
  <conditionalFormatting sqref="C5 B1:E1 B3:E3 C18:C30 E5 C12:C14">
    <cfRule type="expression" dxfId="224" priority="28" stopIfTrue="1">
      <formula>ISBLANK(B1)</formula>
    </cfRule>
  </conditionalFormatting>
  <conditionalFormatting sqref="L12:N13 L18:N30 M14">
    <cfRule type="expression" dxfId="223" priority="29" stopIfTrue="1">
      <formula>AND(NOT(ISBLANK($C12)),ISBLANK(L12))</formula>
    </cfRule>
  </conditionalFormatting>
  <conditionalFormatting sqref="B18:B30 B12:B14">
    <cfRule type="expression" dxfId="222" priority="30" stopIfTrue="1">
      <formula>AND(NOT(ISBLANK(C12)),ISBLANK(B12))</formula>
    </cfRule>
  </conditionalFormatting>
  <conditionalFormatting sqref="A18:A30 A12:A14">
    <cfRule type="expression" dxfId="221" priority="31" stopIfTrue="1">
      <formula>AND(NOT(ISBLANK(C12)),ISBLANK(A12))</formula>
    </cfRule>
  </conditionalFormatting>
  <conditionalFormatting sqref="E18:E30 E12:E14">
    <cfRule type="expression" dxfId="220" priority="32" stopIfTrue="1">
      <formula>AND(NOT(ISBLANK(C12)),ISBLANK(E12),B12="S")</formula>
    </cfRule>
  </conditionalFormatting>
  <conditionalFormatting sqref="K14">
    <cfRule type="expression" priority="23" stopIfTrue="1">
      <formula>AND(SUM($P14:$T14)&gt;0,NOT(ISBLANK(K14)))</formula>
    </cfRule>
    <cfRule type="expression" dxfId="219" priority="24" stopIfTrue="1">
      <formula>SUM($P14:$T14)&gt;0</formula>
    </cfRule>
  </conditionalFormatting>
  <conditionalFormatting sqref="L14">
    <cfRule type="expression" dxfId="218" priority="25" stopIfTrue="1">
      <formula>AND(NOT(ISBLANK($C19)),ISBLANK(L14))</formula>
    </cfRule>
  </conditionalFormatting>
  <conditionalFormatting sqref="N14">
    <cfRule type="expression" dxfId="217" priority="22" stopIfTrue="1">
      <formula>AND(NOT(ISBLANK($C19)),ISBLANK(N14))</formula>
    </cfRule>
  </conditionalFormatting>
  <conditionalFormatting sqref="J17:K17">
    <cfRule type="expression" priority="15" stopIfTrue="1">
      <formula>AND(SUM($P17:$T17)&gt;0,NOT(ISBLANK(J17)))</formula>
    </cfRule>
    <cfRule type="expression" dxfId="216" priority="16" stopIfTrue="1">
      <formula>SUM($P17:$T17)&gt;0</formula>
    </cfRule>
  </conditionalFormatting>
  <conditionalFormatting sqref="C17">
    <cfRule type="expression" dxfId="215" priority="17" stopIfTrue="1">
      <formula>ISBLANK(C17)</formula>
    </cfRule>
  </conditionalFormatting>
  <conditionalFormatting sqref="L17:N17">
    <cfRule type="expression" dxfId="214" priority="18" stopIfTrue="1">
      <formula>AND(NOT(ISBLANK($C17)),ISBLANK(L17))</formula>
    </cfRule>
  </conditionalFormatting>
  <conditionalFormatting sqref="B17">
    <cfRule type="expression" dxfId="213" priority="19" stopIfTrue="1">
      <formula>AND(NOT(ISBLANK(C17)),ISBLANK(B17))</formula>
    </cfRule>
  </conditionalFormatting>
  <conditionalFormatting sqref="A17">
    <cfRule type="expression" dxfId="212" priority="20" stopIfTrue="1">
      <formula>AND(NOT(ISBLANK(C17)),ISBLANK(A17))</formula>
    </cfRule>
  </conditionalFormatting>
  <conditionalFormatting sqref="E17">
    <cfRule type="expression" dxfId="211" priority="21" stopIfTrue="1">
      <formula>AND(NOT(ISBLANK(C17)),ISBLANK(E17),B17="S")</formula>
    </cfRule>
  </conditionalFormatting>
  <conditionalFormatting sqref="J15:J16">
    <cfRule type="expression" priority="8" stopIfTrue="1">
      <formula>AND(SUM($P15:$T15)&gt;0,NOT(ISBLANK(J15)))</formula>
    </cfRule>
    <cfRule type="expression" dxfId="210" priority="9" stopIfTrue="1">
      <formula>SUM($P15:$T15)&gt;0</formula>
    </cfRule>
  </conditionalFormatting>
  <conditionalFormatting sqref="C15:C16">
    <cfRule type="expression" dxfId="209" priority="10" stopIfTrue="1">
      <formula>ISBLANK(C15)</formula>
    </cfRule>
  </conditionalFormatting>
  <conditionalFormatting sqref="M15:M16">
    <cfRule type="expression" dxfId="208" priority="11" stopIfTrue="1">
      <formula>AND(NOT(ISBLANK($C15)),ISBLANK(M15))</formula>
    </cfRule>
  </conditionalFormatting>
  <conditionalFormatting sqref="B15:B16">
    <cfRule type="expression" dxfId="207" priority="12" stopIfTrue="1">
      <formula>AND(NOT(ISBLANK(C15)),ISBLANK(B15))</formula>
    </cfRule>
  </conditionalFormatting>
  <conditionalFormatting sqref="A15:A16">
    <cfRule type="expression" dxfId="206" priority="13" stopIfTrue="1">
      <formula>AND(NOT(ISBLANK(C15)),ISBLANK(A15))</formula>
    </cfRule>
  </conditionalFormatting>
  <conditionalFormatting sqref="E15:E16">
    <cfRule type="expression" dxfId="205" priority="14" stopIfTrue="1">
      <formula>AND(NOT(ISBLANK(C15)),ISBLANK(E15),B15="S")</formula>
    </cfRule>
  </conditionalFormatting>
  <conditionalFormatting sqref="K15:K16">
    <cfRule type="expression" priority="5" stopIfTrue="1">
      <formula>AND(SUM($P15:$T15)&gt;0,NOT(ISBLANK(K15)))</formula>
    </cfRule>
    <cfRule type="expression" dxfId="204" priority="6" stopIfTrue="1">
      <formula>SUM($P15:$T15)&gt;0</formula>
    </cfRule>
  </conditionalFormatting>
  <conditionalFormatting sqref="L15:L16">
    <cfRule type="expression" dxfId="203" priority="7" stopIfTrue="1">
      <formula>AND(NOT(ISBLANK($C20)),ISBLANK(L15))</formula>
    </cfRule>
  </conditionalFormatting>
  <conditionalFormatting sqref="N15:N16">
    <cfRule type="expression" dxfId="202" priority="4" stopIfTrue="1">
      <formula>AND(NOT(ISBLANK($C20)),ISBLANK(N15))</formula>
    </cfRule>
  </conditionalFormatting>
  <dataValidations count="3"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30">
      <formula1>$B$34:$B$37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workbookViewId="0">
      <selection activeCell="K35" sqref="K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9.140625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22" t="s">
        <v>76</v>
      </c>
      <c r="C1" s="123"/>
      <c r="D1" s="123"/>
      <c r="E1" s="12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22" t="s">
        <v>212</v>
      </c>
      <c r="C3" s="123"/>
      <c r="D3" s="123"/>
      <c r="E3" s="12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43354</v>
      </c>
      <c r="D5" s="12" t="s">
        <v>33</v>
      </c>
      <c r="E5" s="106">
        <v>43383</v>
      </c>
      <c r="F5" s="107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25" t="s">
        <v>21</v>
      </c>
      <c r="H8" s="129"/>
      <c r="I8" s="129"/>
      <c r="J8" s="126"/>
      <c r="K8" s="10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30"/>
      <c r="H9" s="131"/>
      <c r="I9" s="131"/>
      <c r="J9" s="132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43355</v>
      </c>
      <c r="B12" s="30" t="s">
        <v>124</v>
      </c>
      <c r="C12" s="31">
        <v>16.8</v>
      </c>
      <c r="D12" s="32">
        <f t="shared" ref="D12:D25" si="0">IF(B12="S",IF(ISBLANK(E12),ROUND(C12*0.2/1.2,2),E12),"")</f>
        <v>2.8</v>
      </c>
      <c r="E12" s="31"/>
      <c r="F12" s="57">
        <f t="shared" ref="F12:F29" si="1">C12-D12</f>
        <v>14</v>
      </c>
      <c r="G12" s="58">
        <v>510</v>
      </c>
      <c r="H12" s="58">
        <v>2215</v>
      </c>
      <c r="I12" s="61" t="s">
        <v>186</v>
      </c>
      <c r="J12" s="37" t="s">
        <v>124</v>
      </c>
      <c r="K12" s="37" t="s">
        <v>187</v>
      </c>
      <c r="L12" s="45" t="s">
        <v>188</v>
      </c>
      <c r="M12" s="45" t="s">
        <v>189</v>
      </c>
      <c r="N12" s="45" t="s">
        <v>190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60">
        <v>43355</v>
      </c>
      <c r="B13" s="30" t="s">
        <v>124</v>
      </c>
      <c r="C13" s="31">
        <v>7</v>
      </c>
      <c r="D13" s="32">
        <f t="shared" si="0"/>
        <v>1.1599999999999999</v>
      </c>
      <c r="E13" s="31">
        <v>1.1599999999999999</v>
      </c>
      <c r="F13" s="57">
        <f t="shared" si="1"/>
        <v>5.84</v>
      </c>
      <c r="G13" s="58">
        <v>510</v>
      </c>
      <c r="H13" s="58">
        <v>2215</v>
      </c>
      <c r="I13" s="61" t="s">
        <v>191</v>
      </c>
      <c r="J13" s="37" t="s">
        <v>15</v>
      </c>
      <c r="K13" s="37" t="s">
        <v>187</v>
      </c>
      <c r="L13" s="45" t="s">
        <v>192</v>
      </c>
      <c r="M13" s="45" t="s">
        <v>193</v>
      </c>
      <c r="N13" s="45" t="s">
        <v>192</v>
      </c>
      <c r="P13" s="5" t="b">
        <f t="shared" si="2"/>
        <v>0</v>
      </c>
      <c r="Q13" s="5" t="b">
        <f t="shared" si="3"/>
        <v>0</v>
      </c>
      <c r="R13" s="5" t="b">
        <f t="shared" si="4"/>
        <v>0</v>
      </c>
      <c r="S13" s="5" t="e">
        <f>OR(#REF!&lt;100000,LEN(#REF!)=5)</f>
        <v>#REF!</v>
      </c>
    </row>
    <row r="14" spans="1:26" ht="15.75" x14ac:dyDescent="0.25">
      <c r="A14" s="60">
        <v>43356</v>
      </c>
      <c r="B14" s="30" t="s">
        <v>15</v>
      </c>
      <c r="C14" s="31">
        <v>173.22</v>
      </c>
      <c r="D14" s="32">
        <f t="shared" si="0"/>
        <v>28.87</v>
      </c>
      <c r="E14" s="31"/>
      <c r="F14" s="57">
        <f t="shared" si="1"/>
        <v>144.35</v>
      </c>
      <c r="G14" s="58">
        <v>510</v>
      </c>
      <c r="H14" s="58">
        <v>3001</v>
      </c>
      <c r="I14" s="61" t="s">
        <v>191</v>
      </c>
      <c r="J14" s="37" t="s">
        <v>15</v>
      </c>
      <c r="K14" s="37" t="s">
        <v>187</v>
      </c>
      <c r="L14" s="45" t="s">
        <v>194</v>
      </c>
      <c r="M14" s="45" t="s">
        <v>195</v>
      </c>
      <c r="N14" s="45" t="s">
        <v>196</v>
      </c>
    </row>
    <row r="15" spans="1:26" ht="15.75" x14ac:dyDescent="0.25">
      <c r="A15" s="60">
        <v>43361</v>
      </c>
      <c r="B15" s="30" t="s">
        <v>15</v>
      </c>
      <c r="C15" s="31">
        <v>70</v>
      </c>
      <c r="D15" s="32">
        <v>11.66</v>
      </c>
      <c r="E15" s="31"/>
      <c r="F15" s="57">
        <f t="shared" si="1"/>
        <v>58.34</v>
      </c>
      <c r="G15" s="58">
        <v>528</v>
      </c>
      <c r="H15" s="58">
        <v>4102</v>
      </c>
      <c r="I15" s="61"/>
      <c r="J15" s="37">
        <v>0</v>
      </c>
      <c r="K15" s="37" t="s">
        <v>197</v>
      </c>
      <c r="L15" s="45" t="s">
        <v>198</v>
      </c>
      <c r="M15" s="45" t="s">
        <v>199</v>
      </c>
      <c r="N15" s="45" t="s">
        <v>200</v>
      </c>
    </row>
    <row r="16" spans="1:26" ht="15.75" x14ac:dyDescent="0.25">
      <c r="A16" s="60">
        <v>43361</v>
      </c>
      <c r="B16" s="30" t="s">
        <v>14</v>
      </c>
      <c r="C16" s="31">
        <v>39.99</v>
      </c>
      <c r="D16" s="32">
        <v>0</v>
      </c>
      <c r="E16" s="31"/>
      <c r="F16" s="57">
        <f t="shared" si="1"/>
        <v>39.99</v>
      </c>
      <c r="G16" s="58">
        <v>528</v>
      </c>
      <c r="H16" s="58">
        <v>4102</v>
      </c>
      <c r="I16" s="61"/>
      <c r="J16" s="37" t="s">
        <v>201</v>
      </c>
      <c r="K16" s="37" t="s">
        <v>197</v>
      </c>
      <c r="L16" s="45" t="s">
        <v>202</v>
      </c>
      <c r="M16" s="45" t="s">
        <v>203</v>
      </c>
      <c r="N16" s="45" t="s">
        <v>200</v>
      </c>
    </row>
    <row r="17" spans="1:19" ht="15.75" x14ac:dyDescent="0.25">
      <c r="A17" s="60">
        <v>43361</v>
      </c>
      <c r="B17" s="30" t="s">
        <v>124</v>
      </c>
      <c r="C17" s="31">
        <v>16.989999999999998</v>
      </c>
      <c r="D17" s="32">
        <f t="shared" si="0"/>
        <v>2.83</v>
      </c>
      <c r="E17" s="31"/>
      <c r="F17" s="57">
        <f t="shared" si="1"/>
        <v>14.159999999999998</v>
      </c>
      <c r="G17" s="58">
        <v>528</v>
      </c>
      <c r="H17" s="58">
        <v>4102</v>
      </c>
      <c r="I17" s="61"/>
      <c r="J17" s="37" t="s">
        <v>124</v>
      </c>
      <c r="K17" s="37" t="s">
        <v>197</v>
      </c>
      <c r="L17" s="45" t="s">
        <v>204</v>
      </c>
      <c r="M17" s="45" t="s">
        <v>203</v>
      </c>
      <c r="N17" s="45" t="s">
        <v>200</v>
      </c>
    </row>
    <row r="18" spans="1:19" ht="15.75" x14ac:dyDescent="0.25">
      <c r="A18" s="60">
        <v>43361</v>
      </c>
      <c r="B18" s="30" t="s">
        <v>15</v>
      </c>
      <c r="C18" s="31">
        <v>13.99</v>
      </c>
      <c r="E18" s="31"/>
      <c r="F18" s="57">
        <f>C18-D21</f>
        <v>8.84</v>
      </c>
      <c r="G18" s="58">
        <v>512</v>
      </c>
      <c r="H18" s="58">
        <v>4001</v>
      </c>
      <c r="I18" s="61">
        <v>51204</v>
      </c>
      <c r="J18" s="37" t="s">
        <v>15</v>
      </c>
      <c r="K18" s="37" t="s">
        <v>187</v>
      </c>
      <c r="L18" s="45" t="s">
        <v>192</v>
      </c>
      <c r="M18" s="45" t="s">
        <v>203</v>
      </c>
      <c r="N18" s="45" t="s">
        <v>192</v>
      </c>
    </row>
    <row r="19" spans="1:19" ht="15.75" x14ac:dyDescent="0.25">
      <c r="A19" s="60">
        <v>43361</v>
      </c>
      <c r="B19" s="30" t="s">
        <v>13</v>
      </c>
      <c r="C19" s="31">
        <v>32</v>
      </c>
      <c r="D19" s="32">
        <v>0</v>
      </c>
      <c r="E19" s="31"/>
      <c r="F19" s="57">
        <f t="shared" si="1"/>
        <v>32</v>
      </c>
      <c r="G19" s="58">
        <v>528</v>
      </c>
      <c r="H19" s="58">
        <v>4102</v>
      </c>
      <c r="I19" s="61"/>
      <c r="J19" s="37">
        <v>0</v>
      </c>
      <c r="K19" s="37" t="s">
        <v>197</v>
      </c>
      <c r="L19" s="45" t="s">
        <v>205</v>
      </c>
      <c r="M19" s="45" t="s">
        <v>206</v>
      </c>
      <c r="N19" s="45" t="s">
        <v>200</v>
      </c>
    </row>
    <row r="20" spans="1:19" ht="15.75" x14ac:dyDescent="0.25">
      <c r="A20" s="60">
        <v>43361</v>
      </c>
      <c r="B20" s="30" t="s">
        <v>15</v>
      </c>
      <c r="C20" s="31">
        <v>112.95</v>
      </c>
      <c r="D20" s="32">
        <f t="shared" si="0"/>
        <v>18.829999999999998</v>
      </c>
      <c r="E20" s="31"/>
      <c r="F20" s="57">
        <f t="shared" si="1"/>
        <v>94.12</v>
      </c>
      <c r="G20" s="58">
        <v>528</v>
      </c>
      <c r="H20" s="58">
        <v>4102</v>
      </c>
      <c r="I20" s="61"/>
      <c r="J20" s="37" t="s">
        <v>15</v>
      </c>
      <c r="K20" s="37" t="s">
        <v>197</v>
      </c>
      <c r="L20" s="45" t="s">
        <v>207</v>
      </c>
      <c r="M20" s="45" t="s">
        <v>206</v>
      </c>
      <c r="N20" s="45" t="s">
        <v>200</v>
      </c>
    </row>
    <row r="21" spans="1:19" ht="15.75" x14ac:dyDescent="0.25">
      <c r="A21" s="60">
        <v>43372</v>
      </c>
      <c r="B21" s="30" t="s">
        <v>15</v>
      </c>
      <c r="C21" s="31">
        <v>30.9</v>
      </c>
      <c r="D21" s="32">
        <f t="shared" si="0"/>
        <v>5.15</v>
      </c>
      <c r="E21" s="31"/>
      <c r="F21" s="57">
        <f t="shared" si="1"/>
        <v>25.75</v>
      </c>
      <c r="G21" s="58">
        <v>510</v>
      </c>
      <c r="H21" s="58">
        <v>2215</v>
      </c>
      <c r="I21" s="61" t="s">
        <v>186</v>
      </c>
      <c r="J21" s="37" t="s">
        <v>15</v>
      </c>
      <c r="K21" s="37" t="s">
        <v>187</v>
      </c>
      <c r="L21" s="45" t="s">
        <v>192</v>
      </c>
      <c r="M21" s="45" t="s">
        <v>203</v>
      </c>
      <c r="N21" s="45" t="s">
        <v>192</v>
      </c>
    </row>
    <row r="22" spans="1:19" ht="15.75" x14ac:dyDescent="0.25">
      <c r="A22" s="60">
        <v>43376</v>
      </c>
      <c r="B22" s="30" t="s">
        <v>15</v>
      </c>
      <c r="C22" s="5">
        <v>73.81</v>
      </c>
      <c r="D22" s="32">
        <f t="shared" si="0"/>
        <v>12.3</v>
      </c>
      <c r="E22" s="31"/>
      <c r="F22" s="57">
        <f t="shared" si="1"/>
        <v>61.510000000000005</v>
      </c>
      <c r="G22" s="58">
        <v>115</v>
      </c>
      <c r="H22" s="58">
        <v>2204</v>
      </c>
      <c r="I22" s="61"/>
      <c r="J22" s="37" t="s">
        <v>15</v>
      </c>
      <c r="K22" s="37" t="s">
        <v>208</v>
      </c>
      <c r="L22" s="45" t="s">
        <v>209</v>
      </c>
      <c r="M22" s="45" t="s">
        <v>210</v>
      </c>
      <c r="N22" s="45" t="s">
        <v>211</v>
      </c>
    </row>
    <row r="23" spans="1:19" ht="15.75" x14ac:dyDescent="0.25">
      <c r="A23" s="60">
        <v>43377</v>
      </c>
      <c r="B23" s="30" t="s">
        <v>15</v>
      </c>
      <c r="C23" s="31">
        <v>499.95</v>
      </c>
      <c r="D23" s="32">
        <f t="shared" si="0"/>
        <v>83.33</v>
      </c>
      <c r="E23" s="31"/>
      <c r="F23" s="57">
        <f t="shared" si="1"/>
        <v>416.62</v>
      </c>
      <c r="G23" s="58">
        <v>115</v>
      </c>
      <c r="H23" s="58">
        <v>2204</v>
      </c>
      <c r="I23" s="61"/>
      <c r="J23" s="37" t="s">
        <v>15</v>
      </c>
      <c r="K23" s="37" t="s">
        <v>208</v>
      </c>
      <c r="L23" s="45" t="s">
        <v>209</v>
      </c>
      <c r="M23" s="45" t="s">
        <v>210</v>
      </c>
      <c r="N23" s="45" t="s">
        <v>211</v>
      </c>
      <c r="P23" s="5" t="b">
        <f t="shared" si="2"/>
        <v>0</v>
      </c>
      <c r="Q23" s="5" t="b">
        <f t="shared" si="3"/>
        <v>0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60">
        <v>43377</v>
      </c>
      <c r="B24" s="30" t="s">
        <v>15</v>
      </c>
      <c r="C24" s="31">
        <v>419.92</v>
      </c>
      <c r="D24" s="32">
        <f t="shared" si="0"/>
        <v>69.989999999999995</v>
      </c>
      <c r="E24" s="31"/>
      <c r="F24" s="57">
        <f t="shared" si="1"/>
        <v>349.93</v>
      </c>
      <c r="G24" s="58">
        <v>115</v>
      </c>
      <c r="H24" s="58">
        <v>2204</v>
      </c>
      <c r="I24" s="61"/>
      <c r="J24" s="37" t="s">
        <v>124</v>
      </c>
      <c r="K24" s="37" t="s">
        <v>208</v>
      </c>
      <c r="L24" s="45" t="s">
        <v>209</v>
      </c>
      <c r="M24" s="45" t="s">
        <v>210</v>
      </c>
      <c r="N24" s="45" t="s">
        <v>211</v>
      </c>
    </row>
    <row r="25" spans="1:19" ht="15.75" x14ac:dyDescent="0.25">
      <c r="A25" s="60">
        <v>43377</v>
      </c>
      <c r="B25" s="30" t="s">
        <v>15</v>
      </c>
      <c r="C25" s="31">
        <v>461</v>
      </c>
      <c r="D25" s="32">
        <f t="shared" si="0"/>
        <v>76.83</v>
      </c>
      <c r="E25" s="31"/>
      <c r="F25" s="57">
        <f t="shared" si="1"/>
        <v>384.17</v>
      </c>
      <c r="G25" s="58">
        <v>115</v>
      </c>
      <c r="H25" s="58">
        <v>2204</v>
      </c>
      <c r="I25" s="61"/>
      <c r="J25" s="37" t="s">
        <v>124</v>
      </c>
      <c r="K25" s="37" t="s">
        <v>208</v>
      </c>
      <c r="L25" s="45" t="s">
        <v>209</v>
      </c>
      <c r="M25" s="45" t="s">
        <v>210</v>
      </c>
      <c r="N25" s="45" t="s">
        <v>211</v>
      </c>
    </row>
    <row r="26" spans="1:19" ht="15.75" x14ac:dyDescent="0.25">
      <c r="A26" s="60"/>
      <c r="B26" s="30"/>
      <c r="C26" s="31"/>
      <c r="D26" s="32"/>
      <c r="E26" s="31"/>
      <c r="F26" s="57"/>
      <c r="G26" s="58"/>
      <c r="H26" s="58"/>
      <c r="I26" s="61"/>
      <c r="J26" s="37" t="s">
        <v>124</v>
      </c>
      <c r="K26" s="37"/>
      <c r="L26" s="45"/>
      <c r="M26" s="45"/>
      <c r="N26" s="45"/>
    </row>
    <row r="27" spans="1:19" ht="15.75" x14ac:dyDescent="0.25">
      <c r="A27" s="60"/>
      <c r="B27" s="30"/>
      <c r="C27" s="31"/>
      <c r="D27" s="32"/>
      <c r="E27" s="31"/>
      <c r="F27" s="57"/>
      <c r="G27" s="58"/>
      <c r="H27" s="58"/>
      <c r="I27" s="61"/>
      <c r="J27" s="37" t="s">
        <v>124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/>
      <c r="E28" s="31"/>
      <c r="F28" s="57"/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27" t="s">
        <v>11</v>
      </c>
      <c r="B29" s="128"/>
      <c r="C29" s="39">
        <f>SUM(C12:C28)</f>
        <v>1968.5200000000002</v>
      </c>
      <c r="D29" s="39">
        <f>SUM(D12:D28)</f>
        <v>313.75</v>
      </c>
      <c r="E29" s="39"/>
      <c r="F29" s="108">
        <f t="shared" si="1"/>
        <v>1654.7700000000002</v>
      </c>
      <c r="G29" s="59"/>
      <c r="H29" s="59"/>
      <c r="I29" s="59"/>
      <c r="J29" s="40"/>
      <c r="K29" s="40"/>
      <c r="L29" s="46"/>
      <c r="M29" s="55"/>
      <c r="N29" s="47"/>
    </row>
    <row r="31" spans="1:19" x14ac:dyDescent="0.2">
      <c r="B31" s="125" t="s">
        <v>27</v>
      </c>
      <c r="C31" s="126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109"/>
      <c r="K33" s="110"/>
    </row>
    <row r="34" spans="2:11" x14ac:dyDescent="0.2">
      <c r="B34" s="41" t="s">
        <v>15</v>
      </c>
      <c r="C34" s="42" t="s">
        <v>24</v>
      </c>
      <c r="I34" s="109"/>
      <c r="K34" s="110"/>
    </row>
    <row r="35" spans="2:11" x14ac:dyDescent="0.2">
      <c r="B35" s="43" t="s">
        <v>14</v>
      </c>
      <c r="C35" s="44" t="s">
        <v>23</v>
      </c>
      <c r="I35" s="109"/>
      <c r="K35" s="110"/>
    </row>
    <row r="36" spans="2:11" x14ac:dyDescent="0.2">
      <c r="I36" s="109"/>
      <c r="K36" s="110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97" stopIfTrue="1">
      <formula>AND(SUM($P12:$T12)&gt;0,NOT(ISBLANK(J12)))</formula>
    </cfRule>
    <cfRule type="expression" dxfId="201" priority="98" stopIfTrue="1">
      <formula>SUM($P12:$T12)&gt;0</formula>
    </cfRule>
  </conditionalFormatting>
  <conditionalFormatting sqref="C5 B1:E1 B3:E3 C12 C14 C28 C17 C20 C23:C25">
    <cfRule type="expression" dxfId="200" priority="99" stopIfTrue="1">
      <formula>ISBLANK(B1)</formula>
    </cfRule>
  </conditionalFormatting>
  <conditionalFormatting sqref="L28:N28 N27">
    <cfRule type="expression" dxfId="199" priority="100" stopIfTrue="1">
      <formula>AND(NOT(ISBLANK($C27)),ISBLANK(L27))</formula>
    </cfRule>
  </conditionalFormatting>
  <conditionalFormatting sqref="B12 B28 B17 A22">
    <cfRule type="expression" dxfId="198" priority="101" stopIfTrue="1">
      <formula>AND(NOT(ISBLANK(B12)),ISBLANK(A12))</formula>
    </cfRule>
  </conditionalFormatting>
  <conditionalFormatting sqref="A12 A14 A28 A17 A23">
    <cfRule type="expression" dxfId="197" priority="102" stopIfTrue="1">
      <formula>AND(NOT(ISBLANK(C12)),ISBLANK(A12))</formula>
    </cfRule>
  </conditionalFormatting>
  <conditionalFormatting sqref="E28 E14:E25">
    <cfRule type="expression" dxfId="196" priority="103" stopIfTrue="1">
      <formula>AND(NOT(ISBLANK(C14)),ISBLANK(E14),B14="S")</formula>
    </cfRule>
  </conditionalFormatting>
  <conditionalFormatting sqref="C13">
    <cfRule type="expression" dxfId="195" priority="93" stopIfTrue="1">
      <formula>ISBLANK(C13)</formula>
    </cfRule>
  </conditionalFormatting>
  <conditionalFormatting sqref="M20">
    <cfRule type="expression" dxfId="194" priority="40" stopIfTrue="1">
      <formula>AND(NOT(ISBLANK($C20)),ISBLANK(M20))</formula>
    </cfRule>
  </conditionalFormatting>
  <conditionalFormatting sqref="B13">
    <cfRule type="expression" dxfId="193" priority="94" stopIfTrue="1">
      <formula>AND(NOT(ISBLANK(C13)),ISBLANK(B13))</formula>
    </cfRule>
  </conditionalFormatting>
  <conditionalFormatting sqref="A13">
    <cfRule type="expression" dxfId="192" priority="95" stopIfTrue="1">
      <formula>AND(NOT(ISBLANK(C13)),ISBLANK(A13))</formula>
    </cfRule>
  </conditionalFormatting>
  <conditionalFormatting sqref="E12:E13">
    <cfRule type="expression" dxfId="191" priority="96" stopIfTrue="1">
      <formula>AND(NOT(ISBLANK(C12)),ISBLANK(E12),B12="S")</formula>
    </cfRule>
  </conditionalFormatting>
  <conditionalFormatting sqref="J13:J27">
    <cfRule type="expression" priority="91" stopIfTrue="1">
      <formula>AND(SUM($P13:$T13)&gt;0,NOT(ISBLANK(J13)))</formula>
    </cfRule>
    <cfRule type="expression" dxfId="190" priority="92" stopIfTrue="1">
      <formula>SUM($P13:$T13)&gt;0</formula>
    </cfRule>
  </conditionalFormatting>
  <conditionalFormatting sqref="C26">
    <cfRule type="expression" dxfId="189" priority="87" stopIfTrue="1">
      <formula>ISBLANK(C26)</formula>
    </cfRule>
  </conditionalFormatting>
  <conditionalFormatting sqref="B26">
    <cfRule type="expression" dxfId="188" priority="88" stopIfTrue="1">
      <formula>AND(NOT(ISBLANK(C26)),ISBLANK(B26))</formula>
    </cfRule>
  </conditionalFormatting>
  <conditionalFormatting sqref="A27">
    <cfRule type="expression" dxfId="187" priority="89" stopIfTrue="1">
      <formula>AND(NOT(ISBLANK(C27)),ISBLANK(A27))</formula>
    </cfRule>
  </conditionalFormatting>
  <conditionalFormatting sqref="E26">
    <cfRule type="expression" dxfId="186" priority="90" stopIfTrue="1">
      <formula>AND(NOT(ISBLANK(C26)),ISBLANK(E26),B26="S")</formula>
    </cfRule>
  </conditionalFormatting>
  <conditionalFormatting sqref="C27">
    <cfRule type="expression" dxfId="185" priority="84" stopIfTrue="1">
      <formula>ISBLANK(C27)</formula>
    </cfRule>
  </conditionalFormatting>
  <conditionalFormatting sqref="B27">
    <cfRule type="expression" dxfId="184" priority="85" stopIfTrue="1">
      <formula>AND(NOT(ISBLANK(C27)),ISBLANK(B27))</formula>
    </cfRule>
  </conditionalFormatting>
  <conditionalFormatting sqref="E27">
    <cfRule type="expression" dxfId="183" priority="86" stopIfTrue="1">
      <formula>AND(NOT(ISBLANK(C27)),ISBLANK(E27),B27="S")</formula>
    </cfRule>
  </conditionalFormatting>
  <conditionalFormatting sqref="M27">
    <cfRule type="expression" dxfId="182" priority="83" stopIfTrue="1">
      <formula>AND(NOT(ISBLANK($C27)),ISBLANK(M27))</formula>
    </cfRule>
  </conditionalFormatting>
  <conditionalFormatting sqref="L27">
    <cfRule type="expression" dxfId="181" priority="82" stopIfTrue="1">
      <formula>AND(NOT(ISBLANK($C27)),ISBLANK(L27))</formula>
    </cfRule>
  </conditionalFormatting>
  <conditionalFormatting sqref="N24">
    <cfRule type="expression" dxfId="180" priority="17" stopIfTrue="1">
      <formula>AND(NOT(ISBLANK($C24)),ISBLANK(N24))</formula>
    </cfRule>
  </conditionalFormatting>
  <conditionalFormatting sqref="N18">
    <cfRule type="expression" dxfId="179" priority="51" stopIfTrue="1">
      <formula>AND(NOT(ISBLANK($C18)),ISBLANK(N18))</formula>
    </cfRule>
  </conditionalFormatting>
  <conditionalFormatting sqref="M17">
    <cfRule type="expression" dxfId="178" priority="56" stopIfTrue="1">
      <formula>AND(NOT(ISBLANK($C17)),ISBLANK(M17))</formula>
    </cfRule>
  </conditionalFormatting>
  <conditionalFormatting sqref="K12">
    <cfRule type="expression" priority="79" stopIfTrue="1">
      <formula>AND(SUM($P12:$T12)&gt;0,NOT(ISBLANK(K12)))</formula>
    </cfRule>
    <cfRule type="expression" dxfId="177" priority="80" stopIfTrue="1">
      <formula>SUM($P12:$T12)&gt;0</formula>
    </cfRule>
  </conditionalFormatting>
  <conditionalFormatting sqref="N12">
    <cfRule type="expression" dxfId="176" priority="81" stopIfTrue="1">
      <formula>AND(NOT(ISBLANK($C12)),ISBLANK(N12))</formula>
    </cfRule>
  </conditionalFormatting>
  <conditionalFormatting sqref="M12">
    <cfRule type="expression" dxfId="175" priority="78" stopIfTrue="1">
      <formula>AND(NOT(ISBLANK($C12)),ISBLANK(M12))</formula>
    </cfRule>
  </conditionalFormatting>
  <conditionalFormatting sqref="L12">
    <cfRule type="expression" dxfId="174" priority="77" stopIfTrue="1">
      <formula>AND(NOT(ISBLANK($C12)),ISBLANK(L12))</formula>
    </cfRule>
  </conditionalFormatting>
  <conditionalFormatting sqref="K13">
    <cfRule type="expression" priority="74" stopIfTrue="1">
      <formula>AND(SUM($P13:$T13)&gt;0,NOT(ISBLANK(K13)))</formula>
    </cfRule>
    <cfRule type="expression" dxfId="173" priority="75" stopIfTrue="1">
      <formula>SUM($P13:$T13)&gt;0</formula>
    </cfRule>
  </conditionalFormatting>
  <conditionalFormatting sqref="N13">
    <cfRule type="expression" dxfId="172" priority="76" stopIfTrue="1">
      <formula>AND(NOT(ISBLANK($C13)),ISBLANK(N13))</formula>
    </cfRule>
  </conditionalFormatting>
  <conditionalFormatting sqref="M13">
    <cfRule type="expression" dxfId="171" priority="73" stopIfTrue="1">
      <formula>AND(NOT(ISBLANK($C13)),ISBLANK(M13))</formula>
    </cfRule>
  </conditionalFormatting>
  <conditionalFormatting sqref="L13">
    <cfRule type="expression" dxfId="170" priority="72" stopIfTrue="1">
      <formula>AND(NOT(ISBLANK($C13)),ISBLANK(L13))</formula>
    </cfRule>
  </conditionalFormatting>
  <conditionalFormatting sqref="K14">
    <cfRule type="expression" priority="69" stopIfTrue="1">
      <formula>AND(SUM($P14:$T14)&gt;0,NOT(ISBLANK(K14)))</formula>
    </cfRule>
    <cfRule type="expression" dxfId="169" priority="70" stopIfTrue="1">
      <formula>SUM($P14:$T14)&gt;0</formula>
    </cfRule>
  </conditionalFormatting>
  <conditionalFormatting sqref="N14">
    <cfRule type="expression" dxfId="168" priority="71" stopIfTrue="1">
      <formula>AND(NOT(ISBLANK($C14)),ISBLANK(N14))</formula>
    </cfRule>
  </conditionalFormatting>
  <conditionalFormatting sqref="M14">
    <cfRule type="expression" dxfId="167" priority="68" stopIfTrue="1">
      <formula>AND(NOT(ISBLANK($C14)),ISBLANK(M14))</formula>
    </cfRule>
  </conditionalFormatting>
  <conditionalFormatting sqref="L14">
    <cfRule type="expression" dxfId="166" priority="67" stopIfTrue="1">
      <formula>AND(NOT(ISBLANK($C14)),ISBLANK(L14))</formula>
    </cfRule>
  </conditionalFormatting>
  <conditionalFormatting sqref="A15:A16">
    <cfRule type="expression" dxfId="165" priority="66" stopIfTrue="1">
      <formula>AND(NOT(ISBLANK(C15)),ISBLANK(A15))</formula>
    </cfRule>
  </conditionalFormatting>
  <conditionalFormatting sqref="C15:C16">
    <cfRule type="expression" dxfId="164" priority="65" stopIfTrue="1">
      <formula>ISBLANK(C15)</formula>
    </cfRule>
  </conditionalFormatting>
  <conditionalFormatting sqref="K15:K16">
    <cfRule type="expression" priority="63" stopIfTrue="1">
      <formula>AND(SUM($P15:$T15)&gt;0,NOT(ISBLANK(K15)))</formula>
    </cfRule>
    <cfRule type="expression" dxfId="163" priority="64" stopIfTrue="1">
      <formula>SUM($P15:$T15)&gt;0</formula>
    </cfRule>
  </conditionalFormatting>
  <conditionalFormatting sqref="M15:M16">
    <cfRule type="expression" dxfId="162" priority="62" stopIfTrue="1">
      <formula>AND(NOT(ISBLANK($C15)),ISBLANK(M15))</formula>
    </cfRule>
  </conditionalFormatting>
  <conditionalFormatting sqref="L15:L16">
    <cfRule type="expression" dxfId="161" priority="61" stopIfTrue="1">
      <formula>AND(NOT(ISBLANK($C15)),ISBLANK(L15))</formula>
    </cfRule>
  </conditionalFormatting>
  <conditionalFormatting sqref="N15">
    <cfRule type="expression" dxfId="160" priority="60" stopIfTrue="1">
      <formula>AND(NOT(ISBLANK($C15)),ISBLANK(N15))</formula>
    </cfRule>
  </conditionalFormatting>
  <conditionalFormatting sqref="N16">
    <cfRule type="expression" dxfId="159" priority="59" stopIfTrue="1">
      <formula>AND(NOT(ISBLANK($C16)),ISBLANK(N16))</formula>
    </cfRule>
  </conditionalFormatting>
  <conditionalFormatting sqref="K17">
    <cfRule type="expression" priority="57" stopIfTrue="1">
      <formula>AND(SUM($P17:$T17)&gt;0,NOT(ISBLANK(K17)))</formula>
    </cfRule>
    <cfRule type="expression" dxfId="158" priority="58" stopIfTrue="1">
      <formula>SUM($P17:$T17)&gt;0</formula>
    </cfRule>
  </conditionalFormatting>
  <conditionalFormatting sqref="L17">
    <cfRule type="expression" dxfId="157" priority="55" stopIfTrue="1">
      <formula>AND(NOT(ISBLANK($C17)),ISBLANK(L17))</formula>
    </cfRule>
  </conditionalFormatting>
  <conditionalFormatting sqref="N17">
    <cfRule type="expression" dxfId="156" priority="54" stopIfTrue="1">
      <formula>AND(NOT(ISBLANK($C17)),ISBLANK(N17))</formula>
    </cfRule>
  </conditionalFormatting>
  <conditionalFormatting sqref="C18:C19">
    <cfRule type="expression" dxfId="155" priority="52" stopIfTrue="1">
      <formula>ISBLANK(C18)</formula>
    </cfRule>
  </conditionalFormatting>
  <conditionalFormatting sqref="A18:A19">
    <cfRule type="expression" dxfId="154" priority="53" stopIfTrue="1">
      <formula>AND(NOT(ISBLANK(C18)),ISBLANK(A18))</formula>
    </cfRule>
  </conditionalFormatting>
  <conditionalFormatting sqref="K18:K19">
    <cfRule type="expression" priority="49" stopIfTrue="1">
      <formula>AND(SUM($P18:$T18)&gt;0,NOT(ISBLANK(K18)))</formula>
    </cfRule>
    <cfRule type="expression" dxfId="153" priority="50" stopIfTrue="1">
      <formula>SUM($P18:$T18)&gt;0</formula>
    </cfRule>
  </conditionalFormatting>
  <conditionalFormatting sqref="M18">
    <cfRule type="expression" dxfId="152" priority="48" stopIfTrue="1">
      <formula>AND(NOT(ISBLANK($C18)),ISBLANK(M18))</formula>
    </cfRule>
  </conditionalFormatting>
  <conditionalFormatting sqref="L18:L19">
    <cfRule type="expression" dxfId="151" priority="47" stopIfTrue="1">
      <formula>AND(NOT(ISBLANK($C18)),ISBLANK(L18))</formula>
    </cfRule>
  </conditionalFormatting>
  <conditionalFormatting sqref="N19">
    <cfRule type="expression" dxfId="150" priority="46" stopIfTrue="1">
      <formula>AND(NOT(ISBLANK($C19)),ISBLANK(N19))</formula>
    </cfRule>
  </conditionalFormatting>
  <conditionalFormatting sqref="M19">
    <cfRule type="expression" dxfId="149" priority="45" stopIfTrue="1">
      <formula>AND(NOT(ISBLANK($C19)),ISBLANK(M19))</formula>
    </cfRule>
  </conditionalFormatting>
  <conditionalFormatting sqref="A20">
    <cfRule type="expression" dxfId="148" priority="44" stopIfTrue="1">
      <formula>AND(NOT(ISBLANK(C20)),ISBLANK(A20))</formula>
    </cfRule>
  </conditionalFormatting>
  <conditionalFormatting sqref="K20">
    <cfRule type="expression" priority="41" stopIfTrue="1">
      <formula>AND(SUM($P20:$T20)&gt;0,NOT(ISBLANK(K20)))</formula>
    </cfRule>
    <cfRule type="expression" dxfId="147" priority="42" stopIfTrue="1">
      <formula>SUM($P20:$T20)&gt;0</formula>
    </cfRule>
  </conditionalFormatting>
  <conditionalFormatting sqref="N20">
    <cfRule type="expression" dxfId="146" priority="43" stopIfTrue="1">
      <formula>AND(NOT(ISBLANK($C20)),ISBLANK(N20))</formula>
    </cfRule>
  </conditionalFormatting>
  <conditionalFormatting sqref="L20">
    <cfRule type="expression" dxfId="145" priority="39" stopIfTrue="1">
      <formula>AND(NOT(ISBLANK($C20)),ISBLANK(L20))</formula>
    </cfRule>
  </conditionalFormatting>
  <conditionalFormatting sqref="A21">
    <cfRule type="expression" dxfId="144" priority="38" stopIfTrue="1">
      <formula>AND(NOT(ISBLANK(C21)),ISBLANK(A21))</formula>
    </cfRule>
  </conditionalFormatting>
  <conditionalFormatting sqref="C21">
    <cfRule type="expression" dxfId="143" priority="37" stopIfTrue="1">
      <formula>ISBLANK(C21)</formula>
    </cfRule>
  </conditionalFormatting>
  <conditionalFormatting sqref="K21">
    <cfRule type="expression" priority="35" stopIfTrue="1">
      <formula>AND(SUM($P21:$T21)&gt;0,NOT(ISBLANK(K21)))</formula>
    </cfRule>
    <cfRule type="expression" dxfId="142" priority="36" stopIfTrue="1">
      <formula>SUM($P21:$T21)&gt;0</formula>
    </cfRule>
  </conditionalFormatting>
  <conditionalFormatting sqref="N21">
    <cfRule type="expression" dxfId="141" priority="34" stopIfTrue="1">
      <formula>AND(NOT(ISBLANK($C21)),ISBLANK(N21))</formula>
    </cfRule>
  </conditionalFormatting>
  <conditionalFormatting sqref="L21">
    <cfRule type="expression" dxfId="140" priority="33" stopIfTrue="1">
      <formula>AND(NOT(ISBLANK($C21)),ISBLANK(L21))</formula>
    </cfRule>
  </conditionalFormatting>
  <conditionalFormatting sqref="M21">
    <cfRule type="expression" dxfId="139" priority="32" stopIfTrue="1">
      <formula>AND(NOT(ISBLANK($C21)),ISBLANK(M21))</formula>
    </cfRule>
  </conditionalFormatting>
  <conditionalFormatting sqref="K22">
    <cfRule type="expression" priority="30" stopIfTrue="1">
      <formula>AND(SUM($P22:$T22)&gt;0,NOT(ISBLANK(K22)))</formula>
    </cfRule>
    <cfRule type="expression" dxfId="138" priority="31" stopIfTrue="1">
      <formula>SUM($P22:$T22)&gt;0</formula>
    </cfRule>
  </conditionalFormatting>
  <conditionalFormatting sqref="K23">
    <cfRule type="expression" priority="27" stopIfTrue="1">
      <formula>AND(SUM($P23:$T23)&gt;0,NOT(ISBLANK(K23)))</formula>
    </cfRule>
    <cfRule type="expression" dxfId="137" priority="28" stopIfTrue="1">
      <formula>SUM($P23:$T23)&gt;0</formula>
    </cfRule>
  </conditionalFormatting>
  <conditionalFormatting sqref="N23">
    <cfRule type="expression" dxfId="136" priority="29" stopIfTrue="1">
      <formula>AND(NOT(ISBLANK($C23)),ISBLANK(N23))</formula>
    </cfRule>
  </conditionalFormatting>
  <conditionalFormatting sqref="M23">
    <cfRule type="expression" dxfId="135" priority="26" stopIfTrue="1">
      <formula>AND(NOT(ISBLANK($C23)),ISBLANK(M23))</formula>
    </cfRule>
  </conditionalFormatting>
  <conditionalFormatting sqref="L23">
    <cfRule type="expression" dxfId="134" priority="25" stopIfTrue="1">
      <formula>AND(NOT(ISBLANK($C23)),ISBLANK(L23))</formula>
    </cfRule>
  </conditionalFormatting>
  <conditionalFormatting sqref="A24">
    <cfRule type="expression" dxfId="133" priority="24" stopIfTrue="1">
      <formula>AND(NOT(ISBLANK(C24)),ISBLANK(A24))</formula>
    </cfRule>
  </conditionalFormatting>
  <conditionalFormatting sqref="L26">
    <cfRule type="expression" dxfId="132" priority="7" stopIfTrue="1">
      <formula>AND(NOT(ISBLANK($C26)),ISBLANK(L26))</formula>
    </cfRule>
  </conditionalFormatting>
  <conditionalFormatting sqref="A25">
    <cfRule type="expression" dxfId="131" priority="23" stopIfTrue="1">
      <formula>AND(NOT(ISBLANK(C25)),ISBLANK(A25))</formula>
    </cfRule>
  </conditionalFormatting>
  <conditionalFormatting sqref="K25">
    <cfRule type="expression" priority="20" stopIfTrue="1">
      <formula>AND(SUM($P25:$T25)&gt;0,NOT(ISBLANK(K25)))</formula>
    </cfRule>
    <cfRule type="expression" dxfId="130" priority="21" stopIfTrue="1">
      <formula>SUM($P25:$T25)&gt;0</formula>
    </cfRule>
  </conditionalFormatting>
  <conditionalFormatting sqref="N25">
    <cfRule type="expression" dxfId="129" priority="22" stopIfTrue="1">
      <formula>AND(NOT(ISBLANK($C25)),ISBLANK(N25))</formula>
    </cfRule>
  </conditionalFormatting>
  <conditionalFormatting sqref="L25">
    <cfRule type="expression" dxfId="128" priority="19" stopIfTrue="1">
      <formula>AND(NOT(ISBLANK($C25)),ISBLANK(L25))</formula>
    </cfRule>
  </conditionalFormatting>
  <conditionalFormatting sqref="M25">
    <cfRule type="expression" dxfId="127" priority="18" stopIfTrue="1">
      <formula>AND(NOT(ISBLANK($C25)),ISBLANK(M25))</formula>
    </cfRule>
  </conditionalFormatting>
  <conditionalFormatting sqref="K24">
    <cfRule type="expression" priority="15" stopIfTrue="1">
      <formula>AND(SUM($P24:$T24)&gt;0,NOT(ISBLANK(K24)))</formula>
    </cfRule>
    <cfRule type="expression" dxfId="126" priority="16" stopIfTrue="1">
      <formula>SUM($P24:$T24)&gt;0</formula>
    </cfRule>
  </conditionalFormatting>
  <conditionalFormatting sqref="M24">
    <cfRule type="expression" dxfId="125" priority="14" stopIfTrue="1">
      <formula>AND(NOT(ISBLANK($C24)),ISBLANK(M24))</formula>
    </cfRule>
  </conditionalFormatting>
  <conditionalFormatting sqref="L24">
    <cfRule type="expression" dxfId="124" priority="13" stopIfTrue="1">
      <formula>AND(NOT(ISBLANK($C24)),ISBLANK(L24))</formula>
    </cfRule>
  </conditionalFormatting>
  <conditionalFormatting sqref="A26">
    <cfRule type="expression" dxfId="123" priority="12" stopIfTrue="1">
      <formula>AND(NOT(ISBLANK(C26)),ISBLANK(A26))</formula>
    </cfRule>
  </conditionalFormatting>
  <conditionalFormatting sqref="K26">
    <cfRule type="expression" priority="9" stopIfTrue="1">
      <formula>AND(SUM($P26:$T26)&gt;0,NOT(ISBLANK(K26)))</formula>
    </cfRule>
    <cfRule type="expression" dxfId="122" priority="10" stopIfTrue="1">
      <formula>SUM($P26:$T26)&gt;0</formula>
    </cfRule>
  </conditionalFormatting>
  <conditionalFormatting sqref="N26">
    <cfRule type="expression" dxfId="121" priority="11" stopIfTrue="1">
      <formula>AND(NOT(ISBLANK($C26)),ISBLANK(N26))</formula>
    </cfRule>
  </conditionalFormatting>
  <conditionalFormatting sqref="M26">
    <cfRule type="expression" dxfId="120" priority="8" stopIfTrue="1">
      <formula>AND(NOT(ISBLANK($C26)),ISBLANK(M26))</formula>
    </cfRule>
  </conditionalFormatting>
  <conditionalFormatting sqref="B15">
    <cfRule type="expression" dxfId="119" priority="6" stopIfTrue="1">
      <formula>AND(NOT(ISBLANK(C15)),ISBLANK(B15))</formula>
    </cfRule>
  </conditionalFormatting>
  <conditionalFormatting sqref="B14">
    <cfRule type="expression" dxfId="118" priority="5" stopIfTrue="1">
      <formula>AND(NOT(ISBLANK(C14)),ISBLANK(B14))</formula>
    </cfRule>
  </conditionalFormatting>
  <conditionalFormatting sqref="B16">
    <cfRule type="expression" dxfId="117" priority="4" stopIfTrue="1">
      <formula>AND(NOT(ISBLANK(C16)),ISBLANK(B16))</formula>
    </cfRule>
  </conditionalFormatting>
  <conditionalFormatting sqref="B18">
    <cfRule type="expression" dxfId="116" priority="3" stopIfTrue="1">
      <formula>AND(NOT(ISBLANK(C18)),ISBLANK(B18))</formula>
    </cfRule>
  </conditionalFormatting>
  <conditionalFormatting sqref="B19:B21">
    <cfRule type="expression" dxfId="115" priority="2" stopIfTrue="1">
      <formula>AND(NOT(ISBLANK(C19)),ISBLANK(B19))</formula>
    </cfRule>
  </conditionalFormatting>
  <conditionalFormatting sqref="L22:N22">
    <cfRule type="expression" dxfId="114" priority="104" stopIfTrue="1">
      <formula>AND(NOT(ISBLANK($B22)),ISBLANK(L22))</formula>
    </cfRule>
  </conditionalFormatting>
  <conditionalFormatting sqref="B22:B25">
    <cfRule type="expression" dxfId="113" priority="1" stopIfTrue="1">
      <formula>AND(NOT(ISBLANK(C22)),ISBLANK(B22))</formula>
    </cfRule>
  </conditionalFormatting>
  <dataValidations count="3"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8">
      <formula1>$B$32:$B$35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Windle</vt:lpstr>
      <vt:lpstr>Camb Theatre</vt:lpstr>
      <vt:lpstr>Example</vt:lpstr>
      <vt:lpstr>Windle Valley</vt:lpstr>
      <vt:lpstr>C Theatre</vt:lpstr>
      <vt:lpstr>Corporate</vt:lpstr>
      <vt:lpstr>Theatre</vt:lpstr>
      <vt:lpstr>Env</vt:lpstr>
      <vt:lpstr>Parks</vt:lpstr>
      <vt:lpstr>Media</vt:lpstr>
      <vt:lpstr>Business</vt:lpstr>
      <vt:lpstr>JWW</vt:lpstr>
      <vt:lpstr>Comm Svcs</vt:lpstr>
      <vt:lpstr>Leisure</vt:lpstr>
      <vt:lpstr>LWCP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2018-10-31T13:17:46Z</cp:lastPrinted>
  <dcterms:created xsi:type="dcterms:W3CDTF">2011-07-25T12:59:48Z</dcterms:created>
  <dcterms:modified xsi:type="dcterms:W3CDTF">2018-11-02T10:15:46Z</dcterms:modified>
</cp:coreProperties>
</file>