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 activeTab="9"/>
  </bookViews>
  <sheets>
    <sheet name="JWS" sheetId="1" r:id="rId1"/>
    <sheet name="Windle" sheetId="2" r:id="rId2"/>
    <sheet name="Example" sheetId="3" state="hidden" r:id="rId3"/>
    <sheet name="Civic" sheetId="4" r:id="rId4"/>
    <sheet name="Camb Theatre" sheetId="5" r:id="rId5"/>
    <sheet name="C Theatre" sheetId="6" r:id="rId6"/>
    <sheet name="Theatre" sheetId="7" r:id="rId7"/>
    <sheet name="Windle Valley" sheetId="8" r:id="rId8"/>
    <sheet name="Parks" sheetId="9" r:id="rId9"/>
    <sheet name="Media" sheetId="10" r:id="rId10"/>
    <sheet name="Corporate" sheetId="11" r:id="rId11"/>
    <sheet name="LWCP" sheetId="13" r:id="rId12"/>
  </sheets>
  <calcPr calcId="145621"/>
</workbook>
</file>

<file path=xl/calcChain.xml><?xml version="1.0" encoding="utf-8"?>
<calcChain xmlns="http://schemas.openxmlformats.org/spreadsheetml/2006/main">
  <c r="F32" i="10" l="1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S22" i="10"/>
  <c r="R22" i="10"/>
  <c r="Q22" i="10"/>
  <c r="P22" i="10"/>
  <c r="D22" i="10"/>
  <c r="D32" i="10" s="1"/>
  <c r="S21" i="10"/>
  <c r="R21" i="10"/>
  <c r="Q21" i="10"/>
  <c r="P21" i="10"/>
  <c r="S12" i="10"/>
  <c r="R12" i="10"/>
  <c r="Q12" i="10"/>
  <c r="P12" i="10"/>
  <c r="C29" i="9" l="1"/>
  <c r="S28" i="9"/>
  <c r="R28" i="9"/>
  <c r="Q28" i="9"/>
  <c r="P28" i="9"/>
  <c r="D28" i="9"/>
  <c r="D27" i="9"/>
  <c r="D26" i="9"/>
  <c r="S23" i="9"/>
  <c r="R23" i="9"/>
  <c r="Q23" i="9"/>
  <c r="P23" i="9"/>
  <c r="D18" i="9"/>
  <c r="D17" i="9"/>
  <c r="F17" i="9" s="1"/>
  <c r="D16" i="9"/>
  <c r="F16" i="9" s="1"/>
  <c r="F15" i="9"/>
  <c r="F14" i="9"/>
  <c r="S13" i="9"/>
  <c r="R13" i="9"/>
  <c r="Q13" i="9"/>
  <c r="P13" i="9"/>
  <c r="F13" i="9"/>
  <c r="S12" i="9"/>
  <c r="R12" i="9"/>
  <c r="Q12" i="9"/>
  <c r="P12" i="9"/>
  <c r="D12" i="9"/>
  <c r="F12" i="9" s="1"/>
  <c r="D29" i="9" l="1"/>
  <c r="F29" i="9" s="1"/>
  <c r="F31" i="13" l="1"/>
  <c r="C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D31" i="13" s="1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13" i="6" l="1"/>
  <c r="F16" i="7"/>
  <c r="C26" i="6" l="1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D20" i="6"/>
  <c r="S19" i="6"/>
  <c r="R19" i="6"/>
  <c r="Q19" i="6"/>
  <c r="P19" i="6"/>
  <c r="D19" i="6"/>
  <c r="S18" i="6"/>
  <c r="R18" i="6"/>
  <c r="Q18" i="6"/>
  <c r="P18" i="6"/>
  <c r="D18" i="6"/>
  <c r="D26" i="6" s="1"/>
  <c r="S17" i="6"/>
  <c r="R17" i="6"/>
  <c r="Q17" i="6"/>
  <c r="P17" i="6"/>
  <c r="F17" i="6"/>
  <c r="S16" i="6"/>
  <c r="R16" i="6"/>
  <c r="Q16" i="6"/>
  <c r="P16" i="6"/>
  <c r="F16" i="6"/>
  <c r="S15" i="6"/>
  <c r="R15" i="6"/>
  <c r="Q15" i="6"/>
  <c r="P15" i="6"/>
  <c r="F15" i="6"/>
  <c r="S14" i="6"/>
  <c r="R14" i="6"/>
  <c r="Q14" i="6"/>
  <c r="P14" i="6"/>
  <c r="F14" i="6"/>
  <c r="F12" i="6"/>
  <c r="F26" i="6" s="1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D32" i="11" s="1"/>
  <c r="S20" i="11"/>
  <c r="R20" i="11"/>
  <c r="Q20" i="11"/>
  <c r="P20" i="11"/>
  <c r="D20" i="11"/>
  <c r="S19" i="11"/>
  <c r="R19" i="11"/>
  <c r="Q19" i="11"/>
  <c r="P19" i="1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E32" i="8" l="1"/>
  <c r="S31" i="8"/>
  <c r="R31" i="8"/>
  <c r="Q31" i="8"/>
  <c r="P31" i="8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C37" i="7" l="1"/>
  <c r="R36" i="7"/>
  <c r="Q36" i="7"/>
  <c r="P36" i="7"/>
  <c r="O36" i="7"/>
  <c r="D36" i="7"/>
  <c r="D37" i="7" s="1"/>
  <c r="P34" i="7"/>
  <c r="O34" i="7"/>
  <c r="P33" i="7"/>
  <c r="O33" i="7"/>
  <c r="P32" i="7"/>
  <c r="O32" i="7"/>
  <c r="R31" i="7"/>
  <c r="Q31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P25" i="7"/>
  <c r="O25" i="7"/>
  <c r="R24" i="7"/>
  <c r="Q24" i="7"/>
  <c r="P24" i="7"/>
  <c r="O24" i="7"/>
  <c r="R23" i="7"/>
  <c r="Q23" i="7"/>
  <c r="P23" i="7"/>
  <c r="O23" i="7"/>
  <c r="R22" i="7"/>
  <c r="Q22" i="7"/>
  <c r="P22" i="7"/>
  <c r="O22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F14" i="7"/>
  <c r="F37" i="7" s="1"/>
  <c r="R13" i="7"/>
  <c r="Q13" i="7"/>
  <c r="P13" i="7"/>
  <c r="O13" i="7"/>
  <c r="R12" i="7"/>
  <c r="Q12" i="7"/>
  <c r="P12" i="7"/>
  <c r="O12" i="7"/>
  <c r="F32" i="2" l="1"/>
  <c r="C32" i="2"/>
  <c r="S31" i="2"/>
  <c r="R31" i="2"/>
  <c r="Q31" i="2"/>
  <c r="P31" i="2"/>
  <c r="D31" i="2"/>
  <c r="S30" i="2"/>
  <c r="R30" i="2"/>
  <c r="Q30" i="2"/>
  <c r="P30" i="2"/>
  <c r="D30" i="2"/>
  <c r="S29" i="2"/>
  <c r="R29" i="2"/>
  <c r="Q29" i="2"/>
  <c r="P29" i="2"/>
  <c r="D29" i="2"/>
  <c r="S28" i="2"/>
  <c r="R28" i="2"/>
  <c r="Q28" i="2"/>
  <c r="P28" i="2"/>
  <c r="D28" i="2"/>
  <c r="S27" i="2"/>
  <c r="R27" i="2"/>
  <c r="Q27" i="2"/>
  <c r="P27" i="2"/>
  <c r="D27" i="2"/>
  <c r="S26" i="2"/>
  <c r="R26" i="2"/>
  <c r="Q26" i="2"/>
  <c r="P26" i="2"/>
  <c r="D26" i="2"/>
  <c r="S25" i="2"/>
  <c r="R25" i="2"/>
  <c r="Q25" i="2"/>
  <c r="P25" i="2"/>
  <c r="D25" i="2"/>
  <c r="S24" i="2"/>
  <c r="R24" i="2"/>
  <c r="Q24" i="2"/>
  <c r="P24" i="2"/>
  <c r="D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D21" i="2"/>
  <c r="S20" i="2"/>
  <c r="R20" i="2"/>
  <c r="Q20" i="2"/>
  <c r="P20" i="2"/>
  <c r="D20" i="2"/>
  <c r="D32" i="2" s="1"/>
  <c r="S19" i="2"/>
  <c r="R19" i="2"/>
  <c r="Q19" i="2"/>
  <c r="P19" i="2"/>
  <c r="D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F44" i="5" l="1"/>
  <c r="C44" i="5"/>
  <c r="R43" i="5"/>
  <c r="Q43" i="5"/>
  <c r="P43" i="5"/>
  <c r="O43" i="5"/>
  <c r="R35" i="5"/>
  <c r="Q35" i="5"/>
  <c r="P35" i="5"/>
  <c r="O35" i="5"/>
  <c r="P30" i="5"/>
  <c r="O30" i="5"/>
  <c r="R29" i="5"/>
  <c r="Q29" i="5"/>
  <c r="P29" i="5"/>
  <c r="O29" i="5"/>
  <c r="R28" i="5"/>
  <c r="Q28" i="5"/>
  <c r="P28" i="5"/>
  <c r="O28" i="5"/>
  <c r="R27" i="5"/>
  <c r="Q27" i="5"/>
  <c r="P27" i="5"/>
  <c r="O27" i="5"/>
  <c r="R26" i="5"/>
  <c r="Q26" i="5"/>
  <c r="P26" i="5"/>
  <c r="O26" i="5"/>
  <c r="R25" i="5"/>
  <c r="Q25" i="5"/>
  <c r="P25" i="5"/>
  <c r="O25" i="5"/>
  <c r="P24" i="5"/>
  <c r="O24" i="5"/>
  <c r="R23" i="5"/>
  <c r="Q23" i="5"/>
  <c r="P23" i="5"/>
  <c r="O23" i="5"/>
  <c r="R22" i="5"/>
  <c r="Q22" i="5"/>
  <c r="P22" i="5"/>
  <c r="O22" i="5"/>
  <c r="R21" i="5"/>
  <c r="Q21" i="5"/>
  <c r="P21" i="5"/>
  <c r="O21" i="5"/>
  <c r="R20" i="5"/>
  <c r="Q20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R15" i="5"/>
  <c r="Q15" i="5"/>
  <c r="P15" i="5"/>
  <c r="O15" i="5"/>
  <c r="R14" i="5"/>
  <c r="Q14" i="5"/>
  <c r="P14" i="5"/>
  <c r="O14" i="5"/>
  <c r="D14" i="5"/>
  <c r="D44" i="5" s="1"/>
  <c r="R12" i="5"/>
  <c r="Q12" i="5"/>
  <c r="P12" i="5"/>
  <c r="O12" i="5"/>
  <c r="F32" i="4" l="1"/>
  <c r="C32" i="4"/>
  <c r="S31" i="4"/>
  <c r="R31" i="4"/>
  <c r="Q31" i="4"/>
  <c r="P31" i="4"/>
  <c r="D31" i="4"/>
  <c r="S30" i="4"/>
  <c r="R30" i="4"/>
  <c r="Q30" i="4"/>
  <c r="P30" i="4"/>
  <c r="D30" i="4"/>
  <c r="S29" i="4"/>
  <c r="R29" i="4"/>
  <c r="Q29" i="4"/>
  <c r="P29" i="4"/>
  <c r="D29" i="4"/>
  <c r="S28" i="4"/>
  <c r="R28" i="4"/>
  <c r="Q28" i="4"/>
  <c r="P28" i="4"/>
  <c r="D28" i="4"/>
  <c r="S27" i="4"/>
  <c r="R27" i="4"/>
  <c r="Q27" i="4"/>
  <c r="P27" i="4"/>
  <c r="D27" i="4"/>
  <c r="S26" i="4"/>
  <c r="R26" i="4"/>
  <c r="Q26" i="4"/>
  <c r="P26" i="4"/>
  <c r="D26" i="4"/>
  <c r="S25" i="4"/>
  <c r="R25" i="4"/>
  <c r="Q25" i="4"/>
  <c r="P25" i="4"/>
  <c r="D25" i="4"/>
  <c r="S24" i="4"/>
  <c r="R24" i="4"/>
  <c r="Q24" i="4"/>
  <c r="P24" i="4"/>
  <c r="D24" i="4"/>
  <c r="S23" i="4"/>
  <c r="R23" i="4"/>
  <c r="Q23" i="4"/>
  <c r="P23" i="4"/>
  <c r="D23" i="4"/>
  <c r="S22" i="4"/>
  <c r="R22" i="4"/>
  <c r="Q22" i="4"/>
  <c r="P22" i="4"/>
  <c r="D22" i="4"/>
  <c r="S21" i="4"/>
  <c r="R21" i="4"/>
  <c r="Q21" i="4"/>
  <c r="P21" i="4"/>
  <c r="D21" i="4"/>
  <c r="S20" i="4"/>
  <c r="R20" i="4"/>
  <c r="Q20" i="4"/>
  <c r="P20" i="4"/>
  <c r="D20" i="4"/>
  <c r="S19" i="4"/>
  <c r="R19" i="4"/>
  <c r="Q19" i="4"/>
  <c r="P19" i="4"/>
  <c r="D19" i="4"/>
  <c r="S18" i="4"/>
  <c r="R18" i="4"/>
  <c r="Q18" i="4"/>
  <c r="P18" i="4"/>
  <c r="D18" i="4"/>
  <c r="S17" i="4"/>
  <c r="R17" i="4"/>
  <c r="Q17" i="4"/>
  <c r="P17" i="4"/>
  <c r="D17" i="4"/>
  <c r="S16" i="4"/>
  <c r="R16" i="4"/>
  <c r="Q16" i="4"/>
  <c r="P16" i="4"/>
  <c r="D16" i="4"/>
  <c r="S15" i="4"/>
  <c r="R15" i="4"/>
  <c r="Q15" i="4"/>
  <c r="P15" i="4"/>
  <c r="D15" i="4"/>
  <c r="S14" i="4"/>
  <c r="R14" i="4"/>
  <c r="Q14" i="4"/>
  <c r="P14" i="4"/>
  <c r="D14" i="4"/>
  <c r="S13" i="4"/>
  <c r="R13" i="4"/>
  <c r="Q13" i="4"/>
  <c r="P13" i="4"/>
  <c r="D13" i="4"/>
  <c r="S12" i="4"/>
  <c r="R12" i="4"/>
  <c r="Q12" i="4"/>
  <c r="P12" i="4"/>
  <c r="D12" i="4"/>
  <c r="D32" i="4" s="1"/>
  <c r="F13" i="1" l="1"/>
  <c r="F12" i="1"/>
  <c r="D16" i="1" l="1"/>
  <c r="F16" i="1" s="1"/>
  <c r="D13" i="1"/>
  <c r="D14" i="1"/>
  <c r="D15" i="1"/>
  <c r="F15" i="1" s="1"/>
  <c r="S17" i="1" l="1"/>
  <c r="R17" i="1"/>
  <c r="Q17" i="1"/>
  <c r="P17" i="1"/>
  <c r="S16" i="1"/>
  <c r="R16" i="1"/>
  <c r="Q16" i="1"/>
  <c r="P16" i="1"/>
  <c r="S18" i="1"/>
  <c r="R18" i="1"/>
  <c r="Q18" i="1"/>
  <c r="P18" i="1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12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D22" i="1"/>
  <c r="D23" i="1"/>
  <c r="D24" i="1"/>
  <c r="D25" i="1"/>
  <c r="D26" i="1"/>
  <c r="D27" i="1"/>
  <c r="D28" i="1"/>
  <c r="D29" i="1"/>
  <c r="D30" i="1"/>
  <c r="D31" i="1"/>
  <c r="C32" i="1"/>
  <c r="F32" i="3"/>
  <c r="F32" i="1" l="1"/>
  <c r="D32" i="1"/>
</calcChain>
</file>

<file path=xl/comments1.xml><?xml version="1.0" encoding="utf-8"?>
<comments xmlns="http://schemas.openxmlformats.org/spreadsheetml/2006/main">
  <authors>
    <author>Andrew Edmeads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Andrew Edmeads:</t>
        </r>
        <r>
          <rPr>
            <sz val="9"/>
            <color indexed="81"/>
            <rFont val="Tahoma"/>
            <family val="2"/>
          </rPr>
          <t xml:space="preserve">
Credited back to card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Andrew Edmeads:</t>
        </r>
        <r>
          <rPr>
            <sz val="9"/>
            <color indexed="81"/>
            <rFont val="Tahoma"/>
            <family val="2"/>
          </rPr>
          <t xml:space="preserve">
Credited back to card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Andrew Edmeads:</t>
        </r>
        <r>
          <rPr>
            <sz val="9"/>
            <color indexed="81"/>
            <rFont val="Tahoma"/>
            <family val="2"/>
          </rPr>
          <t xml:space="preserve">
Credited back to card</t>
        </r>
      </text>
    </comment>
  </commentList>
</comments>
</file>

<file path=xl/sharedStrings.xml><?xml version="1.0" encoding="utf-8"?>
<sst xmlns="http://schemas.openxmlformats.org/spreadsheetml/2006/main" count="1322" uniqueCount="207">
  <si>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</si>
  <si>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</si>
  <si>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</si>
  <si>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</si>
  <si>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</si>
  <si>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</si>
  <si>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</si>
  <si>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</si>
  <si>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</si>
  <si>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</si>
  <si>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</si>
  <si>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</si>
  <si>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</si>
  <si>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</si>
  <si>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</si>
  <si>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</si>
  <si>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</si>
  <si>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</si>
  <si>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</si>
  <si>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</si>
  <si>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</si>
  <si>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</si>
  <si>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</si>
  <si>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</si>
  <si>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</si>
  <si>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</si>
  <si>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</si>
  <si>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</si>
  <si>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</si>
  <si>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</si>
  <si>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</si>
  <si>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</si>
  <si>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</si>
  <si>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</si>
  <si>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</si>
  <si>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</si>
  <si>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</si>
  <si>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</si>
  <si>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</si>
  <si>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</si>
  <si>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</si>
  <si>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</si>
  <si>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</si>
  <si>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</si>
  <si>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</si>
  <si>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</si>
  <si>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</si>
  <si>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</si>
  <si>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</si>
  <si>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</si>
  <si>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</si>
  <si>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</si>
  <si>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</si>
  <si>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</si>
  <si>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</si>
  <si>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</si>
  <si>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</si>
  <si>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</si>
  <si>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</si>
  <si>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</si>
  <si>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</si>
  <si>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</si>
  <si>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</si>
  <si>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</si>
  <si>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</si>
  <si>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</si>
  <si>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</si>
  <si>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</si>
  <si>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</si>
  <si>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</si>
  <si>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</si>
  <si>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</si>
  <si>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</si>
  <si>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</si>
  <si>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</si>
  <si>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</si>
  <si>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Universal Labels</t>
  </si>
  <si>
    <t>Ryman Stationery</t>
  </si>
  <si>
    <t>Stationery Supplies</t>
  </si>
  <si>
    <t>Kettle</t>
  </si>
  <si>
    <t>Sainsburys</t>
  </si>
  <si>
    <t>Supermarket</t>
  </si>
  <si>
    <t>Stamps</t>
  </si>
  <si>
    <t>Mortice &amp; Cyclinder Keys</t>
  </si>
  <si>
    <t>Timpson</t>
  </si>
  <si>
    <t>Shoe repairs</t>
  </si>
  <si>
    <t>Currys PC World</t>
  </si>
  <si>
    <t>Electronic Sales</t>
  </si>
  <si>
    <t>HPK HP A4</t>
  </si>
  <si>
    <t>BARCLAYCARD</t>
  </si>
  <si>
    <t xml:space="preserve">Corporate Event </t>
  </si>
  <si>
    <t xml:space="preserve">Remembrance Day Supplies </t>
  </si>
  <si>
    <t>Amazon UK</t>
  </si>
  <si>
    <t xml:space="preserve">Corportate Event </t>
  </si>
  <si>
    <t>Miscellaneous</t>
  </si>
  <si>
    <t>Civic Events</t>
  </si>
  <si>
    <t>PARTY</t>
  </si>
  <si>
    <t>Theatre</t>
  </si>
  <si>
    <t>Party Goods - Masks/stickers</t>
  </si>
  <si>
    <t>Baker Ross</t>
  </si>
  <si>
    <t>Misc</t>
  </si>
  <si>
    <t>Party Goods - storage boxes</t>
  </si>
  <si>
    <t>Dreamland Value</t>
  </si>
  <si>
    <t>FRONT</t>
  </si>
  <si>
    <t>Storage Boxes</t>
  </si>
  <si>
    <t>Amazon EU</t>
  </si>
  <si>
    <t>07069</t>
  </si>
  <si>
    <t>HR</t>
  </si>
  <si>
    <t>Train travel to FOH Conference Birmingham</t>
  </si>
  <si>
    <t>Cross Country</t>
  </si>
  <si>
    <t>Travel</t>
  </si>
  <si>
    <t>Party Storage hooks</t>
  </si>
  <si>
    <t>Gadget Warehouse</t>
  </si>
  <si>
    <t>Monthly Music Subscription</t>
  </si>
  <si>
    <t>Spotify</t>
  </si>
  <si>
    <t>Music</t>
  </si>
  <si>
    <t>Accommodation for Spektrix Conference Leeds</t>
  </si>
  <si>
    <t>Hotels.com</t>
  </si>
  <si>
    <t>Community Services</t>
  </si>
  <si>
    <t>Party supplies</t>
  </si>
  <si>
    <t>Party Delights</t>
  </si>
  <si>
    <t>Equipment</t>
  </si>
  <si>
    <t>Activities to share</t>
  </si>
  <si>
    <t>Joint Wsate Working</t>
  </si>
  <si>
    <t>Items for Kids party</t>
  </si>
  <si>
    <t>Credit for Fence Hire</t>
  </si>
  <si>
    <t>Brandon Hire Camberley</t>
  </si>
  <si>
    <t>New Sign Frames</t>
  </si>
  <si>
    <t>UK POS</t>
  </si>
  <si>
    <t>Brandon Hire Reading</t>
  </si>
  <si>
    <t>C19</t>
  </si>
  <si>
    <t>C1906</t>
  </si>
  <si>
    <t>Items for bathrooms following refurb</t>
  </si>
  <si>
    <t>IKEA</t>
  </si>
  <si>
    <t>New plastic chairs for kids party</t>
  </si>
  <si>
    <t>Furniture@Work</t>
  </si>
  <si>
    <t>Train to Spektrix Conference</t>
  </si>
  <si>
    <t>Trainline</t>
  </si>
  <si>
    <t>New Poster Frames for Exterior</t>
  </si>
  <si>
    <t>New signs for toilet doors</t>
  </si>
  <si>
    <t>VIRO Displays</t>
  </si>
  <si>
    <t>Refunded items for bathrooms</t>
  </si>
  <si>
    <t>Food Items</t>
  </si>
  <si>
    <t>Morrisons</t>
  </si>
  <si>
    <t>Food</t>
  </si>
  <si>
    <t>coop</t>
  </si>
  <si>
    <t>sainsburys</t>
  </si>
  <si>
    <t>Total</t>
  </si>
  <si>
    <t>Windle Valley</t>
  </si>
  <si>
    <t>24.08.18</t>
  </si>
  <si>
    <t>Media and Marketing</t>
  </si>
  <si>
    <t>Computer Services</t>
  </si>
  <si>
    <t>Adobe</t>
  </si>
  <si>
    <t>Marketing</t>
  </si>
  <si>
    <t>27.08.18</t>
  </si>
  <si>
    <t>31.08.18</t>
  </si>
  <si>
    <t>Advertising</t>
  </si>
  <si>
    <t>Facebook</t>
  </si>
  <si>
    <t>Executive Head of Corporate</t>
  </si>
  <si>
    <t>Training - Pediatric</t>
  </si>
  <si>
    <t>Highspeed</t>
  </si>
  <si>
    <t>Training</t>
  </si>
  <si>
    <t>Panto Portal Woodwork</t>
  </si>
  <si>
    <t>B&amp;Q</t>
  </si>
  <si>
    <t>Building Materials</t>
  </si>
  <si>
    <t>Champions</t>
  </si>
  <si>
    <t>Panto Portal Paint</t>
  </si>
  <si>
    <t>Delivery</t>
  </si>
  <si>
    <t>DPD</t>
  </si>
  <si>
    <t>Return Kit</t>
  </si>
  <si>
    <t>Accommodation</t>
  </si>
  <si>
    <t>Camberley Theatre</t>
  </si>
  <si>
    <t>Lightwater Country Park</t>
  </si>
  <si>
    <t>Business</t>
  </si>
  <si>
    <t>Saniary Products for public toilets</t>
  </si>
  <si>
    <t>Seldram Supplies</t>
  </si>
  <si>
    <t>s</t>
  </si>
  <si>
    <t>0051d</t>
  </si>
  <si>
    <t>greenspace</t>
  </si>
  <si>
    <t>litter bins for public toilets</t>
  </si>
  <si>
    <t>wilko</t>
  </si>
  <si>
    <t>misc</t>
  </si>
  <si>
    <t>0051f</t>
  </si>
  <si>
    <t>fishing bait</t>
  </si>
  <si>
    <t>spring lakes</t>
  </si>
  <si>
    <t>fishing equipment</t>
  </si>
  <si>
    <t>car parks</t>
  </si>
  <si>
    <t>cable ties for car park</t>
  </si>
  <si>
    <t>screwfix</t>
  </si>
  <si>
    <t>batteries for touches and carbon monoxide detectors</t>
  </si>
  <si>
    <t>Parks and Open Spaces</t>
  </si>
  <si>
    <t>fishing supplies</t>
  </si>
  <si>
    <t>Marketing and Media</t>
  </si>
  <si>
    <t>Monthly Subscription</t>
  </si>
  <si>
    <t>Survey Monkey</t>
  </si>
  <si>
    <t>Online questionnaire tool</t>
  </si>
  <si>
    <t>Theatre Marketing</t>
  </si>
  <si>
    <t>Event Promotion</t>
  </si>
  <si>
    <t>Regeneration Projects Update</t>
  </si>
  <si>
    <t>Wordpress</t>
  </si>
  <si>
    <t>Software</t>
  </si>
  <si>
    <t>Bracknell Business Breakfast</t>
  </si>
  <si>
    <t>Thames Valley Chamber of Commerce</t>
  </si>
  <si>
    <t>Event</t>
  </si>
  <si>
    <t>Domain name monthly cost</t>
  </si>
  <si>
    <t>Namesco</t>
  </si>
  <si>
    <t>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</si>
</sst>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3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187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6" fillId="0" borderId="0" xfId="0" applyFont="1" applyFill="1" applyProtection="1"/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2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1" fontId="6" fillId="0" borderId="34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6" fillId="0" borderId="36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1" fontId="6" fillId="0" borderId="37" xfId="0" quotePrefix="1" applyNumberFormat="1" applyFont="1" applyFill="1" applyBorder="1" applyProtection="1"/>
    <xf numFmtId="1" fontId="6" fillId="0" borderId="37" xfId="0" applyNumberFormat="1" applyFont="1" applyFill="1" applyBorder="1" applyProtection="1"/>
    <xf numFmtId="0" fontId="6" fillId="0" borderId="37" xfId="0" quotePrefix="1" applyNumberFormat="1" applyFont="1" applyFill="1" applyBorder="1" applyProtection="1"/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4" fontId="0" fillId="0" borderId="9" xfId="0" applyNumberFormat="1" applyFill="1" applyBorder="1" applyProtection="1"/>
    <xf numFmtId="16" fontId="0" fillId="0" borderId="17" xfId="0" applyNumberFormat="1" applyFill="1" applyBorder="1" applyProtection="1">
      <protection locked="0"/>
    </xf>
    <xf numFmtId="4" fontId="1" fillId="0" borderId="38" xfId="0" applyNumberFormat="1" applyFont="1" applyFill="1" applyBorder="1" applyProtection="1"/>
    <xf numFmtId="1" fontId="1" fillId="0" borderId="39" xfId="0" applyNumberFormat="1" applyFont="1" applyFill="1" applyBorder="1" applyProtection="1"/>
    <xf numFmtId="1" fontId="1" fillId="0" borderId="40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64" fontId="9" fillId="0" borderId="2" xfId="2" applyNumberFormat="1" applyFill="1" applyBorder="1" applyAlignment="1" applyProtection="1">
      <alignment horizontal="left"/>
      <protection locked="0"/>
    </xf>
    <xf numFmtId="0" fontId="0" fillId="0" borderId="15" xfId="0" applyFill="1" applyBorder="1" applyAlignment="1"/>
    <xf numFmtId="0" fontId="1" fillId="0" borderId="28" xfId="0" applyFont="1" applyFill="1" applyBorder="1" applyAlignment="1" applyProtection="1">
      <alignment horizontal="center"/>
    </xf>
    <xf numFmtId="14" fontId="0" fillId="0" borderId="17" xfId="0" applyNumberForma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67" fontId="1" fillId="0" borderId="2" xfId="0" applyNumberFormat="1" applyFont="1" applyBorder="1" applyAlignment="1" applyProtection="1">
      <alignment horizontal="center"/>
      <protection locked="0"/>
    </xf>
    <xf numFmtId="15" fontId="1" fillId="0" borderId="2" xfId="0" applyNumberFormat="1" applyFont="1" applyBorder="1"/>
    <xf numFmtId="15" fontId="1" fillId="0" borderId="0" xfId="0" applyNumberFormat="1" applyFont="1"/>
    <xf numFmtId="15" fontId="6" fillId="0" borderId="0" xfId="0" applyNumberFormat="1" applyFont="1"/>
    <xf numFmtId="0" fontId="6" fillId="0" borderId="0" xfId="0" applyFont="1"/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23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0" fillId="0" borderId="17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6" fillId="0" borderId="2" xfId="0" applyNumberFormat="1" applyFont="1" applyBorder="1"/>
    <xf numFmtId="1" fontId="6" fillId="0" borderId="2" xfId="0" applyNumberFormat="1" applyFont="1" applyBorder="1"/>
    <xf numFmtId="1" fontId="6" fillId="0" borderId="2" xfId="0" quotePrefix="1" applyNumberFormat="1" applyFont="1" applyBorder="1"/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" fontId="1" fillId="0" borderId="19" xfId="0" applyNumberFormat="1" applyFont="1" applyBorder="1"/>
    <xf numFmtId="4" fontId="1" fillId="0" borderId="2" xfId="0" applyNumberFormat="1" applyFont="1" applyBorder="1"/>
    <xf numFmtId="1" fontId="1" fillId="0" borderId="19" xfId="0" applyNumberFormat="1" applyFont="1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0" xfId="0" quotePrefix="1"/>
    <xf numFmtId="4" fontId="0" fillId="0" borderId="0" xfId="0" applyNumberFormat="1"/>
    <xf numFmtId="0" fontId="0" fillId="0" borderId="23" xfId="0" applyBorder="1"/>
    <xf numFmtId="0" fontId="12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</xf>
    <xf numFmtId="16" fontId="0" fillId="0" borderId="26" xfId="0" applyNumberFormat="1" applyFill="1" applyBorder="1" applyProtection="1">
      <protection locked="0"/>
    </xf>
    <xf numFmtId="4" fontId="0" fillId="0" borderId="0" xfId="0" applyNumberFormat="1" applyFill="1" applyProtection="1"/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3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_Redistribution and journal forms.xls" xfId="1"/>
    <cellStyle name="Normal_Redistribution and journal forms.xls 2" xfId="3"/>
  </cellStyles>
  <dxfs count="425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urniture@Work" TargetMode="External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90" workbookViewId="0">
      <selection activeCell="K38" sqref="K3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65" t="s">
        <v>34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65" t="s">
        <v>123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43354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5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0">
        <v>43328</v>
      </c>
      <c r="B12" s="30" t="s">
        <v>15</v>
      </c>
      <c r="C12" s="31">
        <v>7.99</v>
      </c>
      <c r="D12" s="32">
        <f>IF(B12="S",IF(ISBLANK(E12),ROUND(C12*0.2/1.2,2),E12),"")</f>
        <v>1.33</v>
      </c>
      <c r="E12" s="31"/>
      <c r="F12" s="57">
        <f>C12-D12</f>
        <v>6.66</v>
      </c>
      <c r="G12" s="58">
        <v>595</v>
      </c>
      <c r="H12" s="58">
        <v>4020</v>
      </c>
      <c r="I12" s="58"/>
      <c r="J12" s="37" t="s">
        <v>15</v>
      </c>
      <c r="K12" s="37"/>
      <c r="L12" s="45" t="s">
        <v>76</v>
      </c>
      <c r="M12" s="45" t="s">
        <v>77</v>
      </c>
      <c r="N12" s="45" t="s">
        <v>78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60">
        <v>43328</v>
      </c>
      <c r="B13" s="49" t="s">
        <v>15</v>
      </c>
      <c r="C13" s="31">
        <v>15</v>
      </c>
      <c r="D13" s="32">
        <f t="shared" ref="D13:D16" si="3">IF(B13="S",IF(ISBLANK(E13),ROUND(C13*0.2/1.2,2),E13),"")</f>
        <v>2.5</v>
      </c>
      <c r="E13" s="31"/>
      <c r="F13" s="57">
        <f t="shared" ref="F13:F16" si="4">C13-D13</f>
        <v>12.5</v>
      </c>
      <c r="G13" s="58">
        <v>595</v>
      </c>
      <c r="H13" s="58">
        <v>4020</v>
      </c>
      <c r="I13" s="58"/>
      <c r="J13" s="37" t="s">
        <v>15</v>
      </c>
      <c r="K13" s="37"/>
      <c r="L13" s="45" t="s">
        <v>79</v>
      </c>
      <c r="M13" s="45" t="s">
        <v>80</v>
      </c>
      <c r="N13" s="45" t="s">
        <v>81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63" customFormat="1" ht="20.100000000000001" customHeight="1" x14ac:dyDescent="0.25">
      <c r="A14" s="61">
        <v>43328</v>
      </c>
      <c r="B14" s="49" t="s">
        <v>16</v>
      </c>
      <c r="C14" s="62">
        <v>40.200000000000003</v>
      </c>
      <c r="D14" s="32" t="str">
        <f t="shared" si="3"/>
        <v/>
      </c>
      <c r="E14" s="62"/>
      <c r="F14" s="57">
        <v>40.200000000000003</v>
      </c>
      <c r="G14" s="58">
        <v>595</v>
      </c>
      <c r="H14" s="58">
        <v>4020</v>
      </c>
      <c r="I14" s="58"/>
      <c r="J14" s="37"/>
      <c r="K14" s="37"/>
      <c r="L14" s="45" t="s">
        <v>82</v>
      </c>
      <c r="M14" s="45" t="s">
        <v>80</v>
      </c>
      <c r="N14" s="45" t="s">
        <v>81</v>
      </c>
      <c r="P14" s="63" t="b">
        <f t="shared" si="0"/>
        <v>0</v>
      </c>
      <c r="Q14" s="63" t="b">
        <f t="shared" si="1"/>
        <v>0</v>
      </c>
      <c r="R14" s="63" t="b">
        <f t="shared" si="2"/>
        <v>1</v>
      </c>
      <c r="S14" s="63" t="e">
        <f>OR(#REF!&lt;100000,LEN(#REF!)=5)</f>
        <v>#REF!</v>
      </c>
    </row>
    <row r="15" spans="1:26" s="63" customFormat="1" ht="20.100000000000001" customHeight="1" x14ac:dyDescent="0.25">
      <c r="A15" s="61">
        <v>43329</v>
      </c>
      <c r="B15" s="49" t="s">
        <v>15</v>
      </c>
      <c r="C15" s="62">
        <v>101.5</v>
      </c>
      <c r="D15" s="32">
        <f t="shared" si="3"/>
        <v>16.920000000000002</v>
      </c>
      <c r="E15" s="62"/>
      <c r="F15" s="57">
        <f t="shared" si="4"/>
        <v>84.58</v>
      </c>
      <c r="G15" s="58">
        <v>595</v>
      </c>
      <c r="H15" s="58">
        <v>4020</v>
      </c>
      <c r="I15" s="64"/>
      <c r="J15" s="37"/>
      <c r="K15" s="37"/>
      <c r="L15" s="45" t="s">
        <v>83</v>
      </c>
      <c r="M15" s="45" t="s">
        <v>84</v>
      </c>
      <c r="N15" s="45" t="s">
        <v>85</v>
      </c>
      <c r="P15" s="63" t="b">
        <f t="shared" si="0"/>
        <v>0</v>
      </c>
      <c r="Q15" s="63" t="b">
        <f t="shared" si="1"/>
        <v>0</v>
      </c>
      <c r="R15" s="63" t="b">
        <f t="shared" si="2"/>
        <v>1</v>
      </c>
      <c r="S15" s="63" t="e">
        <f>OR(#REF!&lt;100000,LEN(#REF!)=5)</f>
        <v>#REF!</v>
      </c>
    </row>
    <row r="16" spans="1:26" s="63" customFormat="1" ht="20.100000000000001" customHeight="1" x14ac:dyDescent="0.25">
      <c r="A16" s="61">
        <v>43347</v>
      </c>
      <c r="B16" s="49" t="s">
        <v>15</v>
      </c>
      <c r="C16" s="62">
        <v>18.989999999999998</v>
      </c>
      <c r="D16" s="57">
        <f t="shared" si="3"/>
        <v>3.17</v>
      </c>
      <c r="E16" s="62"/>
      <c r="F16" s="57">
        <f t="shared" si="4"/>
        <v>15.819999999999999</v>
      </c>
      <c r="G16" s="58">
        <v>595</v>
      </c>
      <c r="H16" s="58">
        <v>4020</v>
      </c>
      <c r="I16" s="64"/>
      <c r="J16" s="37"/>
      <c r="K16" s="37"/>
      <c r="L16" s="45" t="s">
        <v>88</v>
      </c>
      <c r="M16" s="45" t="s">
        <v>86</v>
      </c>
      <c r="N16" s="45" t="s">
        <v>87</v>
      </c>
      <c r="P16" s="63" t="b">
        <f t="shared" ref="P16:P17" si="5">OR(G16&lt;100,LEN(G16)=2)</f>
        <v>0</v>
      </c>
      <c r="Q16" s="63" t="b">
        <f t="shared" ref="Q16:Q17" si="6">OR(H16&lt;1000,LEN(H16)=3)</f>
        <v>0</v>
      </c>
      <c r="R16" s="63" t="b">
        <f t="shared" ref="R16:R17" si="7">IF(I16&lt;1000,TRUE)</f>
        <v>1</v>
      </c>
      <c r="S16" s="63" t="e">
        <f>OR(#REF!&lt;100000,LEN(#REF!)=5)</f>
        <v>#REF!</v>
      </c>
    </row>
    <row r="17" spans="1:19" s="63" customFormat="1" ht="20.100000000000001" customHeight="1" x14ac:dyDescent="0.25">
      <c r="A17" s="61"/>
      <c r="B17" s="49"/>
      <c r="C17" s="62"/>
      <c r="D17" s="57"/>
      <c r="E17" s="62"/>
      <c r="F17" s="57"/>
      <c r="G17" s="58"/>
      <c r="H17" s="58"/>
      <c r="I17" s="64"/>
      <c r="J17" s="37"/>
      <c r="K17" s="37"/>
      <c r="L17" s="45"/>
      <c r="M17" s="45"/>
      <c r="N17" s="45"/>
      <c r="P17" s="63" t="b">
        <f t="shared" si="5"/>
        <v>1</v>
      </c>
      <c r="Q17" s="63" t="b">
        <f t="shared" si="6"/>
        <v>1</v>
      </c>
      <c r="R17" s="63" t="b">
        <f t="shared" si="7"/>
        <v>1</v>
      </c>
      <c r="S17" s="63" t="e">
        <f>OR(#REF!&lt;100000,LEN(#REF!)=5)</f>
        <v>#REF!</v>
      </c>
    </row>
    <row r="18" spans="1:19" s="63" customFormat="1" ht="20.100000000000001" customHeight="1" x14ac:dyDescent="0.25">
      <c r="A18" s="61"/>
      <c r="B18" s="49"/>
      <c r="C18" s="62"/>
      <c r="D18" s="57"/>
      <c r="E18" s="62"/>
      <c r="F18" s="57"/>
      <c r="G18" s="58"/>
      <c r="H18" s="58"/>
      <c r="I18" s="58"/>
      <c r="J18" s="37"/>
      <c r="K18" s="37"/>
      <c r="L18" s="45"/>
      <c r="M18" s="45"/>
      <c r="N18" s="45"/>
      <c r="P18" s="63" t="b">
        <f t="shared" ref="P18" si="8">OR(G18&lt;100,LEN(G18)=2)</f>
        <v>1</v>
      </c>
      <c r="Q18" s="63" t="b">
        <f t="shared" ref="Q18" si="9">OR(H18&lt;1000,LEN(H18)=3)</f>
        <v>1</v>
      </c>
      <c r="R18" s="63" t="b">
        <f t="shared" ref="R18" si="10">IF(I18&lt;1000,TRUE)</f>
        <v>1</v>
      </c>
      <c r="S18" s="63" t="e">
        <f>OR(#REF!&lt;100000,LEN(#REF!)=5)</f>
        <v>#REF!</v>
      </c>
    </row>
    <row r="19" spans="1:19" s="63" customFormat="1" ht="20.100000000000001" customHeight="1" x14ac:dyDescent="0.25">
      <c r="A19" s="61"/>
      <c r="B19" s="49"/>
      <c r="C19" s="62"/>
      <c r="D19" s="57"/>
      <c r="E19" s="62"/>
      <c r="F19" s="57"/>
      <c r="G19" s="58"/>
      <c r="H19" s="58"/>
      <c r="I19" s="58"/>
      <c r="J19" s="37"/>
      <c r="K19" s="37"/>
      <c r="L19" s="45"/>
      <c r="M19" s="45"/>
      <c r="N19" s="45"/>
      <c r="P19" s="63" t="b">
        <f t="shared" si="0"/>
        <v>1</v>
      </c>
      <c r="Q19" s="63" t="b">
        <f t="shared" si="1"/>
        <v>1</v>
      </c>
      <c r="R19" s="63" t="b">
        <f t="shared" si="2"/>
        <v>1</v>
      </c>
      <c r="S19" s="63" t="e">
        <f>OR(#REF!&lt;100000,LEN(#REF!)=5)</f>
        <v>#REF!</v>
      </c>
    </row>
    <row r="20" spans="1:19" s="63" customFormat="1" ht="20.100000000000001" customHeight="1" x14ac:dyDescent="0.25">
      <c r="A20" s="61"/>
      <c r="B20" s="49"/>
      <c r="C20" s="62"/>
      <c r="D20" s="57"/>
      <c r="E20" s="62"/>
      <c r="F20" s="57"/>
      <c r="G20" s="58"/>
      <c r="H20" s="58"/>
      <c r="I20" s="58"/>
      <c r="J20" s="37"/>
      <c r="K20" s="37"/>
      <c r="L20" s="45"/>
      <c r="M20" s="45"/>
      <c r="N20" s="45"/>
      <c r="P20" s="63" t="b">
        <f t="shared" si="0"/>
        <v>1</v>
      </c>
      <c r="Q20" s="63" t="b">
        <f t="shared" si="1"/>
        <v>1</v>
      </c>
      <c r="R20" s="63" t="b">
        <f t="shared" si="2"/>
        <v>1</v>
      </c>
      <c r="S20" s="63" t="e">
        <f>OR(#REF!&lt;100000,LEN(#REF!)=5)</f>
        <v>#REF!</v>
      </c>
    </row>
    <row r="21" spans="1:19" ht="20.100000000000001" customHeight="1" x14ac:dyDescent="0.25">
      <c r="A21" s="60"/>
      <c r="B21" s="30"/>
      <c r="C21" s="31"/>
      <c r="D21" s="32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ref="D22:D31" si="11">IF(B22="S",IF(ISBLANK(E22),ROUND(C22*0.2/1.2,2),E22),"")</f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11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11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11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29"/>
      <c r="B26" s="30"/>
      <c r="C26" s="31"/>
      <c r="D26" s="32" t="str">
        <f t="shared" si="11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29"/>
      <c r="B27" s="30"/>
      <c r="C27" s="31"/>
      <c r="D27" s="32" t="str">
        <f t="shared" si="11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29"/>
      <c r="B28" s="30"/>
      <c r="C28" s="31"/>
      <c r="D28" s="32" t="str">
        <f t="shared" si="11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29"/>
      <c r="B29" s="30"/>
      <c r="C29" s="31"/>
      <c r="D29" s="32" t="str">
        <f t="shared" si="11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29"/>
      <c r="B30" s="30"/>
      <c r="C30" s="31"/>
      <c r="D30" s="32" t="str">
        <f t="shared" si="11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thickBot="1" x14ac:dyDescent="0.3">
      <c r="A31" s="29"/>
      <c r="B31" s="30"/>
      <c r="C31" s="31"/>
      <c r="D31" s="38" t="str">
        <f t="shared" si="11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70" t="s">
        <v>11</v>
      </c>
      <c r="B32" s="171"/>
      <c r="C32" s="39">
        <f>SUM(C12:C31)</f>
        <v>183.68</v>
      </c>
      <c r="D32" s="39">
        <f>SUM(D12:D31)</f>
        <v>23.92</v>
      </c>
      <c r="E32" s="39"/>
      <c r="F32" s="39">
        <f>SUM(F12:F31)</f>
        <v>159.76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68" t="s">
        <v>27</v>
      </c>
      <c r="C34" s="169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2:K12 J15 J19:K31 J14:K14">
    <cfRule type="expression" priority="28" stopIfTrue="1">
      <formula>AND(SUM($P12:$T12)&gt;0,NOT(ISBLANK(J12)))</formula>
    </cfRule>
    <cfRule type="expression" dxfId="424" priority="29" stopIfTrue="1">
      <formula>SUM($P12:$T12)&gt;0</formula>
    </cfRule>
  </conditionalFormatting>
  <conditionalFormatting sqref="C12:C15 C5 B1:E1 B3:E3 C19:C31 E5">
    <cfRule type="expression" dxfId="423" priority="30" stopIfTrue="1">
      <formula>ISBLANK(B1)</formula>
    </cfRule>
  </conditionalFormatting>
  <conditionalFormatting sqref="L12:N12 L14:N14 L19:N31 M15">
    <cfRule type="expression" dxfId="422" priority="31" stopIfTrue="1">
      <formula>AND(NOT(ISBLANK($C12)),ISBLANK(L12))</formula>
    </cfRule>
  </conditionalFormatting>
  <conditionalFormatting sqref="B12:B15 B19:B31">
    <cfRule type="expression" dxfId="421" priority="32" stopIfTrue="1">
      <formula>AND(NOT(ISBLANK(C12)),ISBLANK(B12))</formula>
    </cfRule>
  </conditionalFormatting>
  <conditionalFormatting sqref="A12:A15 A19:A31">
    <cfRule type="expression" dxfId="420" priority="33" stopIfTrue="1">
      <formula>AND(NOT(ISBLANK(C12)),ISBLANK(A12))</formula>
    </cfRule>
  </conditionalFormatting>
  <conditionalFormatting sqref="E12:E15 E19:E31">
    <cfRule type="expression" dxfId="419" priority="37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418" priority="24" stopIfTrue="1">
      <formula>SUM($P15:$T15)&gt;0</formula>
    </cfRule>
  </conditionalFormatting>
  <conditionalFormatting sqref="L15">
    <cfRule type="expression" dxfId="417" priority="25" stopIfTrue="1">
      <formula>AND(NOT(ISBLANK($C20)),ISBLANK(L15))</formula>
    </cfRule>
  </conditionalFormatting>
  <conditionalFormatting sqref="N15">
    <cfRule type="expression" dxfId="416" priority="22" stopIfTrue="1">
      <formula>AND(NOT(ISBLANK($C20)),ISBLANK(N15))</formula>
    </cfRule>
  </conditionalFormatting>
  <conditionalFormatting sqref="J18:K18">
    <cfRule type="expression" priority="15" stopIfTrue="1">
      <formula>AND(SUM($P18:$T18)&gt;0,NOT(ISBLANK(J18)))</formula>
    </cfRule>
    <cfRule type="expression" dxfId="415" priority="16" stopIfTrue="1">
      <formula>SUM($P18:$T18)&gt;0</formula>
    </cfRule>
  </conditionalFormatting>
  <conditionalFormatting sqref="C18">
    <cfRule type="expression" dxfId="414" priority="17" stopIfTrue="1">
      <formula>ISBLANK(C18)</formula>
    </cfRule>
  </conditionalFormatting>
  <conditionalFormatting sqref="L18:N18">
    <cfRule type="expression" dxfId="413" priority="18" stopIfTrue="1">
      <formula>AND(NOT(ISBLANK($C18)),ISBLANK(L18))</formula>
    </cfRule>
  </conditionalFormatting>
  <conditionalFormatting sqref="B18">
    <cfRule type="expression" dxfId="412" priority="19" stopIfTrue="1">
      <formula>AND(NOT(ISBLANK(C18)),ISBLANK(B18))</formula>
    </cfRule>
  </conditionalFormatting>
  <conditionalFormatting sqref="A18">
    <cfRule type="expression" dxfId="411" priority="20" stopIfTrue="1">
      <formula>AND(NOT(ISBLANK(C18)),ISBLANK(A18))</formula>
    </cfRule>
  </conditionalFormatting>
  <conditionalFormatting sqref="E18">
    <cfRule type="expression" dxfId="410" priority="21" stopIfTrue="1">
      <formula>AND(NOT(ISBLANK(C18)),ISBLANK(E18),B18="S")</formula>
    </cfRule>
  </conditionalFormatting>
  <conditionalFormatting sqref="J16:J17">
    <cfRule type="expression" priority="8" stopIfTrue="1">
      <formula>AND(SUM($P16:$T16)&gt;0,NOT(ISBLANK(J16)))</formula>
    </cfRule>
    <cfRule type="expression" dxfId="409" priority="9" stopIfTrue="1">
      <formula>SUM($P16:$T16)&gt;0</formula>
    </cfRule>
  </conditionalFormatting>
  <conditionalFormatting sqref="C16:C17">
    <cfRule type="expression" dxfId="408" priority="10" stopIfTrue="1">
      <formula>ISBLANK(C16)</formula>
    </cfRule>
  </conditionalFormatting>
  <conditionalFormatting sqref="M16:M17">
    <cfRule type="expression" dxfId="407" priority="11" stopIfTrue="1">
      <formula>AND(NOT(ISBLANK($C16)),ISBLANK(M16))</formula>
    </cfRule>
  </conditionalFormatting>
  <conditionalFormatting sqref="B16:B17">
    <cfRule type="expression" dxfId="406" priority="12" stopIfTrue="1">
      <formula>AND(NOT(ISBLANK(C16)),ISBLANK(B16))</formula>
    </cfRule>
  </conditionalFormatting>
  <conditionalFormatting sqref="A16:A17">
    <cfRule type="expression" dxfId="405" priority="13" stopIfTrue="1">
      <formula>AND(NOT(ISBLANK(C16)),ISBLANK(A16))</formula>
    </cfRule>
  </conditionalFormatting>
  <conditionalFormatting sqref="E16:E17">
    <cfRule type="expression" dxfId="404" priority="14" stopIfTrue="1">
      <formula>AND(NOT(ISBLANK(C16)),ISBLANK(E16),B16="S")</formula>
    </cfRule>
  </conditionalFormatting>
  <conditionalFormatting sqref="K16:K17">
    <cfRule type="expression" priority="5" stopIfTrue="1">
      <formula>AND(SUM($P16:$T16)&gt;0,NOT(ISBLANK(K16)))</formula>
    </cfRule>
    <cfRule type="expression" dxfId="403" priority="6" stopIfTrue="1">
      <formula>SUM($P16:$T16)&gt;0</formula>
    </cfRule>
  </conditionalFormatting>
  <conditionalFormatting sqref="L16:L17">
    <cfRule type="expression" dxfId="402" priority="7" stopIfTrue="1">
      <formula>AND(NOT(ISBLANK($C21)),ISBLANK(L16))</formula>
    </cfRule>
  </conditionalFormatting>
  <conditionalFormatting sqref="N16:N17">
    <cfRule type="expression" dxfId="401" priority="4" stopIfTrue="1">
      <formula>AND(NOT(ISBLANK($C21)),ISBLANK(N16))</formula>
    </cfRule>
  </conditionalFormatting>
  <conditionalFormatting sqref="J13:K13">
    <cfRule type="expression" priority="1" stopIfTrue="1">
      <formula>AND(SUM($P13:$T13)&gt;0,NOT(ISBLANK(J13)))</formula>
    </cfRule>
    <cfRule type="expression" dxfId="400" priority="2" stopIfTrue="1">
      <formula>SUM($P13:$T13)&gt;0</formula>
    </cfRule>
  </conditionalFormatting>
  <conditionalFormatting sqref="L13:N13">
    <cfRule type="expression" dxfId="399" priority="3" stopIfTrue="1">
      <formula>AND(NOT(ISBLANK($C13)),ISBLANK(L13))</formula>
    </cfRule>
  </conditionalFormatting>
  <dataValidations count="3">
    <dataValidation type="list" allowBlank="1" showInputMessage="1" showErrorMessage="1" sqref="B12:B31">
      <formula1>$B$35:$B$38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9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8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148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7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60">
        <v>43327</v>
      </c>
      <c r="B12" s="30" t="s">
        <v>15</v>
      </c>
      <c r="C12" s="31">
        <v>33.06</v>
      </c>
      <c r="D12" s="31">
        <v>5.51</v>
      </c>
      <c r="E12" s="31"/>
      <c r="F12" s="57">
        <v>27.55</v>
      </c>
      <c r="G12" s="58">
        <v>690</v>
      </c>
      <c r="H12" s="58">
        <v>4001</v>
      </c>
      <c r="I12" s="58"/>
      <c r="J12" s="37"/>
      <c r="K12" s="37" t="s">
        <v>118</v>
      </c>
      <c r="L12" s="45" t="s">
        <v>119</v>
      </c>
      <c r="M12" s="45" t="s">
        <v>120</v>
      </c>
      <c r="N12" s="45" t="s">
        <v>121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43353</v>
      </c>
      <c r="B13" s="49" t="s">
        <v>15</v>
      </c>
      <c r="C13" s="31">
        <v>62.48</v>
      </c>
      <c r="D13" s="32">
        <v>10.41</v>
      </c>
      <c r="E13" s="31"/>
      <c r="F13" s="57">
        <v>52.07</v>
      </c>
      <c r="G13" s="58">
        <v>690</v>
      </c>
      <c r="H13" s="58">
        <v>4001</v>
      </c>
      <c r="I13" s="58"/>
      <c r="J13" s="37"/>
      <c r="K13" s="37" t="s">
        <v>118</v>
      </c>
      <c r="L13" s="45" t="s">
        <v>122</v>
      </c>
      <c r="M13" s="45" t="s">
        <v>122</v>
      </c>
      <c r="N13" s="45" t="s">
        <v>121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/>
      <c r="B14" s="49"/>
      <c r="C14" s="31"/>
      <c r="D14" s="32"/>
      <c r="E14" s="31"/>
      <c r="F14" s="57"/>
      <c r="G14" s="58"/>
      <c r="H14" s="58"/>
      <c r="I14" s="58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/>
      <c r="E15" s="31"/>
      <c r="F15" s="57"/>
      <c r="G15" s="58"/>
      <c r="H15" s="58"/>
      <c r="I15" s="64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/>
      <c r="E16" s="31"/>
      <c r="F16" s="57"/>
      <c r="G16" s="58"/>
      <c r="H16" s="58"/>
      <c r="I16" s="64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/>
      <c r="E17" s="31"/>
      <c r="F17" s="57"/>
      <c r="G17" s="58"/>
      <c r="H17" s="58"/>
      <c r="I17" s="64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57"/>
      <c r="G19" s="58"/>
      <c r="H19" s="58"/>
      <c r="I19" s="58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/>
      <c r="H20" s="58" t="s">
        <v>63</v>
      </c>
      <c r="I20" s="58" t="s">
        <v>63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0" t="s">
        <v>11</v>
      </c>
      <c r="B32" s="171"/>
      <c r="C32" s="39">
        <f>SUM(C12:C31)</f>
        <v>95.539999999999992</v>
      </c>
      <c r="D32" s="39">
        <f>SUM(D12:D31)</f>
        <v>15.92</v>
      </c>
      <c r="E32" s="39"/>
      <c r="F32" s="39">
        <f>SUM(F12:F31)</f>
        <v>79.62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68" t="s">
        <v>27</v>
      </c>
      <c r="C34" s="169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phoneticPr fontId="5" type="noConversion"/>
  <conditionalFormatting sqref="J15 J19:K31 J12:K14">
    <cfRule type="expression" priority="34" stopIfTrue="1">
      <formula>AND(SUM($P12:$T12)&gt;0,NOT(ISBLANK(J12)))</formula>
    </cfRule>
    <cfRule type="expression" dxfId="398" priority="35" stopIfTrue="1">
      <formula>SUM($P12:$T12)&gt;0</formula>
    </cfRule>
  </conditionalFormatting>
  <conditionalFormatting sqref="E5 C12:C15 C5 B1:E1 B3:E3 C19:C31">
    <cfRule type="expression" dxfId="397" priority="36" stopIfTrue="1">
      <formula>ISBLANK(B1)</formula>
    </cfRule>
  </conditionalFormatting>
  <conditionalFormatting sqref="L12:N12 L19:N31 M15">
    <cfRule type="expression" dxfId="396" priority="37" stopIfTrue="1">
      <formula>AND(NOT(ISBLANK($C12)),ISBLANK(L12))</formula>
    </cfRule>
  </conditionalFormatting>
  <conditionalFormatting sqref="B12:B15 B19:B31">
    <cfRule type="expression" dxfId="395" priority="38" stopIfTrue="1">
      <formula>AND(NOT(ISBLANK(C12)),ISBLANK(B12))</formula>
    </cfRule>
  </conditionalFormatting>
  <conditionalFormatting sqref="A12:A15 A19:A31">
    <cfRule type="expression" dxfId="394" priority="39" stopIfTrue="1">
      <formula>AND(NOT(ISBLANK(C12)),ISBLANK(A12))</formula>
    </cfRule>
  </conditionalFormatting>
  <conditionalFormatting sqref="E12:E15 E19:E31">
    <cfRule type="expression" dxfId="393" priority="40" stopIfTrue="1">
      <formula>AND(NOT(ISBLANK(C12)),ISBLANK(E12),B12="S")</formula>
    </cfRule>
  </conditionalFormatting>
  <conditionalFormatting sqref="L15">
    <cfRule type="expression" dxfId="392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391" priority="27" stopIfTrue="1">
      <formula>SUM($P18:$T18)&gt;0</formula>
    </cfRule>
  </conditionalFormatting>
  <conditionalFormatting sqref="C18">
    <cfRule type="expression" dxfId="390" priority="28" stopIfTrue="1">
      <formula>ISBLANK(C18)</formula>
    </cfRule>
  </conditionalFormatting>
  <conditionalFormatting sqref="L18:N18">
    <cfRule type="expression" dxfId="389" priority="29" stopIfTrue="1">
      <formula>AND(NOT(ISBLANK($C18)),ISBLANK(L18))</formula>
    </cfRule>
  </conditionalFormatting>
  <conditionalFormatting sqref="B18">
    <cfRule type="expression" dxfId="388" priority="30" stopIfTrue="1">
      <formula>AND(NOT(ISBLANK(C18)),ISBLANK(B18))</formula>
    </cfRule>
  </conditionalFormatting>
  <conditionalFormatting sqref="A18">
    <cfRule type="expression" dxfId="387" priority="31" stopIfTrue="1">
      <formula>AND(NOT(ISBLANK(C18)),ISBLANK(A18))</formula>
    </cfRule>
  </conditionalFormatting>
  <conditionalFormatting sqref="E18">
    <cfRule type="expression" dxfId="386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385" priority="20" stopIfTrue="1">
      <formula>SUM($P16:$T16)&gt;0</formula>
    </cfRule>
  </conditionalFormatting>
  <conditionalFormatting sqref="C16:C17">
    <cfRule type="expression" dxfId="384" priority="21" stopIfTrue="1">
      <formula>ISBLANK(C16)</formula>
    </cfRule>
  </conditionalFormatting>
  <conditionalFormatting sqref="M16">
    <cfRule type="expression" dxfId="383" priority="22" stopIfTrue="1">
      <formula>AND(NOT(ISBLANK($C16)),ISBLANK(M16))</formula>
    </cfRule>
  </conditionalFormatting>
  <conditionalFormatting sqref="B16:B17">
    <cfRule type="expression" dxfId="382" priority="23" stopIfTrue="1">
      <formula>AND(NOT(ISBLANK(C16)),ISBLANK(B16))</formula>
    </cfRule>
  </conditionalFormatting>
  <conditionalFormatting sqref="A16:A17">
    <cfRule type="expression" dxfId="381" priority="24" stopIfTrue="1">
      <formula>AND(NOT(ISBLANK(C16)),ISBLANK(A16))</formula>
    </cfRule>
  </conditionalFormatting>
  <conditionalFormatting sqref="E16:E17">
    <cfRule type="expression" dxfId="380" priority="25" stopIfTrue="1">
      <formula>AND(NOT(ISBLANK(C16)),ISBLANK(E16),B16="S")</formula>
    </cfRule>
  </conditionalFormatting>
  <conditionalFormatting sqref="L16:L17">
    <cfRule type="expression" dxfId="379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378" priority="17" stopIfTrue="1">
      <formula>SUM($P15:$T15)&gt;0</formula>
    </cfRule>
  </conditionalFormatting>
  <conditionalFormatting sqref="N15">
    <cfRule type="expression" dxfId="377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376" priority="14" stopIfTrue="1">
      <formula>SUM($P16:$T16)&gt;0</formula>
    </cfRule>
  </conditionalFormatting>
  <conditionalFormatting sqref="N16">
    <cfRule type="expression" dxfId="375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374" priority="11" stopIfTrue="1">
      <formula>SUM($P17:$T17)&gt;0</formula>
    </cfRule>
  </conditionalFormatting>
  <conditionalFormatting sqref="M17">
    <cfRule type="expression" dxfId="373" priority="9" stopIfTrue="1">
      <formula>AND(NOT(ISBLANK($C17)),ISBLANK(M17))</formula>
    </cfRule>
  </conditionalFormatting>
  <conditionalFormatting sqref="N17">
    <cfRule type="expression" dxfId="372" priority="8" stopIfTrue="1">
      <formula>AND(NOT(ISBLANK($C17)),ISBLANK(N17))</formula>
    </cfRule>
  </conditionalFormatting>
  <conditionalFormatting sqref="L13">
    <cfRule type="expression" dxfId="371" priority="7" stopIfTrue="1">
      <formula>AND(NOT(ISBLANK($C13)),ISBLANK(L13))</formula>
    </cfRule>
  </conditionalFormatting>
  <conditionalFormatting sqref="M13">
    <cfRule type="expression" dxfId="370" priority="6" stopIfTrue="1">
      <formula>AND(NOT(ISBLANK($C13)),ISBLANK(M13))</formula>
    </cfRule>
  </conditionalFormatting>
  <conditionalFormatting sqref="L14">
    <cfRule type="expression" dxfId="369" priority="5" stopIfTrue="1">
      <formula>AND(NOT(ISBLANK($C14)),ISBLANK(L14))</formula>
    </cfRule>
  </conditionalFormatting>
  <conditionalFormatting sqref="M14">
    <cfRule type="expression" dxfId="368" priority="4" stopIfTrue="1">
      <formula>AND(NOT(ISBLANK($C14)),ISBLANK(M14))</formula>
    </cfRule>
  </conditionalFormatting>
  <conditionalFormatting sqref="N14">
    <cfRule type="expression" dxfId="367" priority="3" stopIfTrue="1">
      <formula>AND(NOT(ISBLANK($C14)),ISBLANK(N14))</formula>
    </cfRule>
  </conditionalFormatting>
  <conditionalFormatting sqref="D12">
    <cfRule type="expression" dxfId="366" priority="2" stopIfTrue="1">
      <formula>AND(NOT(ISBLANK(B12)),ISBLANK(D12),A12="S")</formula>
    </cfRule>
  </conditionalFormatting>
  <conditionalFormatting sqref="N13">
    <cfRule type="expression" dxfId="365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65" t="s">
        <v>34</v>
      </c>
      <c r="C1" s="166"/>
      <c r="D1" s="166"/>
      <c r="E1" s="167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65" t="s">
        <v>35</v>
      </c>
      <c r="C3" s="166"/>
      <c r="D3" s="166"/>
      <c r="E3" s="167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72"/>
      <c r="K8" s="172"/>
      <c r="L8" s="169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4"/>
      <c r="K9" s="174"/>
      <c r="L9" s="175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70" t="s">
        <v>11</v>
      </c>
      <c r="B32" s="171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68" t="s">
        <v>27</v>
      </c>
      <c r="C34" s="169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64" priority="2" stopIfTrue="1">
      <formula>SUM($P12:$T12)&gt;0</formula>
    </cfRule>
  </conditionalFormatting>
  <conditionalFormatting sqref="E5 C12:C31 C5 B1:E1 B3:E3">
    <cfRule type="expression" dxfId="363" priority="3" stopIfTrue="1">
      <formula>ISBLANK(B1)</formula>
    </cfRule>
  </conditionalFormatting>
  <conditionalFormatting sqref="M12:N31">
    <cfRule type="expression" dxfId="362" priority="4" stopIfTrue="1">
      <formula>AND(NOT(ISBLANK($C12)),ISBLANK(M12))</formula>
    </cfRule>
  </conditionalFormatting>
  <conditionalFormatting sqref="B12:B31">
    <cfRule type="expression" dxfId="361" priority="5" stopIfTrue="1">
      <formula>AND(NOT(ISBLANK(C12)),ISBLANK(B12))</formula>
    </cfRule>
  </conditionalFormatting>
  <conditionalFormatting sqref="A12:A31">
    <cfRule type="expression" dxfId="360" priority="6" stopIfTrue="1">
      <formula>AND(NOT(ISBLANK(C12)),ISBLANK(A12))</formula>
    </cfRule>
  </conditionalFormatting>
  <conditionalFormatting sqref="G12:G31">
    <cfRule type="expression" dxfId="359" priority="7" stopIfTrue="1">
      <formula>AND(ISBLANK(G12),NOT(ISBLANK(C12)))</formula>
    </cfRule>
  </conditionalFormatting>
  <conditionalFormatting sqref="H12:I31">
    <cfRule type="expression" dxfId="358" priority="8" stopIfTrue="1">
      <formula>AND(ISBLANK(H12),NOT(ISBLANK($C12)))</formula>
    </cfRule>
  </conditionalFormatting>
  <conditionalFormatting sqref="J12:J31">
    <cfRule type="expression" dxfId="357" priority="9" stopIfTrue="1">
      <formula>AND(ISBLANK(J12),NOT(ISBLANK(C12)))</formula>
    </cfRule>
  </conditionalFormatting>
  <conditionalFormatting sqref="E12:E31">
    <cfRule type="expression" dxfId="356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95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6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60">
        <v>43349</v>
      </c>
      <c r="B12" s="30" t="s">
        <v>13</v>
      </c>
      <c r="C12" s="31">
        <v>41.93</v>
      </c>
      <c r="D12" s="32" t="str">
        <f>IF(B12="S",IF(ISBLANK(F12),ROUND(C12*0.2/1.2,2),F12),"")</f>
        <v/>
      </c>
      <c r="E12" s="69"/>
      <c r="F12" s="31">
        <v>41.93</v>
      </c>
      <c r="G12" s="58" t="s">
        <v>63</v>
      </c>
      <c r="H12" s="58">
        <v>448</v>
      </c>
      <c r="I12" s="58">
        <v>4006</v>
      </c>
      <c r="J12" s="37" t="s">
        <v>15</v>
      </c>
      <c r="K12" s="37" t="s">
        <v>90</v>
      </c>
      <c r="L12" s="45" t="s">
        <v>91</v>
      </c>
      <c r="M12" s="45" t="s">
        <v>92</v>
      </c>
      <c r="N12" s="45" t="s">
        <v>94</v>
      </c>
      <c r="P12" s="5" t="b">
        <f t="shared" ref="P12:P31" si="0">OR(G12&lt;100,LEN(G12)=2)</f>
        <v>0</v>
      </c>
      <c r="Q12" s="5" t="b">
        <f t="shared" ref="Q12:Q31" si="1">OR(H12&lt;1000,LEN(H12)=3)</f>
        <v>1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60">
        <v>43349</v>
      </c>
      <c r="B13" s="49" t="s">
        <v>13</v>
      </c>
      <c r="C13" s="31">
        <v>10.8</v>
      </c>
      <c r="D13" s="32" t="str">
        <f>IF(B13="S",IF(ISBLANK(F13),ROUND(C13*0.2/1.2,2),F13),"")</f>
        <v/>
      </c>
      <c r="F13" s="31">
        <v>10.8</v>
      </c>
      <c r="G13" s="58" t="s">
        <v>63</v>
      </c>
      <c r="H13" s="58">
        <v>448</v>
      </c>
      <c r="I13" s="58">
        <v>4006</v>
      </c>
      <c r="J13" s="37" t="s">
        <v>15</v>
      </c>
      <c r="K13" s="37" t="s">
        <v>93</v>
      </c>
      <c r="L13" s="45" t="s">
        <v>91</v>
      </c>
      <c r="M13" s="45" t="s">
        <v>92</v>
      </c>
      <c r="N13" s="45" t="s">
        <v>94</v>
      </c>
      <c r="P13" s="5" t="b">
        <f t="shared" si="0"/>
        <v>0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29"/>
      <c r="B14" s="49"/>
      <c r="C14" s="31" t="s">
        <v>63</v>
      </c>
      <c r="D14" s="32" t="str">
        <f t="shared" ref="D14:D31" si="3">IF(B14="S",IF(ISBLANK(E14),ROUND(C14*0.2/1.2,2),E14),"")</f>
        <v/>
      </c>
      <c r="E14" s="31"/>
      <c r="F14" s="57" t="s">
        <v>63</v>
      </c>
      <c r="G14" s="58" t="s">
        <v>63</v>
      </c>
      <c r="H14" s="58" t="s">
        <v>63</v>
      </c>
      <c r="I14" s="58"/>
      <c r="J14" s="37"/>
      <c r="K14" s="37"/>
      <c r="L14" s="45" t="s">
        <v>63</v>
      </c>
      <c r="M14" s="45"/>
      <c r="N14" s="45" t="s">
        <v>63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63</v>
      </c>
      <c r="D15" s="32" t="str">
        <f t="shared" si="3"/>
        <v/>
      </c>
      <c r="E15" s="31"/>
      <c r="F15" s="57" t="s">
        <v>63</v>
      </c>
      <c r="G15" s="58" t="s">
        <v>63</v>
      </c>
      <c r="H15" s="58"/>
      <c r="I15" s="58"/>
      <c r="J15" s="37"/>
      <c r="K15" s="37"/>
      <c r="L15" s="45" t="s">
        <v>63</v>
      </c>
      <c r="M15" s="45"/>
      <c r="N15" s="45" t="s">
        <v>63</v>
      </c>
      <c r="P15" s="5" t="b">
        <f t="shared" si="0"/>
        <v>0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7" t="s">
        <v>63</v>
      </c>
      <c r="G16" s="58" t="s">
        <v>63</v>
      </c>
      <c r="H16" s="58" t="s">
        <v>63</v>
      </c>
      <c r="I16" s="58"/>
      <c r="J16" s="37"/>
      <c r="K16" s="37"/>
      <c r="L16" s="45" t="s">
        <v>63</v>
      </c>
      <c r="M16" s="45"/>
      <c r="N16" s="45" t="s">
        <v>63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 t="s">
        <v>63</v>
      </c>
      <c r="G17" s="58" t="s">
        <v>63</v>
      </c>
      <c r="H17" s="58" t="s">
        <v>63</v>
      </c>
      <c r="I17" s="58"/>
      <c r="J17" s="37"/>
      <c r="K17" s="37"/>
      <c r="L17" s="45" t="s">
        <v>63</v>
      </c>
      <c r="M17" s="45"/>
      <c r="N17" s="45" t="s">
        <v>63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 t="s">
        <v>63</v>
      </c>
      <c r="G18" s="58" t="s">
        <v>63</v>
      </c>
      <c r="H18" s="58" t="s">
        <v>63</v>
      </c>
      <c r="I18" s="58"/>
      <c r="J18" s="37"/>
      <c r="K18" s="67"/>
      <c r="L18" s="45" t="s">
        <v>63</v>
      </c>
      <c r="M18" s="68"/>
      <c r="N18" s="45" t="s">
        <v>63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/>
      <c r="G19" s="58"/>
      <c r="H19" s="58"/>
      <c r="I19" s="58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/>
      <c r="H20" s="58" t="s">
        <v>63</v>
      </c>
      <c r="I20" s="58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/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/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/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/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/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/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/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/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/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/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/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1</v>
      </c>
      <c r="S31" s="5" t="e">
        <f>OR(#REF!&lt;100000,LEN(#REF!)=5)</f>
        <v>#REF!</v>
      </c>
    </row>
    <row r="32" spans="1:19" ht="13.5" thickBot="1" x14ac:dyDescent="0.25">
      <c r="A32" s="170" t="s">
        <v>11</v>
      </c>
      <c r="B32" s="171"/>
      <c r="C32" s="39">
        <f>SUM(C12:C31)</f>
        <v>52.730000000000004</v>
      </c>
      <c r="D32" s="39">
        <f>SUM(D12:D31)</f>
        <v>0</v>
      </c>
      <c r="E32" s="39"/>
      <c r="F32" s="39">
        <f>SUM(F12:F31)</f>
        <v>52.730000000000004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68" t="s">
        <v>27</v>
      </c>
      <c r="C34" s="169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355" priority="4" stopIfTrue="1">
      <formula>SUM($P12:$T12)&gt;0</formula>
    </cfRule>
  </conditionalFormatting>
  <conditionalFormatting sqref="E5 C12:C31 C5 B1:E1 B3:E3">
    <cfRule type="expression" dxfId="354" priority="5" stopIfTrue="1">
      <formula>ISBLANK(B1)</formula>
    </cfRule>
  </conditionalFormatting>
  <conditionalFormatting sqref="L12:N12 L14:N17 L19:N31">
    <cfRule type="expression" dxfId="353" priority="6" stopIfTrue="1">
      <formula>AND(NOT(ISBLANK($C12)),ISBLANK(L12))</formula>
    </cfRule>
  </conditionalFormatting>
  <conditionalFormatting sqref="B12:B31">
    <cfRule type="expression" dxfId="352" priority="7" stopIfTrue="1">
      <formula>AND(NOT(ISBLANK(C12)),ISBLANK(B12))</formula>
    </cfRule>
  </conditionalFormatting>
  <conditionalFormatting sqref="A12:A31">
    <cfRule type="expression" dxfId="351" priority="8" stopIfTrue="1">
      <formula>AND(NOT(ISBLANK(C12)),ISBLANK(A12))</formula>
    </cfRule>
  </conditionalFormatting>
  <conditionalFormatting sqref="E14:E31">
    <cfRule type="expression" dxfId="350" priority="9" stopIfTrue="1">
      <formula>AND(NOT(ISBLANK(C14)),ISBLANK(E14),B14="S")</formula>
    </cfRule>
  </conditionalFormatting>
  <conditionalFormatting sqref="L13:N13">
    <cfRule type="expression" dxfId="349" priority="10" stopIfTrue="1">
      <formula>AND(NOT(ISBLANK($C18)),ISBLANK(L13))</formula>
    </cfRule>
  </conditionalFormatting>
  <conditionalFormatting sqref="N18">
    <cfRule type="expression" dxfId="348" priority="2" stopIfTrue="1">
      <formula>AND(NOT(ISBLANK($C18)),ISBLANK(N18))</formula>
    </cfRule>
  </conditionalFormatting>
  <conditionalFormatting sqref="L18">
    <cfRule type="expression" dxfId="347" priority="1" stopIfTrue="1">
      <formula>AND(NOT(ISBLANK($C18)),ISBLANK(L18))</formula>
    </cfRule>
  </conditionalFormatting>
  <conditionalFormatting sqref="F12:F13">
    <cfRule type="expression" dxfId="346" priority="39" stopIfTrue="1">
      <formula>AND(NOT(ISBLANK(C12)),ISBLANK(F12),B12="S")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3</v>
      </c>
      <c r="B3" s="165" t="s">
        <v>171</v>
      </c>
      <c r="C3" s="166"/>
      <c r="D3" s="166"/>
      <c r="E3" s="167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72" t="s">
        <v>64</v>
      </c>
      <c r="J10" s="53" t="s">
        <v>72</v>
      </c>
      <c r="K10" s="27"/>
      <c r="L10" s="43"/>
      <c r="M10" s="28"/>
    </row>
    <row r="11" spans="1:25" ht="0.75" customHeight="1" thickBot="1" x14ac:dyDescent="0.25">
      <c r="A11" s="24"/>
      <c r="B11" s="25"/>
      <c r="C11" s="25"/>
      <c r="D11" s="25"/>
      <c r="E11" s="25"/>
      <c r="F11" s="25"/>
      <c r="G11" s="73"/>
      <c r="H11" s="73"/>
      <c r="I11" s="73"/>
      <c r="J11" s="66"/>
      <c r="K11" s="27"/>
      <c r="L11" s="43"/>
      <c r="M11" s="43"/>
    </row>
    <row r="12" spans="1:25" ht="20.100000000000001" customHeight="1" x14ac:dyDescent="0.25">
      <c r="A12" s="60">
        <v>43328</v>
      </c>
      <c r="B12" s="49" t="s">
        <v>15</v>
      </c>
      <c r="C12" s="31">
        <v>69.44</v>
      </c>
      <c r="D12" s="31">
        <v>11.57</v>
      </c>
      <c r="E12" s="31"/>
      <c r="F12" s="74">
        <v>57.87</v>
      </c>
      <c r="G12" s="75">
        <v>110</v>
      </c>
      <c r="H12" s="76">
        <v>4400</v>
      </c>
      <c r="I12" s="77" t="s">
        <v>96</v>
      </c>
      <c r="J12" s="78" t="s">
        <v>97</v>
      </c>
      <c r="K12" s="45" t="s">
        <v>98</v>
      </c>
      <c r="L12" s="45" t="s">
        <v>99</v>
      </c>
      <c r="M12" s="45" t="s">
        <v>100</v>
      </c>
      <c r="O12" s="5" t="b">
        <f t="shared" ref="O12:O43" si="0">OR(G12&lt;100,LEN(G12)=2)</f>
        <v>0</v>
      </c>
      <c r="P12" s="5" t="b">
        <f t="shared" ref="P12:P43" si="1">OR(H12&lt;1000,LEN(H12)=3)</f>
        <v>0</v>
      </c>
      <c r="Q12" s="5" t="b">
        <f t="shared" ref="Q12:Q43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60">
        <v>43334</v>
      </c>
      <c r="B13" s="49" t="s">
        <v>15</v>
      </c>
      <c r="C13" s="31">
        <v>16.989999999999998</v>
      </c>
      <c r="D13" s="31">
        <v>2.83</v>
      </c>
      <c r="E13" s="31"/>
      <c r="F13" s="74">
        <v>14.16</v>
      </c>
      <c r="G13" s="79">
        <v>110</v>
      </c>
      <c r="H13" s="58">
        <v>4400</v>
      </c>
      <c r="I13" s="80" t="s">
        <v>96</v>
      </c>
      <c r="J13" s="78" t="s">
        <v>97</v>
      </c>
      <c r="K13" s="45" t="s">
        <v>101</v>
      </c>
      <c r="L13" s="45" t="s">
        <v>102</v>
      </c>
      <c r="M13" s="45" t="s">
        <v>100</v>
      </c>
    </row>
    <row r="14" spans="1:25" ht="20.100000000000001" customHeight="1" x14ac:dyDescent="0.25">
      <c r="A14" s="60">
        <v>43337</v>
      </c>
      <c r="B14" s="30" t="s">
        <v>15</v>
      </c>
      <c r="C14" s="31">
        <v>35.99</v>
      </c>
      <c r="D14" s="31">
        <f>IF(B14="S",IF(ISBLANK(E14),ROUND(C14*0.2/1.2,2),E14),"")</f>
        <v>6</v>
      </c>
      <c r="E14" s="31"/>
      <c r="F14" s="74">
        <v>29.99</v>
      </c>
      <c r="G14" s="79">
        <v>110</v>
      </c>
      <c r="H14" s="58">
        <v>4400</v>
      </c>
      <c r="I14" s="81" t="s">
        <v>103</v>
      </c>
      <c r="J14" s="78" t="s">
        <v>97</v>
      </c>
      <c r="K14" s="45" t="s">
        <v>104</v>
      </c>
      <c r="L14" s="45" t="s">
        <v>105</v>
      </c>
      <c r="M14" s="45" t="s">
        <v>100</v>
      </c>
      <c r="O14" s="5" t="b">
        <f>OR(G14&lt;100,LEN(G14)=2)</f>
        <v>0</v>
      </c>
      <c r="P14" s="5" t="b">
        <f>OR(H14&lt;1000,LEN(H14)=3)</f>
        <v>0</v>
      </c>
      <c r="Q14" s="5" t="b">
        <f>IF(I14&lt;1000,TRUE)</f>
        <v>0</v>
      </c>
      <c r="R14" s="5" t="e">
        <f>OR(#REF!&lt;100000,LEN(#REF!)=5)</f>
        <v>#REF!</v>
      </c>
    </row>
    <row r="15" spans="1:25" ht="20.100000000000001" customHeight="1" x14ac:dyDescent="0.25">
      <c r="A15" s="60">
        <v>43342</v>
      </c>
      <c r="B15" s="30" t="s">
        <v>14</v>
      </c>
      <c r="C15" s="31">
        <v>162.1</v>
      </c>
      <c r="D15" s="31">
        <v>0</v>
      </c>
      <c r="E15" s="31"/>
      <c r="F15" s="74">
        <v>162.1</v>
      </c>
      <c r="G15" s="79">
        <v>520</v>
      </c>
      <c r="H15" s="58">
        <v>3022</v>
      </c>
      <c r="I15" s="82" t="s">
        <v>106</v>
      </c>
      <c r="J15" s="78" t="s">
        <v>107</v>
      </c>
      <c r="K15" s="45" t="s">
        <v>108</v>
      </c>
      <c r="L15" s="45" t="s">
        <v>109</v>
      </c>
      <c r="M15" s="45" t="s">
        <v>110</v>
      </c>
      <c r="O15" s="5" t="b">
        <f t="shared" si="0"/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20.100000000000001" customHeight="1" x14ac:dyDescent="0.25">
      <c r="A16" s="60">
        <v>43343</v>
      </c>
      <c r="B16" s="30" t="s">
        <v>15</v>
      </c>
      <c r="C16" s="31">
        <v>11.49</v>
      </c>
      <c r="D16" s="31">
        <v>2.74</v>
      </c>
      <c r="E16" s="31"/>
      <c r="F16" s="74">
        <v>8.75</v>
      </c>
      <c r="G16" s="79">
        <v>110</v>
      </c>
      <c r="H16" s="58">
        <v>4400</v>
      </c>
      <c r="I16" s="81" t="s">
        <v>96</v>
      </c>
      <c r="J16" s="78" t="s">
        <v>97</v>
      </c>
      <c r="K16" s="45" t="s">
        <v>111</v>
      </c>
      <c r="L16" s="45" t="s">
        <v>112</v>
      </c>
      <c r="M16" s="45" t="s">
        <v>100</v>
      </c>
    </row>
    <row r="17" spans="1:18" ht="20.100000000000001" customHeight="1" x14ac:dyDescent="0.25">
      <c r="A17" s="60">
        <v>43351</v>
      </c>
      <c r="B17" s="30" t="s">
        <v>13</v>
      </c>
      <c r="C17" s="31">
        <v>9.99</v>
      </c>
      <c r="D17" s="31">
        <v>0</v>
      </c>
      <c r="E17" s="31"/>
      <c r="F17" s="74">
        <v>9.99</v>
      </c>
      <c r="G17" s="79">
        <v>110</v>
      </c>
      <c r="H17" s="58">
        <v>4400</v>
      </c>
      <c r="I17" s="80" t="s">
        <v>103</v>
      </c>
      <c r="J17" s="78" t="s">
        <v>97</v>
      </c>
      <c r="K17" s="45" t="s">
        <v>113</v>
      </c>
      <c r="L17" s="45" t="s">
        <v>114</v>
      </c>
      <c r="M17" s="45" t="s">
        <v>115</v>
      </c>
      <c r="O17" s="5" t="b">
        <f>OR(G17&lt;100,LEN(G17)=2)</f>
        <v>0</v>
      </c>
      <c r="P17" s="5" t="b">
        <f>OR(H17&lt;1000,LEN(H17)=3)</f>
        <v>0</v>
      </c>
      <c r="Q17" s="5" t="b">
        <f>IF(I17&lt;1000,TRUE)</f>
        <v>0</v>
      </c>
      <c r="R17" s="5" t="e">
        <f>OR(#REF!&lt;100000,LEN(#REF!)=5)</f>
        <v>#REF!</v>
      </c>
    </row>
    <row r="18" spans="1:18" ht="20.100000000000001" customHeight="1" x14ac:dyDescent="0.25">
      <c r="A18" s="60">
        <v>43353</v>
      </c>
      <c r="B18" s="30" t="s">
        <v>15</v>
      </c>
      <c r="C18" s="31">
        <v>119.92</v>
      </c>
      <c r="D18" s="31">
        <v>17.78</v>
      </c>
      <c r="E18" s="31"/>
      <c r="F18" s="74">
        <v>102.14</v>
      </c>
      <c r="G18" s="79">
        <v>110</v>
      </c>
      <c r="H18" s="58">
        <v>4400</v>
      </c>
      <c r="I18" s="81"/>
      <c r="J18" s="78" t="s">
        <v>97</v>
      </c>
      <c r="K18" s="45" t="s">
        <v>116</v>
      </c>
      <c r="L18" s="45" t="s">
        <v>117</v>
      </c>
      <c r="M18" s="45" t="s">
        <v>170</v>
      </c>
      <c r="O18" s="5" t="b">
        <f>OR(G18&lt;100,LEN(G18)=2)</f>
        <v>0</v>
      </c>
      <c r="P18" s="5" t="b">
        <f>OR(H18&lt;1000,LEN(H18)=3)</f>
        <v>0</v>
      </c>
      <c r="Q18" s="5" t="b">
        <f>IF(I18&lt;1000,TRUE)</f>
        <v>1</v>
      </c>
      <c r="R18" s="5" t="e">
        <f>OR(#REF!&lt;100000,LEN(#REF!)=5)</f>
        <v>#REF!</v>
      </c>
    </row>
    <row r="19" spans="1:18" ht="20.100000000000001" customHeight="1" x14ac:dyDescent="0.25">
      <c r="A19" s="60"/>
      <c r="B19" s="30"/>
      <c r="C19" s="31"/>
      <c r="D19" s="31"/>
      <c r="E19" s="31"/>
      <c r="F19" s="74"/>
      <c r="G19" s="79"/>
      <c r="H19" s="58"/>
      <c r="I19" s="81"/>
      <c r="J19" s="78"/>
      <c r="K19" s="45"/>
      <c r="L19" s="45"/>
      <c r="M19" s="4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20.100000000000001" customHeight="1" x14ac:dyDescent="0.25">
      <c r="A20" s="60"/>
      <c r="B20" s="30"/>
      <c r="C20" s="31"/>
      <c r="D20" s="31"/>
      <c r="E20" s="31"/>
      <c r="F20" s="74"/>
      <c r="G20" s="79"/>
      <c r="H20" s="58"/>
      <c r="I20" s="81"/>
      <c r="J20" s="78"/>
      <c r="K20" s="45"/>
      <c r="L20" s="45"/>
      <c r="M20" s="45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20.100000000000001" customHeight="1" x14ac:dyDescent="0.25">
      <c r="A21" s="60"/>
      <c r="B21" s="30"/>
      <c r="C21" s="31"/>
      <c r="D21" s="31"/>
      <c r="E21" s="31"/>
      <c r="F21" s="74"/>
      <c r="G21" s="79"/>
      <c r="H21" s="58"/>
      <c r="I21" s="81"/>
      <c r="J21" s="78"/>
      <c r="K21" s="45"/>
      <c r="L21" s="45"/>
      <c r="M21" s="45"/>
      <c r="O21" s="5" t="b">
        <f>OR(G21&lt;100,LEN(G21)=2)</f>
        <v>1</v>
      </c>
      <c r="P21" s="5" t="b">
        <f>OR(H21&lt;1000,LEN(H21)=3)</f>
        <v>1</v>
      </c>
      <c r="Q21" s="5" t="b">
        <f>IF(I21&lt;1000,TRUE)</f>
        <v>1</v>
      </c>
      <c r="R21" s="5" t="e">
        <f>OR(#REF!&lt;100000,LEN(#REF!)=5)</f>
        <v>#REF!</v>
      </c>
    </row>
    <row r="22" spans="1:18" ht="20.100000000000001" customHeight="1" x14ac:dyDescent="0.25">
      <c r="A22" s="60"/>
      <c r="B22" s="30"/>
      <c r="C22" s="31"/>
      <c r="D22" s="32"/>
      <c r="E22" s="83"/>
      <c r="F22" s="74"/>
      <c r="G22" s="79"/>
      <c r="H22" s="58"/>
      <c r="I22" s="81"/>
      <c r="J22" s="78"/>
      <c r="K22" s="45"/>
      <c r="L22" s="45"/>
      <c r="M22" s="45"/>
      <c r="O22" s="5" t="b">
        <f>OR(G22&lt;100,LEN(G22)=2)</f>
        <v>1</v>
      </c>
      <c r="P22" s="5" t="b">
        <f>OR(H22&lt;1000,LEN(H22)=3)</f>
        <v>1</v>
      </c>
      <c r="Q22" s="5" t="b">
        <f>IF(I22&lt;1000,TRUE)</f>
        <v>1</v>
      </c>
      <c r="R22" s="5" t="e">
        <f>OR(#REF!&lt;100000,LEN(#REF!)=5)</f>
        <v>#REF!</v>
      </c>
    </row>
    <row r="23" spans="1:18" ht="20.100000000000001" customHeight="1" x14ac:dyDescent="0.25">
      <c r="A23" s="60"/>
      <c r="B23" s="30"/>
      <c r="C23" s="31"/>
      <c r="D23" s="32"/>
      <c r="E23" s="84"/>
      <c r="F23" s="74"/>
      <c r="G23" s="79"/>
      <c r="H23" s="58"/>
      <c r="I23" s="81"/>
      <c r="J23" s="78"/>
      <c r="K23" s="45"/>
      <c r="L23" s="45"/>
      <c r="M23" s="45"/>
      <c r="O23" s="5" t="b">
        <f>OR(G23&lt;100,LEN(G23)=2)</f>
        <v>1</v>
      </c>
      <c r="P23" s="5" t="b">
        <f>OR(H23&lt;1000,LEN(H23)=3)</f>
        <v>1</v>
      </c>
      <c r="Q23" s="5" t="b">
        <f>IF(I23&lt;1000,TRUE)</f>
        <v>1</v>
      </c>
      <c r="R23" s="5" t="e">
        <f>OR(#REF!&lt;100000,LEN(#REF!)=5)</f>
        <v>#REF!</v>
      </c>
    </row>
    <row r="24" spans="1:18" ht="20.100000000000001" customHeight="1" x14ac:dyDescent="0.25">
      <c r="A24" s="60"/>
      <c r="B24" s="30"/>
      <c r="C24" s="31"/>
      <c r="D24" s="32"/>
      <c r="E24" s="84"/>
      <c r="F24" s="74"/>
      <c r="G24" s="79"/>
      <c r="H24" s="58"/>
      <c r="I24" s="81"/>
      <c r="J24" s="78"/>
      <c r="K24" s="45"/>
      <c r="L24" s="45"/>
      <c r="M24" s="45"/>
      <c r="O24" s="5" t="b">
        <f>OR(G24&lt;100,LEN(G24)=2)</f>
        <v>1</v>
      </c>
      <c r="P24" s="5" t="b">
        <f>OR(H24&lt;1000,LEN(H24)=3)</f>
        <v>1</v>
      </c>
    </row>
    <row r="25" spans="1:18" ht="20.100000000000001" customHeight="1" x14ac:dyDescent="0.25">
      <c r="A25" s="60"/>
      <c r="B25" s="30"/>
      <c r="C25" s="31"/>
      <c r="D25" s="32"/>
      <c r="E25" s="31"/>
      <c r="F25" s="74"/>
      <c r="G25" s="79"/>
      <c r="H25" s="58"/>
      <c r="I25" s="81"/>
      <c r="J25" s="78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20.100000000000001" customHeight="1" x14ac:dyDescent="0.25">
      <c r="A26" s="60"/>
      <c r="B26" s="30"/>
      <c r="C26" s="31"/>
      <c r="D26" s="32"/>
      <c r="E26" s="31"/>
      <c r="F26" s="74"/>
      <c r="G26" s="79"/>
      <c r="H26" s="58"/>
      <c r="I26" s="81"/>
      <c r="J26" s="78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60"/>
      <c r="B27" s="30"/>
      <c r="C27" s="31"/>
      <c r="D27" s="32"/>
      <c r="E27" s="31"/>
      <c r="F27" s="74"/>
      <c r="G27" s="79"/>
      <c r="H27" s="58"/>
      <c r="I27" s="81"/>
      <c r="J27" s="78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20.100000000000001" customHeight="1" x14ac:dyDescent="0.25">
      <c r="A28" s="60"/>
      <c r="B28" s="30"/>
      <c r="C28" s="31"/>
      <c r="D28" s="32"/>
      <c r="E28" s="31"/>
      <c r="F28" s="74"/>
      <c r="G28" s="79"/>
      <c r="H28" s="58"/>
      <c r="I28" s="81"/>
      <c r="J28" s="78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20.100000000000001" customHeight="1" x14ac:dyDescent="0.25">
      <c r="A29" s="60"/>
      <c r="B29" s="30"/>
      <c r="C29" s="31"/>
      <c r="D29" s="32"/>
      <c r="E29" s="31"/>
      <c r="F29" s="74"/>
      <c r="G29" s="79"/>
      <c r="H29" s="58"/>
      <c r="I29" s="81"/>
      <c r="J29" s="78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20.100000000000001" customHeight="1" x14ac:dyDescent="0.25">
      <c r="A30" s="60"/>
      <c r="B30" s="30"/>
      <c r="C30" s="31"/>
      <c r="D30" s="32"/>
      <c r="E30" s="31"/>
      <c r="F30" s="74"/>
      <c r="G30" s="79"/>
      <c r="H30" s="58"/>
      <c r="I30" s="81"/>
      <c r="J30" s="78"/>
      <c r="K30" s="45"/>
      <c r="L30" s="45"/>
      <c r="M30" s="45"/>
      <c r="O30" s="5" t="b">
        <f t="shared" si="0"/>
        <v>1</v>
      </c>
      <c r="P30" s="5" t="b">
        <f t="shared" si="1"/>
        <v>1</v>
      </c>
    </row>
    <row r="31" spans="1:18" ht="20.100000000000001" customHeight="1" x14ac:dyDescent="0.25">
      <c r="A31" s="60"/>
      <c r="B31" s="30"/>
      <c r="C31" s="31"/>
      <c r="D31" s="32"/>
      <c r="E31" s="31"/>
      <c r="F31" s="74"/>
      <c r="G31" s="79"/>
      <c r="H31" s="58"/>
      <c r="I31" s="81"/>
      <c r="J31" s="78"/>
      <c r="K31" s="45"/>
      <c r="L31" s="45"/>
      <c r="M31" s="45"/>
    </row>
    <row r="32" spans="1:18" ht="20.100000000000001" customHeight="1" x14ac:dyDescent="0.25">
      <c r="A32" s="60"/>
      <c r="B32" s="30"/>
      <c r="C32" s="31"/>
      <c r="D32" s="32"/>
      <c r="E32" s="31"/>
      <c r="F32" s="74"/>
      <c r="G32" s="79"/>
      <c r="H32" s="58"/>
      <c r="I32" s="81"/>
      <c r="J32" s="78"/>
      <c r="K32" s="45"/>
      <c r="L32" s="45"/>
      <c r="M32" s="45"/>
    </row>
    <row r="33" spans="1:18" ht="20.100000000000001" customHeight="1" x14ac:dyDescent="0.25">
      <c r="A33" s="60"/>
      <c r="B33" s="30"/>
      <c r="C33" s="31"/>
      <c r="D33" s="32"/>
      <c r="E33" s="31"/>
      <c r="F33" s="74"/>
      <c r="G33" s="79"/>
      <c r="H33" s="58"/>
      <c r="I33" s="81"/>
      <c r="J33" s="78"/>
      <c r="K33" s="45"/>
      <c r="L33" s="45"/>
      <c r="M33" s="45"/>
    </row>
    <row r="34" spans="1:18" ht="20.100000000000001" customHeight="1" x14ac:dyDescent="0.25">
      <c r="A34" s="60"/>
      <c r="B34" s="30"/>
      <c r="C34" s="31"/>
      <c r="D34" s="32"/>
      <c r="E34" s="31"/>
      <c r="F34" s="74"/>
      <c r="G34" s="79"/>
      <c r="H34" s="58"/>
      <c r="I34" s="81"/>
      <c r="J34" s="78"/>
      <c r="K34" s="45"/>
      <c r="L34" s="45"/>
      <c r="M34" s="45"/>
    </row>
    <row r="35" spans="1:18" ht="20.100000000000001" customHeight="1" x14ac:dyDescent="0.25">
      <c r="A35" s="60"/>
      <c r="B35" s="30"/>
      <c r="C35" s="31"/>
      <c r="D35" s="32"/>
      <c r="E35" s="31"/>
      <c r="F35" s="74"/>
      <c r="G35" s="79"/>
      <c r="H35" s="58"/>
      <c r="I35" s="81"/>
      <c r="J35" s="78"/>
      <c r="K35" s="45"/>
      <c r="L35" s="45"/>
      <c r="M35" s="45"/>
      <c r="O35" s="5" t="b">
        <f t="shared" si="0"/>
        <v>1</v>
      </c>
      <c r="P35" s="5" t="b">
        <f t="shared" si="1"/>
        <v>1</v>
      </c>
      <c r="Q35" s="5" t="b">
        <f t="shared" si="2"/>
        <v>1</v>
      </c>
      <c r="R35" s="5" t="e">
        <f>OR(#REF!&lt;100000,LEN(#REF!)=5)</f>
        <v>#REF!</v>
      </c>
    </row>
    <row r="36" spans="1:18" ht="20.100000000000001" customHeight="1" x14ac:dyDescent="0.25">
      <c r="A36" s="60"/>
      <c r="B36" s="30"/>
      <c r="C36" s="31"/>
      <c r="D36" s="85"/>
      <c r="E36" s="31"/>
      <c r="F36" s="74"/>
      <c r="G36" s="79"/>
      <c r="H36" s="58"/>
      <c r="I36" s="81"/>
      <c r="J36" s="78"/>
      <c r="K36" s="45"/>
      <c r="L36" s="45"/>
      <c r="M36" s="45"/>
    </row>
    <row r="37" spans="1:18" ht="20.100000000000001" customHeight="1" x14ac:dyDescent="0.25">
      <c r="A37" s="60"/>
      <c r="B37" s="30"/>
      <c r="C37" s="31"/>
      <c r="D37" s="85"/>
      <c r="E37" s="31"/>
      <c r="F37" s="74"/>
      <c r="G37" s="79"/>
      <c r="H37" s="58"/>
      <c r="I37" s="81"/>
      <c r="J37" s="78"/>
      <c r="K37" s="45"/>
      <c r="L37" s="45"/>
      <c r="M37" s="45"/>
    </row>
    <row r="38" spans="1:18" ht="20.100000000000001" customHeight="1" x14ac:dyDescent="0.25">
      <c r="A38" s="60"/>
      <c r="B38" s="30"/>
      <c r="C38" s="31"/>
      <c r="D38" s="85"/>
      <c r="E38" s="31"/>
      <c r="F38" s="74"/>
      <c r="G38" s="79"/>
      <c r="H38" s="58"/>
      <c r="I38" s="81"/>
      <c r="J38" s="78"/>
      <c r="K38" s="45"/>
      <c r="L38" s="45"/>
      <c r="M38" s="45"/>
    </row>
    <row r="39" spans="1:18" ht="20.100000000000001" customHeight="1" x14ac:dyDescent="0.25">
      <c r="A39" s="60"/>
      <c r="B39" s="30"/>
      <c r="C39" s="31"/>
      <c r="D39" s="85"/>
      <c r="E39" s="31"/>
      <c r="F39" s="74"/>
      <c r="G39" s="79"/>
      <c r="H39" s="58"/>
      <c r="I39" s="81"/>
      <c r="J39" s="78"/>
      <c r="K39" s="45"/>
      <c r="L39" s="45"/>
      <c r="M39" s="45"/>
    </row>
    <row r="40" spans="1:18" ht="20.100000000000001" customHeight="1" x14ac:dyDescent="0.25">
      <c r="A40" s="60"/>
      <c r="B40" s="30"/>
      <c r="C40" s="31"/>
      <c r="D40" s="85"/>
      <c r="E40" s="31"/>
      <c r="F40" s="74"/>
      <c r="G40" s="79"/>
      <c r="H40" s="58"/>
      <c r="I40" s="81"/>
      <c r="J40" s="78"/>
      <c r="K40" s="45"/>
      <c r="L40" s="45"/>
      <c r="M40" s="45"/>
    </row>
    <row r="41" spans="1:18" ht="20.100000000000001" customHeight="1" x14ac:dyDescent="0.25">
      <c r="A41" s="60"/>
      <c r="B41" s="30"/>
      <c r="C41" s="31"/>
      <c r="D41" s="85"/>
      <c r="E41" s="31"/>
      <c r="F41" s="74"/>
      <c r="G41" s="79"/>
      <c r="H41" s="58"/>
      <c r="I41" s="81"/>
      <c r="J41" s="78"/>
      <c r="K41" s="45"/>
      <c r="L41" s="45"/>
      <c r="M41" s="45"/>
    </row>
    <row r="42" spans="1:18" ht="20.100000000000001" customHeight="1" x14ac:dyDescent="0.25">
      <c r="A42" s="60"/>
      <c r="B42" s="30"/>
      <c r="C42" s="31"/>
      <c r="D42" s="85"/>
      <c r="E42" s="31"/>
      <c r="F42" s="74"/>
      <c r="G42" s="79"/>
      <c r="H42" s="58"/>
      <c r="I42" s="81"/>
      <c r="J42" s="78"/>
      <c r="K42" s="45"/>
      <c r="L42" s="45"/>
      <c r="M42" s="45"/>
    </row>
    <row r="43" spans="1:18" ht="20.100000000000001" customHeight="1" thickBot="1" x14ac:dyDescent="0.3">
      <c r="A43" s="86"/>
      <c r="B43" s="30"/>
      <c r="C43" s="31"/>
      <c r="D43" s="38"/>
      <c r="E43" s="31"/>
      <c r="F43" s="74"/>
      <c r="G43" s="79"/>
      <c r="H43" s="58"/>
      <c r="I43" s="81"/>
      <c r="J43" s="78"/>
      <c r="K43" s="45"/>
      <c r="L43" s="45"/>
      <c r="M43" s="45"/>
      <c r="O43" s="5" t="b">
        <f t="shared" si="0"/>
        <v>1</v>
      </c>
      <c r="P43" s="5" t="b">
        <f t="shared" si="1"/>
        <v>1</v>
      </c>
      <c r="Q43" s="5" t="b">
        <f t="shared" si="2"/>
        <v>1</v>
      </c>
      <c r="R43" s="5" t="e">
        <f>OR(#REF!&lt;100000,LEN(#REF!)=5)</f>
        <v>#REF!</v>
      </c>
    </row>
    <row r="44" spans="1:18" ht="20.100000000000001" customHeight="1" thickBot="1" x14ac:dyDescent="0.25">
      <c r="A44" s="170" t="s">
        <v>11</v>
      </c>
      <c r="B44" s="171"/>
      <c r="C44" s="39">
        <f>SUM(C12:C43)</f>
        <v>425.92</v>
      </c>
      <c r="D44" s="39">
        <f>SUM(D12:D43)</f>
        <v>40.92</v>
      </c>
      <c r="E44" s="39"/>
      <c r="F44" s="87">
        <f>SUM(F12:F43)</f>
        <v>385</v>
      </c>
      <c r="G44" s="88"/>
      <c r="H44" s="59"/>
      <c r="I44" s="89"/>
      <c r="J44" s="90"/>
      <c r="K44" s="46"/>
      <c r="L44" s="55"/>
      <c r="M44" s="47"/>
    </row>
    <row r="46" spans="1:18" x14ac:dyDescent="0.2">
      <c r="B46" s="168" t="s">
        <v>27</v>
      </c>
      <c r="C46" s="169"/>
    </row>
    <row r="47" spans="1:18" x14ac:dyDescent="0.2">
      <c r="B47" s="41" t="s">
        <v>16</v>
      </c>
      <c r="C47" s="42" t="s">
        <v>26</v>
      </c>
    </row>
    <row r="48" spans="1:18" x14ac:dyDescent="0.2">
      <c r="B48" s="41" t="s">
        <v>13</v>
      </c>
      <c r="C48" s="42" t="s">
        <v>25</v>
      </c>
    </row>
    <row r="49" spans="2:3" x14ac:dyDescent="0.2">
      <c r="B49" s="41" t="s">
        <v>15</v>
      </c>
      <c r="C49" s="42" t="s">
        <v>24</v>
      </c>
    </row>
    <row r="50" spans="2:3" x14ac:dyDescent="0.2">
      <c r="B50" s="43" t="s">
        <v>14</v>
      </c>
      <c r="C50" s="44" t="s">
        <v>23</v>
      </c>
    </row>
  </sheetData>
  <mergeCells count="6">
    <mergeCell ref="B46:C46"/>
    <mergeCell ref="B1:E1"/>
    <mergeCell ref="B3:E3"/>
    <mergeCell ref="G8:I8"/>
    <mergeCell ref="G9:I9"/>
    <mergeCell ref="A44:B44"/>
  </mergeCells>
  <conditionalFormatting sqref="C5 B1:E1 B3:E3 C14 C18:C43 E5">
    <cfRule type="expression" dxfId="345" priority="43" stopIfTrue="1">
      <formula>ISBLANK(B1)</formula>
    </cfRule>
  </conditionalFormatting>
  <conditionalFormatting sqref="K18:M43">
    <cfRule type="expression" dxfId="344" priority="44" stopIfTrue="1">
      <formula>AND(NOT(ISBLANK($C18)),ISBLANK(K18))</formula>
    </cfRule>
  </conditionalFormatting>
  <conditionalFormatting sqref="B18:B43">
    <cfRule type="expression" dxfId="343" priority="45" stopIfTrue="1">
      <formula>AND(NOT(ISBLANK(C18)),ISBLANK(B18))</formula>
    </cfRule>
  </conditionalFormatting>
  <conditionalFormatting sqref="A15:A16 A18:A43">
    <cfRule type="expression" dxfId="342" priority="46" stopIfTrue="1">
      <formula>AND(NOT(ISBLANK(C15)),ISBLANK(A15))</formula>
    </cfRule>
  </conditionalFormatting>
  <conditionalFormatting sqref="E25:E43 E14 E18:E21">
    <cfRule type="expression" dxfId="341" priority="47" stopIfTrue="1">
      <formula>AND(NOT(ISBLANK(C14)),ISBLANK(E14),B14="S")</formula>
    </cfRule>
  </conditionalFormatting>
  <conditionalFormatting sqref="B14">
    <cfRule type="expression" dxfId="340" priority="41" stopIfTrue="1">
      <formula>AND(NOT(ISBLANK(C14)),ISBLANK(B14))</formula>
    </cfRule>
  </conditionalFormatting>
  <conditionalFormatting sqref="A14">
    <cfRule type="expression" dxfId="339" priority="42" stopIfTrue="1">
      <formula>AND(NOT(ISBLANK(C14)),ISBLANK(A14))</formula>
    </cfRule>
  </conditionalFormatting>
  <conditionalFormatting sqref="E23:E24">
    <cfRule type="expression" dxfId="338" priority="48" stopIfTrue="1">
      <formula>AND(NOT(ISBLANK(C22)),ISBLANK(E23),B22="S")</formula>
    </cfRule>
  </conditionalFormatting>
  <conditionalFormatting sqref="J19:J43">
    <cfRule type="expression" priority="39" stopIfTrue="1">
      <formula>AND(SUM($O19:$S19)&gt;0,NOT(ISBLANK(J19)))</formula>
    </cfRule>
    <cfRule type="expression" dxfId="337" priority="40" stopIfTrue="1">
      <formula>SUM($O19:$S19)&gt;0</formula>
    </cfRule>
  </conditionalFormatting>
  <conditionalFormatting sqref="K14:M14">
    <cfRule type="expression" dxfId="336" priority="38" stopIfTrue="1">
      <formula>AND(NOT(ISBLANK($C14)),ISBLANK(K14))</formula>
    </cfRule>
  </conditionalFormatting>
  <conditionalFormatting sqref="J18">
    <cfRule type="expression" priority="36" stopIfTrue="1">
      <formula>AND(SUM($O18:$S18)&gt;0,NOT(ISBLANK(J18)))</formula>
    </cfRule>
    <cfRule type="expression" dxfId="335" priority="37" stopIfTrue="1">
      <formula>SUM($O18:$S18)&gt;0</formula>
    </cfRule>
  </conditionalFormatting>
  <conditionalFormatting sqref="A12">
    <cfRule type="expression" dxfId="334" priority="35" stopIfTrue="1">
      <formula>AND(NOT(ISBLANK(C12)),ISBLANK(A12))</formula>
    </cfRule>
  </conditionalFormatting>
  <conditionalFormatting sqref="C12">
    <cfRule type="expression" dxfId="333" priority="33" stopIfTrue="1">
      <formula>ISBLANK(C12)</formula>
    </cfRule>
  </conditionalFormatting>
  <conditionalFormatting sqref="E12 D18:D21">
    <cfRule type="expression" dxfId="332" priority="34" stopIfTrue="1">
      <formula>AND(NOT(ISBLANK(B12)),ISBLANK(D12),A12="S")</formula>
    </cfRule>
  </conditionalFormatting>
  <conditionalFormatting sqref="B12">
    <cfRule type="expression" dxfId="331" priority="32" stopIfTrue="1">
      <formula>AND(NOT(ISBLANK(C12)),ISBLANK(B12))</formula>
    </cfRule>
  </conditionalFormatting>
  <conditionalFormatting sqref="J12">
    <cfRule type="expression" priority="30" stopIfTrue="1">
      <formula>AND(SUM($O12:$S12)&gt;0,NOT(ISBLANK(J12)))</formula>
    </cfRule>
    <cfRule type="expression" dxfId="330" priority="31" stopIfTrue="1">
      <formula>SUM($O12:$S12)&gt;0</formula>
    </cfRule>
  </conditionalFormatting>
  <conditionalFormatting sqref="L12">
    <cfRule type="expression" dxfId="329" priority="29" stopIfTrue="1">
      <formula>AND(NOT(ISBLANK($C12)),ISBLANK(L12))</formula>
    </cfRule>
  </conditionalFormatting>
  <conditionalFormatting sqref="C15:C16">
    <cfRule type="expression" dxfId="328" priority="27" stopIfTrue="1">
      <formula>ISBLANK(C15)</formula>
    </cfRule>
  </conditionalFormatting>
  <conditionalFormatting sqref="E15:E16">
    <cfRule type="expression" dxfId="327" priority="28" stopIfTrue="1">
      <formula>AND(NOT(ISBLANK(C15)),ISBLANK(E15),B15="S")</formula>
    </cfRule>
  </conditionalFormatting>
  <conditionalFormatting sqref="B15:B16">
    <cfRule type="expression" dxfId="326" priority="26" stopIfTrue="1">
      <formula>AND(NOT(ISBLANK(C15)),ISBLANK(B15))</formula>
    </cfRule>
  </conditionalFormatting>
  <conditionalFormatting sqref="A13">
    <cfRule type="expression" dxfId="325" priority="25" stopIfTrue="1">
      <formula>AND(NOT(ISBLANK(C13)),ISBLANK(A13))</formula>
    </cfRule>
  </conditionalFormatting>
  <conditionalFormatting sqref="C13">
    <cfRule type="expression" dxfId="324" priority="23" stopIfTrue="1">
      <formula>ISBLANK(C13)</formula>
    </cfRule>
  </conditionalFormatting>
  <conditionalFormatting sqref="E13">
    <cfRule type="expression" dxfId="323" priority="24" stopIfTrue="1">
      <formula>AND(NOT(ISBLANK(C13)),ISBLANK(E13),B13="S")</formula>
    </cfRule>
  </conditionalFormatting>
  <conditionalFormatting sqref="B13">
    <cfRule type="expression" dxfId="322" priority="22" stopIfTrue="1">
      <formula>AND(NOT(ISBLANK(C13)),ISBLANK(B13))</formula>
    </cfRule>
  </conditionalFormatting>
  <conditionalFormatting sqref="K13:M13">
    <cfRule type="expression" dxfId="321" priority="21" stopIfTrue="1">
      <formula>AND(NOT(ISBLANK($C13)),ISBLANK(K13))</formula>
    </cfRule>
  </conditionalFormatting>
  <conditionalFormatting sqref="J13:J16">
    <cfRule type="expression" priority="19" stopIfTrue="1">
      <formula>AND(SUM($O13:$S13)&gt;0,NOT(ISBLANK(J13)))</formula>
    </cfRule>
    <cfRule type="expression" dxfId="320" priority="20" stopIfTrue="1">
      <formula>SUM($O13:$S13)&gt;0</formula>
    </cfRule>
  </conditionalFormatting>
  <conditionalFormatting sqref="A17">
    <cfRule type="expression" dxfId="319" priority="18" stopIfTrue="1">
      <formula>AND(NOT(ISBLANK(C17)),ISBLANK(A17))</formula>
    </cfRule>
  </conditionalFormatting>
  <conditionalFormatting sqref="C17">
    <cfRule type="expression" dxfId="318" priority="16" stopIfTrue="1">
      <formula>ISBLANK(C17)</formula>
    </cfRule>
  </conditionalFormatting>
  <conditionalFormatting sqref="E17">
    <cfRule type="expression" dxfId="317" priority="17" stopIfTrue="1">
      <formula>AND(NOT(ISBLANK(C17)),ISBLANK(E17),B17="S")</formula>
    </cfRule>
  </conditionalFormatting>
  <conditionalFormatting sqref="B17">
    <cfRule type="expression" dxfId="316" priority="15" stopIfTrue="1">
      <formula>AND(NOT(ISBLANK(C17)),ISBLANK(B17))</formula>
    </cfRule>
  </conditionalFormatting>
  <conditionalFormatting sqref="M17">
    <cfRule type="expression" dxfId="315" priority="14" stopIfTrue="1">
      <formula>AND(NOT(ISBLANK($C17)),ISBLANK(M17))</formula>
    </cfRule>
  </conditionalFormatting>
  <conditionalFormatting sqref="J17">
    <cfRule type="expression" priority="12" stopIfTrue="1">
      <formula>AND(SUM($O17:$S17)&gt;0,NOT(ISBLANK(J17)))</formula>
    </cfRule>
    <cfRule type="expression" dxfId="314" priority="13" stopIfTrue="1">
      <formula>SUM($O17:$S17)&gt;0</formula>
    </cfRule>
  </conditionalFormatting>
  <conditionalFormatting sqref="K15:M16">
    <cfRule type="expression" dxfId="313" priority="11" stopIfTrue="1">
      <formula>AND(NOT(ISBLANK($C15)),ISBLANK(K15))</formula>
    </cfRule>
  </conditionalFormatting>
  <conditionalFormatting sqref="M12">
    <cfRule type="expression" dxfId="312" priority="10" stopIfTrue="1">
      <formula>AND(NOT(ISBLANK($C12)),ISBLANK(M12))</formula>
    </cfRule>
  </conditionalFormatting>
  <conditionalFormatting sqref="L17">
    <cfRule type="expression" dxfId="311" priority="9" stopIfTrue="1">
      <formula>AND(NOT(ISBLANK($C17)),ISBLANK(L17))</formula>
    </cfRule>
  </conditionalFormatting>
  <conditionalFormatting sqref="K12">
    <cfRule type="expression" dxfId="310" priority="8" stopIfTrue="1">
      <formula>AND(NOT(ISBLANK($C12)),ISBLANK(K12))</formula>
    </cfRule>
  </conditionalFormatting>
  <conditionalFormatting sqref="D14">
    <cfRule type="expression" dxfId="309" priority="7" stopIfTrue="1">
      <formula>AND(NOT(ISBLANK(B14)),ISBLANK(D14),A14="S")</formula>
    </cfRule>
  </conditionalFormatting>
  <conditionalFormatting sqref="D15">
    <cfRule type="expression" dxfId="308" priority="6" stopIfTrue="1">
      <formula>AND(NOT(ISBLANK(B15)),ISBLANK(D15),A15="S")</formula>
    </cfRule>
  </conditionalFormatting>
  <conditionalFormatting sqref="D16">
    <cfRule type="expression" dxfId="307" priority="5" stopIfTrue="1">
      <formula>AND(NOT(ISBLANK(B16)),ISBLANK(D16),A16="S")</formula>
    </cfRule>
  </conditionalFormatting>
  <conditionalFormatting sqref="D12">
    <cfRule type="expression" dxfId="306" priority="4" stopIfTrue="1">
      <formula>AND(NOT(ISBLANK(B12)),ISBLANK(D12),A12="S")</formula>
    </cfRule>
  </conditionalFormatting>
  <conditionalFormatting sqref="D13">
    <cfRule type="expression" dxfId="305" priority="3" stopIfTrue="1">
      <formula>AND(NOT(ISBLANK(B13)),ISBLANK(D13),A13="S")</formula>
    </cfRule>
  </conditionalFormatting>
  <conditionalFormatting sqref="D17">
    <cfRule type="expression" dxfId="304" priority="2" stopIfTrue="1">
      <formula>AND(NOT(ISBLANK(B17)),ISBLANK(D17),A17="S")</formula>
    </cfRule>
  </conditionalFormatting>
  <conditionalFormatting sqref="K17">
    <cfRule type="expression" dxfId="303" priority="1" stopIfTrue="1">
      <formula>AND(NOT(ISBLANK($C17)),ISBLANK(K17))</formula>
    </cfRule>
  </conditionalFormatting>
  <dataValidations count="3">
    <dataValidation type="list" allowBlank="1" showInputMessage="1" showErrorMessage="1" sqref="B12:B43">
      <formula1>$B$47:$B$50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workbookViewId="0">
      <selection activeCell="K38" sqref="K3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34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171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99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42957</v>
      </c>
      <c r="B12" s="49" t="s">
        <v>15</v>
      </c>
      <c r="C12" s="31">
        <v>90</v>
      </c>
      <c r="D12" s="32">
        <v>15</v>
      </c>
      <c r="E12" s="31"/>
      <c r="F12" s="57">
        <f>C12-D12</f>
        <v>75</v>
      </c>
      <c r="G12" s="58">
        <v>528</v>
      </c>
      <c r="H12" s="58">
        <v>4020</v>
      </c>
      <c r="I12" s="64"/>
      <c r="J12" s="100" t="s">
        <v>15</v>
      </c>
      <c r="K12" s="100" t="s">
        <v>97</v>
      </c>
      <c r="L12" s="101" t="s">
        <v>159</v>
      </c>
      <c r="M12" s="102" t="s">
        <v>160</v>
      </c>
      <c r="N12" s="102" t="s">
        <v>161</v>
      </c>
    </row>
    <row r="13" spans="1:26" ht="15.75" x14ac:dyDescent="0.25">
      <c r="A13" s="60">
        <v>42961</v>
      </c>
      <c r="B13" s="49" t="s">
        <v>15</v>
      </c>
      <c r="C13" s="31">
        <v>57.83</v>
      </c>
      <c r="D13" s="32">
        <v>11.57</v>
      </c>
      <c r="E13" s="31"/>
      <c r="F13" s="57">
        <f>C13-D13</f>
        <v>46.26</v>
      </c>
      <c r="G13" s="58">
        <v>114</v>
      </c>
      <c r="H13" s="58">
        <v>4001</v>
      </c>
      <c r="I13" s="64"/>
      <c r="J13" s="100" t="s">
        <v>15</v>
      </c>
      <c r="K13" s="100" t="s">
        <v>97</v>
      </c>
      <c r="L13" s="101" t="s">
        <v>162</v>
      </c>
      <c r="M13" s="102" t="s">
        <v>163</v>
      </c>
      <c r="N13" s="101" t="s">
        <v>164</v>
      </c>
    </row>
    <row r="14" spans="1:26" ht="15.75" x14ac:dyDescent="0.25">
      <c r="A14" s="60">
        <v>42962</v>
      </c>
      <c r="B14" s="49" t="s">
        <v>15</v>
      </c>
      <c r="C14" s="31">
        <v>180.18</v>
      </c>
      <c r="D14" s="32">
        <v>30.03</v>
      </c>
      <c r="E14" s="31"/>
      <c r="F14" s="57">
        <f t="shared" ref="F14:F17" si="0">C14-D14</f>
        <v>150.15</v>
      </c>
      <c r="G14" s="58">
        <v>114</v>
      </c>
      <c r="H14" s="58">
        <v>4001</v>
      </c>
      <c r="I14" s="64"/>
      <c r="J14" s="100" t="s">
        <v>15</v>
      </c>
      <c r="K14" s="100" t="s">
        <v>97</v>
      </c>
      <c r="L14" s="101" t="s">
        <v>162</v>
      </c>
      <c r="M14" s="102" t="s">
        <v>165</v>
      </c>
      <c r="N14" s="101" t="s">
        <v>164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60">
        <v>42962</v>
      </c>
      <c r="B15" s="30" t="s">
        <v>15</v>
      </c>
      <c r="C15" s="31">
        <v>41.19</v>
      </c>
      <c r="D15" s="32">
        <v>6.87</v>
      </c>
      <c r="E15" s="31"/>
      <c r="F15" s="57">
        <f t="shared" si="0"/>
        <v>34.32</v>
      </c>
      <c r="G15" s="58">
        <v>114</v>
      </c>
      <c r="H15" s="58">
        <v>4001</v>
      </c>
      <c r="I15" s="58"/>
      <c r="J15" s="100" t="s">
        <v>15</v>
      </c>
      <c r="K15" s="100" t="s">
        <v>97</v>
      </c>
      <c r="L15" s="101" t="s">
        <v>166</v>
      </c>
      <c r="M15" s="102" t="s">
        <v>163</v>
      </c>
      <c r="N15" s="101" t="s">
        <v>164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60">
        <v>42964</v>
      </c>
      <c r="B16" s="30" t="s">
        <v>15</v>
      </c>
      <c r="C16" s="31">
        <v>24</v>
      </c>
      <c r="D16" s="32">
        <v>4</v>
      </c>
      <c r="E16" s="31"/>
      <c r="F16" s="57">
        <f t="shared" si="0"/>
        <v>20</v>
      </c>
      <c r="G16" s="58">
        <v>114</v>
      </c>
      <c r="H16" s="58">
        <v>4001</v>
      </c>
      <c r="I16" s="58"/>
      <c r="J16" s="100" t="s">
        <v>15</v>
      </c>
      <c r="K16" s="100" t="s">
        <v>97</v>
      </c>
      <c r="L16" s="101" t="s">
        <v>166</v>
      </c>
      <c r="M16" s="102" t="s">
        <v>163</v>
      </c>
      <c r="N16" s="101" t="s">
        <v>164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60">
        <v>42968</v>
      </c>
      <c r="B17" s="30" t="s">
        <v>15</v>
      </c>
      <c r="C17" s="31">
        <v>26.39</v>
      </c>
      <c r="D17" s="32">
        <v>4.4000000000000004</v>
      </c>
      <c r="E17" s="31"/>
      <c r="F17" s="57">
        <f t="shared" si="0"/>
        <v>21.990000000000002</v>
      </c>
      <c r="G17" s="58">
        <v>110</v>
      </c>
      <c r="H17" s="58">
        <v>4001</v>
      </c>
      <c r="I17" s="58" t="s">
        <v>63</v>
      </c>
      <c r="J17" s="100" t="s">
        <v>15</v>
      </c>
      <c r="K17" s="100" t="s">
        <v>97</v>
      </c>
      <c r="L17" s="102" t="s">
        <v>167</v>
      </c>
      <c r="M17" s="102" t="s">
        <v>168</v>
      </c>
      <c r="N17" s="102" t="s">
        <v>169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 t="str">
        <f t="shared" ref="D18:D25" si="4">IF(B18="S",IF(ISBLANK(E18),ROUND(C18*0.2/1.2,2),E18),"")</f>
        <v/>
      </c>
      <c r="E18" s="31"/>
      <c r="F18" s="57"/>
      <c r="G18" s="58"/>
      <c r="H18" s="58"/>
      <c r="I18" s="58" t="s">
        <v>63</v>
      </c>
      <c r="J18" s="100" t="s">
        <v>15</v>
      </c>
      <c r="K18" s="100"/>
      <c r="L18" s="102"/>
      <c r="M18" s="102"/>
      <c r="N18" s="102"/>
      <c r="P18" s="5" t="b">
        <f t="shared" si="1"/>
        <v>1</v>
      </c>
      <c r="Q18" s="5" t="b">
        <f t="shared" si="2"/>
        <v>1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 t="str">
        <f t="shared" si="4"/>
        <v/>
      </c>
      <c r="E19" s="31"/>
      <c r="F19" s="57"/>
      <c r="G19" s="58" t="s">
        <v>63</v>
      </c>
      <c r="H19" s="58" t="s">
        <v>63</v>
      </c>
      <c r="I19" s="58" t="s">
        <v>63</v>
      </c>
      <c r="J19" s="100" t="s">
        <v>15</v>
      </c>
      <c r="K19" s="100"/>
      <c r="L19" s="102"/>
      <c r="M19" s="102"/>
      <c r="N19" s="102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2" t="str">
        <f t="shared" si="4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100" t="s">
        <v>15</v>
      </c>
      <c r="K20" s="100"/>
      <c r="L20" s="102"/>
      <c r="M20" s="102"/>
      <c r="N20" s="102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 t="str">
        <f t="shared" si="4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100" t="s">
        <v>15</v>
      </c>
      <c r="K21" s="100"/>
      <c r="L21" s="102"/>
      <c r="M21" s="102"/>
      <c r="N21" s="102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4"/>
        <v/>
      </c>
      <c r="E22" s="31"/>
      <c r="F22" s="57"/>
      <c r="G22" s="58" t="s">
        <v>63</v>
      </c>
      <c r="H22" s="58" t="s">
        <v>63</v>
      </c>
      <c r="I22" s="58" t="s">
        <v>63</v>
      </c>
      <c r="J22" s="100" t="s">
        <v>15</v>
      </c>
      <c r="K22" s="100"/>
      <c r="L22" s="102"/>
      <c r="M22" s="102"/>
      <c r="N22" s="102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/>
      <c r="G23" s="58" t="s">
        <v>63</v>
      </c>
      <c r="H23" s="58" t="s">
        <v>63</v>
      </c>
      <c r="I23" s="58" t="s">
        <v>63</v>
      </c>
      <c r="J23" s="100" t="s">
        <v>15</v>
      </c>
      <c r="K23" s="100"/>
      <c r="L23" s="102"/>
      <c r="M23" s="102"/>
      <c r="N23" s="102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100" t="s">
        <v>15</v>
      </c>
      <c r="K24" s="100"/>
      <c r="L24" s="102"/>
      <c r="M24" s="102"/>
      <c r="N24" s="102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100" t="s">
        <v>15</v>
      </c>
      <c r="K25" s="100"/>
      <c r="L25" s="102"/>
      <c r="M25" s="102"/>
      <c r="N25" s="102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70" t="s">
        <v>11</v>
      </c>
      <c r="B26" s="171"/>
      <c r="C26" s="39">
        <f>SUM(C12:C25)</f>
        <v>419.59</v>
      </c>
      <c r="D26" s="39">
        <f>SUM(D12:D25)</f>
        <v>71.87</v>
      </c>
      <c r="E26" s="39"/>
      <c r="F26" s="39">
        <f>SUM(F12:F25)</f>
        <v>347.71999999999997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68" t="s">
        <v>27</v>
      </c>
      <c r="C28" s="169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7" stopIfTrue="1">
      <formula>AND(SUM($P12:$T12)&gt;0,NOT(ISBLANK(J12)))</formula>
    </cfRule>
    <cfRule type="expression" dxfId="302" priority="8" stopIfTrue="1">
      <formula>SUM($P12:$T12)&gt;0</formula>
    </cfRule>
  </conditionalFormatting>
  <conditionalFormatting sqref="C5 B1:E1 B3:E3 C13:C25 E5">
    <cfRule type="expression" dxfId="301" priority="9" stopIfTrue="1">
      <formula>ISBLANK(B1)</formula>
    </cfRule>
  </conditionalFormatting>
  <conditionalFormatting sqref="L17:N25 M13:N16">
    <cfRule type="expression" dxfId="300" priority="10" stopIfTrue="1">
      <formula>AND(NOT(ISBLANK($C13)),ISBLANK(L13))</formula>
    </cfRule>
  </conditionalFormatting>
  <conditionalFormatting sqref="B12:B25">
    <cfRule type="expression" dxfId="299" priority="11" stopIfTrue="1">
      <formula>AND(NOT(ISBLANK(C12)),ISBLANK(B12))</formula>
    </cfRule>
  </conditionalFormatting>
  <conditionalFormatting sqref="A12:A25">
    <cfRule type="expression" dxfId="298" priority="12" stopIfTrue="1">
      <formula>AND(NOT(ISBLANK(C12)),ISBLANK(A12))</formula>
    </cfRule>
  </conditionalFormatting>
  <conditionalFormatting sqref="E13:E25">
    <cfRule type="expression" dxfId="297" priority="13" stopIfTrue="1">
      <formula>AND(NOT(ISBLANK(C13)),ISBLANK(E13),B13="S")</formula>
    </cfRule>
  </conditionalFormatting>
  <conditionalFormatting sqref="L12:N12">
    <cfRule type="expression" dxfId="296" priority="14" stopIfTrue="1">
      <formula>AND(NOT(ISBLANK(#REF!)),ISBLANK(L12))</formula>
    </cfRule>
  </conditionalFormatting>
  <conditionalFormatting sqref="C12">
    <cfRule type="expression" dxfId="295" priority="5" stopIfTrue="1">
      <formula>ISBLANK(C12)</formula>
    </cfRule>
  </conditionalFormatting>
  <conditionalFormatting sqref="E12">
    <cfRule type="expression" dxfId="294" priority="6" stopIfTrue="1">
      <formula>AND(NOT(ISBLANK(C12)),ISBLANK(E12),B12="S")</formula>
    </cfRule>
  </conditionalFormatting>
  <conditionalFormatting sqref="L13">
    <cfRule type="expression" dxfId="293" priority="4" stopIfTrue="1">
      <formula>AND(NOT(ISBLANK(#REF!)),ISBLANK(L13))</formula>
    </cfRule>
  </conditionalFormatting>
  <conditionalFormatting sqref="L14">
    <cfRule type="expression" dxfId="292" priority="3" stopIfTrue="1">
      <formula>AND(NOT(ISBLANK(#REF!)),ISBLANK(L14))</formula>
    </cfRule>
  </conditionalFormatting>
  <conditionalFormatting sqref="L15">
    <cfRule type="expression" dxfId="291" priority="2" stopIfTrue="1">
      <formula>AND(NOT(ISBLANK(#REF!)),ISBLANK(L15))</formula>
    </cfRule>
  </conditionalFormatting>
  <conditionalFormatting sqref="L16">
    <cfRule type="expression" dxfId="290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65" t="s">
        <v>171</v>
      </c>
      <c r="C3" s="166"/>
      <c r="D3" s="166"/>
      <c r="E3" s="167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93" t="s">
        <v>64</v>
      </c>
      <c r="J10" s="53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0">
        <v>43328</v>
      </c>
      <c r="B12" s="30" t="s">
        <v>13</v>
      </c>
      <c r="C12" s="31">
        <v>5.72</v>
      </c>
      <c r="D12" s="31">
        <v>0</v>
      </c>
      <c r="E12" s="31"/>
      <c r="F12" s="31">
        <v>5.72</v>
      </c>
      <c r="G12" s="79">
        <v>110</v>
      </c>
      <c r="H12" s="58">
        <v>4400</v>
      </c>
      <c r="I12" s="81" t="s">
        <v>96</v>
      </c>
      <c r="J12" s="78" t="s">
        <v>97</v>
      </c>
      <c r="K12" s="94" t="s">
        <v>124</v>
      </c>
      <c r="L12" s="45" t="s">
        <v>39</v>
      </c>
      <c r="M12" s="45" t="s">
        <v>94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60">
        <v>43328</v>
      </c>
      <c r="B13" s="30" t="s">
        <v>13</v>
      </c>
      <c r="C13" s="31">
        <v>4.26</v>
      </c>
      <c r="D13" s="31">
        <v>0</v>
      </c>
      <c r="E13" s="31"/>
      <c r="F13" s="31">
        <v>4.26</v>
      </c>
      <c r="G13" s="79">
        <v>110</v>
      </c>
      <c r="H13" s="58">
        <v>4400</v>
      </c>
      <c r="I13" s="81" t="s">
        <v>96</v>
      </c>
      <c r="J13" s="78" t="s">
        <v>97</v>
      </c>
      <c r="K13" s="45" t="s">
        <v>124</v>
      </c>
      <c r="L13" s="45" t="s">
        <v>39</v>
      </c>
      <c r="M13" s="45" t="s">
        <v>94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60">
        <v>43328</v>
      </c>
      <c r="B14" s="30" t="s">
        <v>13</v>
      </c>
      <c r="C14" s="31">
        <v>9.5299999999999994</v>
      </c>
      <c r="D14" s="31">
        <v>0</v>
      </c>
      <c r="E14" s="31"/>
      <c r="F14" s="31">
        <f>C14-D14</f>
        <v>9.5299999999999994</v>
      </c>
      <c r="G14" s="79">
        <v>110</v>
      </c>
      <c r="H14" s="58">
        <v>4400</v>
      </c>
      <c r="I14" s="81" t="s">
        <v>96</v>
      </c>
      <c r="J14" s="78" t="s">
        <v>97</v>
      </c>
      <c r="K14" s="45" t="s">
        <v>124</v>
      </c>
      <c r="L14" s="45" t="s">
        <v>39</v>
      </c>
      <c r="M14" s="45" t="s">
        <v>94</v>
      </c>
    </row>
    <row r="15" spans="1:25" ht="15.75" x14ac:dyDescent="0.25">
      <c r="A15" s="60">
        <v>43329</v>
      </c>
      <c r="B15" s="30" t="s">
        <v>13</v>
      </c>
      <c r="C15" s="31">
        <v>2.19</v>
      </c>
      <c r="D15" s="31">
        <v>0</v>
      </c>
      <c r="E15" s="31"/>
      <c r="F15" s="31">
        <v>2.19</v>
      </c>
      <c r="G15" s="79">
        <v>110</v>
      </c>
      <c r="H15" s="58">
        <v>4400</v>
      </c>
      <c r="I15" s="80" t="s">
        <v>96</v>
      </c>
      <c r="J15" s="78" t="s">
        <v>97</v>
      </c>
      <c r="K15" s="45" t="s">
        <v>124</v>
      </c>
      <c r="L15" s="94" t="s">
        <v>39</v>
      </c>
      <c r="M15" s="45" t="s">
        <v>94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15.75" x14ac:dyDescent="0.25">
      <c r="A16" s="60">
        <v>43335</v>
      </c>
      <c r="B16" s="30" t="s">
        <v>15</v>
      </c>
      <c r="C16" s="31">
        <v>-124.74</v>
      </c>
      <c r="D16" s="31">
        <v>-24.95</v>
      </c>
      <c r="E16" s="31"/>
      <c r="F16" s="31">
        <f>C16-D16</f>
        <v>-99.789999999999992</v>
      </c>
      <c r="G16" s="79">
        <v>110</v>
      </c>
      <c r="H16" s="58">
        <v>4001</v>
      </c>
      <c r="I16" s="81"/>
      <c r="J16" s="78" t="s">
        <v>97</v>
      </c>
      <c r="K16" s="45" t="s">
        <v>125</v>
      </c>
      <c r="L16" s="45" t="s">
        <v>126</v>
      </c>
      <c r="M16" s="69" t="s">
        <v>121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60">
        <v>43335</v>
      </c>
      <c r="B17" s="30" t="s">
        <v>15</v>
      </c>
      <c r="C17" s="31">
        <v>206.36</v>
      </c>
      <c r="D17" s="31">
        <v>34.39</v>
      </c>
      <c r="E17" s="31"/>
      <c r="F17" s="31">
        <v>171.97</v>
      </c>
      <c r="G17" s="79">
        <v>110</v>
      </c>
      <c r="H17" s="58">
        <v>2001</v>
      </c>
      <c r="I17" s="81"/>
      <c r="J17" s="78" t="s">
        <v>97</v>
      </c>
      <c r="K17" s="45" t="s">
        <v>127</v>
      </c>
      <c r="L17" s="45" t="s">
        <v>128</v>
      </c>
      <c r="M17" s="69" t="s">
        <v>121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60">
        <v>43336</v>
      </c>
      <c r="B18" s="30" t="s">
        <v>15</v>
      </c>
      <c r="C18" s="31">
        <v>-124.74</v>
      </c>
      <c r="D18" s="31">
        <v>-24.95</v>
      </c>
      <c r="E18" s="31"/>
      <c r="F18" s="31">
        <v>-99.79</v>
      </c>
      <c r="G18" s="79">
        <v>110</v>
      </c>
      <c r="H18" s="58">
        <v>4001</v>
      </c>
      <c r="I18" s="81"/>
      <c r="J18" s="78" t="s">
        <v>97</v>
      </c>
      <c r="K18" s="45" t="s">
        <v>125</v>
      </c>
      <c r="L18" s="45" t="s">
        <v>129</v>
      </c>
      <c r="M18" s="69" t="s">
        <v>121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61">
        <v>43337</v>
      </c>
      <c r="B19" s="30" t="s">
        <v>15</v>
      </c>
      <c r="C19" s="31">
        <v>139.25</v>
      </c>
      <c r="D19" s="31">
        <v>23.21</v>
      </c>
      <c r="E19" s="31"/>
      <c r="F19" s="31">
        <v>116.04</v>
      </c>
      <c r="G19" s="79" t="s">
        <v>130</v>
      </c>
      <c r="H19" s="58">
        <v>9802</v>
      </c>
      <c r="I19" s="81" t="s">
        <v>131</v>
      </c>
      <c r="J19" s="78" t="s">
        <v>97</v>
      </c>
      <c r="K19" s="45" t="s">
        <v>132</v>
      </c>
      <c r="L19" s="45" t="s">
        <v>133</v>
      </c>
      <c r="M19" s="69" t="s">
        <v>121</v>
      </c>
      <c r="O19" s="5" t="b">
        <f t="shared" si="0"/>
        <v>0</v>
      </c>
      <c r="P19" s="5" t="b">
        <f t="shared" si="1"/>
        <v>0</v>
      </c>
      <c r="Q19" s="5" t="b">
        <f t="shared" si="2"/>
        <v>0</v>
      </c>
      <c r="R19" s="5" t="e">
        <f>OR(#REF!&lt;100000,LEN(#REF!)=5)</f>
        <v>#REF!</v>
      </c>
    </row>
    <row r="20" spans="1:18" ht="15.75" x14ac:dyDescent="0.25">
      <c r="A20" s="61">
        <v>43343</v>
      </c>
      <c r="B20" s="49" t="s">
        <v>15</v>
      </c>
      <c r="C20" s="62">
        <v>726</v>
      </c>
      <c r="D20" s="62">
        <v>121</v>
      </c>
      <c r="E20" s="62"/>
      <c r="F20" s="74">
        <v>605</v>
      </c>
      <c r="G20" s="79">
        <v>110</v>
      </c>
      <c r="H20" s="58">
        <v>2001</v>
      </c>
      <c r="I20" s="81"/>
      <c r="J20" s="78" t="s">
        <v>97</v>
      </c>
      <c r="K20" s="45" t="s">
        <v>134</v>
      </c>
      <c r="L20" s="95" t="s">
        <v>135</v>
      </c>
      <c r="M20" s="69" t="s">
        <v>121</v>
      </c>
      <c r="O20" s="5" t="b">
        <f t="shared" si="0"/>
        <v>0</v>
      </c>
      <c r="P20" s="5" t="b">
        <f t="shared" si="1"/>
        <v>0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61">
        <v>43345</v>
      </c>
      <c r="B21" s="49" t="s">
        <v>14</v>
      </c>
      <c r="C21" s="62">
        <v>77.5</v>
      </c>
      <c r="D21" s="62"/>
      <c r="E21" s="62"/>
      <c r="F21" s="74">
        <v>77.5</v>
      </c>
      <c r="G21" s="79">
        <v>110</v>
      </c>
      <c r="H21" s="58">
        <v>4400</v>
      </c>
      <c r="I21" s="81"/>
      <c r="J21" s="78" t="s">
        <v>97</v>
      </c>
      <c r="K21" s="94" t="s">
        <v>136</v>
      </c>
      <c r="L21" s="45" t="s">
        <v>137</v>
      </c>
      <c r="M21" s="69" t="s">
        <v>110</v>
      </c>
      <c r="O21" s="5" t="b">
        <f t="shared" si="0"/>
        <v>0</v>
      </c>
      <c r="P21" s="5" t="b">
        <f t="shared" si="1"/>
        <v>0</v>
      </c>
      <c r="Q21" s="5" t="b">
        <f t="shared" si="2"/>
        <v>1</v>
      </c>
    </row>
    <row r="22" spans="1:18" ht="15.75" x14ac:dyDescent="0.25">
      <c r="A22" s="60">
        <v>43346</v>
      </c>
      <c r="B22" s="30" t="s">
        <v>15</v>
      </c>
      <c r="C22" s="31">
        <v>264.95999999999998</v>
      </c>
      <c r="D22" s="31">
        <v>44.16</v>
      </c>
      <c r="E22" s="31"/>
      <c r="F22" s="74">
        <v>220.8</v>
      </c>
      <c r="G22" s="79">
        <v>110</v>
      </c>
      <c r="H22" s="58">
        <v>2001</v>
      </c>
      <c r="I22" s="81"/>
      <c r="J22" s="78" t="s">
        <v>97</v>
      </c>
      <c r="K22" s="94" t="s">
        <v>138</v>
      </c>
      <c r="L22" s="45" t="s">
        <v>128</v>
      </c>
      <c r="M22" s="69" t="s">
        <v>121</v>
      </c>
      <c r="O22" s="5" t="b">
        <f t="shared" si="0"/>
        <v>0</v>
      </c>
      <c r="P22" s="5" t="b">
        <f t="shared" si="1"/>
        <v>0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60">
        <v>43347</v>
      </c>
      <c r="B23" s="30" t="s">
        <v>15</v>
      </c>
      <c r="C23" s="31">
        <v>48.82</v>
      </c>
      <c r="D23" s="31">
        <v>8.14</v>
      </c>
      <c r="E23" s="84"/>
      <c r="F23" s="74">
        <v>40.68</v>
      </c>
      <c r="G23" s="79" t="s">
        <v>130</v>
      </c>
      <c r="H23" s="58">
        <v>9802</v>
      </c>
      <c r="I23" s="81" t="s">
        <v>131</v>
      </c>
      <c r="J23" s="78" t="s">
        <v>97</v>
      </c>
      <c r="K23" s="45" t="s">
        <v>139</v>
      </c>
      <c r="L23" s="45" t="s">
        <v>140</v>
      </c>
      <c r="M23" s="69" t="s">
        <v>121</v>
      </c>
      <c r="O23" s="5" t="b">
        <f t="shared" si="0"/>
        <v>0</v>
      </c>
      <c r="P23" s="5" t="b">
        <f t="shared" si="1"/>
        <v>0</v>
      </c>
      <c r="Q23" s="5" t="b">
        <f t="shared" si="2"/>
        <v>0</v>
      </c>
      <c r="R23" s="5" t="e">
        <f>OR(#REF!&lt;100000,LEN(#REF!)=5)</f>
        <v>#REF!</v>
      </c>
    </row>
    <row r="24" spans="1:18" ht="15.75" x14ac:dyDescent="0.25">
      <c r="A24" s="60">
        <v>43350</v>
      </c>
      <c r="B24" s="30" t="s">
        <v>15</v>
      </c>
      <c r="C24" s="31">
        <v>-67.5</v>
      </c>
      <c r="D24" s="31">
        <v>-11.25</v>
      </c>
      <c r="E24" s="96"/>
      <c r="F24" s="74">
        <v>-56.25</v>
      </c>
      <c r="G24" s="79" t="s">
        <v>130</v>
      </c>
      <c r="H24" s="58">
        <v>9802</v>
      </c>
      <c r="I24" s="81" t="s">
        <v>131</v>
      </c>
      <c r="J24" s="78" t="s">
        <v>97</v>
      </c>
      <c r="K24" s="45" t="s">
        <v>141</v>
      </c>
      <c r="L24" s="45" t="s">
        <v>133</v>
      </c>
      <c r="M24" s="69" t="s">
        <v>121</v>
      </c>
      <c r="O24" s="5" t="b">
        <f t="shared" si="0"/>
        <v>0</v>
      </c>
      <c r="P24" s="5" t="b">
        <f t="shared" si="1"/>
        <v>0</v>
      </c>
      <c r="Q24" s="5" t="b">
        <f t="shared" si="2"/>
        <v>0</v>
      </c>
      <c r="R24" s="5" t="e">
        <f>OR(#REF!&lt;100000,LEN(#REF!)=5)</f>
        <v>#REF!</v>
      </c>
    </row>
    <row r="25" spans="1:18" ht="15.75" x14ac:dyDescent="0.25">
      <c r="A25" s="60"/>
      <c r="B25" s="30"/>
      <c r="C25" s="31"/>
      <c r="D25" s="31"/>
      <c r="E25" s="96"/>
      <c r="F25" s="74"/>
      <c r="G25" s="79"/>
      <c r="H25" s="58"/>
      <c r="I25" s="81"/>
      <c r="J25" s="78"/>
      <c r="K25" s="45"/>
      <c r="L25" s="45"/>
      <c r="M25" s="45"/>
      <c r="O25" s="5" t="b">
        <f t="shared" si="0"/>
        <v>1</v>
      </c>
      <c r="P25" s="5" t="b">
        <f t="shared" si="1"/>
        <v>1</v>
      </c>
    </row>
    <row r="26" spans="1:18" ht="15.75" x14ac:dyDescent="0.25">
      <c r="A26" s="60"/>
      <c r="B26" s="30"/>
      <c r="C26" s="31"/>
      <c r="D26" s="32"/>
      <c r="E26" s="31"/>
      <c r="F26" s="74"/>
      <c r="G26" s="79"/>
      <c r="H26" s="58"/>
      <c r="I26" s="81"/>
      <c r="J26" s="78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60"/>
      <c r="B27" s="30"/>
      <c r="C27" s="31"/>
      <c r="D27" s="32"/>
      <c r="E27" s="31"/>
      <c r="F27" s="74"/>
      <c r="G27" s="79"/>
      <c r="H27" s="58"/>
      <c r="I27" s="81"/>
      <c r="J27" s="78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0"/>
      <c r="B28" s="30"/>
      <c r="C28" s="31"/>
      <c r="D28" s="32"/>
      <c r="E28" s="31"/>
      <c r="F28" s="74"/>
      <c r="G28" s="79"/>
      <c r="H28" s="58"/>
      <c r="I28" s="81"/>
      <c r="J28" s="78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0"/>
      <c r="B29" s="30"/>
      <c r="C29" s="31"/>
      <c r="D29" s="32"/>
      <c r="E29" s="31"/>
      <c r="F29" s="74"/>
      <c r="G29" s="79"/>
      <c r="H29" s="58"/>
      <c r="I29" s="81"/>
      <c r="J29" s="78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0"/>
      <c r="B30" s="30"/>
      <c r="C30" s="31"/>
      <c r="D30" s="32"/>
      <c r="E30" s="31"/>
      <c r="F30" s="74"/>
      <c r="G30" s="79"/>
      <c r="H30" s="58"/>
      <c r="I30" s="81"/>
      <c r="J30" s="78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0"/>
      <c r="B31" s="30"/>
      <c r="C31" s="31"/>
      <c r="D31" s="32"/>
      <c r="E31" s="31"/>
      <c r="F31" s="74"/>
      <c r="G31" s="79"/>
      <c r="H31" s="58"/>
      <c r="I31" s="81"/>
      <c r="J31" s="78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0"/>
      <c r="B32" s="30"/>
      <c r="C32" s="31"/>
      <c r="D32" s="85"/>
      <c r="E32" s="31"/>
      <c r="F32" s="74"/>
      <c r="G32" s="79"/>
      <c r="H32" s="58"/>
      <c r="I32" s="81"/>
      <c r="J32" s="78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60"/>
      <c r="B33" s="30"/>
      <c r="C33" s="31"/>
      <c r="D33" s="85"/>
      <c r="E33" s="31"/>
      <c r="F33" s="74"/>
      <c r="G33" s="79"/>
      <c r="H33" s="58"/>
      <c r="I33" s="81"/>
      <c r="J33" s="78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60"/>
      <c r="B34" s="30"/>
      <c r="C34" s="31"/>
      <c r="D34" s="85"/>
      <c r="E34" s="31"/>
      <c r="F34" s="74"/>
      <c r="G34" s="79"/>
      <c r="H34" s="58"/>
      <c r="I34" s="81"/>
      <c r="J34" s="78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60"/>
      <c r="B35" s="30"/>
      <c r="C35" s="31"/>
      <c r="D35" s="85"/>
      <c r="E35" s="31"/>
      <c r="F35" s="74"/>
      <c r="G35" s="79"/>
      <c r="H35" s="58"/>
      <c r="I35" s="81"/>
      <c r="J35" s="78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74" t="s">
        <v>63</v>
      </c>
      <c r="G36" s="79" t="s">
        <v>63</v>
      </c>
      <c r="H36" s="58" t="s">
        <v>63</v>
      </c>
      <c r="I36" s="81" t="s">
        <v>63</v>
      </c>
      <c r="J36" s="78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70" t="s">
        <v>11</v>
      </c>
      <c r="B37" s="171"/>
      <c r="C37" s="39">
        <f>SUM(C12:C36)</f>
        <v>1167.6099999999999</v>
      </c>
      <c r="D37" s="39">
        <f>SUM(D12:D36)</f>
        <v>169.75</v>
      </c>
      <c r="E37" s="39"/>
      <c r="F37" s="87">
        <f>SUM(F12:F36)</f>
        <v>997.86000000000013</v>
      </c>
      <c r="G37" s="88"/>
      <c r="H37" s="59"/>
      <c r="I37" s="89"/>
      <c r="J37" s="90"/>
      <c r="K37" s="46"/>
      <c r="L37" s="55"/>
      <c r="M37" s="47"/>
    </row>
    <row r="39" spans="1:18" x14ac:dyDescent="0.2">
      <c r="B39" s="168" t="s">
        <v>27</v>
      </c>
      <c r="C39" s="169"/>
    </row>
    <row r="40" spans="1:18" x14ac:dyDescent="0.2">
      <c r="B40" s="41" t="s">
        <v>16</v>
      </c>
      <c r="C40" s="42" t="s">
        <v>26</v>
      </c>
    </row>
    <row r="41" spans="1:18" x14ac:dyDescent="0.2">
      <c r="B41" s="41" t="s">
        <v>13</v>
      </c>
      <c r="C41" s="42" t="s">
        <v>25</v>
      </c>
    </row>
    <row r="42" spans="1:18" x14ac:dyDescent="0.2">
      <c r="B42" s="41" t="s">
        <v>15</v>
      </c>
      <c r="C42" s="42" t="s">
        <v>24</v>
      </c>
    </row>
    <row r="43" spans="1:18" x14ac:dyDescent="0.2">
      <c r="B43" s="43" t="s">
        <v>14</v>
      </c>
      <c r="C43" s="44" t="s">
        <v>23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289" priority="14" stopIfTrue="1">
      <formula>ISBLANK(B1)</formula>
    </cfRule>
  </conditionalFormatting>
  <conditionalFormatting sqref="K12:L12 K26:M36 K20:L24 L19">
    <cfRule type="expression" dxfId="288" priority="15" stopIfTrue="1">
      <formula>AND(NOT(ISBLANK($C12)),ISBLANK(K12))</formula>
    </cfRule>
  </conditionalFormatting>
  <conditionalFormatting sqref="B12 B17:B36">
    <cfRule type="expression" dxfId="287" priority="16" stopIfTrue="1">
      <formula>AND(NOT(ISBLANK(C12)),ISBLANK(B12))</formula>
    </cfRule>
  </conditionalFormatting>
  <conditionalFormatting sqref="A12 A18:A36">
    <cfRule type="expression" dxfId="286" priority="17" stopIfTrue="1">
      <formula>AND(NOT(ISBLANK(C12)),ISBLANK(A12))</formula>
    </cfRule>
  </conditionalFormatting>
  <conditionalFormatting sqref="E26:E36 E12:E22 D12:D25">
    <cfRule type="expression" dxfId="285" priority="18" stopIfTrue="1">
      <formula>AND(NOT(ISBLANK(B12)),ISBLANK(D12),A12="S")</formula>
    </cfRule>
  </conditionalFormatting>
  <conditionalFormatting sqref="E23">
    <cfRule type="expression" dxfId="284" priority="19" stopIfTrue="1">
      <formula>AND(NOT(ISBLANK(C24)),ISBLANK(E23),B24="S")</formula>
    </cfRule>
  </conditionalFormatting>
  <conditionalFormatting sqref="J26:J36 J12:J24">
    <cfRule type="expression" priority="20" stopIfTrue="1">
      <formula>AND(SUM($O12:$S12)&gt;0,NOT(ISBLANK(J12)))</formula>
    </cfRule>
    <cfRule type="expression" dxfId="283" priority="21" stopIfTrue="1">
      <formula>SUM($O12:$S12)&gt;0</formula>
    </cfRule>
  </conditionalFormatting>
  <conditionalFormatting sqref="B13:B15">
    <cfRule type="expression" dxfId="282" priority="12" stopIfTrue="1">
      <formula>AND(NOT(ISBLANK(C13)),ISBLANK(B13))</formula>
    </cfRule>
  </conditionalFormatting>
  <conditionalFormatting sqref="A13:A15">
    <cfRule type="expression" dxfId="281" priority="13" stopIfTrue="1">
      <formula>AND(NOT(ISBLANK(C13)),ISBLANK(A13))</formula>
    </cfRule>
  </conditionalFormatting>
  <conditionalFormatting sqref="M12">
    <cfRule type="expression" dxfId="280" priority="11" stopIfTrue="1">
      <formula>AND(NOT(ISBLANK($C12)),ISBLANK(M12))</formula>
    </cfRule>
  </conditionalFormatting>
  <conditionalFormatting sqref="K25:M25">
    <cfRule type="expression" dxfId="279" priority="8" stopIfTrue="1">
      <formula>AND(NOT(ISBLANK($C25)),ISBLANK(K25))</formula>
    </cfRule>
  </conditionalFormatting>
  <conditionalFormatting sqref="J25">
    <cfRule type="expression" priority="9" stopIfTrue="1">
      <formula>AND(SUM($O25:$S25)&gt;0,NOT(ISBLANK(J25)))</formula>
    </cfRule>
    <cfRule type="expression" dxfId="278" priority="10" stopIfTrue="1">
      <formula>SUM($O25:$S25)&gt;0</formula>
    </cfRule>
  </conditionalFormatting>
  <conditionalFormatting sqref="A17">
    <cfRule type="expression" dxfId="277" priority="7" stopIfTrue="1">
      <formula>AND(NOT(ISBLANK(C17)),ISBLANK(A17))</formula>
    </cfRule>
  </conditionalFormatting>
  <conditionalFormatting sqref="B16">
    <cfRule type="expression" dxfId="276" priority="5" stopIfTrue="1">
      <formula>AND(NOT(ISBLANK(C16)),ISBLANK(B16))</formula>
    </cfRule>
  </conditionalFormatting>
  <conditionalFormatting sqref="A16">
    <cfRule type="expression" dxfId="275" priority="6" stopIfTrue="1">
      <formula>AND(NOT(ISBLANK(C16)),ISBLANK(A16))</formula>
    </cfRule>
  </conditionalFormatting>
  <conditionalFormatting sqref="L13:L18">
    <cfRule type="expression" dxfId="274" priority="4" stopIfTrue="1">
      <formula>AND(NOT(ISBLANK($C13)),ISBLANK(L13))</formula>
    </cfRule>
  </conditionalFormatting>
  <conditionalFormatting sqref="K13:K19">
    <cfRule type="expression" dxfId="273" priority="3" stopIfTrue="1">
      <formula>AND(NOT(ISBLANK($C13)),ISBLANK(K13))</formula>
    </cfRule>
  </conditionalFormatting>
  <conditionalFormatting sqref="M13:M15">
    <cfRule type="expression" dxfId="272" priority="1" stopIfTrue="1">
      <formula>AND(NOT(ISBLANK($C13)),ISBLANK(M13))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hyperlinks>
    <hyperlink ref="L20" r:id="rId1"/>
  </hyperlinks>
  <pageMargins left="0.70866141732283472" right="0.70866141732283472" top="0.74803149606299213" bottom="0.74803149606299213" header="0.31496062992125984" footer="0.31496062992125984"/>
  <pageSetup paperSize="9" scale="53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148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9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60">
        <v>43323</v>
      </c>
      <c r="B12" s="30" t="s">
        <v>14</v>
      </c>
      <c r="C12" s="31">
        <v>7.83</v>
      </c>
      <c r="D12" s="32"/>
      <c r="E12" s="31"/>
      <c r="F12" s="31">
        <v>7.83</v>
      </c>
      <c r="G12" s="58">
        <v>690</v>
      </c>
      <c r="H12" s="58">
        <v>4400</v>
      </c>
      <c r="I12" s="58"/>
      <c r="J12" s="37" t="s">
        <v>15</v>
      </c>
      <c r="K12" s="37" t="s">
        <v>118</v>
      </c>
      <c r="L12" s="45" t="s">
        <v>142</v>
      </c>
      <c r="M12" s="45" t="s">
        <v>143</v>
      </c>
      <c r="N12" s="45" t="s">
        <v>144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43325</v>
      </c>
      <c r="B13" s="49" t="s">
        <v>14</v>
      </c>
      <c r="C13" s="31">
        <v>5.6</v>
      </c>
      <c r="D13" s="31"/>
      <c r="E13" s="31"/>
      <c r="F13" s="31">
        <v>5.6</v>
      </c>
      <c r="G13" s="58">
        <v>690</v>
      </c>
      <c r="H13" s="58">
        <v>4400</v>
      </c>
      <c r="I13" s="58"/>
      <c r="J13" s="37" t="s">
        <v>15</v>
      </c>
      <c r="K13" s="37" t="s">
        <v>118</v>
      </c>
      <c r="L13" s="45" t="s">
        <v>142</v>
      </c>
      <c r="M13" s="45" t="s">
        <v>143</v>
      </c>
      <c r="N13" s="45" t="s">
        <v>144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>
        <v>43332</v>
      </c>
      <c r="B14" s="49" t="s">
        <v>14</v>
      </c>
      <c r="C14" s="31">
        <v>14.45</v>
      </c>
      <c r="D14" s="31"/>
      <c r="E14" s="31"/>
      <c r="F14" s="31">
        <v>14.45</v>
      </c>
      <c r="G14" s="58">
        <v>690</v>
      </c>
      <c r="H14" s="58">
        <v>4400</v>
      </c>
      <c r="I14" s="58"/>
      <c r="J14" s="37" t="s">
        <v>15</v>
      </c>
      <c r="K14" s="37" t="s">
        <v>118</v>
      </c>
      <c r="L14" s="45" t="s">
        <v>142</v>
      </c>
      <c r="M14" s="45" t="s">
        <v>145</v>
      </c>
      <c r="N14" s="45" t="s">
        <v>144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98">
        <v>43337</v>
      </c>
      <c r="B15" s="30" t="s">
        <v>14</v>
      </c>
      <c r="C15" s="31">
        <v>40.67</v>
      </c>
      <c r="D15" s="31"/>
      <c r="E15" s="31"/>
      <c r="F15" s="31">
        <v>40.67</v>
      </c>
      <c r="G15" s="58">
        <v>690</v>
      </c>
      <c r="H15" s="58">
        <v>4400</v>
      </c>
      <c r="I15" s="64"/>
      <c r="J15" s="37" t="s">
        <v>15</v>
      </c>
      <c r="K15" s="37" t="s">
        <v>118</v>
      </c>
      <c r="L15" s="45" t="s">
        <v>142</v>
      </c>
      <c r="M15" s="45" t="s">
        <v>143</v>
      </c>
      <c r="N15" s="45" t="s">
        <v>144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>
        <v>43340</v>
      </c>
      <c r="B16" s="30" t="s">
        <v>14</v>
      </c>
      <c r="C16" s="31">
        <v>10.35</v>
      </c>
      <c r="D16" s="31"/>
      <c r="E16" s="31"/>
      <c r="F16" s="31">
        <v>10.35</v>
      </c>
      <c r="G16" s="58">
        <v>690</v>
      </c>
      <c r="H16" s="58">
        <v>4400</v>
      </c>
      <c r="I16" s="64"/>
      <c r="J16" s="37" t="s">
        <v>15</v>
      </c>
      <c r="K16" s="37" t="s">
        <v>118</v>
      </c>
      <c r="L16" s="45" t="s">
        <v>142</v>
      </c>
      <c r="M16" s="45" t="s">
        <v>146</v>
      </c>
      <c r="N16" s="45" t="s">
        <v>144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60">
        <v>43341</v>
      </c>
      <c r="B17" s="30" t="s">
        <v>14</v>
      </c>
      <c r="C17" s="31">
        <v>45.6</v>
      </c>
      <c r="D17" s="31"/>
      <c r="E17" s="31"/>
      <c r="F17" s="31">
        <v>45.6</v>
      </c>
      <c r="G17" s="58">
        <v>690</v>
      </c>
      <c r="H17" s="58">
        <v>4400</v>
      </c>
      <c r="I17" s="64"/>
      <c r="J17" s="37" t="s">
        <v>15</v>
      </c>
      <c r="K17" s="37" t="s">
        <v>118</v>
      </c>
      <c r="L17" s="45" t="s">
        <v>142</v>
      </c>
      <c r="M17" s="45" t="s">
        <v>145</v>
      </c>
      <c r="N17" s="45" t="s">
        <v>144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60">
        <v>43346</v>
      </c>
      <c r="B18" s="30" t="s">
        <v>14</v>
      </c>
      <c r="C18" s="31">
        <v>25.97</v>
      </c>
      <c r="D18" s="31"/>
      <c r="E18" s="31"/>
      <c r="F18" s="31">
        <v>25.97</v>
      </c>
      <c r="G18" s="58">
        <v>690</v>
      </c>
      <c r="H18" s="58">
        <v>4400</v>
      </c>
      <c r="I18" s="58"/>
      <c r="J18" s="37" t="s">
        <v>15</v>
      </c>
      <c r="K18" s="37" t="s">
        <v>118</v>
      </c>
      <c r="L18" s="45" t="s">
        <v>142</v>
      </c>
      <c r="M18" s="45" t="s">
        <v>146</v>
      </c>
      <c r="N18" s="45" t="s">
        <v>144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60">
        <v>43317</v>
      </c>
      <c r="B19" s="30" t="s">
        <v>14</v>
      </c>
      <c r="C19" s="31">
        <v>21.5</v>
      </c>
      <c r="D19" s="31"/>
      <c r="E19" s="31"/>
      <c r="F19" s="31">
        <v>21.5</v>
      </c>
      <c r="G19" s="58">
        <v>690</v>
      </c>
      <c r="H19" s="58">
        <v>4400</v>
      </c>
      <c r="I19" s="58"/>
      <c r="J19" s="37" t="s">
        <v>15</v>
      </c>
      <c r="K19" s="37" t="s">
        <v>118</v>
      </c>
      <c r="L19" s="45" t="s">
        <v>142</v>
      </c>
      <c r="M19" s="45" t="s">
        <v>143</v>
      </c>
      <c r="N19" s="45" t="s">
        <v>144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0">
        <v>43352</v>
      </c>
      <c r="B20" s="30" t="s">
        <v>14</v>
      </c>
      <c r="C20" s="31">
        <v>5.4</v>
      </c>
      <c r="D20" s="31"/>
      <c r="E20" s="31"/>
      <c r="F20" s="31">
        <v>5.4</v>
      </c>
      <c r="G20" s="58">
        <v>690</v>
      </c>
      <c r="H20" s="58">
        <v>4400</v>
      </c>
      <c r="I20" s="58" t="s">
        <v>63</v>
      </c>
      <c r="J20" s="37" t="s">
        <v>15</v>
      </c>
      <c r="K20" s="37" t="s">
        <v>118</v>
      </c>
      <c r="L20" s="45" t="s">
        <v>142</v>
      </c>
      <c r="M20" s="45" t="s">
        <v>146</v>
      </c>
      <c r="N20" s="45" t="s">
        <v>144</v>
      </c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1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0"/>
      <c r="B22" s="30"/>
      <c r="C22" s="31"/>
      <c r="D22" s="31"/>
      <c r="E22" s="31"/>
      <c r="F22" s="57"/>
      <c r="G22" s="58"/>
      <c r="H22" s="58"/>
      <c r="I22" s="58" t="s">
        <v>63</v>
      </c>
      <c r="J22" s="37"/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60"/>
      <c r="B23" s="30"/>
      <c r="C23" s="31"/>
      <c r="D23" s="31"/>
      <c r="E23" s="57"/>
      <c r="F23" s="57"/>
      <c r="G23" s="58"/>
      <c r="H23" s="58"/>
      <c r="I23" s="58" t="s">
        <v>63</v>
      </c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60"/>
      <c r="B24" s="30"/>
      <c r="C24" s="31"/>
      <c r="D24" s="31"/>
      <c r="E24" s="31"/>
      <c r="F24" s="57"/>
      <c r="G24" s="58"/>
      <c r="H24" s="58"/>
      <c r="I24" s="58" t="s">
        <v>63</v>
      </c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60"/>
      <c r="B25" s="30"/>
      <c r="C25" s="31"/>
      <c r="D25" s="31"/>
      <c r="E25" s="31"/>
      <c r="F25" s="57"/>
      <c r="G25" s="58"/>
      <c r="H25" s="58"/>
      <c r="I25" s="58" t="s">
        <v>63</v>
      </c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60"/>
      <c r="B26" s="30"/>
      <c r="C26" s="31"/>
      <c r="D26" s="31"/>
      <c r="E26" s="31"/>
      <c r="F26" s="57"/>
      <c r="G26" s="58"/>
      <c r="H26" s="58"/>
      <c r="I26" s="58" t="s">
        <v>63</v>
      </c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60"/>
      <c r="B27" s="30"/>
      <c r="C27" s="31"/>
      <c r="D27" s="31"/>
      <c r="E27" s="31"/>
      <c r="F27" s="57"/>
      <c r="G27" s="58"/>
      <c r="H27" s="58"/>
      <c r="I27" s="58" t="s">
        <v>63</v>
      </c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60"/>
      <c r="B28" s="30"/>
      <c r="C28" s="31"/>
      <c r="D28" s="31"/>
      <c r="E28" s="31"/>
      <c r="F28" s="57"/>
      <c r="G28" s="58"/>
      <c r="H28" s="58"/>
      <c r="I28" s="58" t="s">
        <v>63</v>
      </c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60"/>
      <c r="B29" s="30"/>
      <c r="C29" s="31"/>
      <c r="D29" s="31"/>
      <c r="E29" s="31"/>
      <c r="F29" s="57"/>
      <c r="G29" s="58"/>
      <c r="H29" s="58"/>
      <c r="I29" s="58" t="s">
        <v>63</v>
      </c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60"/>
      <c r="B30" s="30"/>
      <c r="C30" s="31"/>
      <c r="D30" s="31"/>
      <c r="E30" s="31"/>
      <c r="F30" s="57"/>
      <c r="G30" s="58"/>
      <c r="H30" s="58"/>
      <c r="I30" s="58" t="s">
        <v>63</v>
      </c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60"/>
      <c r="B31" s="30"/>
      <c r="C31" s="31"/>
      <c r="D31" s="31"/>
      <c r="E31" s="31"/>
      <c r="F31" s="57"/>
      <c r="G31" s="58"/>
      <c r="H31" s="58"/>
      <c r="I31" s="58" t="s">
        <v>63</v>
      </c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0" t="s">
        <v>147</v>
      </c>
      <c r="B32" s="171"/>
      <c r="C32" s="39">
        <v>177.37</v>
      </c>
      <c r="D32" s="39"/>
      <c r="E32" s="39">
        <f>SUM(E12:E31)</f>
        <v>0</v>
      </c>
      <c r="F32" s="39"/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68" t="s">
        <v>27</v>
      </c>
      <c r="C34" s="169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K12:K14 J21:J31">
    <cfRule type="expression" priority="112" stopIfTrue="1">
      <formula>AND(SUM($P12:$T12)&gt;0,NOT(ISBLANK(J12)))</formula>
    </cfRule>
    <cfRule type="expression" dxfId="271" priority="113" stopIfTrue="1">
      <formula>SUM($P12:$T12)&gt;0</formula>
    </cfRule>
  </conditionalFormatting>
  <conditionalFormatting sqref="E5 C12:C15 C5 B1:E1 B3:E3 C19:C31">
    <cfRule type="expression" dxfId="270" priority="114" stopIfTrue="1">
      <formula>ISBLANK(B1)</formula>
    </cfRule>
  </conditionalFormatting>
  <conditionalFormatting sqref="L27 L31 L12:N12">
    <cfRule type="expression" dxfId="269" priority="115" stopIfTrue="1">
      <formula>AND(NOT(ISBLANK($C12)),ISBLANK(L12))</formula>
    </cfRule>
  </conditionalFormatting>
  <conditionalFormatting sqref="B12:B15 B19:B31">
    <cfRule type="expression" dxfId="268" priority="116" stopIfTrue="1">
      <formula>AND(NOT(ISBLANK(C12)),ISBLANK(B12))</formula>
    </cfRule>
  </conditionalFormatting>
  <conditionalFormatting sqref="A12:A15 A20:A31">
    <cfRule type="expression" dxfId="267" priority="117" stopIfTrue="1">
      <formula>AND(NOT(ISBLANK(C12)),ISBLANK(A12))</formula>
    </cfRule>
  </conditionalFormatting>
  <conditionalFormatting sqref="E12:E15 E19:E22 E24:E31">
    <cfRule type="expression" dxfId="266" priority="118" stopIfTrue="1">
      <formula>AND(NOT(ISBLANK(C12)),ISBLANK(E12),B12="S")</formula>
    </cfRule>
  </conditionalFormatting>
  <conditionalFormatting sqref="C18">
    <cfRule type="expression" dxfId="265" priority="110" stopIfTrue="1">
      <formula>ISBLANK(C18)</formula>
    </cfRule>
  </conditionalFormatting>
  <conditionalFormatting sqref="B18">
    <cfRule type="expression" dxfId="264" priority="111" stopIfTrue="1">
      <formula>AND(NOT(ISBLANK(C18)),ISBLANK(B18))</formula>
    </cfRule>
  </conditionalFormatting>
  <conditionalFormatting sqref="C16:C17">
    <cfRule type="expression" dxfId="263" priority="104" stopIfTrue="1">
      <formula>ISBLANK(C16)</formula>
    </cfRule>
  </conditionalFormatting>
  <conditionalFormatting sqref="B16:B17">
    <cfRule type="expression" dxfId="262" priority="105" stopIfTrue="1">
      <formula>AND(NOT(ISBLANK(C16)),ISBLANK(B16))</formula>
    </cfRule>
  </conditionalFormatting>
  <conditionalFormatting sqref="A16:A17">
    <cfRule type="expression" dxfId="261" priority="106" stopIfTrue="1">
      <formula>AND(NOT(ISBLANK(C16)),ISBLANK(A16))</formula>
    </cfRule>
  </conditionalFormatting>
  <conditionalFormatting sqref="E17">
    <cfRule type="expression" dxfId="260" priority="107" stopIfTrue="1">
      <formula>AND(NOT(ISBLANK(C17)),ISBLANK(E17),B17="S")</formula>
    </cfRule>
  </conditionalFormatting>
  <conditionalFormatting sqref="L25">
    <cfRule type="expression" dxfId="259" priority="101" stopIfTrue="1">
      <formula>AND(NOT(ISBLANK($C25)),ISBLANK(L25))</formula>
    </cfRule>
  </conditionalFormatting>
  <conditionalFormatting sqref="N25">
    <cfRule type="expression" dxfId="258" priority="100" stopIfTrue="1">
      <formula>AND(NOT(ISBLANK($C25)),ISBLANK(N25))</formula>
    </cfRule>
  </conditionalFormatting>
  <conditionalFormatting sqref="L26">
    <cfRule type="expression" dxfId="257" priority="99" stopIfTrue="1">
      <formula>AND(NOT(ISBLANK($C26)),ISBLANK(L26))</formula>
    </cfRule>
  </conditionalFormatting>
  <conditionalFormatting sqref="N26">
    <cfRule type="expression" dxfId="256" priority="98" stopIfTrue="1">
      <formula>AND(NOT(ISBLANK($C26)),ISBLANK(N26))</formula>
    </cfRule>
  </conditionalFormatting>
  <conditionalFormatting sqref="K24">
    <cfRule type="expression" priority="96" stopIfTrue="1">
      <formula>AND(SUM($P24:$T24)&gt;0,NOT(ISBLANK(K24)))</formula>
    </cfRule>
    <cfRule type="expression" dxfId="255" priority="97" stopIfTrue="1">
      <formula>SUM($P24:$T24)&gt;0</formula>
    </cfRule>
  </conditionalFormatting>
  <conditionalFormatting sqref="L24">
    <cfRule type="expression" dxfId="254" priority="95" stopIfTrue="1">
      <formula>AND(NOT(ISBLANK($C24)),ISBLANK(L24))</formula>
    </cfRule>
  </conditionalFormatting>
  <conditionalFormatting sqref="M24">
    <cfRule type="expression" dxfId="253" priority="94" stopIfTrue="1">
      <formula>AND(NOT(ISBLANK($C24)),ISBLANK(M24))</formula>
    </cfRule>
  </conditionalFormatting>
  <conditionalFormatting sqref="N24">
    <cfRule type="expression" dxfId="252" priority="93" stopIfTrue="1">
      <formula>AND(NOT(ISBLANK($C24)),ISBLANK(N24))</formula>
    </cfRule>
  </conditionalFormatting>
  <conditionalFormatting sqref="K25">
    <cfRule type="expression" priority="91" stopIfTrue="1">
      <formula>AND(SUM($P25:$T25)&gt;0,NOT(ISBLANK(K25)))</formula>
    </cfRule>
    <cfRule type="expression" dxfId="251" priority="92" stopIfTrue="1">
      <formula>SUM($P25:$T25)&gt;0</formula>
    </cfRule>
  </conditionalFormatting>
  <conditionalFormatting sqref="M25">
    <cfRule type="expression" dxfId="250" priority="90" stopIfTrue="1">
      <formula>AND(NOT(ISBLANK($C25)),ISBLANK(M25))</formula>
    </cfRule>
  </conditionalFormatting>
  <conditionalFormatting sqref="K26">
    <cfRule type="expression" priority="88" stopIfTrue="1">
      <formula>AND(SUM($P26:$T26)&gt;0,NOT(ISBLANK(K26)))</formula>
    </cfRule>
    <cfRule type="expression" dxfId="249" priority="89" stopIfTrue="1">
      <formula>SUM($P26:$T26)&gt;0</formula>
    </cfRule>
  </conditionalFormatting>
  <conditionalFormatting sqref="K27">
    <cfRule type="expression" priority="86" stopIfTrue="1">
      <formula>AND(SUM($P27:$T27)&gt;0,NOT(ISBLANK(K27)))</formula>
    </cfRule>
    <cfRule type="expression" dxfId="248" priority="87" stopIfTrue="1">
      <formula>SUM($P27:$T27)&gt;0</formula>
    </cfRule>
  </conditionalFormatting>
  <conditionalFormatting sqref="M26">
    <cfRule type="expression" dxfId="247" priority="85" stopIfTrue="1">
      <formula>AND(NOT(ISBLANK($C26)),ISBLANK(M26))</formula>
    </cfRule>
  </conditionalFormatting>
  <conditionalFormatting sqref="M27">
    <cfRule type="expression" dxfId="246" priority="84" stopIfTrue="1">
      <formula>AND(NOT(ISBLANK($C27)),ISBLANK(M27))</formula>
    </cfRule>
  </conditionalFormatting>
  <conditionalFormatting sqref="N27">
    <cfRule type="expression" dxfId="245" priority="83" stopIfTrue="1">
      <formula>AND(NOT(ISBLANK($C27)),ISBLANK(N27))</formula>
    </cfRule>
  </conditionalFormatting>
  <conditionalFormatting sqref="K28">
    <cfRule type="expression" priority="81" stopIfTrue="1">
      <formula>AND(SUM($P28:$T28)&gt;0,NOT(ISBLANK(K28)))</formula>
    </cfRule>
    <cfRule type="expression" dxfId="244" priority="82" stopIfTrue="1">
      <formula>SUM($P28:$T28)&gt;0</formula>
    </cfRule>
  </conditionalFormatting>
  <conditionalFormatting sqref="L28">
    <cfRule type="expression" dxfId="243" priority="80" stopIfTrue="1">
      <formula>AND(NOT(ISBLANK($C28)),ISBLANK(L28))</formula>
    </cfRule>
  </conditionalFormatting>
  <conditionalFormatting sqref="M28">
    <cfRule type="expression" dxfId="242" priority="79" stopIfTrue="1">
      <formula>AND(NOT(ISBLANK($C28)),ISBLANK(M28))</formula>
    </cfRule>
  </conditionalFormatting>
  <conditionalFormatting sqref="N28">
    <cfRule type="expression" dxfId="241" priority="78" stopIfTrue="1">
      <formula>AND(NOT(ISBLANK($C28)),ISBLANK(N28))</formula>
    </cfRule>
  </conditionalFormatting>
  <conditionalFormatting sqref="K29">
    <cfRule type="expression" priority="76" stopIfTrue="1">
      <formula>AND(SUM($P29:$T29)&gt;0,NOT(ISBLANK(K29)))</formula>
    </cfRule>
    <cfRule type="expression" dxfId="240" priority="77" stopIfTrue="1">
      <formula>SUM($P29:$T29)&gt;0</formula>
    </cfRule>
  </conditionalFormatting>
  <conditionalFormatting sqref="L29">
    <cfRule type="expression" dxfId="239" priority="75" stopIfTrue="1">
      <formula>AND(NOT(ISBLANK($C29)),ISBLANK(L29))</formula>
    </cfRule>
  </conditionalFormatting>
  <conditionalFormatting sqref="M29">
    <cfRule type="expression" dxfId="238" priority="74" stopIfTrue="1">
      <formula>AND(NOT(ISBLANK($C29)),ISBLANK(M29))</formula>
    </cfRule>
  </conditionalFormatting>
  <conditionalFormatting sqref="N29">
    <cfRule type="expression" dxfId="237" priority="73" stopIfTrue="1">
      <formula>AND(NOT(ISBLANK($C29)),ISBLANK(N29))</formula>
    </cfRule>
  </conditionalFormatting>
  <conditionalFormatting sqref="K30">
    <cfRule type="expression" priority="71" stopIfTrue="1">
      <formula>AND(SUM($P30:$T30)&gt;0,NOT(ISBLANK(K30)))</formula>
    </cfRule>
    <cfRule type="expression" dxfId="236" priority="72" stopIfTrue="1">
      <formula>SUM($P30:$T30)&gt;0</formula>
    </cfRule>
  </conditionalFormatting>
  <conditionalFormatting sqref="L30">
    <cfRule type="expression" dxfId="235" priority="70" stopIfTrue="1">
      <formula>AND(NOT(ISBLANK($C30)),ISBLANK(L30))</formula>
    </cfRule>
  </conditionalFormatting>
  <conditionalFormatting sqref="M30">
    <cfRule type="expression" dxfId="234" priority="69" stopIfTrue="1">
      <formula>AND(NOT(ISBLANK($C30)),ISBLANK(M30))</formula>
    </cfRule>
  </conditionalFormatting>
  <conditionalFormatting sqref="N30">
    <cfRule type="expression" dxfId="233" priority="68" stopIfTrue="1">
      <formula>AND(NOT(ISBLANK($C30)),ISBLANK(N30))</formula>
    </cfRule>
  </conditionalFormatting>
  <conditionalFormatting sqref="D13:D15 D19:D31">
    <cfRule type="expression" dxfId="232" priority="67" stopIfTrue="1">
      <formula>AND(NOT(ISBLANK(B13)),ISBLANK(D13),A13="S")</formula>
    </cfRule>
  </conditionalFormatting>
  <conditionalFormatting sqref="D18">
    <cfRule type="expression" dxfId="231" priority="66" stopIfTrue="1">
      <formula>AND(NOT(ISBLANK(B18)),ISBLANK(D18),A18="S")</formula>
    </cfRule>
  </conditionalFormatting>
  <conditionalFormatting sqref="D16:D17">
    <cfRule type="expression" dxfId="230" priority="65" stopIfTrue="1">
      <formula>AND(NOT(ISBLANK(B16)),ISBLANK(D16),A16="S")</formula>
    </cfRule>
  </conditionalFormatting>
  <conditionalFormatting sqref="K31">
    <cfRule type="expression" priority="63" stopIfTrue="1">
      <formula>AND(SUM($P31:$T31)&gt;0,NOT(ISBLANK(K31)))</formula>
    </cfRule>
    <cfRule type="expression" dxfId="229" priority="64" stopIfTrue="1">
      <formula>SUM($P31:$T31)&gt;0</formula>
    </cfRule>
  </conditionalFormatting>
  <conditionalFormatting sqref="M31">
    <cfRule type="expression" dxfId="228" priority="62" stopIfTrue="1">
      <formula>AND(NOT(ISBLANK($C31)),ISBLANK(M31))</formula>
    </cfRule>
  </conditionalFormatting>
  <conditionalFormatting sqref="N31">
    <cfRule type="expression" dxfId="227" priority="61" stopIfTrue="1">
      <formula>AND(NOT(ISBLANK($C31)),ISBLANK(N31))</formula>
    </cfRule>
  </conditionalFormatting>
  <conditionalFormatting sqref="E16">
    <cfRule type="expression" dxfId="226" priority="60" stopIfTrue="1">
      <formula>AND(NOT(ISBLANK(C16)),ISBLANK(E16),B16="S")</formula>
    </cfRule>
  </conditionalFormatting>
  <conditionalFormatting sqref="A19">
    <cfRule type="expression" dxfId="225" priority="59" stopIfTrue="1">
      <formula>AND(NOT(ISBLANK(C19)),ISBLANK(A19))</formula>
    </cfRule>
  </conditionalFormatting>
  <conditionalFormatting sqref="E18">
    <cfRule type="expression" dxfId="224" priority="58" stopIfTrue="1">
      <formula>AND(NOT(ISBLANK(C18)),ISBLANK(E18),B18="S")</formula>
    </cfRule>
  </conditionalFormatting>
  <conditionalFormatting sqref="K15">
    <cfRule type="expression" priority="56" stopIfTrue="1">
      <formula>AND(SUM($P15:$T15)&gt;0,NOT(ISBLANK(K15)))</formula>
    </cfRule>
    <cfRule type="expression" dxfId="223" priority="57" stopIfTrue="1">
      <formula>SUM($P15:$T15)&gt;0</formula>
    </cfRule>
  </conditionalFormatting>
  <conditionalFormatting sqref="K16">
    <cfRule type="expression" priority="54" stopIfTrue="1">
      <formula>AND(SUM($P16:$T16)&gt;0,NOT(ISBLANK(K16)))</formula>
    </cfRule>
    <cfRule type="expression" dxfId="222" priority="55" stopIfTrue="1">
      <formula>SUM($P16:$T16)&gt;0</formula>
    </cfRule>
  </conditionalFormatting>
  <conditionalFormatting sqref="K17">
    <cfRule type="expression" priority="52" stopIfTrue="1">
      <formula>AND(SUM($P17:$T17)&gt;0,NOT(ISBLANK(K17)))</formula>
    </cfRule>
    <cfRule type="expression" dxfId="221" priority="53" stopIfTrue="1">
      <formula>SUM($P17:$T17)&gt;0</formula>
    </cfRule>
  </conditionalFormatting>
  <conditionalFormatting sqref="A18">
    <cfRule type="expression" dxfId="220" priority="51" stopIfTrue="1">
      <formula>AND(NOT(ISBLANK(C18)),ISBLANK(A18))</formula>
    </cfRule>
  </conditionalFormatting>
  <conditionalFormatting sqref="K18">
    <cfRule type="expression" priority="49" stopIfTrue="1">
      <formula>AND(SUM($P18:$T18)&gt;0,NOT(ISBLANK(K18)))</formula>
    </cfRule>
    <cfRule type="expression" dxfId="219" priority="50" stopIfTrue="1">
      <formula>SUM($P18:$T18)&gt;0</formula>
    </cfRule>
  </conditionalFormatting>
  <conditionalFormatting sqref="K19">
    <cfRule type="expression" priority="47" stopIfTrue="1">
      <formula>AND(SUM($P19:$T19)&gt;0,NOT(ISBLANK(K19)))</formula>
    </cfRule>
    <cfRule type="expression" dxfId="218" priority="48" stopIfTrue="1">
      <formula>SUM($P19:$T19)&gt;0</formula>
    </cfRule>
  </conditionalFormatting>
  <conditionalFormatting sqref="K21">
    <cfRule type="expression" priority="45" stopIfTrue="1">
      <formula>AND(SUM($P21:$T21)&gt;0,NOT(ISBLANK(K21)))</formula>
    </cfRule>
    <cfRule type="expression" dxfId="217" priority="46" stopIfTrue="1">
      <formula>SUM($P21:$T21)&gt;0</formula>
    </cfRule>
  </conditionalFormatting>
  <conditionalFormatting sqref="L21">
    <cfRule type="expression" dxfId="216" priority="44" stopIfTrue="1">
      <formula>AND(NOT(ISBLANK($C21)),ISBLANK(L21))</formula>
    </cfRule>
  </conditionalFormatting>
  <conditionalFormatting sqref="M21">
    <cfRule type="expression" dxfId="215" priority="43" stopIfTrue="1">
      <formula>AND(NOT(ISBLANK($C21)),ISBLANK(M21))</formula>
    </cfRule>
  </conditionalFormatting>
  <conditionalFormatting sqref="N21">
    <cfRule type="expression" dxfId="214" priority="42" stopIfTrue="1">
      <formula>AND(NOT(ISBLANK($C21)),ISBLANK(N21))</formula>
    </cfRule>
  </conditionalFormatting>
  <conditionalFormatting sqref="K22">
    <cfRule type="expression" priority="40" stopIfTrue="1">
      <formula>AND(SUM($P22:$T22)&gt;0,NOT(ISBLANK(K22)))</formula>
    </cfRule>
    <cfRule type="expression" dxfId="213" priority="41" stopIfTrue="1">
      <formula>SUM($P22:$T22)&gt;0</formula>
    </cfRule>
  </conditionalFormatting>
  <conditionalFormatting sqref="L22">
    <cfRule type="expression" dxfId="212" priority="39" stopIfTrue="1">
      <formula>AND(NOT(ISBLANK($C22)),ISBLANK(L22))</formula>
    </cfRule>
  </conditionalFormatting>
  <conditionalFormatting sqref="M22">
    <cfRule type="expression" dxfId="211" priority="38" stopIfTrue="1">
      <formula>AND(NOT(ISBLANK($C22)),ISBLANK(M22))</formula>
    </cfRule>
  </conditionalFormatting>
  <conditionalFormatting sqref="N22">
    <cfRule type="expression" dxfId="210" priority="37" stopIfTrue="1">
      <formula>AND(NOT(ISBLANK($C22)),ISBLANK(N22))</formula>
    </cfRule>
  </conditionalFormatting>
  <conditionalFormatting sqref="K23">
    <cfRule type="expression" priority="35" stopIfTrue="1">
      <formula>AND(SUM($P23:$T23)&gt;0,NOT(ISBLANK(K23)))</formula>
    </cfRule>
    <cfRule type="expression" dxfId="209" priority="36" stopIfTrue="1">
      <formula>SUM($P23:$T23)&gt;0</formula>
    </cfRule>
  </conditionalFormatting>
  <conditionalFormatting sqref="L23">
    <cfRule type="expression" dxfId="208" priority="34" stopIfTrue="1">
      <formula>AND(NOT(ISBLANK($C23)),ISBLANK(L23))</formula>
    </cfRule>
  </conditionalFormatting>
  <conditionalFormatting sqref="M23">
    <cfRule type="expression" dxfId="207" priority="33" stopIfTrue="1">
      <formula>AND(NOT(ISBLANK($C23)),ISBLANK(M23))</formula>
    </cfRule>
  </conditionalFormatting>
  <conditionalFormatting sqref="N23">
    <cfRule type="expression" dxfId="206" priority="32" stopIfTrue="1">
      <formula>AND(NOT(ISBLANK($C23)),ISBLANK(N23))</formula>
    </cfRule>
  </conditionalFormatting>
  <conditionalFormatting sqref="L13">
    <cfRule type="expression" dxfId="205" priority="31" stopIfTrue="1">
      <formula>AND(NOT(ISBLANK($C13)),ISBLANK(L13))</formula>
    </cfRule>
  </conditionalFormatting>
  <conditionalFormatting sqref="N13">
    <cfRule type="expression" dxfId="204" priority="30" stopIfTrue="1">
      <formula>AND(NOT(ISBLANK($C13)),ISBLANK(N13))</formula>
    </cfRule>
  </conditionalFormatting>
  <conditionalFormatting sqref="L14">
    <cfRule type="expression" dxfId="203" priority="29" stopIfTrue="1">
      <formula>AND(NOT(ISBLANK($C14)),ISBLANK(L14))</formula>
    </cfRule>
  </conditionalFormatting>
  <conditionalFormatting sqref="M14">
    <cfRule type="expression" dxfId="202" priority="28" stopIfTrue="1">
      <formula>AND(NOT(ISBLANK($C14)),ISBLANK(M14))</formula>
    </cfRule>
  </conditionalFormatting>
  <conditionalFormatting sqref="N14">
    <cfRule type="expression" dxfId="201" priority="27" stopIfTrue="1">
      <formula>AND(NOT(ISBLANK($C14)),ISBLANK(N14))</formula>
    </cfRule>
  </conditionalFormatting>
  <conditionalFormatting sqref="L15">
    <cfRule type="expression" dxfId="200" priority="26" stopIfTrue="1">
      <formula>AND(NOT(ISBLANK($C15)),ISBLANK(L15))</formula>
    </cfRule>
  </conditionalFormatting>
  <conditionalFormatting sqref="N15">
    <cfRule type="expression" dxfId="199" priority="25" stopIfTrue="1">
      <formula>AND(NOT(ISBLANK($C15)),ISBLANK(N15))</formula>
    </cfRule>
  </conditionalFormatting>
  <conditionalFormatting sqref="L16">
    <cfRule type="expression" dxfId="198" priority="24" stopIfTrue="1">
      <formula>AND(NOT(ISBLANK($C16)),ISBLANK(L16))</formula>
    </cfRule>
  </conditionalFormatting>
  <conditionalFormatting sqref="M16">
    <cfRule type="expression" dxfId="197" priority="23" stopIfTrue="1">
      <formula>AND(NOT(ISBLANK($C16)),ISBLANK(M16))</formula>
    </cfRule>
  </conditionalFormatting>
  <conditionalFormatting sqref="N16">
    <cfRule type="expression" dxfId="196" priority="22" stopIfTrue="1">
      <formula>AND(NOT(ISBLANK($C16)),ISBLANK(N16))</formula>
    </cfRule>
  </conditionalFormatting>
  <conditionalFormatting sqref="L17">
    <cfRule type="expression" dxfId="195" priority="21" stopIfTrue="1">
      <formula>AND(NOT(ISBLANK($C17)),ISBLANK(L17))</formula>
    </cfRule>
  </conditionalFormatting>
  <conditionalFormatting sqref="N17">
    <cfRule type="expression" dxfId="194" priority="20" stopIfTrue="1">
      <formula>AND(NOT(ISBLANK($C17)),ISBLANK(N17))</formula>
    </cfRule>
  </conditionalFormatting>
  <conditionalFormatting sqref="L18">
    <cfRule type="expression" dxfId="193" priority="19" stopIfTrue="1">
      <formula>AND(NOT(ISBLANK($C18)),ISBLANK(L18))</formula>
    </cfRule>
  </conditionalFormatting>
  <conditionalFormatting sqref="N18">
    <cfRule type="expression" dxfId="192" priority="18" stopIfTrue="1">
      <formula>AND(NOT(ISBLANK($C18)),ISBLANK(N18))</formula>
    </cfRule>
  </conditionalFormatting>
  <conditionalFormatting sqref="L19">
    <cfRule type="expression" dxfId="191" priority="17" stopIfTrue="1">
      <formula>AND(NOT(ISBLANK($C19)),ISBLANK(L19))</formula>
    </cfRule>
  </conditionalFormatting>
  <conditionalFormatting sqref="N19">
    <cfRule type="expression" dxfId="190" priority="16" stopIfTrue="1">
      <formula>AND(NOT(ISBLANK($C19)),ISBLANK(N19))</formula>
    </cfRule>
  </conditionalFormatting>
  <conditionalFormatting sqref="M13">
    <cfRule type="expression" dxfId="189" priority="15" stopIfTrue="1">
      <formula>AND(NOT(ISBLANK($C13)),ISBLANK(M13))</formula>
    </cfRule>
  </conditionalFormatting>
  <conditionalFormatting sqref="M15">
    <cfRule type="expression" dxfId="188" priority="14" stopIfTrue="1">
      <formula>AND(NOT(ISBLANK($C15)),ISBLANK(M15))</formula>
    </cfRule>
  </conditionalFormatting>
  <conditionalFormatting sqref="M17">
    <cfRule type="expression" dxfId="187" priority="13" stopIfTrue="1">
      <formula>AND(NOT(ISBLANK($C17)),ISBLANK(M17))</formula>
    </cfRule>
  </conditionalFormatting>
  <conditionalFormatting sqref="M18">
    <cfRule type="expression" dxfId="186" priority="12" stopIfTrue="1">
      <formula>AND(NOT(ISBLANK($C18)),ISBLANK(M18))</formula>
    </cfRule>
  </conditionalFormatting>
  <conditionalFormatting sqref="M19">
    <cfRule type="expression" dxfId="185" priority="11" stopIfTrue="1">
      <formula>AND(NOT(ISBLANK($C19)),ISBLANK(M19))</formula>
    </cfRule>
  </conditionalFormatting>
  <conditionalFormatting sqref="K20">
    <cfRule type="expression" priority="9" stopIfTrue="1">
      <formula>AND(SUM($P20:$T20)&gt;0,NOT(ISBLANK(K20)))</formula>
    </cfRule>
    <cfRule type="expression" dxfId="184" priority="10" stopIfTrue="1">
      <formula>SUM($P20:$T20)&gt;0</formula>
    </cfRule>
  </conditionalFormatting>
  <conditionalFormatting sqref="L20">
    <cfRule type="expression" dxfId="183" priority="8" stopIfTrue="1">
      <formula>AND(NOT(ISBLANK($C20)),ISBLANK(L20))</formula>
    </cfRule>
  </conditionalFormatting>
  <conditionalFormatting sqref="M20">
    <cfRule type="expression" dxfId="182" priority="7" stopIfTrue="1">
      <formula>AND(NOT(ISBLANK($C20)),ISBLANK(M20))</formula>
    </cfRule>
  </conditionalFormatting>
  <conditionalFormatting sqref="N20">
    <cfRule type="expression" dxfId="181" priority="6" stopIfTrue="1">
      <formula>AND(NOT(ISBLANK($C20)),ISBLANK(N20))</formula>
    </cfRule>
  </conditionalFormatting>
  <conditionalFormatting sqref="F12:F15 F19:F20">
    <cfRule type="expression" dxfId="180" priority="5" stopIfTrue="1">
      <formula>ISBLANK(F12)</formula>
    </cfRule>
  </conditionalFormatting>
  <conditionalFormatting sqref="F18">
    <cfRule type="expression" dxfId="179" priority="4" stopIfTrue="1">
      <formula>ISBLANK(F18)</formula>
    </cfRule>
  </conditionalFormatting>
  <conditionalFormatting sqref="F16:F17">
    <cfRule type="expression" dxfId="178" priority="3" stopIfTrue="1">
      <formula>ISBLANK(F16)</formula>
    </cfRule>
  </conditionalFormatting>
  <conditionalFormatting sqref="J12:J20">
    <cfRule type="expression" priority="1" stopIfTrue="1">
      <formula>AND(SUM($P12:$T12)&gt;0,NOT(ISBLANK(J12)))</formula>
    </cfRule>
    <cfRule type="expression" dxfId="177" priority="2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I29" sqref="I29:I30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05" t="s">
        <v>30</v>
      </c>
      <c r="B1" s="178" t="s">
        <v>89</v>
      </c>
      <c r="C1" s="179"/>
      <c r="D1" s="179"/>
      <c r="E1" s="180"/>
      <c r="F1" s="106"/>
      <c r="G1" s="106"/>
      <c r="H1" s="106"/>
      <c r="I1" s="106"/>
      <c r="J1" s="106"/>
      <c r="K1" s="106"/>
      <c r="L1" s="107"/>
      <c r="M1" s="107"/>
      <c r="N1" s="108"/>
    </row>
    <row r="2" spans="1:26" x14ac:dyDescent="0.2">
      <c r="A2" s="109"/>
      <c r="N2" s="110"/>
    </row>
    <row r="3" spans="1:26" ht="14.25" x14ac:dyDescent="0.2">
      <c r="A3" s="111" t="s">
        <v>3</v>
      </c>
      <c r="B3" s="178" t="s">
        <v>190</v>
      </c>
      <c r="C3" s="179"/>
      <c r="D3" s="179"/>
      <c r="E3" s="180"/>
      <c r="F3" s="112"/>
      <c r="G3" s="112"/>
      <c r="H3" s="112"/>
      <c r="I3" s="112"/>
      <c r="J3" s="112"/>
      <c r="K3" s="112"/>
      <c r="N3" s="110"/>
    </row>
    <row r="4" spans="1:26" x14ac:dyDescent="0.2">
      <c r="A4" s="109"/>
      <c r="N4" s="110"/>
    </row>
    <row r="5" spans="1:26" ht="25.5" x14ac:dyDescent="0.2">
      <c r="A5" s="113" t="s">
        <v>12</v>
      </c>
      <c r="B5" s="114" t="s">
        <v>32</v>
      </c>
      <c r="C5" s="115">
        <v>43323</v>
      </c>
      <c r="D5" s="114" t="s">
        <v>33</v>
      </c>
      <c r="E5" s="116">
        <v>43353</v>
      </c>
      <c r="F5" s="117"/>
      <c r="G5" s="118"/>
      <c r="H5" s="119"/>
      <c r="I5" s="119"/>
      <c r="J5" s="119"/>
      <c r="K5" s="119"/>
      <c r="N5" s="110"/>
    </row>
    <row r="6" spans="1:26" x14ac:dyDescent="0.2">
      <c r="A6" s="109"/>
      <c r="N6" s="110"/>
    </row>
    <row r="7" spans="1:26" x14ac:dyDescent="0.2">
      <c r="A7" s="109"/>
      <c r="N7" s="110"/>
    </row>
    <row r="8" spans="1:26" x14ac:dyDescent="0.2">
      <c r="A8" s="120" t="s">
        <v>67</v>
      </c>
      <c r="B8" s="121" t="s">
        <v>6</v>
      </c>
      <c r="C8" s="121" t="s">
        <v>7</v>
      </c>
      <c r="D8" s="121" t="s">
        <v>6</v>
      </c>
      <c r="E8" s="121" t="s">
        <v>28</v>
      </c>
      <c r="F8" s="121" t="s">
        <v>5</v>
      </c>
      <c r="G8" s="176" t="s">
        <v>21</v>
      </c>
      <c r="H8" s="181"/>
      <c r="I8" s="181"/>
      <c r="J8" s="177"/>
      <c r="K8" s="120" t="s">
        <v>70</v>
      </c>
      <c r="L8" s="121" t="s">
        <v>8</v>
      </c>
      <c r="M8" s="122" t="s">
        <v>9</v>
      </c>
      <c r="N8" s="122" t="s">
        <v>74</v>
      </c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spans="1:26" x14ac:dyDescent="0.2">
      <c r="A9" s="124" t="s">
        <v>68</v>
      </c>
      <c r="B9" s="125" t="s">
        <v>2</v>
      </c>
      <c r="C9" s="125" t="s">
        <v>4</v>
      </c>
      <c r="D9" s="125" t="s">
        <v>4</v>
      </c>
      <c r="E9" s="125" t="s">
        <v>29</v>
      </c>
      <c r="F9" s="125" t="s">
        <v>4</v>
      </c>
      <c r="G9" s="182"/>
      <c r="H9" s="183"/>
      <c r="I9" s="183"/>
      <c r="J9" s="184"/>
      <c r="K9" s="124" t="s">
        <v>71</v>
      </c>
      <c r="L9" s="125" t="s">
        <v>73</v>
      </c>
      <c r="M9" s="126"/>
      <c r="N9" s="127" t="s">
        <v>75</v>
      </c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spans="1:26" x14ac:dyDescent="0.2">
      <c r="A10" s="128" t="s">
        <v>69</v>
      </c>
      <c r="B10" s="129" t="s">
        <v>10</v>
      </c>
      <c r="C10" s="129" t="s">
        <v>22</v>
      </c>
      <c r="D10" s="129" t="s">
        <v>22</v>
      </c>
      <c r="E10" s="129" t="s">
        <v>22</v>
      </c>
      <c r="F10" s="129" t="s">
        <v>22</v>
      </c>
      <c r="G10" s="130" t="s">
        <v>65</v>
      </c>
      <c r="H10" s="130" t="s">
        <v>66</v>
      </c>
      <c r="I10" s="130" t="s">
        <v>64</v>
      </c>
      <c r="J10" s="130"/>
      <c r="K10" s="131" t="s">
        <v>72</v>
      </c>
      <c r="L10" s="132"/>
      <c r="M10" s="133"/>
      <c r="N10" s="134"/>
    </row>
    <row r="11" spans="1:26" x14ac:dyDescent="0.2">
      <c r="A11" s="135"/>
      <c r="B11" s="129"/>
      <c r="C11" s="129"/>
      <c r="D11" s="129"/>
      <c r="E11" s="129"/>
      <c r="F11" s="129"/>
      <c r="G11" s="130"/>
      <c r="H11" s="130"/>
      <c r="I11" s="130"/>
      <c r="J11" s="130"/>
      <c r="K11" s="130"/>
      <c r="L11" s="132"/>
      <c r="M11" s="133"/>
      <c r="N11" s="133"/>
    </row>
    <row r="12" spans="1:26" ht="15.75" x14ac:dyDescent="0.25">
      <c r="A12" s="136">
        <v>43332</v>
      </c>
      <c r="B12" s="137" t="s">
        <v>15</v>
      </c>
      <c r="C12" s="138">
        <v>22</v>
      </c>
      <c r="D12" s="139">
        <f t="shared" ref="D12:D28" si="0">IF(B12="S",IF(ISBLANK(E12),ROUND(C12*0.2/1.2,2),E12),"")</f>
        <v>3.67</v>
      </c>
      <c r="E12" s="138"/>
      <c r="F12" s="140">
        <f t="shared" ref="F12:F29" si="1">C12-D12</f>
        <v>18.329999999999998</v>
      </c>
      <c r="G12" s="141">
        <v>510</v>
      </c>
      <c r="H12" s="141">
        <v>2001</v>
      </c>
      <c r="I12" s="142" t="s">
        <v>177</v>
      </c>
      <c r="J12" s="143" t="s">
        <v>176</v>
      </c>
      <c r="K12" s="143" t="s">
        <v>178</v>
      </c>
      <c r="L12" s="144" t="s">
        <v>179</v>
      </c>
      <c r="M12" s="144" t="s">
        <v>180</v>
      </c>
      <c r="N12" s="144" t="s">
        <v>181</v>
      </c>
      <c r="P12" t="b">
        <f t="shared" ref="P12:P28" si="2">OR(G12&lt;100,LEN(G12)=2)</f>
        <v>0</v>
      </c>
      <c r="Q12" t="b">
        <f t="shared" ref="Q12:Q28" si="3">OR(H12&lt;1000,LEN(H12)=3)</f>
        <v>0</v>
      </c>
      <c r="R12" t="b">
        <f t="shared" ref="R12:R28" si="4">IF(I12&lt;1000,TRUE)</f>
        <v>0</v>
      </c>
      <c r="S12" t="e">
        <f>OR(#REF!&lt;100000,LEN(#REF!)=5)</f>
        <v>#REF!</v>
      </c>
    </row>
    <row r="13" spans="1:26" ht="15.75" x14ac:dyDescent="0.25">
      <c r="A13" s="136">
        <v>43334</v>
      </c>
      <c r="B13" s="137" t="s">
        <v>16</v>
      </c>
      <c r="C13" s="138">
        <v>30.49</v>
      </c>
      <c r="D13" s="139">
        <v>0</v>
      </c>
      <c r="E13" s="138"/>
      <c r="F13" s="140">
        <f t="shared" si="1"/>
        <v>30.49</v>
      </c>
      <c r="G13" s="141">
        <v>510</v>
      </c>
      <c r="H13" s="141">
        <v>2215</v>
      </c>
      <c r="I13" s="142" t="s">
        <v>182</v>
      </c>
      <c r="J13" s="143">
        <v>0</v>
      </c>
      <c r="K13" s="143" t="s">
        <v>178</v>
      </c>
      <c r="L13" s="144" t="s">
        <v>183</v>
      </c>
      <c r="M13" s="144" t="s">
        <v>184</v>
      </c>
      <c r="N13" s="144" t="s">
        <v>185</v>
      </c>
      <c r="P13" t="b">
        <f t="shared" si="2"/>
        <v>0</v>
      </c>
      <c r="Q13" t="b">
        <f t="shared" si="3"/>
        <v>0</v>
      </c>
      <c r="R13" t="b">
        <f t="shared" si="4"/>
        <v>0</v>
      </c>
      <c r="S13" t="e">
        <f>OR(#REF!&lt;100000,LEN(#REF!)=5)</f>
        <v>#REF!</v>
      </c>
    </row>
    <row r="14" spans="1:26" ht="15.75" x14ac:dyDescent="0.25">
      <c r="A14" s="136">
        <v>43334</v>
      </c>
      <c r="B14" s="137" t="s">
        <v>15</v>
      </c>
      <c r="C14" s="138">
        <v>15.69</v>
      </c>
      <c r="D14" s="139">
        <v>2.61</v>
      </c>
      <c r="E14" s="138"/>
      <c r="F14" s="140">
        <f t="shared" si="1"/>
        <v>13.08</v>
      </c>
      <c r="G14" s="141">
        <v>105</v>
      </c>
      <c r="H14" s="141">
        <v>4202</v>
      </c>
      <c r="I14" s="142"/>
      <c r="J14" s="143" t="s">
        <v>15</v>
      </c>
      <c r="K14" s="143" t="s">
        <v>186</v>
      </c>
      <c r="L14" s="144" t="s">
        <v>187</v>
      </c>
      <c r="M14" s="144" t="s">
        <v>188</v>
      </c>
      <c r="N14" s="144" t="s">
        <v>181</v>
      </c>
    </row>
    <row r="15" spans="1:26" ht="15.75" x14ac:dyDescent="0.25">
      <c r="A15" s="136">
        <v>43334</v>
      </c>
      <c r="B15" s="137" t="s">
        <v>15</v>
      </c>
      <c r="C15" s="138">
        <v>15.69</v>
      </c>
      <c r="D15" s="139">
        <v>2.61</v>
      </c>
      <c r="E15" s="138"/>
      <c r="F15" s="140">
        <f t="shared" si="1"/>
        <v>13.08</v>
      </c>
      <c r="G15" s="141">
        <v>140</v>
      </c>
      <c r="H15" s="141">
        <v>4202</v>
      </c>
      <c r="I15" s="142"/>
      <c r="J15" s="143" t="s">
        <v>176</v>
      </c>
      <c r="K15" s="143" t="s">
        <v>186</v>
      </c>
      <c r="L15" s="144" t="s">
        <v>187</v>
      </c>
      <c r="M15" s="144" t="s">
        <v>188</v>
      </c>
      <c r="N15" s="144" t="s">
        <v>181</v>
      </c>
    </row>
    <row r="16" spans="1:26" ht="15.75" x14ac:dyDescent="0.25">
      <c r="A16" s="136">
        <v>43343</v>
      </c>
      <c r="B16" s="137" t="s">
        <v>15</v>
      </c>
      <c r="C16" s="138">
        <v>29.3</v>
      </c>
      <c r="D16" s="139">
        <f t="shared" si="0"/>
        <v>4.88</v>
      </c>
      <c r="E16" s="138"/>
      <c r="F16" s="140">
        <f t="shared" si="1"/>
        <v>24.42</v>
      </c>
      <c r="G16" s="141">
        <v>510</v>
      </c>
      <c r="H16" s="141">
        <v>2215</v>
      </c>
      <c r="I16" s="142" t="s">
        <v>182</v>
      </c>
      <c r="J16" s="143" t="s">
        <v>176</v>
      </c>
      <c r="K16" s="143" t="s">
        <v>178</v>
      </c>
      <c r="L16" s="144" t="s">
        <v>191</v>
      </c>
      <c r="M16" s="144" t="s">
        <v>184</v>
      </c>
      <c r="N16" s="144" t="s">
        <v>185</v>
      </c>
    </row>
    <row r="17" spans="1:19" ht="15.75" x14ac:dyDescent="0.25">
      <c r="A17" s="136">
        <v>43349</v>
      </c>
      <c r="B17" s="137" t="s">
        <v>15</v>
      </c>
      <c r="C17" s="138">
        <v>37.049999999999997</v>
      </c>
      <c r="D17" s="139">
        <f t="shared" si="0"/>
        <v>6.18</v>
      </c>
      <c r="E17" s="138"/>
      <c r="F17" s="140">
        <f t="shared" si="1"/>
        <v>30.869999999999997</v>
      </c>
      <c r="G17" s="141">
        <v>510</v>
      </c>
      <c r="H17" s="141">
        <v>2215</v>
      </c>
      <c r="I17" s="142" t="s">
        <v>182</v>
      </c>
      <c r="J17" s="143" t="s">
        <v>176</v>
      </c>
      <c r="K17" s="143" t="s">
        <v>178</v>
      </c>
      <c r="L17" s="144" t="s">
        <v>189</v>
      </c>
      <c r="M17" s="144" t="s">
        <v>180</v>
      </c>
      <c r="N17" s="144" t="s">
        <v>181</v>
      </c>
    </row>
    <row r="18" spans="1:19" ht="15.75" x14ac:dyDescent="0.25">
      <c r="A18" s="136"/>
      <c r="B18" s="137"/>
      <c r="C18" s="138"/>
      <c r="D18" s="139" t="str">
        <f t="shared" si="0"/>
        <v/>
      </c>
      <c r="E18" s="138"/>
      <c r="F18" s="140"/>
      <c r="G18" s="141"/>
      <c r="H18" s="141"/>
      <c r="I18" s="142"/>
      <c r="J18" s="143" t="s">
        <v>15</v>
      </c>
      <c r="K18" s="143"/>
      <c r="L18" s="144"/>
      <c r="M18" s="144"/>
      <c r="N18" s="144"/>
    </row>
    <row r="19" spans="1:19" ht="15.75" x14ac:dyDescent="0.25">
      <c r="A19" s="136"/>
      <c r="B19" s="137"/>
      <c r="C19" s="138"/>
      <c r="D19" s="139"/>
      <c r="E19" s="138"/>
      <c r="F19" s="140"/>
      <c r="G19" s="141"/>
      <c r="H19" s="141"/>
      <c r="I19" s="142"/>
      <c r="J19" s="143" t="s">
        <v>15</v>
      </c>
      <c r="K19" s="143"/>
      <c r="L19" s="144"/>
      <c r="M19" s="144"/>
      <c r="N19" s="144"/>
    </row>
    <row r="20" spans="1:19" ht="15.75" x14ac:dyDescent="0.25">
      <c r="A20" s="136"/>
      <c r="B20" s="145"/>
      <c r="C20" s="138"/>
      <c r="D20" s="139"/>
      <c r="E20" s="138"/>
      <c r="F20" s="140"/>
      <c r="G20" s="141"/>
      <c r="H20" s="141"/>
      <c r="I20" s="142"/>
      <c r="J20" s="143" t="s">
        <v>15</v>
      </c>
      <c r="K20" s="143"/>
      <c r="L20" s="144"/>
      <c r="M20" s="144"/>
      <c r="N20" s="144"/>
    </row>
    <row r="21" spans="1:19" ht="15.75" x14ac:dyDescent="0.25">
      <c r="A21" s="136"/>
      <c r="B21" s="145"/>
      <c r="C21" s="138"/>
      <c r="D21" s="139"/>
      <c r="E21" s="138"/>
      <c r="F21" s="140"/>
      <c r="G21" s="141"/>
      <c r="H21" s="141"/>
      <c r="I21" s="142"/>
      <c r="J21" s="143" t="s">
        <v>15</v>
      </c>
      <c r="K21" s="143"/>
      <c r="L21" s="144"/>
      <c r="M21" s="144"/>
      <c r="N21" s="144"/>
    </row>
    <row r="22" spans="1:19" ht="15.75" x14ac:dyDescent="0.25">
      <c r="A22" s="136"/>
      <c r="B22" s="137"/>
      <c r="C22" s="138"/>
      <c r="D22" s="139"/>
      <c r="E22" s="138"/>
      <c r="F22" s="140"/>
      <c r="G22" s="141"/>
      <c r="H22" s="141"/>
      <c r="I22" s="142"/>
      <c r="J22" s="143" t="s">
        <v>15</v>
      </c>
      <c r="K22" s="143"/>
      <c r="L22" s="144"/>
      <c r="M22" s="144"/>
      <c r="N22" s="144"/>
    </row>
    <row r="23" spans="1:19" ht="15.75" x14ac:dyDescent="0.25">
      <c r="A23" s="136"/>
      <c r="B23" s="145"/>
      <c r="C23" s="138"/>
      <c r="D23" s="139"/>
      <c r="E23" s="138"/>
      <c r="F23" s="140"/>
      <c r="G23" s="141"/>
      <c r="H23" s="141"/>
      <c r="I23" s="142"/>
      <c r="J23" s="143" t="s">
        <v>15</v>
      </c>
      <c r="K23" s="143"/>
      <c r="L23" s="144"/>
      <c r="M23" s="144"/>
      <c r="N23" s="144"/>
      <c r="P23" t="b">
        <f t="shared" si="2"/>
        <v>1</v>
      </c>
      <c r="Q23" t="b">
        <f t="shared" si="3"/>
        <v>1</v>
      </c>
      <c r="R23" t="b">
        <f t="shared" si="4"/>
        <v>1</v>
      </c>
      <c r="S23" t="e">
        <f>OR(#REF!&lt;100000,LEN(#REF!)=5)</f>
        <v>#REF!</v>
      </c>
    </row>
    <row r="24" spans="1:19" ht="15.75" x14ac:dyDescent="0.25">
      <c r="A24" s="136"/>
      <c r="B24" s="145"/>
      <c r="C24" s="138"/>
      <c r="D24" s="139"/>
      <c r="E24" s="138"/>
      <c r="F24" s="140"/>
      <c r="G24" s="141"/>
      <c r="H24" s="141"/>
      <c r="I24" s="142"/>
      <c r="J24" s="143" t="s">
        <v>176</v>
      </c>
      <c r="K24" s="143"/>
      <c r="L24" s="144"/>
      <c r="M24" s="144"/>
      <c r="N24" s="144"/>
    </row>
    <row r="25" spans="1:19" ht="15.75" x14ac:dyDescent="0.25">
      <c r="A25" s="136"/>
      <c r="B25" s="145"/>
      <c r="C25" s="138"/>
      <c r="D25" s="139"/>
      <c r="E25" s="138"/>
      <c r="F25" s="140"/>
      <c r="G25" s="141"/>
      <c r="H25" s="141"/>
      <c r="I25" s="142"/>
      <c r="J25" s="143" t="s">
        <v>176</v>
      </c>
      <c r="K25" s="143"/>
      <c r="L25" s="144"/>
      <c r="M25" s="144"/>
      <c r="N25" s="144"/>
    </row>
    <row r="26" spans="1:19" ht="15.75" x14ac:dyDescent="0.25">
      <c r="A26" s="136"/>
      <c r="B26" s="137"/>
      <c r="C26" s="138"/>
      <c r="D26" s="139" t="str">
        <f t="shared" si="0"/>
        <v/>
      </c>
      <c r="E26" s="138"/>
      <c r="F26" s="140"/>
      <c r="G26" s="141"/>
      <c r="H26" s="141"/>
      <c r="I26" s="142"/>
      <c r="J26" s="143" t="s">
        <v>176</v>
      </c>
      <c r="K26" s="143"/>
      <c r="L26" s="144"/>
      <c r="M26" s="144"/>
      <c r="N26" s="144"/>
    </row>
    <row r="27" spans="1:19" ht="15.75" x14ac:dyDescent="0.25">
      <c r="A27" s="136"/>
      <c r="B27" s="137"/>
      <c r="C27" s="138"/>
      <c r="D27" s="139" t="str">
        <f t="shared" si="0"/>
        <v/>
      </c>
      <c r="E27" s="138"/>
      <c r="F27" s="140"/>
      <c r="G27" s="141"/>
      <c r="H27" s="141"/>
      <c r="I27" s="142"/>
      <c r="J27" s="143" t="s">
        <v>176</v>
      </c>
      <c r="K27" s="143"/>
      <c r="L27" s="144"/>
      <c r="M27" s="144"/>
      <c r="N27" s="144"/>
    </row>
    <row r="28" spans="1:19" ht="15.75" x14ac:dyDescent="0.25">
      <c r="A28" s="146"/>
      <c r="B28" s="137"/>
      <c r="C28" s="138"/>
      <c r="D28" s="139" t="str">
        <f t="shared" si="0"/>
        <v/>
      </c>
      <c r="E28" s="138"/>
      <c r="F28" s="140"/>
      <c r="G28" s="141" t="s">
        <v>63</v>
      </c>
      <c r="H28" s="141" t="s">
        <v>63</v>
      </c>
      <c r="I28" s="141" t="s">
        <v>63</v>
      </c>
      <c r="J28" s="143"/>
      <c r="K28" s="143"/>
      <c r="L28" s="144"/>
      <c r="M28" s="144"/>
      <c r="N28" s="144"/>
      <c r="P28" t="b">
        <f t="shared" si="2"/>
        <v>0</v>
      </c>
      <c r="Q28" t="b">
        <f t="shared" si="3"/>
        <v>0</v>
      </c>
      <c r="R28" t="b">
        <f t="shared" si="4"/>
        <v>0</v>
      </c>
      <c r="S28" t="e">
        <f>OR(#REF!&lt;100000,LEN(#REF!)=5)</f>
        <v>#REF!</v>
      </c>
    </row>
    <row r="29" spans="1:19" ht="13.5" thickBot="1" x14ac:dyDescent="0.25">
      <c r="A29" s="185" t="s">
        <v>11</v>
      </c>
      <c r="B29" s="186"/>
      <c r="C29" s="147">
        <f>SUM(C12:C28)</f>
        <v>150.21999999999997</v>
      </c>
      <c r="D29" s="147">
        <f>SUM(D12:D28)</f>
        <v>19.95</v>
      </c>
      <c r="E29" s="147"/>
      <c r="F29" s="148">
        <f t="shared" si="1"/>
        <v>130.26999999999998</v>
      </c>
      <c r="G29" s="149"/>
      <c r="H29" s="149"/>
      <c r="I29" s="149"/>
      <c r="J29" s="150"/>
      <c r="K29" s="150"/>
      <c r="L29" s="151"/>
      <c r="M29" s="152"/>
      <c r="N29" s="153"/>
    </row>
    <row r="31" spans="1:19" x14ac:dyDescent="0.2">
      <c r="B31" s="176" t="s">
        <v>27</v>
      </c>
      <c r="C31" s="177"/>
    </row>
    <row r="32" spans="1:19" x14ac:dyDescent="0.2">
      <c r="B32" s="154" t="s">
        <v>16</v>
      </c>
      <c r="C32" s="155" t="s">
        <v>26</v>
      </c>
    </row>
    <row r="33" spans="2:11" x14ac:dyDescent="0.2">
      <c r="B33" s="154" t="s">
        <v>13</v>
      </c>
      <c r="C33" s="155" t="s">
        <v>25</v>
      </c>
      <c r="I33" s="156"/>
      <c r="K33" s="157"/>
    </row>
    <row r="34" spans="2:11" x14ac:dyDescent="0.2">
      <c r="B34" s="154" t="s">
        <v>15</v>
      </c>
      <c r="C34" s="155" t="s">
        <v>24</v>
      </c>
      <c r="I34" s="156"/>
      <c r="K34" s="157"/>
    </row>
    <row r="35" spans="2:11" x14ac:dyDescent="0.2">
      <c r="B35" s="133" t="s">
        <v>14</v>
      </c>
      <c r="C35" s="158" t="s">
        <v>23</v>
      </c>
      <c r="I35" s="156"/>
      <c r="K35" s="157"/>
    </row>
    <row r="36" spans="2:11" x14ac:dyDescent="0.2">
      <c r="I36" s="156"/>
      <c r="K36" s="157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76" priority="102" stopIfTrue="1">
      <formula>SUM($P12:$T12)&gt;0</formula>
    </cfRule>
  </conditionalFormatting>
  <conditionalFormatting sqref="C5 B1:E1 B3:E3 C12 C14 C28 C17 C20 C22:C25">
    <cfRule type="expression" dxfId="175" priority="103" stopIfTrue="1">
      <formula>ISBLANK(B1)</formula>
    </cfRule>
  </conditionalFormatting>
  <conditionalFormatting sqref="L28:N28 N27">
    <cfRule type="expression" dxfId="174" priority="104" stopIfTrue="1">
      <formula>AND(NOT(ISBLANK($C27)),ISBLANK(L27))</formula>
    </cfRule>
  </conditionalFormatting>
  <conditionalFormatting sqref="B12 B28 B17 B21:B25">
    <cfRule type="expression" dxfId="173" priority="105" stopIfTrue="1">
      <formula>AND(NOT(ISBLANK(C12)),ISBLANK(B12))</formula>
    </cfRule>
  </conditionalFormatting>
  <conditionalFormatting sqref="A12 A14 A28 A17 A23">
    <cfRule type="expression" dxfId="172" priority="106" stopIfTrue="1">
      <formula>AND(NOT(ISBLANK(C12)),ISBLANK(A12))</formula>
    </cfRule>
  </conditionalFormatting>
  <conditionalFormatting sqref="E14:E25 E28">
    <cfRule type="expression" dxfId="171" priority="107" stopIfTrue="1">
      <formula>AND(NOT(ISBLANK(C14)),ISBLANK(E14),B14="S")</formula>
    </cfRule>
  </conditionalFormatting>
  <conditionalFormatting sqref="C13">
    <cfRule type="expression" dxfId="170" priority="97" stopIfTrue="1">
      <formula>ISBLANK(C13)</formula>
    </cfRule>
  </conditionalFormatting>
  <conditionalFormatting sqref="M20">
    <cfRule type="expression" dxfId="169" priority="42" stopIfTrue="1">
      <formula>AND(NOT(ISBLANK($C20)),ISBLANK(M20))</formula>
    </cfRule>
  </conditionalFormatting>
  <conditionalFormatting sqref="B13">
    <cfRule type="expression" dxfId="168" priority="98" stopIfTrue="1">
      <formula>AND(NOT(ISBLANK(C13)),ISBLANK(B13))</formula>
    </cfRule>
  </conditionalFormatting>
  <conditionalFormatting sqref="A13">
    <cfRule type="expression" dxfId="167" priority="99" stopIfTrue="1">
      <formula>AND(NOT(ISBLANK(C13)),ISBLANK(A13))</formula>
    </cfRule>
  </conditionalFormatting>
  <conditionalFormatting sqref="E12:E13">
    <cfRule type="expression" dxfId="166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65" priority="96" stopIfTrue="1">
      <formula>SUM($P13:$T13)&gt;0</formula>
    </cfRule>
  </conditionalFormatting>
  <conditionalFormatting sqref="C26">
    <cfRule type="expression" dxfId="164" priority="91" stopIfTrue="1">
      <formula>ISBLANK(C26)</formula>
    </cfRule>
  </conditionalFormatting>
  <conditionalFormatting sqref="B26">
    <cfRule type="expression" dxfId="163" priority="92" stopIfTrue="1">
      <formula>AND(NOT(ISBLANK(C26)),ISBLANK(B26))</formula>
    </cfRule>
  </conditionalFormatting>
  <conditionalFormatting sqref="A27">
    <cfRule type="expression" dxfId="162" priority="93" stopIfTrue="1">
      <formula>AND(NOT(ISBLANK(C27)),ISBLANK(A27))</formula>
    </cfRule>
  </conditionalFormatting>
  <conditionalFormatting sqref="E26">
    <cfRule type="expression" dxfId="161" priority="94" stopIfTrue="1">
      <formula>AND(NOT(ISBLANK(C26)),ISBLANK(E26),B26="S")</formula>
    </cfRule>
  </conditionalFormatting>
  <conditionalFormatting sqref="C27">
    <cfRule type="expression" dxfId="160" priority="88" stopIfTrue="1">
      <formula>ISBLANK(C27)</formula>
    </cfRule>
  </conditionalFormatting>
  <conditionalFormatting sqref="B27">
    <cfRule type="expression" dxfId="159" priority="89" stopIfTrue="1">
      <formula>AND(NOT(ISBLANK(C27)),ISBLANK(B27))</formula>
    </cfRule>
  </conditionalFormatting>
  <conditionalFormatting sqref="E27">
    <cfRule type="expression" dxfId="158" priority="90" stopIfTrue="1">
      <formula>AND(NOT(ISBLANK(C27)),ISBLANK(E27),B27="S")</formula>
    </cfRule>
  </conditionalFormatting>
  <conditionalFormatting sqref="M27">
    <cfRule type="expression" dxfId="157" priority="87" stopIfTrue="1">
      <formula>AND(NOT(ISBLANK($C27)),ISBLANK(M27))</formula>
    </cfRule>
  </conditionalFormatting>
  <conditionalFormatting sqref="L27">
    <cfRule type="expression" dxfId="156" priority="86" stopIfTrue="1">
      <formula>AND(NOT(ISBLANK($C27)),ISBLANK(L27))</formula>
    </cfRule>
  </conditionalFormatting>
  <conditionalFormatting sqref="N24">
    <cfRule type="expression" dxfId="155" priority="15" stopIfTrue="1">
      <formula>AND(NOT(ISBLANK($C24)),ISBLANK(N24))</formula>
    </cfRule>
  </conditionalFormatting>
  <conditionalFormatting sqref="N18">
    <cfRule type="expression" dxfId="154" priority="54" stopIfTrue="1">
      <formula>AND(NOT(ISBLANK($C18)),ISBLANK(N18))</formula>
    </cfRule>
  </conditionalFormatting>
  <conditionalFormatting sqref="M17">
    <cfRule type="expression" dxfId="153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52" priority="84" stopIfTrue="1">
      <formula>SUM($P12:$T12)&gt;0</formula>
    </cfRule>
  </conditionalFormatting>
  <conditionalFormatting sqref="N12">
    <cfRule type="expression" dxfId="151" priority="85" stopIfTrue="1">
      <formula>AND(NOT(ISBLANK($C12)),ISBLANK(N12))</formula>
    </cfRule>
  </conditionalFormatting>
  <conditionalFormatting sqref="M12">
    <cfRule type="expression" dxfId="150" priority="82" stopIfTrue="1">
      <formula>AND(NOT(ISBLANK($C12)),ISBLANK(M12))</formula>
    </cfRule>
  </conditionalFormatting>
  <conditionalFormatting sqref="L12">
    <cfRule type="expression" dxfId="149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48" priority="79" stopIfTrue="1">
      <formula>SUM($P13:$T13)&gt;0</formula>
    </cfRule>
  </conditionalFormatting>
  <conditionalFormatting sqref="N13">
    <cfRule type="expression" dxfId="147" priority="80" stopIfTrue="1">
      <formula>AND(NOT(ISBLANK($C13)),ISBLANK(N13))</formula>
    </cfRule>
  </conditionalFormatting>
  <conditionalFormatting sqref="M13">
    <cfRule type="expression" dxfId="146" priority="77" stopIfTrue="1">
      <formula>AND(NOT(ISBLANK($C13)),ISBLANK(M13))</formula>
    </cfRule>
  </conditionalFormatting>
  <conditionalFormatting sqref="L13">
    <cfRule type="expression" dxfId="145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44" priority="74" stopIfTrue="1">
      <formula>SUM($P14:$T14)&gt;0</formula>
    </cfRule>
  </conditionalFormatting>
  <conditionalFormatting sqref="N14">
    <cfRule type="expression" dxfId="143" priority="75" stopIfTrue="1">
      <formula>AND(NOT(ISBLANK($C14)),ISBLANK(N14))</formula>
    </cfRule>
  </conditionalFormatting>
  <conditionalFormatting sqref="M14">
    <cfRule type="expression" dxfId="142" priority="72" stopIfTrue="1">
      <formula>AND(NOT(ISBLANK($C14)),ISBLANK(M14))</formula>
    </cfRule>
  </conditionalFormatting>
  <conditionalFormatting sqref="L14">
    <cfRule type="expression" dxfId="141" priority="71" stopIfTrue="1">
      <formula>AND(NOT(ISBLANK($C14)),ISBLANK(L14))</formula>
    </cfRule>
  </conditionalFormatting>
  <conditionalFormatting sqref="A15:A16">
    <cfRule type="expression" dxfId="140" priority="70" stopIfTrue="1">
      <formula>AND(NOT(ISBLANK(C15)),ISBLANK(A15))</formula>
    </cfRule>
  </conditionalFormatting>
  <conditionalFormatting sqref="C15:C16">
    <cfRule type="expression" dxfId="139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38" priority="68" stopIfTrue="1">
      <formula>SUM($P15:$T15)&gt;0</formula>
    </cfRule>
  </conditionalFormatting>
  <conditionalFormatting sqref="M15:M16">
    <cfRule type="expression" dxfId="137" priority="66" stopIfTrue="1">
      <formula>AND(NOT(ISBLANK($C15)),ISBLANK(M15))</formula>
    </cfRule>
  </conditionalFormatting>
  <conditionalFormatting sqref="L15:L16">
    <cfRule type="expression" dxfId="136" priority="65" stopIfTrue="1">
      <formula>AND(NOT(ISBLANK($C15)),ISBLANK(L15))</formula>
    </cfRule>
  </conditionalFormatting>
  <conditionalFormatting sqref="N15">
    <cfRule type="expression" dxfId="135" priority="64" stopIfTrue="1">
      <formula>AND(NOT(ISBLANK($C15)),ISBLANK(N15))</formula>
    </cfRule>
  </conditionalFormatting>
  <conditionalFormatting sqref="N16">
    <cfRule type="expression" dxfId="134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33" priority="62" stopIfTrue="1">
      <formula>SUM($P17:$T17)&gt;0</formula>
    </cfRule>
  </conditionalFormatting>
  <conditionalFormatting sqref="L17">
    <cfRule type="expression" dxfId="132" priority="59" stopIfTrue="1">
      <formula>AND(NOT(ISBLANK($C17)),ISBLANK(L17))</formula>
    </cfRule>
  </conditionalFormatting>
  <conditionalFormatting sqref="N17">
    <cfRule type="expression" dxfId="131" priority="58" stopIfTrue="1">
      <formula>AND(NOT(ISBLANK($C17)),ISBLANK(N17))</formula>
    </cfRule>
  </conditionalFormatting>
  <conditionalFormatting sqref="C18:C19">
    <cfRule type="expression" dxfId="130" priority="55" stopIfTrue="1">
      <formula>ISBLANK(C18)</formula>
    </cfRule>
  </conditionalFormatting>
  <conditionalFormatting sqref="B19">
    <cfRule type="expression" dxfId="129" priority="56" stopIfTrue="1">
      <formula>AND(NOT(ISBLANK(C19)),ISBLANK(B19))</formula>
    </cfRule>
  </conditionalFormatting>
  <conditionalFormatting sqref="A18:A19">
    <cfRule type="expression" dxfId="128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27" priority="53" stopIfTrue="1">
      <formula>SUM($P18:$T18)&gt;0</formula>
    </cfRule>
  </conditionalFormatting>
  <conditionalFormatting sqref="M18">
    <cfRule type="expression" dxfId="126" priority="51" stopIfTrue="1">
      <formula>AND(NOT(ISBLANK($C18)),ISBLANK(M18))</formula>
    </cfRule>
  </conditionalFormatting>
  <conditionalFormatting sqref="L18:L19">
    <cfRule type="expression" dxfId="125" priority="50" stopIfTrue="1">
      <formula>AND(NOT(ISBLANK($C18)),ISBLANK(L18))</formula>
    </cfRule>
  </conditionalFormatting>
  <conditionalFormatting sqref="N19">
    <cfRule type="expression" dxfId="124" priority="49" stopIfTrue="1">
      <formula>AND(NOT(ISBLANK($C19)),ISBLANK(N19))</formula>
    </cfRule>
  </conditionalFormatting>
  <conditionalFormatting sqref="M19">
    <cfRule type="expression" dxfId="123" priority="48" stopIfTrue="1">
      <formula>AND(NOT(ISBLANK($C19)),ISBLANK(M19))</formula>
    </cfRule>
  </conditionalFormatting>
  <conditionalFormatting sqref="A20">
    <cfRule type="expression" dxfId="122" priority="47" stopIfTrue="1">
      <formula>AND(NOT(ISBLANK(C20)),ISBLANK(A20))</formula>
    </cfRule>
  </conditionalFormatting>
  <conditionalFormatting sqref="B20">
    <cfRule type="expression" dxfId="121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20" priority="44" stopIfTrue="1">
      <formula>SUM($P20:$T20)&gt;0</formula>
    </cfRule>
  </conditionalFormatting>
  <conditionalFormatting sqref="N20">
    <cfRule type="expression" dxfId="119" priority="45" stopIfTrue="1">
      <formula>AND(NOT(ISBLANK($C20)),ISBLANK(N20))</formula>
    </cfRule>
  </conditionalFormatting>
  <conditionalFormatting sqref="L20">
    <cfRule type="expression" dxfId="118" priority="41" stopIfTrue="1">
      <formula>AND(NOT(ISBLANK($C20)),ISBLANK(L20))</formula>
    </cfRule>
  </conditionalFormatting>
  <conditionalFormatting sqref="A21">
    <cfRule type="expression" dxfId="117" priority="40" stopIfTrue="1">
      <formula>AND(NOT(ISBLANK(C21)),ISBLANK(A21))</formula>
    </cfRule>
  </conditionalFormatting>
  <conditionalFormatting sqref="C21">
    <cfRule type="expression" dxfId="116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15" priority="38" stopIfTrue="1">
      <formula>SUM($P21:$T21)&gt;0</formula>
    </cfRule>
  </conditionalFormatting>
  <conditionalFormatting sqref="N21">
    <cfRule type="expression" dxfId="114" priority="36" stopIfTrue="1">
      <formula>AND(NOT(ISBLANK($C21)),ISBLANK(N21))</formula>
    </cfRule>
  </conditionalFormatting>
  <conditionalFormatting sqref="L21">
    <cfRule type="expression" dxfId="113" priority="35" stopIfTrue="1">
      <formula>AND(NOT(ISBLANK($C21)),ISBLANK(L21))</formula>
    </cfRule>
  </conditionalFormatting>
  <conditionalFormatting sqref="M21">
    <cfRule type="expression" dxfId="112" priority="34" stopIfTrue="1">
      <formula>AND(NOT(ISBLANK($C21)),ISBLANK(M21))</formula>
    </cfRule>
  </conditionalFormatting>
  <conditionalFormatting sqref="A22">
    <cfRule type="expression" dxfId="111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10" priority="31" stopIfTrue="1">
      <formula>SUM($P22:$T22)&gt;0</formula>
    </cfRule>
  </conditionalFormatting>
  <conditionalFormatting sqref="N22">
    <cfRule type="expression" dxfId="109" priority="32" stopIfTrue="1">
      <formula>AND(NOT(ISBLANK($C22)),ISBLANK(N22))</formula>
    </cfRule>
  </conditionalFormatting>
  <conditionalFormatting sqref="L22">
    <cfRule type="expression" dxfId="108" priority="29" stopIfTrue="1">
      <formula>AND(NOT(ISBLANK($C22)),ISBLANK(L22))</formula>
    </cfRule>
  </conditionalFormatting>
  <conditionalFormatting sqref="M22">
    <cfRule type="expression" dxfId="107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06" priority="26" stopIfTrue="1">
      <formula>SUM($P23:$T23)&gt;0</formula>
    </cfRule>
  </conditionalFormatting>
  <conditionalFormatting sqref="N23">
    <cfRule type="expression" dxfId="105" priority="27" stopIfTrue="1">
      <formula>AND(NOT(ISBLANK($C23)),ISBLANK(N23))</formula>
    </cfRule>
  </conditionalFormatting>
  <conditionalFormatting sqref="M23">
    <cfRule type="expression" dxfId="104" priority="24" stopIfTrue="1">
      <formula>AND(NOT(ISBLANK($C23)),ISBLANK(M23))</formula>
    </cfRule>
  </conditionalFormatting>
  <conditionalFormatting sqref="L23">
    <cfRule type="expression" dxfId="103" priority="23" stopIfTrue="1">
      <formula>AND(NOT(ISBLANK($C23)),ISBLANK(L23))</formula>
    </cfRule>
  </conditionalFormatting>
  <conditionalFormatting sqref="A24">
    <cfRule type="expression" dxfId="102" priority="22" stopIfTrue="1">
      <formula>AND(NOT(ISBLANK(C24)),ISBLANK(A24))</formula>
    </cfRule>
  </conditionalFormatting>
  <conditionalFormatting sqref="L26">
    <cfRule type="expression" dxfId="101" priority="5" stopIfTrue="1">
      <formula>AND(NOT(ISBLANK($C26)),ISBLANK(L26))</formula>
    </cfRule>
  </conditionalFormatting>
  <conditionalFormatting sqref="A25">
    <cfRule type="expression" dxfId="100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99" priority="19" stopIfTrue="1">
      <formula>SUM($P25:$T25)&gt;0</formula>
    </cfRule>
  </conditionalFormatting>
  <conditionalFormatting sqref="N25">
    <cfRule type="expression" dxfId="98" priority="20" stopIfTrue="1">
      <formula>AND(NOT(ISBLANK($C25)),ISBLANK(N25))</formula>
    </cfRule>
  </conditionalFormatting>
  <conditionalFormatting sqref="L25">
    <cfRule type="expression" dxfId="97" priority="17" stopIfTrue="1">
      <formula>AND(NOT(ISBLANK($C25)),ISBLANK(L25))</formula>
    </cfRule>
  </conditionalFormatting>
  <conditionalFormatting sqref="M25">
    <cfRule type="expression" dxfId="96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95" priority="14" stopIfTrue="1">
      <formula>SUM($P24:$T24)&gt;0</formula>
    </cfRule>
  </conditionalFormatting>
  <conditionalFormatting sqref="M24">
    <cfRule type="expression" dxfId="94" priority="12" stopIfTrue="1">
      <formula>AND(NOT(ISBLANK($C24)),ISBLANK(M24))</formula>
    </cfRule>
  </conditionalFormatting>
  <conditionalFormatting sqref="L24">
    <cfRule type="expression" dxfId="93" priority="11" stopIfTrue="1">
      <formula>AND(NOT(ISBLANK($C24)),ISBLANK(L24))</formula>
    </cfRule>
  </conditionalFormatting>
  <conditionalFormatting sqref="A26">
    <cfRule type="expression" dxfId="92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91" priority="8" stopIfTrue="1">
      <formula>SUM($P26:$T26)&gt;0</formula>
    </cfRule>
  </conditionalFormatting>
  <conditionalFormatting sqref="N26">
    <cfRule type="expression" dxfId="90" priority="9" stopIfTrue="1">
      <formula>AND(NOT(ISBLANK($C26)),ISBLANK(N26))</formula>
    </cfRule>
  </conditionalFormatting>
  <conditionalFormatting sqref="M26">
    <cfRule type="expression" dxfId="89" priority="6" stopIfTrue="1">
      <formula>AND(NOT(ISBLANK($C26)),ISBLANK(M26))</formula>
    </cfRule>
  </conditionalFormatting>
  <conditionalFormatting sqref="B15">
    <cfRule type="expression" dxfId="88" priority="4" stopIfTrue="1">
      <formula>AND(NOT(ISBLANK(C15)),ISBLANK(B15))</formula>
    </cfRule>
  </conditionalFormatting>
  <conditionalFormatting sqref="B14">
    <cfRule type="expression" dxfId="87" priority="3" stopIfTrue="1">
      <formula>AND(NOT(ISBLANK(C14)),ISBLANK(B14))</formula>
    </cfRule>
  </conditionalFormatting>
  <conditionalFormatting sqref="B16">
    <cfRule type="expression" dxfId="86" priority="2" stopIfTrue="1">
      <formula>AND(NOT(ISBLANK(C16)),ISBLANK(B16))</formula>
    </cfRule>
  </conditionalFormatting>
  <conditionalFormatting sqref="B18">
    <cfRule type="expression" dxfId="85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workbookViewId="0">
      <selection activeCell="L28" sqref="L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34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65" t="s">
        <v>150</v>
      </c>
      <c r="C3" s="166"/>
      <c r="D3" s="166"/>
      <c r="E3" s="167"/>
      <c r="F3" s="10"/>
      <c r="G3" s="10"/>
      <c r="H3" s="10"/>
      <c r="I3" s="10"/>
      <c r="J3" s="10"/>
      <c r="K3" s="10"/>
      <c r="L3" s="15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4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104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160">
        <v>43323</v>
      </c>
      <c r="B12" s="49" t="s">
        <v>13</v>
      </c>
      <c r="C12" s="31">
        <v>29</v>
      </c>
      <c r="D12" s="32">
        <v>0</v>
      </c>
      <c r="E12" s="31"/>
      <c r="F12" s="57">
        <v>29</v>
      </c>
      <c r="G12" s="58">
        <v>441</v>
      </c>
      <c r="H12" s="58">
        <v>4020</v>
      </c>
      <c r="I12" s="58"/>
      <c r="J12" s="37" t="s">
        <v>15</v>
      </c>
      <c r="K12" s="37" t="s">
        <v>192</v>
      </c>
      <c r="L12" s="161" t="s">
        <v>193</v>
      </c>
      <c r="M12" s="45" t="s">
        <v>194</v>
      </c>
      <c r="N12" s="45" t="s">
        <v>195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160">
        <v>43343</v>
      </c>
      <c r="B13" s="30" t="s">
        <v>13</v>
      </c>
      <c r="C13" s="31">
        <v>400.35</v>
      </c>
      <c r="D13" s="32">
        <v>0</v>
      </c>
      <c r="E13" s="69"/>
      <c r="F13" s="57">
        <v>400.35</v>
      </c>
      <c r="G13" s="58">
        <v>112</v>
      </c>
      <c r="H13" s="58">
        <v>4207</v>
      </c>
      <c r="I13" s="58"/>
      <c r="J13" s="37" t="s">
        <v>15</v>
      </c>
      <c r="K13" s="162" t="s">
        <v>196</v>
      </c>
      <c r="L13" s="69" t="s">
        <v>197</v>
      </c>
      <c r="M13" s="69" t="s">
        <v>157</v>
      </c>
      <c r="N13" s="69" t="s">
        <v>156</v>
      </c>
    </row>
    <row r="14" spans="1:26" ht="15.75" x14ac:dyDescent="0.25">
      <c r="A14" s="160">
        <v>43346</v>
      </c>
      <c r="B14" s="30" t="s">
        <v>13</v>
      </c>
      <c r="C14" s="31">
        <v>240</v>
      </c>
      <c r="D14" s="32">
        <v>0</v>
      </c>
      <c r="E14" s="31"/>
      <c r="F14" s="57">
        <v>240</v>
      </c>
      <c r="G14" s="58">
        <v>136</v>
      </c>
      <c r="H14" s="58">
        <v>4207</v>
      </c>
      <c r="I14" s="58"/>
      <c r="J14" s="37" t="s">
        <v>15</v>
      </c>
      <c r="K14" s="162" t="s">
        <v>206</v>
      </c>
      <c r="L14" s="69" t="s">
        <v>198</v>
      </c>
      <c r="M14" s="69" t="s">
        <v>199</v>
      </c>
      <c r="N14" s="69" t="s">
        <v>200</v>
      </c>
    </row>
    <row r="15" spans="1:26" ht="15.75" x14ac:dyDescent="0.25">
      <c r="A15" s="160">
        <v>43346</v>
      </c>
      <c r="B15" s="30" t="s">
        <v>15</v>
      </c>
      <c r="C15" s="31">
        <v>36</v>
      </c>
      <c r="D15" s="32">
        <v>6</v>
      </c>
      <c r="E15" s="31"/>
      <c r="F15" s="57">
        <v>30</v>
      </c>
      <c r="G15" s="58">
        <v>441</v>
      </c>
      <c r="H15" s="58">
        <v>4020</v>
      </c>
      <c r="I15" s="58"/>
      <c r="J15" s="37" t="s">
        <v>15</v>
      </c>
      <c r="K15" s="37" t="s">
        <v>150</v>
      </c>
      <c r="L15" s="45" t="s">
        <v>201</v>
      </c>
      <c r="M15" s="45" t="s">
        <v>202</v>
      </c>
      <c r="N15" s="45" t="s">
        <v>203</v>
      </c>
    </row>
    <row r="16" spans="1:26" ht="15.75" x14ac:dyDescent="0.25">
      <c r="A16" s="160">
        <v>43348</v>
      </c>
      <c r="B16" s="30" t="s">
        <v>15</v>
      </c>
      <c r="C16" s="31">
        <v>7.18</v>
      </c>
      <c r="D16" s="32">
        <v>1.2</v>
      </c>
      <c r="E16" s="31"/>
      <c r="F16" s="57">
        <v>5.98</v>
      </c>
      <c r="G16" s="58">
        <v>112</v>
      </c>
      <c r="H16" s="58">
        <v>4207</v>
      </c>
      <c r="I16" s="58"/>
      <c r="J16" s="37" t="s">
        <v>15</v>
      </c>
      <c r="K16" s="162" t="s">
        <v>196</v>
      </c>
      <c r="L16" s="69" t="s">
        <v>204</v>
      </c>
      <c r="M16" s="69" t="s">
        <v>205</v>
      </c>
      <c r="N16" s="69" t="s">
        <v>200</v>
      </c>
    </row>
    <row r="17" spans="1:19" ht="15.75" x14ac:dyDescent="0.25">
      <c r="A17" s="163"/>
      <c r="B17" s="30"/>
      <c r="C17" s="31"/>
      <c r="D17" s="32"/>
      <c r="E17" s="31"/>
      <c r="F17" s="57"/>
      <c r="G17" s="58"/>
      <c r="H17" s="58"/>
      <c r="I17" s="58"/>
      <c r="J17" s="37"/>
      <c r="K17" s="162"/>
      <c r="L17" s="69"/>
      <c r="M17" s="69"/>
      <c r="N17" s="69"/>
    </row>
    <row r="18" spans="1:19" ht="15.75" x14ac:dyDescent="0.25">
      <c r="A18" s="163"/>
      <c r="B18" s="30"/>
      <c r="C18" s="31"/>
      <c r="D18" s="32"/>
      <c r="E18" s="31"/>
      <c r="F18" s="57"/>
      <c r="G18" s="58"/>
      <c r="H18" s="58"/>
      <c r="I18" s="58"/>
      <c r="J18" s="37"/>
      <c r="K18" s="162"/>
      <c r="L18" s="69"/>
      <c r="M18" s="69"/>
      <c r="N18" s="69"/>
    </row>
    <row r="19" spans="1:19" ht="15.75" x14ac:dyDescent="0.25">
      <c r="A19" s="163"/>
      <c r="B19" s="30"/>
      <c r="C19" s="31"/>
      <c r="D19" s="32"/>
      <c r="E19" s="31"/>
      <c r="F19" s="57"/>
      <c r="G19" s="58"/>
      <c r="H19" s="58"/>
      <c r="I19" s="58"/>
      <c r="J19" s="37"/>
      <c r="K19" s="162"/>
      <c r="L19" s="69"/>
      <c r="M19" s="69"/>
      <c r="N19" s="69"/>
    </row>
    <row r="20" spans="1:19" ht="15.75" x14ac:dyDescent="0.25">
      <c r="A20" s="163"/>
      <c r="B20" s="30"/>
      <c r="C20" s="31"/>
      <c r="D20" s="32"/>
      <c r="E20" s="31"/>
      <c r="F20" s="57"/>
      <c r="G20" s="58"/>
      <c r="H20" s="58"/>
      <c r="I20" s="58"/>
      <c r="J20" s="37"/>
      <c r="K20" s="162"/>
      <c r="L20" s="69"/>
      <c r="M20" s="69"/>
      <c r="N20" s="69"/>
    </row>
    <row r="21" spans="1:19" ht="15.75" x14ac:dyDescent="0.25">
      <c r="A21" s="86"/>
      <c r="B21" s="30"/>
      <c r="C21" s="31"/>
      <c r="D21" s="32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ref="P21:P31" si="0">OR(G21&lt;100,LEN(G21)=2)</f>
        <v>1</v>
      </c>
      <c r="Q21" s="5" t="b">
        <f t="shared" ref="Q21:Q31" si="1">OR(H21&lt;1000,LEN(H21)=3)</f>
        <v>1</v>
      </c>
      <c r="R21" s="5" t="b">
        <f t="shared" ref="R21:R31" si="2">IF(I21&lt;1000,TRUE)</f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3">IF(B22="S",IF(ISBLANK(E22),ROUND(C22*0.2/1.2,2),E22),"")</f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/>
      <c r="E23" s="31"/>
      <c r="F23" s="57"/>
      <c r="G23" s="58"/>
      <c r="H23" s="58"/>
      <c r="I23" s="58"/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0" t="s">
        <v>11</v>
      </c>
      <c r="B32" s="171"/>
      <c r="C32" s="39">
        <f>SUM(C12:C31)</f>
        <v>712.53</v>
      </c>
      <c r="D32" s="39">
        <f>SUM(D12:D31)</f>
        <v>7.2</v>
      </c>
      <c r="E32" s="39"/>
      <c r="F32" s="39">
        <f>SUM(F12:F31)</f>
        <v>705.33</v>
      </c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68" t="s">
        <v>27</v>
      </c>
      <c r="C34" s="169"/>
      <c r="F34" s="164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22:K31 J21 J12">
    <cfRule type="expression" priority="22" stopIfTrue="1">
      <formula>AND(SUM($P12:$T12)&gt;0,NOT(ISBLANK(J12)))</formula>
    </cfRule>
    <cfRule type="expression" dxfId="84" priority="23" stopIfTrue="1">
      <formula>SUM($P12:$T12)&gt;0</formula>
    </cfRule>
  </conditionalFormatting>
  <conditionalFormatting sqref="C5 B1:E1 B3:E3 E5 C21:C31 C16:C17 C12:C14">
    <cfRule type="expression" dxfId="83" priority="24" stopIfTrue="1">
      <formula>ISBLANK(B1)</formula>
    </cfRule>
  </conditionalFormatting>
  <conditionalFormatting sqref="L22:N31 L12:N12">
    <cfRule type="expression" dxfId="82" priority="25" stopIfTrue="1">
      <formula>AND(NOT(ISBLANK($C12)),ISBLANK(L12))</formula>
    </cfRule>
  </conditionalFormatting>
  <conditionalFormatting sqref="B12 B14 B18:B19 B21:B31">
    <cfRule type="expression" dxfId="81" priority="26" stopIfTrue="1">
      <formula>AND(NOT(ISBLANK(C12)),ISBLANK(B12))</formula>
    </cfRule>
  </conditionalFormatting>
  <conditionalFormatting sqref="A14:A15 A18:A19 A21:A31 A12">
    <cfRule type="expression" dxfId="80" priority="27" stopIfTrue="1">
      <formula>AND(NOT(ISBLANK(C12)),ISBLANK(A12))</formula>
    </cfRule>
  </conditionalFormatting>
  <conditionalFormatting sqref="E12 E21:E31 E14">
    <cfRule type="expression" dxfId="79" priority="28" stopIfTrue="1">
      <formula>AND(NOT(ISBLANK(C12)),ISBLANK(E12),B12="S")</formula>
    </cfRule>
  </conditionalFormatting>
  <conditionalFormatting sqref="K12">
    <cfRule type="expression" priority="20" stopIfTrue="1">
      <formula>AND(SUM($P12:$T12)&gt;0,NOT(ISBLANK(K12)))</formula>
    </cfRule>
    <cfRule type="expression" dxfId="78" priority="21" stopIfTrue="1">
      <formula>SUM($P12:$T12)&gt;0</formula>
    </cfRule>
  </conditionalFormatting>
  <conditionalFormatting sqref="K21">
    <cfRule type="expression" priority="17" stopIfTrue="1">
      <formula>AND(SUM(#REF!)&gt;0,NOT(ISBLANK(K21)))</formula>
    </cfRule>
    <cfRule type="expression" dxfId="77" priority="18" stopIfTrue="1">
      <formula>SUM(#REF!)&gt;0</formula>
    </cfRule>
  </conditionalFormatting>
  <conditionalFormatting sqref="L21:N21">
    <cfRule type="expression" dxfId="76" priority="19" stopIfTrue="1">
      <formula>AND(NOT(ISBLANK(#REF!)),ISBLANK(L21))</formula>
    </cfRule>
  </conditionalFormatting>
  <conditionalFormatting sqref="C18:C19">
    <cfRule type="expression" dxfId="75" priority="15" stopIfTrue="1">
      <formula>ISBLANK(C18)</formula>
    </cfRule>
  </conditionalFormatting>
  <conditionalFormatting sqref="E18:E19">
    <cfRule type="expression" dxfId="74" priority="16" stopIfTrue="1">
      <formula>AND(NOT(ISBLANK(C18)),ISBLANK(E18),B18="S")</formula>
    </cfRule>
  </conditionalFormatting>
  <conditionalFormatting sqref="B13">
    <cfRule type="expression" dxfId="73" priority="29" stopIfTrue="1">
      <formula>AND(NOT(ISBLANK(C17)),ISBLANK(B13))</formula>
    </cfRule>
  </conditionalFormatting>
  <conditionalFormatting sqref="A13">
    <cfRule type="expression" dxfId="72" priority="30" stopIfTrue="1">
      <formula>AND(NOT(ISBLANK(C17)),ISBLANK(A13))</formula>
    </cfRule>
  </conditionalFormatting>
  <conditionalFormatting sqref="J18:J20">
    <cfRule type="expression" priority="31" stopIfTrue="1">
      <formula>AND(SUM($P13:$T13)&gt;0,NOT(ISBLANK(J18)))</formula>
    </cfRule>
    <cfRule type="expression" dxfId="71" priority="32" stopIfTrue="1">
      <formula>SUM($P13:$T13)&gt;0</formula>
    </cfRule>
  </conditionalFormatting>
  <conditionalFormatting sqref="B16:B17">
    <cfRule type="expression" dxfId="70" priority="33" stopIfTrue="1">
      <formula>AND(NOT(ISBLANK(#REF!)),ISBLANK(B16))</formula>
    </cfRule>
  </conditionalFormatting>
  <conditionalFormatting sqref="A16:A17">
    <cfRule type="expression" dxfId="69" priority="34" stopIfTrue="1">
      <formula>AND(NOT(ISBLANK(#REF!)),ISBLANK(A16))</formula>
    </cfRule>
  </conditionalFormatting>
  <conditionalFormatting sqref="B20">
    <cfRule type="expression" dxfId="68" priority="13" stopIfTrue="1">
      <formula>AND(NOT(ISBLANK(C20)),ISBLANK(B20))</formula>
    </cfRule>
  </conditionalFormatting>
  <conditionalFormatting sqref="A20">
    <cfRule type="expression" dxfId="67" priority="14" stopIfTrue="1">
      <formula>AND(NOT(ISBLANK(C20)),ISBLANK(A20))</formula>
    </cfRule>
  </conditionalFormatting>
  <conditionalFormatting sqref="C20">
    <cfRule type="expression" dxfId="66" priority="11" stopIfTrue="1">
      <formula>ISBLANK(C20)</formula>
    </cfRule>
  </conditionalFormatting>
  <conditionalFormatting sqref="E20">
    <cfRule type="expression" dxfId="65" priority="12" stopIfTrue="1">
      <formula>AND(NOT(ISBLANK(C20)),ISBLANK(E20),B20="S")</formula>
    </cfRule>
  </conditionalFormatting>
  <conditionalFormatting sqref="J15">
    <cfRule type="expression" priority="6" stopIfTrue="1">
      <formula>AND(SUM($P15:$T15)&gt;0,NOT(ISBLANK(J15)))</formula>
    </cfRule>
    <cfRule type="expression" dxfId="64" priority="7" stopIfTrue="1">
      <formula>SUM($P15:$T15)&gt;0</formula>
    </cfRule>
  </conditionalFormatting>
  <conditionalFormatting sqref="C15">
    <cfRule type="expression" dxfId="63" priority="8" stopIfTrue="1">
      <formula>ISBLANK(C15)</formula>
    </cfRule>
  </conditionalFormatting>
  <conditionalFormatting sqref="B15">
    <cfRule type="expression" dxfId="62" priority="9" stopIfTrue="1">
      <formula>AND(NOT(ISBLANK(C15)),ISBLANK(B15))</formula>
    </cfRule>
  </conditionalFormatting>
  <conditionalFormatting sqref="E15">
    <cfRule type="expression" dxfId="61" priority="10" stopIfTrue="1">
      <formula>AND(NOT(ISBLANK(C15)),ISBLANK(E15),B15="S")</formula>
    </cfRule>
  </conditionalFormatting>
  <conditionalFormatting sqref="K15">
    <cfRule type="expression" priority="3" stopIfTrue="1">
      <formula>AND(SUM($P7:$T7)&gt;0,NOT(ISBLANK(K15)))</formula>
    </cfRule>
    <cfRule type="expression" dxfId="60" priority="4" stopIfTrue="1">
      <formula>SUM($P7:$T7)&gt;0</formula>
    </cfRule>
  </conditionalFormatting>
  <conditionalFormatting sqref="L15:N15">
    <cfRule type="expression" dxfId="59" priority="5" stopIfTrue="1">
      <formula>AND(NOT(ISBLANK($C7)),ISBLANK(L15))</formula>
    </cfRule>
  </conditionalFormatting>
  <conditionalFormatting sqref="J13:J14">
    <cfRule type="expression" priority="1" stopIfTrue="1">
      <formula>AND(SUM($P10:$T10)&gt;0,NOT(ISBLANK(J13)))</formula>
    </cfRule>
    <cfRule type="expression" dxfId="58" priority="2" stopIfTrue="1">
      <formula>SUM($P10:$T10)&gt;0</formula>
    </cfRule>
  </conditionalFormatting>
  <conditionalFormatting sqref="J16:J17">
    <cfRule type="expression" priority="35" stopIfTrue="1">
      <formula>AND(SUM(#REF!)&gt;0,NOT(ISBLANK(J16)))</formula>
    </cfRule>
    <cfRule type="expression" dxfId="57" priority="36" stopIfTrue="1">
      <formula>SUM(#REF!)&gt;0</formula>
    </cfRule>
  </conditionalFormatting>
  <conditionalFormatting sqref="E16:E17">
    <cfRule type="expression" dxfId="56" priority="37" stopIfTrue="1">
      <formula>AND(NOT(ISBLANK(C16)),ISBLANK(E16),#REF!="S")</formula>
    </cfRule>
  </conditionalFormatting>
  <dataValidations count="3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34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158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9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60" t="s">
        <v>149</v>
      </c>
      <c r="B12" s="30" t="s">
        <v>13</v>
      </c>
      <c r="C12" s="57">
        <v>49.94</v>
      </c>
      <c r="D12" s="32">
        <v>0</v>
      </c>
      <c r="E12" s="31"/>
      <c r="F12" s="57">
        <v>49.94</v>
      </c>
      <c r="G12" s="58">
        <v>440</v>
      </c>
      <c r="H12" s="58">
        <v>4020</v>
      </c>
      <c r="I12" s="58"/>
      <c r="J12" s="37" t="s">
        <v>15</v>
      </c>
      <c r="K12" s="37" t="s">
        <v>150</v>
      </c>
      <c r="L12" s="45" t="s">
        <v>151</v>
      </c>
      <c r="M12" s="45" t="s">
        <v>152</v>
      </c>
      <c r="N12" s="45" t="s">
        <v>153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 t="s">
        <v>154</v>
      </c>
      <c r="B13" s="49" t="s">
        <v>13</v>
      </c>
      <c r="C13" s="57">
        <v>41.62</v>
      </c>
      <c r="D13" s="32">
        <v>0</v>
      </c>
      <c r="E13" s="31"/>
      <c r="F13" s="57">
        <v>41.62</v>
      </c>
      <c r="G13" s="58">
        <v>440</v>
      </c>
      <c r="H13" s="58">
        <v>4020</v>
      </c>
      <c r="I13" s="58"/>
      <c r="J13" s="37" t="s">
        <v>15</v>
      </c>
      <c r="K13" s="37" t="s">
        <v>150</v>
      </c>
      <c r="L13" s="45" t="s">
        <v>151</v>
      </c>
      <c r="M13" s="45" t="s">
        <v>152</v>
      </c>
      <c r="N13" s="45" t="s">
        <v>153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 t="s">
        <v>155</v>
      </c>
      <c r="B14" s="49" t="s">
        <v>13</v>
      </c>
      <c r="C14" s="57">
        <v>74.62</v>
      </c>
      <c r="D14" s="32">
        <v>0</v>
      </c>
      <c r="E14" s="31"/>
      <c r="F14" s="57">
        <v>74.62</v>
      </c>
      <c r="G14" s="58">
        <v>112</v>
      </c>
      <c r="H14" s="58">
        <v>4207</v>
      </c>
      <c r="I14" s="58"/>
      <c r="J14" s="37" t="s">
        <v>15</v>
      </c>
      <c r="K14" s="37" t="s">
        <v>150</v>
      </c>
      <c r="L14" s="45" t="s">
        <v>156</v>
      </c>
      <c r="M14" s="45" t="s">
        <v>157</v>
      </c>
      <c r="N14" s="45" t="s">
        <v>153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57"/>
      <c r="D15" s="32"/>
      <c r="E15" s="31"/>
      <c r="F15" s="57"/>
      <c r="G15" s="58"/>
      <c r="H15" s="58"/>
      <c r="I15" s="64"/>
      <c r="J15" s="37" t="s">
        <v>15</v>
      </c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57"/>
      <c r="D16" s="32"/>
      <c r="E16" s="31"/>
      <c r="F16" s="57"/>
      <c r="G16" s="58"/>
      <c r="H16" s="58"/>
      <c r="I16" s="64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57"/>
      <c r="D17" s="32"/>
      <c r="E17" s="31"/>
      <c r="F17" s="57"/>
      <c r="G17" s="58"/>
      <c r="H17" s="58"/>
      <c r="I17" s="64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/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ref="D20:D31" si="3">IF(B20="S",IF(ISBLANK(E20),ROUND(C20*0.2/1.2,2),E20),"")</f>
        <v/>
      </c>
      <c r="E20" s="31"/>
      <c r="F20" s="57"/>
      <c r="G20" s="58"/>
      <c r="H20" s="58"/>
      <c r="I20" s="58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0" t="s">
        <v>11</v>
      </c>
      <c r="B32" s="171"/>
      <c r="C32" s="39">
        <f>SUM(C12:C31)</f>
        <v>166.18</v>
      </c>
      <c r="D32" s="39">
        <f>SUM(D12:D31)</f>
        <v>0</v>
      </c>
      <c r="E32" s="39"/>
      <c r="F32" s="39">
        <f>SUM(F12:F31)</f>
        <v>166.18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68" t="s">
        <v>27</v>
      </c>
      <c r="C34" s="169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55" priority="25" stopIfTrue="1">
      <formula>SUM($P12:$T12)&gt;0</formula>
    </cfRule>
  </conditionalFormatting>
  <conditionalFormatting sqref="C5 B1:E1 B3:E3 C19:C31 E5">
    <cfRule type="expression" dxfId="54" priority="26" stopIfTrue="1">
      <formula>ISBLANK(B1)</formula>
    </cfRule>
  </conditionalFormatting>
  <conditionalFormatting sqref="L12:N12 L14:N14 L19:N31 M15">
    <cfRule type="expression" dxfId="53" priority="27" stopIfTrue="1">
      <formula>AND(NOT(ISBLANK($C12)),ISBLANK(L12))</formula>
    </cfRule>
  </conditionalFormatting>
  <conditionalFormatting sqref="B12:B15 B19:B31">
    <cfRule type="expression" dxfId="52" priority="28" stopIfTrue="1">
      <formula>AND(NOT(ISBLANK(C12)),ISBLANK(B12))</formula>
    </cfRule>
  </conditionalFormatting>
  <conditionalFormatting sqref="A12:A15 A19:A31">
    <cfRule type="expression" dxfId="51" priority="29" stopIfTrue="1">
      <formula>AND(NOT(ISBLANK(C12)),ISBLANK(A12))</formula>
    </cfRule>
  </conditionalFormatting>
  <conditionalFormatting sqref="E12:E15 E19:E31">
    <cfRule type="expression" dxfId="50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49" priority="22" stopIfTrue="1">
      <formula>SUM($P15:$T15)&gt;0</formula>
    </cfRule>
  </conditionalFormatting>
  <conditionalFormatting sqref="L15">
    <cfRule type="expression" dxfId="48" priority="23" stopIfTrue="1">
      <formula>AND(NOT(ISBLANK($C20)),ISBLANK(L15))</formula>
    </cfRule>
  </conditionalFormatting>
  <conditionalFormatting sqref="N15">
    <cfRule type="expression" dxfId="47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46" priority="14" stopIfTrue="1">
      <formula>SUM($P18:$T18)&gt;0</formula>
    </cfRule>
  </conditionalFormatting>
  <conditionalFormatting sqref="C18">
    <cfRule type="expression" dxfId="45" priority="15" stopIfTrue="1">
      <formula>ISBLANK(C18)</formula>
    </cfRule>
  </conditionalFormatting>
  <conditionalFormatting sqref="L18:N18">
    <cfRule type="expression" dxfId="44" priority="16" stopIfTrue="1">
      <formula>AND(NOT(ISBLANK($C18)),ISBLANK(L18))</formula>
    </cfRule>
  </conditionalFormatting>
  <conditionalFormatting sqref="B18">
    <cfRule type="expression" dxfId="43" priority="17" stopIfTrue="1">
      <formula>AND(NOT(ISBLANK(C18)),ISBLANK(B18))</formula>
    </cfRule>
  </conditionalFormatting>
  <conditionalFormatting sqref="A18">
    <cfRule type="expression" dxfId="42" priority="18" stopIfTrue="1">
      <formula>AND(NOT(ISBLANK(C18)),ISBLANK(A18))</formula>
    </cfRule>
  </conditionalFormatting>
  <conditionalFormatting sqref="E18">
    <cfRule type="expression" dxfId="41" priority="19" stopIfTrue="1">
      <formula>AND(NOT(ISBLANK(C18)),ISBLANK(E18),B18="S")</formula>
    </cfRule>
  </conditionalFormatting>
  <conditionalFormatting sqref="M16:M17">
    <cfRule type="expression" dxfId="40" priority="9" stopIfTrue="1">
      <formula>AND(NOT(ISBLANK($C16)),ISBLANK(M16))</formula>
    </cfRule>
  </conditionalFormatting>
  <conditionalFormatting sqref="B16:B17">
    <cfRule type="expression" dxfId="39" priority="10" stopIfTrue="1">
      <formula>AND(NOT(ISBLANK(C16)),ISBLANK(B16))</formula>
    </cfRule>
  </conditionalFormatting>
  <conditionalFormatting sqref="A16:A17">
    <cfRule type="expression" dxfId="38" priority="11" stopIfTrue="1">
      <formula>AND(NOT(ISBLANK(C16)),ISBLANK(A16))</formula>
    </cfRule>
  </conditionalFormatting>
  <conditionalFormatting sqref="E16:E17">
    <cfRule type="expression" dxfId="37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36" priority="7" stopIfTrue="1">
      <formula>SUM($P16:$T16)&gt;0</formula>
    </cfRule>
  </conditionalFormatting>
  <conditionalFormatting sqref="L16:L17">
    <cfRule type="expression" dxfId="35" priority="8" stopIfTrue="1">
      <formula>AND(NOT(ISBLANK($C21)),ISBLANK(L16))</formula>
    </cfRule>
  </conditionalFormatting>
  <conditionalFormatting sqref="N16:N17">
    <cfRule type="expression" dxfId="34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33" priority="3" stopIfTrue="1">
      <formula>SUM($P13:$T13)&gt;0</formula>
    </cfRule>
  </conditionalFormatting>
  <conditionalFormatting sqref="L13 N13">
    <cfRule type="expression" dxfId="32" priority="4" stopIfTrue="1">
      <formula>AND(NOT(ISBLANK($C13)),ISBLANK(L13))</formula>
    </cfRule>
  </conditionalFormatting>
  <conditionalFormatting sqref="M13">
    <cfRule type="expression" dxfId="31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5" t="s">
        <v>89</v>
      </c>
      <c r="C1" s="166"/>
      <c r="D1" s="166"/>
      <c r="E1" s="16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5" t="s">
        <v>172</v>
      </c>
      <c r="C3" s="166"/>
      <c r="D3" s="166"/>
      <c r="E3" s="16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43323</v>
      </c>
      <c r="D5" s="12" t="s">
        <v>33</v>
      </c>
      <c r="E5" s="48">
        <v>43353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8" t="s">
        <v>21</v>
      </c>
      <c r="H8" s="172"/>
      <c r="I8" s="172"/>
      <c r="J8" s="169"/>
      <c r="K8" s="10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3"/>
      <c r="H9" s="174"/>
      <c r="I9" s="174"/>
      <c r="J9" s="175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6" t="s">
        <v>65</v>
      </c>
      <c r="H10" s="66" t="s">
        <v>66</v>
      </c>
      <c r="I10" s="66" t="s">
        <v>64</v>
      </c>
      <c r="J10" s="6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60">
        <v>43328</v>
      </c>
      <c r="B12" s="30" t="s">
        <v>15</v>
      </c>
      <c r="C12" s="31">
        <v>14.52</v>
      </c>
      <c r="D12" s="31">
        <v>2.42</v>
      </c>
      <c r="E12" s="31"/>
      <c r="F12" s="57">
        <v>12.1</v>
      </c>
      <c r="G12" s="58">
        <v>515</v>
      </c>
      <c r="H12" s="58">
        <v>4020</v>
      </c>
      <c r="I12" s="58"/>
      <c r="J12" s="37"/>
      <c r="K12" s="37" t="s">
        <v>173</v>
      </c>
      <c r="L12" s="45" t="s">
        <v>174</v>
      </c>
      <c r="M12" s="45" t="s">
        <v>175</v>
      </c>
      <c r="N12" s="45" t="s">
        <v>94</v>
      </c>
      <c r="P12" s="5" t="b">
        <f t="shared" ref="P12:P30" si="0">OR(G12&lt;100,LEN(G12)=2)</f>
        <v>0</v>
      </c>
      <c r="Q12" s="5" t="b">
        <f t="shared" ref="Q12:Q30" si="1">OR(H12&lt;1000,LEN(H12)=3)</f>
        <v>0</v>
      </c>
      <c r="R12" s="5" t="b">
        <f t="shared" ref="R12:R30" si="2">IF(I12&lt;1000,TRUE)</f>
        <v>1</v>
      </c>
      <c r="S12" s="5" t="e">
        <f>OR(#REF!&lt;100000,LEN(#REF!)=5)</f>
        <v>#REF!</v>
      </c>
    </row>
    <row r="13" spans="1:26" ht="15.75" x14ac:dyDescent="0.25">
      <c r="A13" s="60"/>
      <c r="B13" s="49"/>
      <c r="C13" s="31"/>
      <c r="D13" s="32"/>
      <c r="E13" s="31"/>
      <c r="F13" s="57"/>
      <c r="G13" s="58"/>
      <c r="H13" s="58"/>
      <c r="I13" s="58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/>
      <c r="B14" s="30"/>
      <c r="C14" s="31"/>
      <c r="D14" s="32"/>
      <c r="E14" s="31"/>
      <c r="F14" s="57"/>
      <c r="G14" s="58"/>
      <c r="H14" s="58"/>
      <c r="I14" s="64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/>
      <c r="E15" s="31"/>
      <c r="F15" s="57"/>
      <c r="G15" s="58"/>
      <c r="H15" s="58"/>
      <c r="I15" s="64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/>
      <c r="E16" s="31"/>
      <c r="F16" s="57"/>
      <c r="G16" s="58"/>
      <c r="H16" s="58"/>
      <c r="I16" s="64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/>
      <c r="E17" s="31"/>
      <c r="F17" s="57"/>
      <c r="G17" s="58"/>
      <c r="H17" s="58"/>
      <c r="I17" s="58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ref="D18:D30" si="3">IF(B18="S",IF(ISBLANK(E18),ROUND(C18*0.2/1.2,2),E18),"")</f>
        <v/>
      </c>
      <c r="E18" s="31"/>
      <c r="F18" s="57"/>
      <c r="G18" s="58"/>
      <c r="H18" s="58"/>
      <c r="I18" s="58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 t="s">
        <v>63</v>
      </c>
      <c r="G19" s="58"/>
      <c r="H19" s="58" t="s">
        <v>63</v>
      </c>
      <c r="I19" s="58" t="s">
        <v>63</v>
      </c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 t="s">
        <v>63</v>
      </c>
      <c r="H20" s="58" t="s">
        <v>63</v>
      </c>
      <c r="I20" s="58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6.5" thickBot="1" x14ac:dyDescent="0.3">
      <c r="A30" s="29"/>
      <c r="B30" s="30"/>
      <c r="C30" s="31"/>
      <c r="D30" s="38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3.5" thickBot="1" x14ac:dyDescent="0.25">
      <c r="A31" s="170" t="s">
        <v>11</v>
      </c>
      <c r="B31" s="171"/>
      <c r="C31" s="39">
        <f>SUM(C12:C30)</f>
        <v>14.52</v>
      </c>
      <c r="D31" s="39">
        <f>SUM(D12:D30)</f>
        <v>2.42</v>
      </c>
      <c r="E31" s="39"/>
      <c r="F31" s="39">
        <f>SUM(F12:F30)</f>
        <v>12.1</v>
      </c>
      <c r="G31" s="59"/>
      <c r="H31" s="59"/>
      <c r="I31" s="59"/>
      <c r="J31" s="40"/>
      <c r="K31" s="40"/>
      <c r="L31" s="46"/>
      <c r="M31" s="55"/>
      <c r="N31" s="47"/>
    </row>
    <row r="33" spans="2:3" x14ac:dyDescent="0.2">
      <c r="B33" s="168" t="s">
        <v>27</v>
      </c>
      <c r="C33" s="169"/>
    </row>
    <row r="34" spans="2:3" x14ac:dyDescent="0.2">
      <c r="B34" s="41" t="s">
        <v>16</v>
      </c>
      <c r="C34" s="42" t="s">
        <v>26</v>
      </c>
    </row>
    <row r="35" spans="2:3" x14ac:dyDescent="0.2">
      <c r="B35" s="41" t="s">
        <v>13</v>
      </c>
      <c r="C35" s="42" t="s">
        <v>25</v>
      </c>
    </row>
    <row r="36" spans="2:3" x14ac:dyDescent="0.2">
      <c r="B36" s="41" t="s">
        <v>15</v>
      </c>
      <c r="C36" s="42" t="s">
        <v>24</v>
      </c>
    </row>
    <row r="37" spans="2:3" x14ac:dyDescent="0.2">
      <c r="B37" s="43" t="s">
        <v>14</v>
      </c>
      <c r="C37" s="44" t="s">
        <v>23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4 J18:K30 J12:K13">
    <cfRule type="expression" priority="34" stopIfTrue="1">
      <formula>AND(SUM($P12:$T12)&gt;0,NOT(ISBLANK(J12)))</formula>
    </cfRule>
    <cfRule type="expression" dxfId="30" priority="35" stopIfTrue="1">
      <formula>SUM($P12:$T12)&gt;0</formula>
    </cfRule>
  </conditionalFormatting>
  <conditionalFormatting sqref="E5 C5 B1:E1 B3:E3 C18:C30 C12:C14">
    <cfRule type="expression" dxfId="29" priority="36" stopIfTrue="1">
      <formula>ISBLANK(B1)</formula>
    </cfRule>
  </conditionalFormatting>
  <conditionalFormatting sqref="L12:N12 L18:N30 M14">
    <cfRule type="expression" dxfId="28" priority="37" stopIfTrue="1">
      <formula>AND(NOT(ISBLANK($C12)),ISBLANK(L12))</formula>
    </cfRule>
  </conditionalFormatting>
  <conditionalFormatting sqref="B18:B30 B12:B14">
    <cfRule type="expression" dxfId="27" priority="38" stopIfTrue="1">
      <formula>AND(NOT(ISBLANK(C12)),ISBLANK(B12))</formula>
    </cfRule>
  </conditionalFormatting>
  <conditionalFormatting sqref="A18:A30 A12:A14">
    <cfRule type="expression" dxfId="26" priority="39" stopIfTrue="1">
      <formula>AND(NOT(ISBLANK(C12)),ISBLANK(A12))</formula>
    </cfRule>
  </conditionalFormatting>
  <conditionalFormatting sqref="E18:E30 E12:E14">
    <cfRule type="expression" dxfId="25" priority="40" stopIfTrue="1">
      <formula>AND(NOT(ISBLANK(C12)),ISBLANK(E12),B12="S")</formula>
    </cfRule>
  </conditionalFormatting>
  <conditionalFormatting sqref="L14">
    <cfRule type="expression" dxfId="24" priority="33" stopIfTrue="1">
      <formula>AND(NOT(ISBLANK($C19)),ISBLANK(L14))</formula>
    </cfRule>
  </conditionalFormatting>
  <conditionalFormatting sqref="J17:K17">
    <cfRule type="expression" priority="26" stopIfTrue="1">
      <formula>AND(SUM($P17:$T17)&gt;0,NOT(ISBLANK(J17)))</formula>
    </cfRule>
    <cfRule type="expression" dxfId="23" priority="27" stopIfTrue="1">
      <formula>SUM($P17:$T17)&gt;0</formula>
    </cfRule>
  </conditionalFormatting>
  <conditionalFormatting sqref="C17">
    <cfRule type="expression" dxfId="22" priority="28" stopIfTrue="1">
      <formula>ISBLANK(C17)</formula>
    </cfRule>
  </conditionalFormatting>
  <conditionalFormatting sqref="L17:N17">
    <cfRule type="expression" dxfId="21" priority="29" stopIfTrue="1">
      <formula>AND(NOT(ISBLANK($C17)),ISBLANK(L17))</formula>
    </cfRule>
  </conditionalFormatting>
  <conditionalFormatting sqref="B17">
    <cfRule type="expression" dxfId="20" priority="30" stopIfTrue="1">
      <formula>AND(NOT(ISBLANK(C17)),ISBLANK(B17))</formula>
    </cfRule>
  </conditionalFormatting>
  <conditionalFormatting sqref="A17">
    <cfRule type="expression" dxfId="19" priority="31" stopIfTrue="1">
      <formula>AND(NOT(ISBLANK(C17)),ISBLANK(A17))</formula>
    </cfRule>
  </conditionalFormatting>
  <conditionalFormatting sqref="E17">
    <cfRule type="expression" dxfId="18" priority="32" stopIfTrue="1">
      <formula>AND(NOT(ISBLANK(C17)),ISBLANK(E17),B17="S")</formula>
    </cfRule>
  </conditionalFormatting>
  <conditionalFormatting sqref="J15:J16">
    <cfRule type="expression" priority="19" stopIfTrue="1">
      <formula>AND(SUM($P15:$T15)&gt;0,NOT(ISBLANK(J15)))</formula>
    </cfRule>
    <cfRule type="expression" dxfId="17" priority="20" stopIfTrue="1">
      <formula>SUM($P15:$T15)&gt;0</formula>
    </cfRule>
  </conditionalFormatting>
  <conditionalFormatting sqref="C15:C16">
    <cfRule type="expression" dxfId="16" priority="21" stopIfTrue="1">
      <formula>ISBLANK(C15)</formula>
    </cfRule>
  </conditionalFormatting>
  <conditionalFormatting sqref="M15">
    <cfRule type="expression" dxfId="15" priority="22" stopIfTrue="1">
      <formula>AND(NOT(ISBLANK($C15)),ISBLANK(M15))</formula>
    </cfRule>
  </conditionalFormatting>
  <conditionalFormatting sqref="B15:B16">
    <cfRule type="expression" dxfId="14" priority="23" stopIfTrue="1">
      <formula>AND(NOT(ISBLANK(C15)),ISBLANK(B15))</formula>
    </cfRule>
  </conditionalFormatting>
  <conditionalFormatting sqref="A15:A16">
    <cfRule type="expression" dxfId="13" priority="24" stopIfTrue="1">
      <formula>AND(NOT(ISBLANK(C15)),ISBLANK(A15))</formula>
    </cfRule>
  </conditionalFormatting>
  <conditionalFormatting sqref="E15:E16">
    <cfRule type="expression" dxfId="12" priority="25" stopIfTrue="1">
      <formula>AND(NOT(ISBLANK(C15)),ISBLANK(E15),B15="S")</formula>
    </cfRule>
  </conditionalFormatting>
  <conditionalFormatting sqref="L15:L16">
    <cfRule type="expression" dxfId="11" priority="18" stopIfTrue="1">
      <formula>AND(NOT(ISBLANK($C20)),ISBLANK(L15))</formula>
    </cfRule>
  </conditionalFormatting>
  <conditionalFormatting sqref="K14">
    <cfRule type="expression" priority="16" stopIfTrue="1">
      <formula>AND(SUM($P14:$T14)&gt;0,NOT(ISBLANK(K14)))</formula>
    </cfRule>
    <cfRule type="expression" dxfId="10" priority="17" stopIfTrue="1">
      <formula>SUM($P14:$T14)&gt;0</formula>
    </cfRule>
  </conditionalFormatting>
  <conditionalFormatting sqref="N14">
    <cfRule type="expression" dxfId="9" priority="15" stopIfTrue="1">
      <formula>AND(NOT(ISBLANK($C14)),ISBLANK(N14))</formula>
    </cfRule>
  </conditionalFormatting>
  <conditionalFormatting sqref="K15">
    <cfRule type="expression" priority="13" stopIfTrue="1">
      <formula>AND(SUM($P15:$T15)&gt;0,NOT(ISBLANK(K15)))</formula>
    </cfRule>
    <cfRule type="expression" dxfId="8" priority="14" stopIfTrue="1">
      <formula>SUM($P15:$T15)&gt;0</formula>
    </cfRule>
  </conditionalFormatting>
  <conditionalFormatting sqref="N15">
    <cfRule type="expression" dxfId="7" priority="12" stopIfTrue="1">
      <formula>AND(NOT(ISBLANK($C15)),ISBLANK(N15))</formula>
    </cfRule>
  </conditionalFormatting>
  <conditionalFormatting sqref="K16">
    <cfRule type="expression" priority="10" stopIfTrue="1">
      <formula>AND(SUM($P16:$T16)&gt;0,NOT(ISBLANK(K16)))</formula>
    </cfRule>
    <cfRule type="expression" dxfId="6" priority="11" stopIfTrue="1">
      <formula>SUM($P16:$T16)&gt;0</formula>
    </cfRule>
  </conditionalFormatting>
  <conditionalFormatting sqref="M16">
    <cfRule type="expression" dxfId="5" priority="9" stopIfTrue="1">
      <formula>AND(NOT(ISBLANK($C16)),ISBLANK(M16))</formula>
    </cfRule>
  </conditionalFormatting>
  <conditionalFormatting sqref="N16">
    <cfRule type="expression" dxfId="4" priority="8" stopIfTrue="1">
      <formula>AND(NOT(ISBLANK($C16)),ISBLANK(N16))</formula>
    </cfRule>
  </conditionalFormatting>
  <conditionalFormatting sqref="L13">
    <cfRule type="expression" dxfId="3" priority="5" stopIfTrue="1">
      <formula>AND(NOT(ISBLANK($C13)),ISBLANK(L13))</formula>
    </cfRule>
  </conditionalFormatting>
  <conditionalFormatting sqref="M13">
    <cfRule type="expression" dxfId="2" priority="4" stopIfTrue="1">
      <formula>AND(NOT(ISBLANK($C13)),ISBLANK(M13))</formula>
    </cfRule>
  </conditionalFormatting>
  <conditionalFormatting sqref="N13">
    <cfRule type="expression" dxfId="1" priority="3" stopIfTrue="1">
      <formula>AND(NOT(ISBLANK($C13)),ISBLANK(N13))</formula>
    </cfRule>
  </conditionalFormatting>
  <conditionalFormatting sqref="D12">
    <cfRule type="expression" dxfId="0" priority="2" stopIfTrue="1">
      <formula>AND(NOT(ISBLANK(B12)),ISBLANK(D12),A12="S")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30">
      <formula1>$B$34:$B$37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JWS</vt:lpstr>
      <vt:lpstr>Windle</vt:lpstr>
      <vt:lpstr>Example</vt:lpstr>
      <vt:lpstr>Civic</vt:lpstr>
      <vt:lpstr>Camb Theatre</vt:lpstr>
      <vt:lpstr>C Theatre</vt:lpstr>
      <vt:lpstr>Theatre</vt:lpstr>
      <vt:lpstr>Windle Valley</vt:lpstr>
      <vt:lpstr>Parks</vt:lpstr>
      <vt:lpstr>Media</vt:lpstr>
      <vt:lpstr>Corporate</vt:lpstr>
      <vt:lpstr>LWCP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2018-09-28T06:48:34Z</cp:lastPrinted>
  <dcterms:created xsi:type="dcterms:W3CDTF">2011-07-25T12:59:48Z</dcterms:created>
  <dcterms:modified xsi:type="dcterms:W3CDTF">2018-09-28T06:53:12Z</dcterms:modified>
</cp:coreProperties>
</file>